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0.0.247\sri\INVESTICE\Jungmannova_ZS_komplexni_rekonstrukce\nova_ledova_plocha\PD\DPS\2025_12_17\PDPS - PDF - 122025\F - VV\"/>
    </mc:Choice>
  </mc:AlternateContent>
  <xr:revisionPtr revIDLastSave="0" documentId="13_ncr:1_{0893FFBC-1541-4D27-86FE-624565C2F6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D.1.1 - Architektonicko s..." sheetId="2" r:id="rId2"/>
    <sheet name="D.1.4.1 - Elektronické ko..." sheetId="3" r:id="rId3"/>
    <sheet name="D.1.4.2 - Ledová plocha" sheetId="4" r:id="rId4"/>
    <sheet name="D.1.9 - Mantinely" sheetId="5" r:id="rId5"/>
    <sheet name="VON - Vedlejší a ostatní ..." sheetId="6" r:id="rId6"/>
    <sheet name="Seznam figur" sheetId="7" r:id="rId7"/>
    <sheet name="Pokyny pro vyplnění" sheetId="8" r:id="rId8"/>
  </sheets>
  <definedNames>
    <definedName name="_xlnm._FilterDatabase" localSheetId="1" hidden="1">'D.1.1 - Architektonicko s...'!$C$102:$K$812</definedName>
    <definedName name="_xlnm._FilterDatabase" localSheetId="2" hidden="1">'D.1.4.1 - Elektronické ko...'!$C$84:$K$158</definedName>
    <definedName name="_xlnm._FilterDatabase" localSheetId="3" hidden="1">'D.1.4.2 - Ledová plocha'!$C$95:$K$178</definedName>
    <definedName name="_xlnm._FilterDatabase" localSheetId="4" hidden="1">'D.1.9 - Mantinely'!$C$80:$K$113</definedName>
    <definedName name="_xlnm._FilterDatabase" localSheetId="5" hidden="1">'VON - Vedlejší a ostatní ...'!$C$79:$K$103</definedName>
    <definedName name="_xlnm.Print_Titles" localSheetId="1">'D.1.1 - Architektonicko s...'!$102:$102</definedName>
    <definedName name="_xlnm.Print_Titles" localSheetId="2">'D.1.4.1 - Elektronické ko...'!$84:$84</definedName>
    <definedName name="_xlnm.Print_Titles" localSheetId="3">'D.1.4.2 - Ledová plocha'!$95:$95</definedName>
    <definedName name="_xlnm.Print_Titles" localSheetId="4">'D.1.9 - Mantinely'!$80:$80</definedName>
    <definedName name="_xlnm.Print_Titles" localSheetId="0">'Rekapitulace stavby'!$52:$52</definedName>
    <definedName name="_xlnm.Print_Titles" localSheetId="6">'Seznam figur'!$9:$9</definedName>
    <definedName name="_xlnm.Print_Titles" localSheetId="5">'VON - Vedlejší a ostatní ...'!$79:$79</definedName>
    <definedName name="_xlnm.Print_Area" localSheetId="1">'D.1.1 - Architektonicko s...'!$C$4:$J$39,'D.1.1 - Architektonicko s...'!$C$45:$J$84,'D.1.1 - Architektonicko s...'!$C$90:$K$812</definedName>
    <definedName name="_xlnm.Print_Area" localSheetId="2">'D.1.4.1 - Elektronické ko...'!$C$4:$J$39,'D.1.4.1 - Elektronické ko...'!$C$45:$J$66,'D.1.4.1 - Elektronické ko...'!$C$72:$K$158</definedName>
    <definedName name="_xlnm.Print_Area" localSheetId="3">'D.1.4.2 - Ledová plocha'!$C$4:$J$39,'D.1.4.2 - Ledová plocha'!$C$45:$J$77,'D.1.4.2 - Ledová plocha'!$C$83:$K$178</definedName>
    <definedName name="_xlnm.Print_Area" localSheetId="4">'D.1.9 - Mantinely'!$C$4:$J$39,'D.1.9 - Mantinely'!$C$45:$J$62,'D.1.9 - Mantinely'!$C$68:$K$113</definedName>
    <definedName name="_xlnm.Print_Area" localSheetId="7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stavby'!$C$42:$AQ$60</definedName>
    <definedName name="_xlnm.Print_Area" localSheetId="6">'Seznam figur'!$C$4:$G$117</definedName>
    <definedName name="_xlnm.Print_Area" localSheetId="5">'VON - Vedlejší a ostatní ...'!$C$4:$J$39,'VON - Vedlejší a ostatní ...'!$C$45:$J$61,'VON - Vedlejší a ostatní ...'!$C$67:$K$103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7" l="1"/>
  <c r="J37" i="6"/>
  <c r="J36" i="6"/>
  <c r="AY59" i="1"/>
  <c r="J35" i="6"/>
  <c r="AX59" i="1" s="1"/>
  <c r="BI103" i="6"/>
  <c r="BH103" i="6"/>
  <c r="BG103" i="6"/>
  <c r="BF103" i="6"/>
  <c r="T103" i="6"/>
  <c r="R103" i="6"/>
  <c r="P103" i="6"/>
  <c r="BI102" i="6"/>
  <c r="BH102" i="6"/>
  <c r="BG102" i="6"/>
  <c r="BF102" i="6"/>
  <c r="T102" i="6"/>
  <c r="R102" i="6"/>
  <c r="P102" i="6"/>
  <c r="BI101" i="6"/>
  <c r="BH101" i="6"/>
  <c r="BG101" i="6"/>
  <c r="BF101" i="6"/>
  <c r="T101" i="6"/>
  <c r="R101" i="6"/>
  <c r="P101" i="6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BI97" i="6"/>
  <c r="BH97" i="6"/>
  <c r="BG97" i="6"/>
  <c r="BF97" i="6"/>
  <c r="T97" i="6"/>
  <c r="R97" i="6"/>
  <c r="P97" i="6"/>
  <c r="BI96" i="6"/>
  <c r="BH96" i="6"/>
  <c r="BG96" i="6"/>
  <c r="BF96" i="6"/>
  <c r="T96" i="6"/>
  <c r="R96" i="6"/>
  <c r="P96" i="6"/>
  <c r="BI95" i="6"/>
  <c r="BH95" i="6"/>
  <c r="BG95" i="6"/>
  <c r="BF95" i="6"/>
  <c r="T95" i="6"/>
  <c r="R95" i="6"/>
  <c r="P95" i="6"/>
  <c r="BI93" i="6"/>
  <c r="BH93" i="6"/>
  <c r="BG93" i="6"/>
  <c r="BF93" i="6"/>
  <c r="T93" i="6"/>
  <c r="R93" i="6"/>
  <c r="P93" i="6"/>
  <c r="BI92" i="6"/>
  <c r="BH92" i="6"/>
  <c r="BG92" i="6"/>
  <c r="BF92" i="6"/>
  <c r="T92" i="6"/>
  <c r="R92" i="6"/>
  <c r="P92" i="6"/>
  <c r="BI90" i="6"/>
  <c r="BH90" i="6"/>
  <c r="BG90" i="6"/>
  <c r="BF90" i="6"/>
  <c r="T90" i="6"/>
  <c r="R90" i="6"/>
  <c r="P90" i="6"/>
  <c r="BI89" i="6"/>
  <c r="BH89" i="6"/>
  <c r="BG89" i="6"/>
  <c r="BF89" i="6"/>
  <c r="T89" i="6"/>
  <c r="R89" i="6"/>
  <c r="P89" i="6"/>
  <c r="BI88" i="6"/>
  <c r="BH88" i="6"/>
  <c r="BG88" i="6"/>
  <c r="BF88" i="6"/>
  <c r="T88" i="6"/>
  <c r="R88" i="6"/>
  <c r="P88" i="6"/>
  <c r="BI87" i="6"/>
  <c r="BH87" i="6"/>
  <c r="BG87" i="6"/>
  <c r="BF87" i="6"/>
  <c r="T87" i="6"/>
  <c r="R87" i="6"/>
  <c r="P87" i="6"/>
  <c r="BI85" i="6"/>
  <c r="BH85" i="6"/>
  <c r="BG85" i="6"/>
  <c r="BF85" i="6"/>
  <c r="T85" i="6"/>
  <c r="R85" i="6"/>
  <c r="P85" i="6"/>
  <c r="BI83" i="6"/>
  <c r="BH83" i="6"/>
  <c r="BG83" i="6"/>
  <c r="BF83" i="6"/>
  <c r="T83" i="6"/>
  <c r="R83" i="6"/>
  <c r="P83" i="6"/>
  <c r="BI82" i="6"/>
  <c r="BH82" i="6"/>
  <c r="BG82" i="6"/>
  <c r="BF82" i="6"/>
  <c r="T82" i="6"/>
  <c r="R82" i="6"/>
  <c r="P82" i="6"/>
  <c r="J76" i="6"/>
  <c r="F76" i="6"/>
  <c r="F74" i="6"/>
  <c r="E72" i="6"/>
  <c r="J54" i="6"/>
  <c r="F54" i="6"/>
  <c r="F52" i="6"/>
  <c r="E50" i="6"/>
  <c r="J24" i="6"/>
  <c r="E24" i="6"/>
  <c r="J77" i="6"/>
  <c r="J23" i="6"/>
  <c r="J18" i="6"/>
  <c r="E18" i="6"/>
  <c r="F77" i="6"/>
  <c r="J17" i="6"/>
  <c r="J12" i="6"/>
  <c r="J74" i="6" s="1"/>
  <c r="E7" i="6"/>
  <c r="E48" i="6" s="1"/>
  <c r="J37" i="5"/>
  <c r="J36" i="5"/>
  <c r="AY58" i="1"/>
  <c r="J35" i="5"/>
  <c r="AX58" i="1"/>
  <c r="BI112" i="5"/>
  <c r="BH112" i="5"/>
  <c r="BG112" i="5"/>
  <c r="BF112" i="5"/>
  <c r="T112" i="5"/>
  <c r="R112" i="5"/>
  <c r="P112" i="5"/>
  <c r="BI110" i="5"/>
  <c r="BH110" i="5"/>
  <c r="BG110" i="5"/>
  <c r="BF110" i="5"/>
  <c r="T110" i="5"/>
  <c r="R110" i="5"/>
  <c r="P110" i="5"/>
  <c r="BI107" i="5"/>
  <c r="BH107" i="5"/>
  <c r="BG107" i="5"/>
  <c r="BF107" i="5"/>
  <c r="T107" i="5"/>
  <c r="R107" i="5"/>
  <c r="P107" i="5"/>
  <c r="BI105" i="5"/>
  <c r="BH105" i="5"/>
  <c r="BG105" i="5"/>
  <c r="BF105" i="5"/>
  <c r="T105" i="5"/>
  <c r="R105" i="5"/>
  <c r="P105" i="5"/>
  <c r="BI103" i="5"/>
  <c r="BH103" i="5"/>
  <c r="BG103" i="5"/>
  <c r="BF103" i="5"/>
  <c r="T103" i="5"/>
  <c r="R103" i="5"/>
  <c r="P103" i="5"/>
  <c r="BI101" i="5"/>
  <c r="BH101" i="5"/>
  <c r="BG101" i="5"/>
  <c r="BF101" i="5"/>
  <c r="T101" i="5"/>
  <c r="R101" i="5"/>
  <c r="P101" i="5"/>
  <c r="BI99" i="5"/>
  <c r="BH99" i="5"/>
  <c r="BG99" i="5"/>
  <c r="BF99" i="5"/>
  <c r="T99" i="5"/>
  <c r="R99" i="5"/>
  <c r="P99" i="5"/>
  <c r="BI97" i="5"/>
  <c r="BH97" i="5"/>
  <c r="BG97" i="5"/>
  <c r="BF97" i="5"/>
  <c r="T97" i="5"/>
  <c r="R97" i="5"/>
  <c r="P97" i="5"/>
  <c r="BI95" i="5"/>
  <c r="BH95" i="5"/>
  <c r="BG95" i="5"/>
  <c r="BF95" i="5"/>
  <c r="T95" i="5"/>
  <c r="R95" i="5"/>
  <c r="P95" i="5"/>
  <c r="BI93" i="5"/>
  <c r="BH93" i="5"/>
  <c r="BG93" i="5"/>
  <c r="BF93" i="5"/>
  <c r="T93" i="5"/>
  <c r="R93" i="5"/>
  <c r="P93" i="5"/>
  <c r="BI91" i="5"/>
  <c r="BH91" i="5"/>
  <c r="BG91" i="5"/>
  <c r="BF91" i="5"/>
  <c r="T91" i="5"/>
  <c r="R91" i="5"/>
  <c r="P91" i="5"/>
  <c r="BI89" i="5"/>
  <c r="BH89" i="5"/>
  <c r="BG89" i="5"/>
  <c r="BF89" i="5"/>
  <c r="T89" i="5"/>
  <c r="R89" i="5"/>
  <c r="P89" i="5"/>
  <c r="BI87" i="5"/>
  <c r="BH87" i="5"/>
  <c r="BG87" i="5"/>
  <c r="BF87" i="5"/>
  <c r="T87" i="5"/>
  <c r="R87" i="5"/>
  <c r="P87" i="5"/>
  <c r="BI85" i="5"/>
  <c r="BH85" i="5"/>
  <c r="BG85" i="5"/>
  <c r="BF85" i="5"/>
  <c r="T85" i="5"/>
  <c r="R85" i="5"/>
  <c r="P85" i="5"/>
  <c r="BI83" i="5"/>
  <c r="BH83" i="5"/>
  <c r="BG83" i="5"/>
  <c r="BF83" i="5"/>
  <c r="T83" i="5"/>
  <c r="R83" i="5"/>
  <c r="P83" i="5"/>
  <c r="F75" i="5"/>
  <c r="E73" i="5"/>
  <c r="F52" i="5"/>
  <c r="E50" i="5"/>
  <c r="J24" i="5"/>
  <c r="E24" i="5"/>
  <c r="J78" i="5"/>
  <c r="J23" i="5"/>
  <c r="J21" i="5"/>
  <c r="E21" i="5"/>
  <c r="J77" i="5"/>
  <c r="J20" i="5"/>
  <c r="J18" i="5"/>
  <c r="E18" i="5"/>
  <c r="F78" i="5" s="1"/>
  <c r="J17" i="5"/>
  <c r="J15" i="5"/>
  <c r="E15" i="5"/>
  <c r="F54" i="5"/>
  <c r="J14" i="5"/>
  <c r="J12" i="5"/>
  <c r="J75" i="5" s="1"/>
  <c r="E7" i="5"/>
  <c r="E48" i="5" s="1"/>
  <c r="J37" i="4"/>
  <c r="J36" i="4"/>
  <c r="AY57" i="1"/>
  <c r="J35" i="4"/>
  <c r="AX57" i="1" s="1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T155" i="4"/>
  <c r="R156" i="4"/>
  <c r="R155" i="4" s="1"/>
  <c r="P156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BI118" i="4"/>
  <c r="BH118" i="4"/>
  <c r="BG118" i="4"/>
  <c r="BF118" i="4"/>
  <c r="T118" i="4"/>
  <c r="R118" i="4"/>
  <c r="P118" i="4"/>
  <c r="BI116" i="4"/>
  <c r="BH116" i="4"/>
  <c r="BG116" i="4"/>
  <c r="BF116" i="4"/>
  <c r="T116" i="4"/>
  <c r="R116" i="4"/>
  <c r="P116" i="4"/>
  <c r="BI115" i="4"/>
  <c r="BH115" i="4"/>
  <c r="BG115" i="4"/>
  <c r="BF115" i="4"/>
  <c r="T115" i="4"/>
  <c r="R115" i="4"/>
  <c r="P115" i="4"/>
  <c r="BI114" i="4"/>
  <c r="BH114" i="4"/>
  <c r="BG114" i="4"/>
  <c r="BF114" i="4"/>
  <c r="T114" i="4"/>
  <c r="R114" i="4"/>
  <c r="P114" i="4"/>
  <c r="BI112" i="4"/>
  <c r="BH112" i="4"/>
  <c r="BG112" i="4"/>
  <c r="BF112" i="4"/>
  <c r="T112" i="4"/>
  <c r="R112" i="4"/>
  <c r="P112" i="4"/>
  <c r="BI111" i="4"/>
  <c r="BH111" i="4"/>
  <c r="BG111" i="4"/>
  <c r="BF111" i="4"/>
  <c r="T111" i="4"/>
  <c r="R111" i="4"/>
  <c r="P111" i="4"/>
  <c r="BI110" i="4"/>
  <c r="BH110" i="4"/>
  <c r="BG110" i="4"/>
  <c r="BF110" i="4"/>
  <c r="T110" i="4"/>
  <c r="R110" i="4"/>
  <c r="P110" i="4"/>
  <c r="BI108" i="4"/>
  <c r="BH108" i="4"/>
  <c r="BG108" i="4"/>
  <c r="BF108" i="4"/>
  <c r="T108" i="4"/>
  <c r="R108" i="4"/>
  <c r="P108" i="4"/>
  <c r="BI107" i="4"/>
  <c r="BH107" i="4"/>
  <c r="BG107" i="4"/>
  <c r="BF107" i="4"/>
  <c r="T107" i="4"/>
  <c r="R107" i="4"/>
  <c r="P107" i="4"/>
  <c r="BI106" i="4"/>
  <c r="BH106" i="4"/>
  <c r="BG106" i="4"/>
  <c r="BF106" i="4"/>
  <c r="T106" i="4"/>
  <c r="R106" i="4"/>
  <c r="P106" i="4"/>
  <c r="BI104" i="4"/>
  <c r="BH104" i="4"/>
  <c r="BG104" i="4"/>
  <c r="BF104" i="4"/>
  <c r="T104" i="4"/>
  <c r="R104" i="4"/>
  <c r="P104" i="4"/>
  <c r="BI103" i="4"/>
  <c r="BH103" i="4"/>
  <c r="BG103" i="4"/>
  <c r="BF103" i="4"/>
  <c r="T103" i="4"/>
  <c r="R103" i="4"/>
  <c r="P103" i="4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J92" i="4"/>
  <c r="F92" i="4"/>
  <c r="F90" i="4"/>
  <c r="E88" i="4"/>
  <c r="J54" i="4"/>
  <c r="F54" i="4"/>
  <c r="F52" i="4"/>
  <c r="E50" i="4"/>
  <c r="J24" i="4"/>
  <c r="E24" i="4"/>
  <c r="J93" i="4" s="1"/>
  <c r="J23" i="4"/>
  <c r="J18" i="4"/>
  <c r="E18" i="4"/>
  <c r="F55" i="4"/>
  <c r="J17" i="4"/>
  <c r="J12" i="4"/>
  <c r="J52" i="4" s="1"/>
  <c r="E7" i="4"/>
  <c r="E48" i="4" s="1"/>
  <c r="J37" i="3"/>
  <c r="J36" i="3"/>
  <c r="AY56" i="1" s="1"/>
  <c r="J35" i="3"/>
  <c r="AX56" i="1" s="1"/>
  <c r="BI158" i="3"/>
  <c r="BH158" i="3"/>
  <c r="BG158" i="3"/>
  <c r="BF158" i="3"/>
  <c r="T158" i="3"/>
  <c r="T157" i="3"/>
  <c r="R158" i="3"/>
  <c r="R157" i="3" s="1"/>
  <c r="P158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BI118" i="3"/>
  <c r="BH118" i="3"/>
  <c r="BG118" i="3"/>
  <c r="BF118" i="3"/>
  <c r="T118" i="3"/>
  <c r="R118" i="3"/>
  <c r="P118" i="3"/>
  <c r="BI117" i="3"/>
  <c r="BH117" i="3"/>
  <c r="BG117" i="3"/>
  <c r="BF117" i="3"/>
  <c r="T117" i="3"/>
  <c r="R117" i="3"/>
  <c r="P117" i="3"/>
  <c r="BI116" i="3"/>
  <c r="BH116" i="3"/>
  <c r="BG116" i="3"/>
  <c r="BF116" i="3"/>
  <c r="T116" i="3"/>
  <c r="R116" i="3"/>
  <c r="P116" i="3"/>
  <c r="BI115" i="3"/>
  <c r="BH115" i="3"/>
  <c r="BG115" i="3"/>
  <c r="BF115" i="3"/>
  <c r="T115" i="3"/>
  <c r="R115" i="3"/>
  <c r="P115" i="3"/>
  <c r="BI114" i="3"/>
  <c r="BH114" i="3"/>
  <c r="BG114" i="3"/>
  <c r="BF114" i="3"/>
  <c r="T114" i="3"/>
  <c r="R114" i="3"/>
  <c r="P114" i="3"/>
  <c r="BI113" i="3"/>
  <c r="BH113" i="3"/>
  <c r="BG113" i="3"/>
  <c r="BF113" i="3"/>
  <c r="T113" i="3"/>
  <c r="R113" i="3"/>
  <c r="P113" i="3"/>
  <c r="BI112" i="3"/>
  <c r="BH112" i="3"/>
  <c r="BG112" i="3"/>
  <c r="BF112" i="3"/>
  <c r="T112" i="3"/>
  <c r="R112" i="3"/>
  <c r="P112" i="3"/>
  <c r="BI111" i="3"/>
  <c r="BH111" i="3"/>
  <c r="BG111" i="3"/>
  <c r="BF111" i="3"/>
  <c r="T111" i="3"/>
  <c r="R111" i="3"/>
  <c r="P111" i="3"/>
  <c r="BI109" i="3"/>
  <c r="BH109" i="3"/>
  <c r="BG109" i="3"/>
  <c r="BF109" i="3"/>
  <c r="T109" i="3"/>
  <c r="R109" i="3"/>
  <c r="P109" i="3"/>
  <c r="BI107" i="3"/>
  <c r="BH107" i="3"/>
  <c r="BG107" i="3"/>
  <c r="BF107" i="3"/>
  <c r="T107" i="3"/>
  <c r="R107" i="3"/>
  <c r="P107" i="3"/>
  <c r="BI105" i="3"/>
  <c r="BH105" i="3"/>
  <c r="BG105" i="3"/>
  <c r="BF105" i="3"/>
  <c r="T105" i="3"/>
  <c r="R105" i="3"/>
  <c r="P105" i="3"/>
  <c r="BI103" i="3"/>
  <c r="BH103" i="3"/>
  <c r="BG103" i="3"/>
  <c r="BF103" i="3"/>
  <c r="T103" i="3"/>
  <c r="R103" i="3"/>
  <c r="P103" i="3"/>
  <c r="BI102" i="3"/>
  <c r="BH102" i="3"/>
  <c r="BG102" i="3"/>
  <c r="BF102" i="3"/>
  <c r="T102" i="3"/>
  <c r="R102" i="3"/>
  <c r="P102" i="3"/>
  <c r="BI100" i="3"/>
  <c r="BH100" i="3"/>
  <c r="BG100" i="3"/>
  <c r="BF100" i="3"/>
  <c r="T100" i="3"/>
  <c r="R100" i="3"/>
  <c r="P100" i="3"/>
  <c r="BI98" i="3"/>
  <c r="BH98" i="3"/>
  <c r="BG98" i="3"/>
  <c r="BF98" i="3"/>
  <c r="T98" i="3"/>
  <c r="R98" i="3"/>
  <c r="P98" i="3"/>
  <c r="BI97" i="3"/>
  <c r="BH97" i="3"/>
  <c r="BG97" i="3"/>
  <c r="BF97" i="3"/>
  <c r="T97" i="3"/>
  <c r="R97" i="3"/>
  <c r="P97" i="3"/>
  <c r="BI96" i="3"/>
  <c r="BH96" i="3"/>
  <c r="BG96" i="3"/>
  <c r="BF96" i="3"/>
  <c r="T96" i="3"/>
  <c r="R96" i="3"/>
  <c r="P96" i="3"/>
  <c r="BI95" i="3"/>
  <c r="BH95" i="3"/>
  <c r="BG95" i="3"/>
  <c r="BF95" i="3"/>
  <c r="T95" i="3"/>
  <c r="R95" i="3"/>
  <c r="P95" i="3"/>
  <c r="BI94" i="3"/>
  <c r="BH94" i="3"/>
  <c r="BG94" i="3"/>
  <c r="BF94" i="3"/>
  <c r="T94" i="3"/>
  <c r="R94" i="3"/>
  <c r="P94" i="3"/>
  <c r="BI93" i="3"/>
  <c r="BH93" i="3"/>
  <c r="BG93" i="3"/>
  <c r="BF93" i="3"/>
  <c r="T93" i="3"/>
  <c r="R93" i="3"/>
  <c r="P93" i="3"/>
  <c r="BI92" i="3"/>
  <c r="BH92" i="3"/>
  <c r="BG92" i="3"/>
  <c r="BF92" i="3"/>
  <c r="T92" i="3"/>
  <c r="R92" i="3"/>
  <c r="P92" i="3"/>
  <c r="BI91" i="3"/>
  <c r="BH91" i="3"/>
  <c r="BG91" i="3"/>
  <c r="BF91" i="3"/>
  <c r="T91" i="3"/>
  <c r="R91" i="3"/>
  <c r="P91" i="3"/>
  <c r="BI90" i="3"/>
  <c r="BH90" i="3"/>
  <c r="BG90" i="3"/>
  <c r="BF90" i="3"/>
  <c r="T90" i="3"/>
  <c r="R90" i="3"/>
  <c r="P90" i="3"/>
  <c r="BI89" i="3"/>
  <c r="BH89" i="3"/>
  <c r="BG89" i="3"/>
  <c r="BF89" i="3"/>
  <c r="T89" i="3"/>
  <c r="R89" i="3"/>
  <c r="P89" i="3"/>
  <c r="J81" i="3"/>
  <c r="F81" i="3"/>
  <c r="F79" i="3"/>
  <c r="E77" i="3"/>
  <c r="J54" i="3"/>
  <c r="F54" i="3"/>
  <c r="F52" i="3"/>
  <c r="E50" i="3"/>
  <c r="J24" i="3"/>
  <c r="E24" i="3"/>
  <c r="J82" i="3" s="1"/>
  <c r="J23" i="3"/>
  <c r="J18" i="3"/>
  <c r="E18" i="3"/>
  <c r="F55" i="3"/>
  <c r="J17" i="3"/>
  <c r="J12" i="3"/>
  <c r="J79" i="3" s="1"/>
  <c r="E7" i="3"/>
  <c r="E75" i="3" s="1"/>
  <c r="J37" i="2"/>
  <c r="J36" i="2"/>
  <c r="AY55" i="1"/>
  <c r="J35" i="2"/>
  <c r="AX55" i="1" s="1"/>
  <c r="BI809" i="2"/>
  <c r="BH809" i="2"/>
  <c r="BG809" i="2"/>
  <c r="BF809" i="2"/>
  <c r="T809" i="2"/>
  <c r="R809" i="2"/>
  <c r="P809" i="2"/>
  <c r="BI807" i="2"/>
  <c r="BH807" i="2"/>
  <c r="BG807" i="2"/>
  <c r="BF807" i="2"/>
  <c r="T807" i="2"/>
  <c r="R807" i="2"/>
  <c r="P807" i="2"/>
  <c r="BI801" i="2"/>
  <c r="BH801" i="2"/>
  <c r="BG801" i="2"/>
  <c r="BF801" i="2"/>
  <c r="T801" i="2"/>
  <c r="R801" i="2"/>
  <c r="P801" i="2"/>
  <c r="BI799" i="2"/>
  <c r="BH799" i="2"/>
  <c r="BG799" i="2"/>
  <c r="BF799" i="2"/>
  <c r="T799" i="2"/>
  <c r="R799" i="2"/>
  <c r="P799" i="2"/>
  <c r="BI794" i="2"/>
  <c r="BH794" i="2"/>
  <c r="BG794" i="2"/>
  <c r="BF794" i="2"/>
  <c r="T794" i="2"/>
  <c r="R794" i="2"/>
  <c r="P794" i="2"/>
  <c r="BI792" i="2"/>
  <c r="BH792" i="2"/>
  <c r="BG792" i="2"/>
  <c r="BF792" i="2"/>
  <c r="T792" i="2"/>
  <c r="R792" i="2"/>
  <c r="P792" i="2"/>
  <c r="BI790" i="2"/>
  <c r="BH790" i="2"/>
  <c r="BG790" i="2"/>
  <c r="BF790" i="2"/>
  <c r="T790" i="2"/>
  <c r="R790" i="2"/>
  <c r="P790" i="2"/>
  <c r="BI786" i="2"/>
  <c r="BH786" i="2"/>
  <c r="BG786" i="2"/>
  <c r="BF786" i="2"/>
  <c r="T786" i="2"/>
  <c r="R786" i="2"/>
  <c r="P786" i="2"/>
  <c r="BI784" i="2"/>
  <c r="BH784" i="2"/>
  <c r="BG784" i="2"/>
  <c r="BF784" i="2"/>
  <c r="T784" i="2"/>
  <c r="R784" i="2"/>
  <c r="P784" i="2"/>
  <c r="BI781" i="2"/>
  <c r="BH781" i="2"/>
  <c r="BG781" i="2"/>
  <c r="BF781" i="2"/>
  <c r="T781" i="2"/>
  <c r="R781" i="2"/>
  <c r="P781" i="2"/>
  <c r="BI779" i="2"/>
  <c r="BH779" i="2"/>
  <c r="BG779" i="2"/>
  <c r="BF779" i="2"/>
  <c r="T779" i="2"/>
  <c r="R779" i="2"/>
  <c r="P779" i="2"/>
  <c r="BI774" i="2"/>
  <c r="BH774" i="2"/>
  <c r="BG774" i="2"/>
  <c r="BF774" i="2"/>
  <c r="T774" i="2"/>
  <c r="R774" i="2"/>
  <c r="P774" i="2"/>
  <c r="BI769" i="2"/>
  <c r="BH769" i="2"/>
  <c r="BG769" i="2"/>
  <c r="BF769" i="2"/>
  <c r="T769" i="2"/>
  <c r="R769" i="2"/>
  <c r="P769" i="2"/>
  <c r="BI767" i="2"/>
  <c r="BH767" i="2"/>
  <c r="BG767" i="2"/>
  <c r="BF767" i="2"/>
  <c r="T767" i="2"/>
  <c r="R767" i="2"/>
  <c r="P767" i="2"/>
  <c r="BI765" i="2"/>
  <c r="BH765" i="2"/>
  <c r="BG765" i="2"/>
  <c r="BF765" i="2"/>
  <c r="T765" i="2"/>
  <c r="R765" i="2"/>
  <c r="P765" i="2"/>
  <c r="BI763" i="2"/>
  <c r="BH763" i="2"/>
  <c r="BG763" i="2"/>
  <c r="BF763" i="2"/>
  <c r="T763" i="2"/>
  <c r="R763" i="2"/>
  <c r="P763" i="2"/>
  <c r="BI761" i="2"/>
  <c r="BH761" i="2"/>
  <c r="BG761" i="2"/>
  <c r="BF761" i="2"/>
  <c r="T761" i="2"/>
  <c r="R761" i="2"/>
  <c r="P761" i="2"/>
  <c r="BI759" i="2"/>
  <c r="BH759" i="2"/>
  <c r="BG759" i="2"/>
  <c r="BF759" i="2"/>
  <c r="T759" i="2"/>
  <c r="R759" i="2"/>
  <c r="P759" i="2"/>
  <c r="BI757" i="2"/>
  <c r="BH757" i="2"/>
  <c r="BG757" i="2"/>
  <c r="BF757" i="2"/>
  <c r="T757" i="2"/>
  <c r="R757" i="2"/>
  <c r="P757" i="2"/>
  <c r="BI754" i="2"/>
  <c r="BH754" i="2"/>
  <c r="BG754" i="2"/>
  <c r="BF754" i="2"/>
  <c r="T754" i="2"/>
  <c r="R754" i="2"/>
  <c r="P754" i="2"/>
  <c r="BI752" i="2"/>
  <c r="BH752" i="2"/>
  <c r="BG752" i="2"/>
  <c r="BF752" i="2"/>
  <c r="T752" i="2"/>
  <c r="R752" i="2"/>
  <c r="P752" i="2"/>
  <c r="BI749" i="2"/>
  <c r="BH749" i="2"/>
  <c r="BG749" i="2"/>
  <c r="BF749" i="2"/>
  <c r="T749" i="2"/>
  <c r="R749" i="2"/>
  <c r="P749" i="2"/>
  <c r="BI746" i="2"/>
  <c r="BH746" i="2"/>
  <c r="BG746" i="2"/>
  <c r="BF746" i="2"/>
  <c r="T746" i="2"/>
  <c r="R746" i="2"/>
  <c r="P746" i="2"/>
  <c r="BI741" i="2"/>
  <c r="BH741" i="2"/>
  <c r="BG741" i="2"/>
  <c r="BF741" i="2"/>
  <c r="T741" i="2"/>
  <c r="R741" i="2"/>
  <c r="P741" i="2"/>
  <c r="BI739" i="2"/>
  <c r="BH739" i="2"/>
  <c r="BG739" i="2"/>
  <c r="BF739" i="2"/>
  <c r="T739" i="2"/>
  <c r="R739" i="2"/>
  <c r="P739" i="2"/>
  <c r="BI737" i="2"/>
  <c r="BH737" i="2"/>
  <c r="BG737" i="2"/>
  <c r="BF737" i="2"/>
  <c r="T737" i="2"/>
  <c r="R737" i="2"/>
  <c r="P737" i="2"/>
  <c r="BI736" i="2"/>
  <c r="BH736" i="2"/>
  <c r="BG736" i="2"/>
  <c r="BF736" i="2"/>
  <c r="T736" i="2"/>
  <c r="R736" i="2"/>
  <c r="P736" i="2"/>
  <c r="BI733" i="2"/>
  <c r="BH733" i="2"/>
  <c r="BG733" i="2"/>
  <c r="BF733" i="2"/>
  <c r="T733" i="2"/>
  <c r="R733" i="2"/>
  <c r="P733" i="2"/>
  <c r="BI731" i="2"/>
  <c r="BH731" i="2"/>
  <c r="BG731" i="2"/>
  <c r="BF731" i="2"/>
  <c r="T731" i="2"/>
  <c r="R731" i="2"/>
  <c r="P731" i="2"/>
  <c r="BI730" i="2"/>
  <c r="BH730" i="2"/>
  <c r="BG730" i="2"/>
  <c r="BF730" i="2"/>
  <c r="T730" i="2"/>
  <c r="R730" i="2"/>
  <c r="P730" i="2"/>
  <c r="BI729" i="2"/>
  <c r="BH729" i="2"/>
  <c r="BG729" i="2"/>
  <c r="BF729" i="2"/>
  <c r="T729" i="2"/>
  <c r="R729" i="2"/>
  <c r="P729" i="2"/>
  <c r="BI728" i="2"/>
  <c r="BH728" i="2"/>
  <c r="BG728" i="2"/>
  <c r="BF728" i="2"/>
  <c r="T728" i="2"/>
  <c r="R728" i="2"/>
  <c r="P728" i="2"/>
  <c r="BI727" i="2"/>
  <c r="BH727" i="2"/>
  <c r="BG727" i="2"/>
  <c r="BF727" i="2"/>
  <c r="T727" i="2"/>
  <c r="R727" i="2"/>
  <c r="P727" i="2"/>
  <c r="BI725" i="2"/>
  <c r="BH725" i="2"/>
  <c r="BG725" i="2"/>
  <c r="BF725" i="2"/>
  <c r="T725" i="2"/>
  <c r="R725" i="2"/>
  <c r="P725" i="2"/>
  <c r="BI720" i="2"/>
  <c r="BH720" i="2"/>
  <c r="BG720" i="2"/>
  <c r="BF720" i="2"/>
  <c r="T720" i="2"/>
  <c r="R720" i="2"/>
  <c r="P720" i="2"/>
  <c r="BI717" i="2"/>
  <c r="BH717" i="2"/>
  <c r="BG717" i="2"/>
  <c r="BF717" i="2"/>
  <c r="T717" i="2"/>
  <c r="R717" i="2"/>
  <c r="P717" i="2"/>
  <c r="BI715" i="2"/>
  <c r="BH715" i="2"/>
  <c r="BG715" i="2"/>
  <c r="BF715" i="2"/>
  <c r="T715" i="2"/>
  <c r="R715" i="2"/>
  <c r="P715" i="2"/>
  <c r="BI711" i="2"/>
  <c r="BH711" i="2"/>
  <c r="BG711" i="2"/>
  <c r="BF711" i="2"/>
  <c r="T711" i="2"/>
  <c r="R711" i="2"/>
  <c r="P711" i="2"/>
  <c r="BI710" i="2"/>
  <c r="BH710" i="2"/>
  <c r="BG710" i="2"/>
  <c r="BF710" i="2"/>
  <c r="T710" i="2"/>
  <c r="R710" i="2"/>
  <c r="P710" i="2"/>
  <c r="BI706" i="2"/>
  <c r="BH706" i="2"/>
  <c r="BG706" i="2"/>
  <c r="BF706" i="2"/>
  <c r="T706" i="2"/>
  <c r="R706" i="2"/>
  <c r="P706" i="2"/>
  <c r="BI703" i="2"/>
  <c r="BH703" i="2"/>
  <c r="BG703" i="2"/>
  <c r="BF703" i="2"/>
  <c r="T703" i="2"/>
  <c r="R703" i="2"/>
  <c r="P703" i="2"/>
  <c r="BI701" i="2"/>
  <c r="BH701" i="2"/>
  <c r="BG701" i="2"/>
  <c r="BF701" i="2"/>
  <c r="T701" i="2"/>
  <c r="R701" i="2"/>
  <c r="P701" i="2"/>
  <c r="BI699" i="2"/>
  <c r="BH699" i="2"/>
  <c r="BG699" i="2"/>
  <c r="BF699" i="2"/>
  <c r="T699" i="2"/>
  <c r="R699" i="2"/>
  <c r="P699" i="2"/>
  <c r="BI696" i="2"/>
  <c r="BH696" i="2"/>
  <c r="BG696" i="2"/>
  <c r="BF696" i="2"/>
  <c r="T696" i="2"/>
  <c r="R696" i="2"/>
  <c r="P696" i="2"/>
  <c r="BI694" i="2"/>
  <c r="BH694" i="2"/>
  <c r="BG694" i="2"/>
  <c r="BF694" i="2"/>
  <c r="T694" i="2"/>
  <c r="R694" i="2"/>
  <c r="P694" i="2"/>
  <c r="BI689" i="2"/>
  <c r="BH689" i="2"/>
  <c r="BG689" i="2"/>
  <c r="BF689" i="2"/>
  <c r="T689" i="2"/>
  <c r="R689" i="2"/>
  <c r="P689" i="2"/>
  <c r="BI686" i="2"/>
  <c r="BH686" i="2"/>
  <c r="BG686" i="2"/>
  <c r="BF686" i="2"/>
  <c r="T686" i="2"/>
  <c r="R686" i="2"/>
  <c r="P686" i="2"/>
  <c r="BI681" i="2"/>
  <c r="BH681" i="2"/>
  <c r="BG681" i="2"/>
  <c r="BF681" i="2"/>
  <c r="T681" i="2"/>
  <c r="R681" i="2"/>
  <c r="P681" i="2"/>
  <c r="BI680" i="2"/>
  <c r="BH680" i="2"/>
  <c r="BG680" i="2"/>
  <c r="BF680" i="2"/>
  <c r="T680" i="2"/>
  <c r="R680" i="2"/>
  <c r="P680" i="2"/>
  <c r="BI679" i="2"/>
  <c r="BH679" i="2"/>
  <c r="BG679" i="2"/>
  <c r="BF679" i="2"/>
  <c r="T679" i="2"/>
  <c r="R679" i="2"/>
  <c r="P679" i="2"/>
  <c r="BI674" i="2"/>
  <c r="BH674" i="2"/>
  <c r="BG674" i="2"/>
  <c r="BF674" i="2"/>
  <c r="T674" i="2"/>
  <c r="R674" i="2"/>
  <c r="P674" i="2"/>
  <c r="BI672" i="2"/>
  <c r="BH672" i="2"/>
  <c r="BG672" i="2"/>
  <c r="BF672" i="2"/>
  <c r="T672" i="2"/>
  <c r="R672" i="2"/>
  <c r="P672" i="2"/>
  <c r="BI667" i="2"/>
  <c r="BH667" i="2"/>
  <c r="BG667" i="2"/>
  <c r="BF667" i="2"/>
  <c r="T667" i="2"/>
  <c r="R667" i="2"/>
  <c r="P667" i="2"/>
  <c r="BI666" i="2"/>
  <c r="BH666" i="2"/>
  <c r="BG666" i="2"/>
  <c r="BF666" i="2"/>
  <c r="T666" i="2"/>
  <c r="R666" i="2"/>
  <c r="P666" i="2"/>
  <c r="BI661" i="2"/>
  <c r="BH661" i="2"/>
  <c r="BG661" i="2"/>
  <c r="BF661" i="2"/>
  <c r="T661" i="2"/>
  <c r="R661" i="2"/>
  <c r="P661" i="2"/>
  <c r="BI656" i="2"/>
  <c r="BH656" i="2"/>
  <c r="BG656" i="2"/>
  <c r="BF656" i="2"/>
  <c r="T656" i="2"/>
  <c r="R656" i="2"/>
  <c r="P656" i="2"/>
  <c r="BI654" i="2"/>
  <c r="BH654" i="2"/>
  <c r="BG654" i="2"/>
  <c r="BF654" i="2"/>
  <c r="T654" i="2"/>
  <c r="R654" i="2"/>
  <c r="P654" i="2"/>
  <c r="BI649" i="2"/>
  <c r="BH649" i="2"/>
  <c r="BG649" i="2"/>
  <c r="BF649" i="2"/>
  <c r="T649" i="2"/>
  <c r="R649" i="2"/>
  <c r="P649" i="2"/>
  <c r="BI647" i="2"/>
  <c r="BH647" i="2"/>
  <c r="BG647" i="2"/>
  <c r="BF647" i="2"/>
  <c r="T647" i="2"/>
  <c r="R647" i="2"/>
  <c r="P647" i="2"/>
  <c r="BI642" i="2"/>
  <c r="BH642" i="2"/>
  <c r="BG642" i="2"/>
  <c r="BF642" i="2"/>
  <c r="T642" i="2"/>
  <c r="R642" i="2"/>
  <c r="P642" i="2"/>
  <c r="BI640" i="2"/>
  <c r="BH640" i="2"/>
  <c r="BG640" i="2"/>
  <c r="BF640" i="2"/>
  <c r="T640" i="2"/>
  <c r="R640" i="2"/>
  <c r="P640" i="2"/>
  <c r="BI635" i="2"/>
  <c r="BH635" i="2"/>
  <c r="BG635" i="2"/>
  <c r="BF635" i="2"/>
  <c r="T635" i="2"/>
  <c r="R635" i="2"/>
  <c r="P635" i="2"/>
  <c r="BI632" i="2"/>
  <c r="BH632" i="2"/>
  <c r="BG632" i="2"/>
  <c r="BF632" i="2"/>
  <c r="T632" i="2"/>
  <c r="T631" i="2"/>
  <c r="R632" i="2"/>
  <c r="R631" i="2" s="1"/>
  <c r="P632" i="2"/>
  <c r="P631" i="2"/>
  <c r="BI629" i="2"/>
  <c r="BH629" i="2"/>
  <c r="BG629" i="2"/>
  <c r="BF629" i="2"/>
  <c r="T629" i="2"/>
  <c r="R629" i="2"/>
  <c r="P629" i="2"/>
  <c r="BI627" i="2"/>
  <c r="BH627" i="2"/>
  <c r="BG627" i="2"/>
  <c r="BF627" i="2"/>
  <c r="T627" i="2"/>
  <c r="R627" i="2"/>
  <c r="P627" i="2"/>
  <c r="BI625" i="2"/>
  <c r="BH625" i="2"/>
  <c r="BG625" i="2"/>
  <c r="BF625" i="2"/>
  <c r="T625" i="2"/>
  <c r="R625" i="2"/>
  <c r="P625" i="2"/>
  <c r="BI619" i="2"/>
  <c r="BH619" i="2"/>
  <c r="BG619" i="2"/>
  <c r="BF619" i="2"/>
  <c r="T619" i="2"/>
  <c r="R619" i="2"/>
  <c r="P619" i="2"/>
  <c r="BI617" i="2"/>
  <c r="BH617" i="2"/>
  <c r="BG617" i="2"/>
  <c r="BF617" i="2"/>
  <c r="T617" i="2"/>
  <c r="R617" i="2"/>
  <c r="P617" i="2"/>
  <c r="BI612" i="2"/>
  <c r="BH612" i="2"/>
  <c r="BG612" i="2"/>
  <c r="BF612" i="2"/>
  <c r="T612" i="2"/>
  <c r="R612" i="2"/>
  <c r="P612" i="2"/>
  <c r="BI607" i="2"/>
  <c r="BH607" i="2"/>
  <c r="BG607" i="2"/>
  <c r="BF607" i="2"/>
  <c r="T607" i="2"/>
  <c r="R607" i="2"/>
  <c r="P607" i="2"/>
  <c r="BI604" i="2"/>
  <c r="BH604" i="2"/>
  <c r="BG604" i="2"/>
  <c r="BF604" i="2"/>
  <c r="T604" i="2"/>
  <c r="R604" i="2"/>
  <c r="P604" i="2"/>
  <c r="BI602" i="2"/>
  <c r="BH602" i="2"/>
  <c r="BG602" i="2"/>
  <c r="BF602" i="2"/>
  <c r="T602" i="2"/>
  <c r="R602" i="2"/>
  <c r="P602" i="2"/>
  <c r="BI597" i="2"/>
  <c r="BH597" i="2"/>
  <c r="BG597" i="2"/>
  <c r="BF597" i="2"/>
  <c r="T597" i="2"/>
  <c r="R597" i="2"/>
  <c r="P597" i="2"/>
  <c r="BI593" i="2"/>
  <c r="BH593" i="2"/>
  <c r="BG593" i="2"/>
  <c r="BF593" i="2"/>
  <c r="T593" i="2"/>
  <c r="R593" i="2"/>
  <c r="P593" i="2"/>
  <c r="BI591" i="2"/>
  <c r="BH591" i="2"/>
  <c r="BG591" i="2"/>
  <c r="BF591" i="2"/>
  <c r="T591" i="2"/>
  <c r="R591" i="2"/>
  <c r="P591" i="2"/>
  <c r="BI586" i="2"/>
  <c r="BH586" i="2"/>
  <c r="BG586" i="2"/>
  <c r="BF586" i="2"/>
  <c r="T586" i="2"/>
  <c r="R586" i="2"/>
  <c r="P586" i="2"/>
  <c r="BI584" i="2"/>
  <c r="BH584" i="2"/>
  <c r="BG584" i="2"/>
  <c r="BF584" i="2"/>
  <c r="T584" i="2"/>
  <c r="R584" i="2"/>
  <c r="P584" i="2"/>
  <c r="BI579" i="2"/>
  <c r="BH579" i="2"/>
  <c r="BG579" i="2"/>
  <c r="BF579" i="2"/>
  <c r="T579" i="2"/>
  <c r="R579" i="2"/>
  <c r="P579" i="2"/>
  <c r="BI577" i="2"/>
  <c r="BH577" i="2"/>
  <c r="BG577" i="2"/>
  <c r="BF577" i="2"/>
  <c r="T577" i="2"/>
  <c r="R577" i="2"/>
  <c r="P577" i="2"/>
  <c r="BI572" i="2"/>
  <c r="BH572" i="2"/>
  <c r="BG572" i="2"/>
  <c r="BF572" i="2"/>
  <c r="T572" i="2"/>
  <c r="R572" i="2"/>
  <c r="P572" i="2"/>
  <c r="BI570" i="2"/>
  <c r="BH570" i="2"/>
  <c r="BG570" i="2"/>
  <c r="BF570" i="2"/>
  <c r="T570" i="2"/>
  <c r="R570" i="2"/>
  <c r="P570" i="2"/>
  <c r="BI565" i="2"/>
  <c r="BH565" i="2"/>
  <c r="BG565" i="2"/>
  <c r="BF565" i="2"/>
  <c r="T565" i="2"/>
  <c r="R565" i="2"/>
  <c r="P565" i="2"/>
  <c r="BI563" i="2"/>
  <c r="BH563" i="2"/>
  <c r="BG563" i="2"/>
  <c r="BF563" i="2"/>
  <c r="T563" i="2"/>
  <c r="R563" i="2"/>
  <c r="P563" i="2"/>
  <c r="BI558" i="2"/>
  <c r="BH558" i="2"/>
  <c r="BG558" i="2"/>
  <c r="BF558" i="2"/>
  <c r="T558" i="2"/>
  <c r="R558" i="2"/>
  <c r="P558" i="2"/>
  <c r="BI556" i="2"/>
  <c r="BH556" i="2"/>
  <c r="BG556" i="2"/>
  <c r="BF556" i="2"/>
  <c r="T556" i="2"/>
  <c r="R556" i="2"/>
  <c r="P556" i="2"/>
  <c r="BI551" i="2"/>
  <c r="BH551" i="2"/>
  <c r="BG551" i="2"/>
  <c r="BF551" i="2"/>
  <c r="T551" i="2"/>
  <c r="R551" i="2"/>
  <c r="P551" i="2"/>
  <c r="BI546" i="2"/>
  <c r="BH546" i="2"/>
  <c r="BG546" i="2"/>
  <c r="BF546" i="2"/>
  <c r="T546" i="2"/>
  <c r="R546" i="2"/>
  <c r="P546" i="2"/>
  <c r="BI539" i="2"/>
  <c r="BH539" i="2"/>
  <c r="BG539" i="2"/>
  <c r="BF539" i="2"/>
  <c r="T539" i="2"/>
  <c r="R539" i="2"/>
  <c r="P539" i="2"/>
  <c r="BI537" i="2"/>
  <c r="BH537" i="2"/>
  <c r="BG537" i="2"/>
  <c r="BF537" i="2"/>
  <c r="T537" i="2"/>
  <c r="R537" i="2"/>
  <c r="P537" i="2"/>
  <c r="BI532" i="2"/>
  <c r="BH532" i="2"/>
  <c r="BG532" i="2"/>
  <c r="BF532" i="2"/>
  <c r="T532" i="2"/>
  <c r="R532" i="2"/>
  <c r="P532" i="2"/>
  <c r="BI530" i="2"/>
  <c r="BH530" i="2"/>
  <c r="BG530" i="2"/>
  <c r="BF530" i="2"/>
  <c r="T530" i="2"/>
  <c r="R530" i="2"/>
  <c r="P530" i="2"/>
  <c r="BI525" i="2"/>
  <c r="BH525" i="2"/>
  <c r="BG525" i="2"/>
  <c r="BF525" i="2"/>
  <c r="T525" i="2"/>
  <c r="R525" i="2"/>
  <c r="P525" i="2"/>
  <c r="BI521" i="2"/>
  <c r="BH521" i="2"/>
  <c r="BG521" i="2"/>
  <c r="BF521" i="2"/>
  <c r="T521" i="2"/>
  <c r="R521" i="2"/>
  <c r="P521" i="2"/>
  <c r="BI519" i="2"/>
  <c r="BH519" i="2"/>
  <c r="BG519" i="2"/>
  <c r="BF519" i="2"/>
  <c r="T519" i="2"/>
  <c r="R519" i="2"/>
  <c r="P519" i="2"/>
  <c r="BI516" i="2"/>
  <c r="BH516" i="2"/>
  <c r="BG516" i="2"/>
  <c r="BF516" i="2"/>
  <c r="T516" i="2"/>
  <c r="R516" i="2"/>
  <c r="P516" i="2"/>
  <c r="BI514" i="2"/>
  <c r="BH514" i="2"/>
  <c r="BG514" i="2"/>
  <c r="BF514" i="2"/>
  <c r="T514" i="2"/>
  <c r="R514" i="2"/>
  <c r="P514" i="2"/>
  <c r="BI512" i="2"/>
  <c r="BH512" i="2"/>
  <c r="BG512" i="2"/>
  <c r="BF512" i="2"/>
  <c r="T512" i="2"/>
  <c r="R512" i="2"/>
  <c r="P512" i="2"/>
  <c r="BI510" i="2"/>
  <c r="BH510" i="2"/>
  <c r="BG510" i="2"/>
  <c r="BF510" i="2"/>
  <c r="T510" i="2"/>
  <c r="R510" i="2"/>
  <c r="P510" i="2"/>
  <c r="BI508" i="2"/>
  <c r="BH508" i="2"/>
  <c r="BG508" i="2"/>
  <c r="BF508" i="2"/>
  <c r="T508" i="2"/>
  <c r="R508" i="2"/>
  <c r="P508" i="2"/>
  <c r="BI505" i="2"/>
  <c r="BH505" i="2"/>
  <c r="BG505" i="2"/>
  <c r="BF505" i="2"/>
  <c r="T505" i="2"/>
  <c r="R505" i="2"/>
  <c r="P505" i="2"/>
  <c r="BI503" i="2"/>
  <c r="BH503" i="2"/>
  <c r="BG503" i="2"/>
  <c r="BF503" i="2"/>
  <c r="T503" i="2"/>
  <c r="R503" i="2"/>
  <c r="P503" i="2"/>
  <c r="BI500" i="2"/>
  <c r="BH500" i="2"/>
  <c r="BG500" i="2"/>
  <c r="BF500" i="2"/>
  <c r="T500" i="2"/>
  <c r="R500" i="2"/>
  <c r="P500" i="2"/>
  <c r="BI498" i="2"/>
  <c r="BH498" i="2"/>
  <c r="BG498" i="2"/>
  <c r="BF498" i="2"/>
  <c r="T498" i="2"/>
  <c r="R498" i="2"/>
  <c r="P498" i="2"/>
  <c r="BI495" i="2"/>
  <c r="BH495" i="2"/>
  <c r="BG495" i="2"/>
  <c r="BF495" i="2"/>
  <c r="T495" i="2"/>
  <c r="R495" i="2"/>
  <c r="P495" i="2"/>
  <c r="BI492" i="2"/>
  <c r="BH492" i="2"/>
  <c r="BG492" i="2"/>
  <c r="BF492" i="2"/>
  <c r="T492" i="2"/>
  <c r="R492" i="2"/>
  <c r="P492" i="2"/>
  <c r="BI486" i="2"/>
  <c r="BH486" i="2"/>
  <c r="BG486" i="2"/>
  <c r="BF486" i="2"/>
  <c r="T486" i="2"/>
  <c r="R486" i="2"/>
  <c r="P486" i="2"/>
  <c r="BI482" i="2"/>
  <c r="BH482" i="2"/>
  <c r="BG482" i="2"/>
  <c r="BF482" i="2"/>
  <c r="T482" i="2"/>
  <c r="R482" i="2"/>
  <c r="P482" i="2"/>
  <c r="BI477" i="2"/>
  <c r="BH477" i="2"/>
  <c r="BG477" i="2"/>
  <c r="BF477" i="2"/>
  <c r="T477" i="2"/>
  <c r="R477" i="2"/>
  <c r="P477" i="2"/>
  <c r="BI475" i="2"/>
  <c r="BH475" i="2"/>
  <c r="BG475" i="2"/>
  <c r="BF475" i="2"/>
  <c r="T475" i="2"/>
  <c r="R475" i="2"/>
  <c r="P475" i="2"/>
  <c r="BI470" i="2"/>
  <c r="BH470" i="2"/>
  <c r="BG470" i="2"/>
  <c r="BF470" i="2"/>
  <c r="T470" i="2"/>
  <c r="R470" i="2"/>
  <c r="P470" i="2"/>
  <c r="BI468" i="2"/>
  <c r="BH468" i="2"/>
  <c r="BG468" i="2"/>
  <c r="BF468" i="2"/>
  <c r="T468" i="2"/>
  <c r="R468" i="2"/>
  <c r="P468" i="2"/>
  <c r="BI466" i="2"/>
  <c r="BH466" i="2"/>
  <c r="BG466" i="2"/>
  <c r="BF466" i="2"/>
  <c r="T466" i="2"/>
  <c r="R466" i="2"/>
  <c r="P466" i="2"/>
  <c r="BI465" i="2"/>
  <c r="BH465" i="2"/>
  <c r="BG465" i="2"/>
  <c r="BF465" i="2"/>
  <c r="T465" i="2"/>
  <c r="R465" i="2"/>
  <c r="P465" i="2"/>
  <c r="BI463" i="2"/>
  <c r="BH463" i="2"/>
  <c r="BG463" i="2"/>
  <c r="BF463" i="2"/>
  <c r="T463" i="2"/>
  <c r="R463" i="2"/>
  <c r="P463" i="2"/>
  <c r="BI461" i="2"/>
  <c r="BH461" i="2"/>
  <c r="BG461" i="2"/>
  <c r="BF461" i="2"/>
  <c r="T461" i="2"/>
  <c r="R461" i="2"/>
  <c r="P461" i="2"/>
  <c r="BI456" i="2"/>
  <c r="BH456" i="2"/>
  <c r="BG456" i="2"/>
  <c r="BF456" i="2"/>
  <c r="T456" i="2"/>
  <c r="R456" i="2"/>
  <c r="P456" i="2"/>
  <c r="BI452" i="2"/>
  <c r="BH452" i="2"/>
  <c r="BG452" i="2"/>
  <c r="BF452" i="2"/>
  <c r="T452" i="2"/>
  <c r="R452" i="2"/>
  <c r="P452" i="2"/>
  <c r="BI448" i="2"/>
  <c r="BH448" i="2"/>
  <c r="BG448" i="2"/>
  <c r="BF448" i="2"/>
  <c r="T448" i="2"/>
  <c r="R448" i="2"/>
  <c r="P448" i="2"/>
  <c r="BI444" i="2"/>
  <c r="BH444" i="2"/>
  <c r="BG444" i="2"/>
  <c r="BF444" i="2"/>
  <c r="T444" i="2"/>
  <c r="R444" i="2"/>
  <c r="P444" i="2"/>
  <c r="BI439" i="2"/>
  <c r="BH439" i="2"/>
  <c r="BG439" i="2"/>
  <c r="BF439" i="2"/>
  <c r="T439" i="2"/>
  <c r="R439" i="2"/>
  <c r="P439" i="2"/>
  <c r="BI432" i="2"/>
  <c r="BH432" i="2"/>
  <c r="BG432" i="2"/>
  <c r="BF432" i="2"/>
  <c r="T432" i="2"/>
  <c r="R432" i="2"/>
  <c r="P432" i="2"/>
  <c r="BI428" i="2"/>
  <c r="BH428" i="2"/>
  <c r="BG428" i="2"/>
  <c r="BF428" i="2"/>
  <c r="T428" i="2"/>
  <c r="R428" i="2"/>
  <c r="P428" i="2"/>
  <c r="BI423" i="2"/>
  <c r="BH423" i="2"/>
  <c r="BG423" i="2"/>
  <c r="BF423" i="2"/>
  <c r="T423" i="2"/>
  <c r="R423" i="2"/>
  <c r="P423" i="2"/>
  <c r="BI419" i="2"/>
  <c r="BH419" i="2"/>
  <c r="BG419" i="2"/>
  <c r="BF419" i="2"/>
  <c r="T419" i="2"/>
  <c r="R419" i="2"/>
  <c r="P419" i="2"/>
  <c r="BI412" i="2"/>
  <c r="BH412" i="2"/>
  <c r="BG412" i="2"/>
  <c r="BF412" i="2"/>
  <c r="T412" i="2"/>
  <c r="R412" i="2"/>
  <c r="P412" i="2"/>
  <c r="BI408" i="2"/>
  <c r="BH408" i="2"/>
  <c r="BG408" i="2"/>
  <c r="BF408" i="2"/>
  <c r="T408" i="2"/>
  <c r="R408" i="2"/>
  <c r="P408" i="2"/>
  <c r="BI403" i="2"/>
  <c r="BH403" i="2"/>
  <c r="BG403" i="2"/>
  <c r="BF403" i="2"/>
  <c r="T403" i="2"/>
  <c r="R403" i="2"/>
  <c r="P403" i="2"/>
  <c r="BI401" i="2"/>
  <c r="BH401" i="2"/>
  <c r="BG401" i="2"/>
  <c r="BF401" i="2"/>
  <c r="T401" i="2"/>
  <c r="R401" i="2"/>
  <c r="P401" i="2"/>
  <c r="BI399" i="2"/>
  <c r="BH399" i="2"/>
  <c r="BG399" i="2"/>
  <c r="BF399" i="2"/>
  <c r="T399" i="2"/>
  <c r="R399" i="2"/>
  <c r="P399" i="2"/>
  <c r="BI394" i="2"/>
  <c r="BH394" i="2"/>
  <c r="BG394" i="2"/>
  <c r="BF394" i="2"/>
  <c r="T394" i="2"/>
  <c r="R394" i="2"/>
  <c r="P394" i="2"/>
  <c r="BI389" i="2"/>
  <c r="BH389" i="2"/>
  <c r="BG389" i="2"/>
  <c r="BF389" i="2"/>
  <c r="T389" i="2"/>
  <c r="R389" i="2"/>
  <c r="P389" i="2"/>
  <c r="BI384" i="2"/>
  <c r="BH384" i="2"/>
  <c r="BG384" i="2"/>
  <c r="BF384" i="2"/>
  <c r="T384" i="2"/>
  <c r="R384" i="2"/>
  <c r="P384" i="2"/>
  <c r="BI378" i="2"/>
  <c r="BH378" i="2"/>
  <c r="BG378" i="2"/>
  <c r="BF378" i="2"/>
  <c r="T378" i="2"/>
  <c r="R378" i="2"/>
  <c r="P378" i="2"/>
  <c r="BI377" i="2"/>
  <c r="BH377" i="2"/>
  <c r="BG377" i="2"/>
  <c r="BF377" i="2"/>
  <c r="T377" i="2"/>
  <c r="R377" i="2"/>
  <c r="P377" i="2"/>
  <c r="BI372" i="2"/>
  <c r="BH372" i="2"/>
  <c r="BG372" i="2"/>
  <c r="BF372" i="2"/>
  <c r="T372" i="2"/>
  <c r="R372" i="2"/>
  <c r="P372" i="2"/>
  <c r="BI370" i="2"/>
  <c r="BH370" i="2"/>
  <c r="BG370" i="2"/>
  <c r="BF370" i="2"/>
  <c r="T370" i="2"/>
  <c r="R370" i="2"/>
  <c r="P370" i="2"/>
  <c r="BI365" i="2"/>
  <c r="BH365" i="2"/>
  <c r="BG365" i="2"/>
  <c r="BF365" i="2"/>
  <c r="T365" i="2"/>
  <c r="R365" i="2"/>
  <c r="P365" i="2"/>
  <c r="BI361" i="2"/>
  <c r="BH361" i="2"/>
  <c r="BG361" i="2"/>
  <c r="BF361" i="2"/>
  <c r="T361" i="2"/>
  <c r="R361" i="2"/>
  <c r="P361" i="2"/>
  <c r="BI357" i="2"/>
  <c r="BH357" i="2"/>
  <c r="BG357" i="2"/>
  <c r="BF357" i="2"/>
  <c r="T357" i="2"/>
  <c r="R357" i="2"/>
  <c r="P357" i="2"/>
  <c r="BI355" i="2"/>
  <c r="BH355" i="2"/>
  <c r="BG355" i="2"/>
  <c r="BF355" i="2"/>
  <c r="T355" i="2"/>
  <c r="R355" i="2"/>
  <c r="P355" i="2"/>
  <c r="BI350" i="2"/>
  <c r="BH350" i="2"/>
  <c r="BG350" i="2"/>
  <c r="BF350" i="2"/>
  <c r="T350" i="2"/>
  <c r="R350" i="2"/>
  <c r="P350" i="2"/>
  <c r="BI348" i="2"/>
  <c r="BH348" i="2"/>
  <c r="BG348" i="2"/>
  <c r="BF348" i="2"/>
  <c r="T348" i="2"/>
  <c r="T347" i="2"/>
  <c r="R348" i="2"/>
  <c r="R347" i="2"/>
  <c r="P348" i="2"/>
  <c r="P347" i="2"/>
  <c r="BI339" i="2"/>
  <c r="BH339" i="2"/>
  <c r="BG339" i="2"/>
  <c r="BF339" i="2"/>
  <c r="T339" i="2"/>
  <c r="R339" i="2"/>
  <c r="P339" i="2"/>
  <c r="BI332" i="2"/>
  <c r="BH332" i="2"/>
  <c r="BG332" i="2"/>
  <c r="BF332" i="2"/>
  <c r="T332" i="2"/>
  <c r="R332" i="2"/>
  <c r="P332" i="2"/>
  <c r="BI325" i="2"/>
  <c r="BH325" i="2"/>
  <c r="BG325" i="2"/>
  <c r="BF325" i="2"/>
  <c r="T325" i="2"/>
  <c r="R325" i="2"/>
  <c r="P325" i="2"/>
  <c r="BI317" i="2"/>
  <c r="BH317" i="2"/>
  <c r="BG317" i="2"/>
  <c r="BF317" i="2"/>
  <c r="T317" i="2"/>
  <c r="R317" i="2"/>
  <c r="P317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5" i="2"/>
  <c r="BH305" i="2"/>
  <c r="BG305" i="2"/>
  <c r="BF305" i="2"/>
  <c r="T305" i="2"/>
  <c r="R305" i="2"/>
  <c r="P305" i="2"/>
  <c r="BI300" i="2"/>
  <c r="BH300" i="2"/>
  <c r="BG300" i="2"/>
  <c r="BF300" i="2"/>
  <c r="T300" i="2"/>
  <c r="T299" i="2" s="1"/>
  <c r="R300" i="2"/>
  <c r="R299" i="2" s="1"/>
  <c r="P300" i="2"/>
  <c r="P299" i="2" s="1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5" i="2"/>
  <c r="BH285" i="2"/>
  <c r="BG285" i="2"/>
  <c r="BF285" i="2"/>
  <c r="T285" i="2"/>
  <c r="R285" i="2"/>
  <c r="P285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3" i="2"/>
  <c r="BH273" i="2"/>
  <c r="BG273" i="2"/>
  <c r="BF273" i="2"/>
  <c r="T273" i="2"/>
  <c r="R273" i="2"/>
  <c r="P273" i="2"/>
  <c r="BI267" i="2"/>
  <c r="BH267" i="2"/>
  <c r="BG267" i="2"/>
  <c r="BF267" i="2"/>
  <c r="T267" i="2"/>
  <c r="R267" i="2"/>
  <c r="P267" i="2"/>
  <c r="BI263" i="2"/>
  <c r="BH263" i="2"/>
  <c r="BG263" i="2"/>
  <c r="BF263" i="2"/>
  <c r="T263" i="2"/>
  <c r="R263" i="2"/>
  <c r="P263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2" i="2"/>
  <c r="BH242" i="2"/>
  <c r="BG242" i="2"/>
  <c r="BF242" i="2"/>
  <c r="T242" i="2"/>
  <c r="R242" i="2"/>
  <c r="P242" i="2"/>
  <c r="BI234" i="2"/>
  <c r="BH234" i="2"/>
  <c r="BG234" i="2"/>
  <c r="BF234" i="2"/>
  <c r="T234" i="2"/>
  <c r="R234" i="2"/>
  <c r="P234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5" i="2"/>
  <c r="BH215" i="2"/>
  <c r="BG215" i="2"/>
  <c r="BF215" i="2"/>
  <c r="T215" i="2"/>
  <c r="R215" i="2"/>
  <c r="P215" i="2"/>
  <c r="BI210" i="2"/>
  <c r="BH210" i="2"/>
  <c r="BG210" i="2"/>
  <c r="BF210" i="2"/>
  <c r="T210" i="2"/>
  <c r="R210" i="2"/>
  <c r="P210" i="2"/>
  <c r="BI205" i="2"/>
  <c r="BH205" i="2"/>
  <c r="BG205" i="2"/>
  <c r="BF205" i="2"/>
  <c r="T205" i="2"/>
  <c r="R205" i="2"/>
  <c r="P205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3" i="2"/>
  <c r="BH193" i="2"/>
  <c r="BG193" i="2"/>
  <c r="BF193" i="2"/>
  <c r="T193" i="2"/>
  <c r="R193" i="2"/>
  <c r="P193" i="2"/>
  <c r="BI188" i="2"/>
  <c r="BH188" i="2"/>
  <c r="BG188" i="2"/>
  <c r="BF188" i="2"/>
  <c r="T188" i="2"/>
  <c r="R188" i="2"/>
  <c r="P188" i="2"/>
  <c r="BI181" i="2"/>
  <c r="BH181" i="2"/>
  <c r="BG181" i="2"/>
  <c r="BF181" i="2"/>
  <c r="T181" i="2"/>
  <c r="R181" i="2"/>
  <c r="P181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27" i="2"/>
  <c r="BH127" i="2"/>
  <c r="BG127" i="2"/>
  <c r="BF127" i="2"/>
  <c r="T127" i="2"/>
  <c r="R127" i="2"/>
  <c r="P127" i="2"/>
  <c r="BI118" i="2"/>
  <c r="BH118" i="2"/>
  <c r="BG118" i="2"/>
  <c r="BF118" i="2"/>
  <c r="T118" i="2"/>
  <c r="R118" i="2"/>
  <c r="P118" i="2"/>
  <c r="BI112" i="2"/>
  <c r="BH112" i="2"/>
  <c r="BG112" i="2"/>
  <c r="BF112" i="2"/>
  <c r="T112" i="2"/>
  <c r="R112" i="2"/>
  <c r="P112" i="2"/>
  <c r="BI106" i="2"/>
  <c r="BH106" i="2"/>
  <c r="BG106" i="2"/>
  <c r="BF106" i="2"/>
  <c r="T106" i="2"/>
  <c r="R106" i="2"/>
  <c r="P106" i="2"/>
  <c r="J99" i="2"/>
  <c r="F99" i="2"/>
  <c r="F97" i="2"/>
  <c r="E95" i="2"/>
  <c r="J54" i="2"/>
  <c r="F54" i="2"/>
  <c r="F52" i="2"/>
  <c r="E50" i="2"/>
  <c r="J24" i="2"/>
  <c r="E24" i="2"/>
  <c r="J100" i="2" s="1"/>
  <c r="J23" i="2"/>
  <c r="J18" i="2"/>
  <c r="E18" i="2"/>
  <c r="F55" i="2"/>
  <c r="J17" i="2"/>
  <c r="J12" i="2"/>
  <c r="J97" i="2"/>
  <c r="E7" i="2"/>
  <c r="E93" i="2" s="1"/>
  <c r="L50" i="1"/>
  <c r="AM50" i="1"/>
  <c r="AM49" i="1"/>
  <c r="L49" i="1"/>
  <c r="AM47" i="1"/>
  <c r="L47" i="1"/>
  <c r="L45" i="1"/>
  <c r="L44" i="1"/>
  <c r="BK736" i="2"/>
  <c r="J681" i="2"/>
  <c r="J597" i="2"/>
  <c r="J525" i="2"/>
  <c r="BK466" i="2"/>
  <c r="BK394" i="2"/>
  <c r="J229" i="2"/>
  <c r="BK801" i="2"/>
  <c r="BK781" i="2"/>
  <c r="BK763" i="2"/>
  <c r="BK752" i="2"/>
  <c r="J727" i="2"/>
  <c r="BK649" i="2"/>
  <c r="J627" i="2"/>
  <c r="J607" i="2"/>
  <c r="BK577" i="2"/>
  <c r="J519" i="2"/>
  <c r="J428" i="2"/>
  <c r="BK370" i="2"/>
  <c r="BK290" i="2"/>
  <c r="BK205" i="2"/>
  <c r="J737" i="2"/>
  <c r="J703" i="2"/>
  <c r="BK551" i="2"/>
  <c r="J466" i="2"/>
  <c r="BK292" i="2"/>
  <c r="BK215" i="2"/>
  <c r="J143" i="2"/>
  <c r="BK730" i="2"/>
  <c r="BK642" i="2"/>
  <c r="J563" i="2"/>
  <c r="BK475" i="2"/>
  <c r="J292" i="2"/>
  <c r="J176" i="2"/>
  <c r="BK154" i="3"/>
  <c r="BK128" i="3"/>
  <c r="BK91" i="3"/>
  <c r="BK152" i="3"/>
  <c r="J111" i="3"/>
  <c r="J137" i="3"/>
  <c r="BK112" i="3"/>
  <c r="J113" i="3"/>
  <c r="BK177" i="4"/>
  <c r="BK163" i="4"/>
  <c r="J146" i="4"/>
  <c r="J120" i="4"/>
  <c r="J177" i="4"/>
  <c r="J156" i="4"/>
  <c r="BK146" i="4"/>
  <c r="J161" i="4"/>
  <c r="BK120" i="4"/>
  <c r="J108" i="4"/>
  <c r="BK107" i="5"/>
  <c r="J101" i="5"/>
  <c r="J92" i="6"/>
  <c r="BK89" i="6"/>
  <c r="J792" i="2"/>
  <c r="BK635" i="2"/>
  <c r="BK537" i="2"/>
  <c r="BK468" i="2"/>
  <c r="BK408" i="2"/>
  <c r="J312" i="2"/>
  <c r="BK133" i="2"/>
  <c r="BK799" i="2"/>
  <c r="BK774" i="2"/>
  <c r="BK757" i="2"/>
  <c r="J733" i="2"/>
  <c r="BK558" i="2"/>
  <c r="BK498" i="2"/>
  <c r="BK444" i="2"/>
  <c r="BK106" i="2"/>
  <c r="BK681" i="2"/>
  <c r="J498" i="2"/>
  <c r="J317" i="2"/>
  <c r="BK242" i="2"/>
  <c r="BK153" i="2"/>
  <c r="BK731" i="2"/>
  <c r="BK512" i="2"/>
  <c r="BK412" i="2"/>
  <c r="BK305" i="2"/>
  <c r="J136" i="2"/>
  <c r="BK102" i="3"/>
  <c r="BK147" i="3"/>
  <c r="BK123" i="3"/>
  <c r="BK133" i="3"/>
  <c r="J155" i="3"/>
  <c r="J131" i="3"/>
  <c r="J109" i="3"/>
  <c r="BK175" i="4"/>
  <c r="J158" i="4"/>
  <c r="BK141" i="4"/>
  <c r="BK126" i="4"/>
  <c r="BK103" i="4"/>
  <c r="BK164" i="4"/>
  <c r="J144" i="4"/>
  <c r="J101" i="4"/>
  <c r="J138" i="4"/>
  <c r="BK119" i="4"/>
  <c r="BK100" i="4"/>
  <c r="BK89" i="5"/>
  <c r="J89" i="6"/>
  <c r="J102" i="6"/>
  <c r="J103" i="6"/>
  <c r="J746" i="2"/>
  <c r="BK715" i="2"/>
  <c r="BK607" i="2"/>
  <c r="J558" i="2"/>
  <c r="BK461" i="2"/>
  <c r="J412" i="2"/>
  <c r="J325" i="2"/>
  <c r="J148" i="2"/>
  <c r="J339" i="2"/>
  <c r="J257" i="2"/>
  <c r="BK148" i="2"/>
  <c r="J725" i="2"/>
  <c r="J674" i="2"/>
  <c r="BK500" i="2"/>
  <c r="BK350" i="2"/>
  <c r="BK257" i="2"/>
  <c r="BK175" i="2"/>
  <c r="BK790" i="2"/>
  <c r="BK680" i="2"/>
  <c r="BK593" i="2"/>
  <c r="J572" i="2"/>
  <c r="BK361" i="2"/>
  <c r="BK193" i="2"/>
  <c r="BK155" i="3"/>
  <c r="J134" i="3"/>
  <c r="J120" i="3"/>
  <c r="J90" i="3"/>
  <c r="BK120" i="3"/>
  <c r="J140" i="3"/>
  <c r="BK122" i="3"/>
  <c r="J133" i="3"/>
  <c r="J117" i="3"/>
  <c r="J112" i="3"/>
  <c r="J94" i="3"/>
  <c r="BK144" i="4"/>
  <c r="BK125" i="4"/>
  <c r="BK104" i="4"/>
  <c r="J163" i="4"/>
  <c r="BK158" i="4"/>
  <c r="J154" i="4"/>
  <c r="J149" i="4"/>
  <c r="BK134" i="4"/>
  <c r="J130" i="4"/>
  <c r="J121" i="4"/>
  <c r="J119" i="4"/>
  <c r="J105" i="5"/>
  <c r="J93" i="5"/>
  <c r="BK101" i="6"/>
  <c r="J90" i="6"/>
  <c r="BK83" i="6"/>
  <c r="J85" i="6"/>
  <c r="BK92" i="6"/>
  <c r="J729" i="2"/>
  <c r="J617" i="2"/>
  <c r="J565" i="2"/>
  <c r="BK465" i="2"/>
  <c r="BK401" i="2"/>
  <c r="BK267" i="2"/>
  <c r="BK167" i="2"/>
  <c r="J786" i="2"/>
  <c r="BK767" i="2"/>
  <c r="BK754" i="2"/>
  <c r="BK694" i="2"/>
  <c r="BK661" i="2"/>
  <c r="J647" i="2"/>
  <c r="BK565" i="2"/>
  <c r="J537" i="2"/>
  <c r="BK505" i="2"/>
  <c r="BK403" i="2"/>
  <c r="BK378" i="2"/>
  <c r="BK273" i="2"/>
  <c r="J215" i="2"/>
  <c r="J715" i="2"/>
  <c r="J667" i="2"/>
  <c r="J463" i="2"/>
  <c r="J370" i="2"/>
  <c r="BK325" i="2"/>
  <c r="J198" i="2"/>
  <c r="BK632" i="2"/>
  <c r="J551" i="2"/>
  <c r="J503" i="2"/>
  <c r="BK463" i="2"/>
  <c r="BK439" i="2"/>
  <c r="J365" i="2"/>
  <c r="J222" i="2"/>
  <c r="J130" i="3"/>
  <c r="J103" i="3"/>
  <c r="BK92" i="3"/>
  <c r="BK127" i="3"/>
  <c r="J118" i="3"/>
  <c r="J148" i="3"/>
  <c r="BK143" i="3"/>
  <c r="BK126" i="3"/>
  <c r="BK93" i="3"/>
  <c r="BK167" i="4"/>
  <c r="BK149" i="4"/>
  <c r="J115" i="4"/>
  <c r="BK172" i="4"/>
  <c r="J162" i="4"/>
  <c r="J103" i="4"/>
  <c r="BK137" i="4"/>
  <c r="J118" i="4"/>
  <c r="BK95" i="5"/>
  <c r="J91" i="5"/>
  <c r="BK737" i="2"/>
  <c r="BK604" i="2"/>
  <c r="BK563" i="2"/>
  <c r="BK495" i="2"/>
  <c r="J423" i="2"/>
  <c r="J310" i="2"/>
  <c r="J155" i="2"/>
  <c r="BK786" i="2"/>
  <c r="J767" i="2"/>
  <c r="J757" i="2"/>
  <c r="J679" i="2"/>
  <c r="J666" i="2"/>
  <c r="J642" i="2"/>
  <c r="BK597" i="2"/>
  <c r="J556" i="2"/>
  <c r="J510" i="2"/>
  <c r="J408" i="2"/>
  <c r="BK389" i="2"/>
  <c r="BK259" i="2"/>
  <c r="J164" i="2"/>
  <c r="BK728" i="2"/>
  <c r="J672" i="2"/>
  <c r="BK486" i="2"/>
  <c r="BK452" i="2"/>
  <c r="J273" i="2"/>
  <c r="BK532" i="2"/>
  <c r="BK332" i="2"/>
  <c r="J220" i="2"/>
  <c r="BK151" i="3"/>
  <c r="BK135" i="3"/>
  <c r="BK96" i="3"/>
  <c r="J142" i="3"/>
  <c r="BK100" i="3"/>
  <c r="J123" i="3"/>
  <c r="J136" i="3"/>
  <c r="BK119" i="3"/>
  <c r="J96" i="3"/>
  <c r="J165" i="4"/>
  <c r="BK142" i="4"/>
  <c r="J126" i="4"/>
  <c r="J111" i="4"/>
  <c r="BK165" i="4"/>
  <c r="J142" i="4"/>
  <c r="J107" i="4"/>
  <c r="BK116" i="4"/>
  <c r="BK101" i="4"/>
  <c r="BK83" i="5"/>
  <c r="BK102" i="6"/>
  <c r="BK103" i="6"/>
  <c r="J82" i="6"/>
  <c r="J83" i="6"/>
  <c r="BK672" i="2"/>
  <c r="BK591" i="2"/>
  <c r="J500" i="2"/>
  <c r="BK432" i="2"/>
  <c r="J355" i="2"/>
  <c r="BK188" i="2"/>
  <c r="BK807" i="2"/>
  <c r="J781" i="2"/>
  <c r="J765" i="2"/>
  <c r="J619" i="2"/>
  <c r="J539" i="2"/>
  <c r="J495" i="2"/>
  <c r="BK310" i="2"/>
  <c r="BK174" i="2"/>
  <c r="BK706" i="2"/>
  <c r="J470" i="2"/>
  <c r="BK355" i="2"/>
  <c r="BK176" i="2"/>
  <c r="BK792" i="2"/>
  <c r="J661" i="2"/>
  <c r="J461" i="2"/>
  <c r="J278" i="2"/>
  <c r="BK127" i="2"/>
  <c r="BK148" i="3"/>
  <c r="J129" i="3"/>
  <c r="J107" i="3"/>
  <c r="BK94" i="3"/>
  <c r="J89" i="3"/>
  <c r="J143" i="3"/>
  <c r="J116" i="3"/>
  <c r="J138" i="3"/>
  <c r="BK118" i="3"/>
  <c r="J121" i="3"/>
  <c r="BK98" i="3"/>
  <c r="J171" i="4"/>
  <c r="BK153" i="4"/>
  <c r="J136" i="4"/>
  <c r="BK110" i="4"/>
  <c r="J170" i="4"/>
  <c r="J140" i="4"/>
  <c r="BK107" i="4"/>
  <c r="BK97" i="5"/>
  <c r="BK103" i="5"/>
  <c r="BK99" i="6"/>
  <c r="J97" i="6"/>
  <c r="BK95" i="6"/>
  <c r="J731" i="2"/>
  <c r="BK619" i="2"/>
  <c r="BK572" i="2"/>
  <c r="J482" i="2"/>
  <c r="J389" i="2"/>
  <c r="BK251" i="2"/>
  <c r="J127" i="2"/>
  <c r="J790" i="2"/>
  <c r="J763" i="2"/>
  <c r="J701" i="2"/>
  <c r="J699" i="2"/>
  <c r="J384" i="2"/>
  <c r="J267" i="2"/>
  <c r="BK198" i="2"/>
  <c r="BK729" i="2"/>
  <c r="J694" i="2"/>
  <c r="BK477" i="2"/>
  <c r="J403" i="2"/>
  <c r="BK278" i="2"/>
  <c r="BK200" i="2"/>
  <c r="BK118" i="2"/>
  <c r="BK703" i="2"/>
  <c r="J570" i="2"/>
  <c r="BK546" i="2"/>
  <c r="BK516" i="2"/>
  <c r="J456" i="2"/>
  <c r="BK227" i="2"/>
  <c r="J133" i="2"/>
  <c r="BK109" i="3"/>
  <c r="J93" i="3"/>
  <c r="BK150" i="3"/>
  <c r="J124" i="3"/>
  <c r="J135" i="3"/>
  <c r="J115" i="3"/>
  <c r="BK107" i="3"/>
  <c r="J174" i="4"/>
  <c r="BK161" i="4"/>
  <c r="J151" i="4"/>
  <c r="BK139" i="4"/>
  <c r="BK118" i="4"/>
  <c r="BK178" i="4"/>
  <c r="J141" i="4"/>
  <c r="J173" i="4"/>
  <c r="BK132" i="4"/>
  <c r="J127" i="4"/>
  <c r="J100" i="4"/>
  <c r="J83" i="5"/>
  <c r="BK99" i="5"/>
  <c r="BK105" i="5"/>
  <c r="J85" i="5"/>
  <c r="BK87" i="6"/>
  <c r="J95" i="6"/>
  <c r="BK656" i="2"/>
  <c r="J584" i="2"/>
  <c r="J508" i="2"/>
  <c r="J444" i="2"/>
  <c r="J350" i="2"/>
  <c r="J200" i="2"/>
  <c r="J118" i="2"/>
  <c r="BK761" i="2"/>
  <c r="J752" i="2"/>
  <c r="BK667" i="2"/>
  <c r="BK654" i="2"/>
  <c r="J625" i="2"/>
  <c r="BK602" i="2"/>
  <c r="BK492" i="2"/>
  <c r="J419" i="2"/>
  <c r="J394" i="2"/>
  <c r="BK263" i="2"/>
  <c r="J193" i="2"/>
  <c r="J736" i="2"/>
  <c r="J514" i="2"/>
  <c r="J448" i="2"/>
  <c r="BK220" i="2"/>
  <c r="BK112" i="2"/>
  <c r="BK710" i="2"/>
  <c r="J604" i="2"/>
  <c r="BK399" i="2"/>
  <c r="BK280" i="2"/>
  <c r="AS54" i="1"/>
  <c r="BK145" i="3"/>
  <c r="J102" i="3"/>
  <c r="J119" i="3"/>
  <c r="BK139" i="3"/>
  <c r="BK111" i="3"/>
  <c r="BK89" i="3"/>
  <c r="J160" i="4"/>
  <c r="BK154" i="4"/>
  <c r="J137" i="4"/>
  <c r="J116" i="4"/>
  <c r="BK99" i="4"/>
  <c r="J159" i="4"/>
  <c r="BK143" i="4"/>
  <c r="J139" i="4"/>
  <c r="BK111" i="4"/>
  <c r="BK101" i="5"/>
  <c r="BK93" i="5"/>
  <c r="J87" i="6"/>
  <c r="BK725" i="2"/>
  <c r="BK625" i="2"/>
  <c r="J579" i="2"/>
  <c r="BK510" i="2"/>
  <c r="J452" i="2"/>
  <c r="BK339" i="2"/>
  <c r="J263" i="2"/>
  <c r="J809" i="2"/>
  <c r="J799" i="2"/>
  <c r="J779" i="2"/>
  <c r="J761" i="2"/>
  <c r="BK746" i="2"/>
  <c r="BK686" i="2"/>
  <c r="J656" i="2"/>
  <c r="J632" i="2"/>
  <c r="J591" i="2"/>
  <c r="J530" i="2"/>
  <c r="BK470" i="2"/>
  <c r="J401" i="2"/>
  <c r="J348" i="2"/>
  <c r="J242" i="2"/>
  <c r="BK138" i="2"/>
  <c r="J717" i="2"/>
  <c r="J516" i="2"/>
  <c r="BK377" i="2"/>
  <c r="BK234" i="2"/>
  <c r="J181" i="2"/>
  <c r="J106" i="2"/>
  <c r="BK701" i="2"/>
  <c r="BK627" i="2"/>
  <c r="J586" i="2"/>
  <c r="J505" i="2"/>
  <c r="J432" i="2"/>
  <c r="J234" i="2"/>
  <c r="J112" i="2"/>
  <c r="J146" i="3"/>
  <c r="BK116" i="3"/>
  <c r="BK156" i="3"/>
  <c r="BK121" i="3"/>
  <c r="BK146" i="3"/>
  <c r="BK131" i="3"/>
  <c r="J145" i="3"/>
  <c r="J128" i="3"/>
  <c r="J105" i="3"/>
  <c r="J172" i="4"/>
  <c r="BK159" i="4"/>
  <c r="BK135" i="4"/>
  <c r="BK114" i="4"/>
  <c r="BK171" i="4"/>
  <c r="BK152" i="4"/>
  <c r="J178" i="4"/>
  <c r="J99" i="4"/>
  <c r="BK112" i="4"/>
  <c r="J89" i="5"/>
  <c r="J95" i="5"/>
  <c r="BK91" i="5"/>
  <c r="BK88" i="6"/>
  <c r="J98" i="6"/>
  <c r="J93" i="6"/>
  <c r="BK720" i="2"/>
  <c r="BK612" i="2"/>
  <c r="J512" i="2"/>
  <c r="BK448" i="2"/>
  <c r="J378" i="2"/>
  <c r="BK285" i="2"/>
  <c r="J153" i="2"/>
  <c r="J794" i="2"/>
  <c r="J769" i="2"/>
  <c r="BK759" i="2"/>
  <c r="BK749" i="2"/>
  <c r="BK584" i="2"/>
  <c r="BK508" i="2"/>
  <c r="J477" i="2"/>
  <c r="J227" i="2"/>
  <c r="J720" i="2"/>
  <c r="BK666" i="2"/>
  <c r="J399" i="2"/>
  <c r="J280" i="2"/>
  <c r="BK210" i="2"/>
  <c r="BK136" i="2"/>
  <c r="BK689" i="2"/>
  <c r="BK579" i="2"/>
  <c r="BK482" i="2"/>
  <c r="J372" i="2"/>
  <c r="BK181" i="2"/>
  <c r="J156" i="3"/>
  <c r="J153" i="3"/>
  <c r="BK136" i="3"/>
  <c r="J150" i="3"/>
  <c r="BK125" i="3"/>
  <c r="BK137" i="3"/>
  <c r="J114" i="3"/>
  <c r="J91" i="3"/>
  <c r="J164" i="4"/>
  <c r="J145" i="4"/>
  <c r="BK131" i="4"/>
  <c r="BK123" i="4"/>
  <c r="J175" i="4"/>
  <c r="BK151" i="4"/>
  <c r="J166" i="4"/>
  <c r="J132" i="4"/>
  <c r="J114" i="4"/>
  <c r="BK110" i="5"/>
  <c r="J110" i="5"/>
  <c r="BK93" i="6"/>
  <c r="BK85" i="6"/>
  <c r="J88" i="6"/>
  <c r="BK82" i="6"/>
  <c r="J654" i="2"/>
  <c r="BK586" i="2"/>
  <c r="BK521" i="2"/>
  <c r="BK428" i="2"/>
  <c r="J357" i="2"/>
  <c r="J175" i="2"/>
  <c r="J801" i="2"/>
  <c r="J784" i="2"/>
  <c r="J749" i="2"/>
  <c r="J728" i="2"/>
  <c r="J706" i="2"/>
  <c r="BK423" i="2"/>
  <c r="J305" i="2"/>
  <c r="BK222" i="2"/>
  <c r="J739" i="2"/>
  <c r="J710" i="2"/>
  <c r="BK556" i="2"/>
  <c r="BK456" i="2"/>
  <c r="J300" i="2"/>
  <c r="BK229" i="2"/>
  <c r="BK164" i="2"/>
  <c r="J711" i="2"/>
  <c r="BK647" i="2"/>
  <c r="J486" i="2"/>
  <c r="J377" i="2"/>
  <c r="J285" i="2"/>
  <c r="BK143" i="2"/>
  <c r="J152" i="3"/>
  <c r="J126" i="3"/>
  <c r="J154" i="3"/>
  <c r="BK138" i="3"/>
  <c r="BK103" i="3"/>
  <c r="BK129" i="3"/>
  <c r="BK149" i="3"/>
  <c r="J125" i="3"/>
  <c r="BK90" i="3"/>
  <c r="BK156" i="4"/>
  <c r="BK147" i="4"/>
  <c r="J134" i="4"/>
  <c r="J112" i="4"/>
  <c r="BK174" i="4"/>
  <c r="BK145" i="4"/>
  <c r="J106" i="4"/>
  <c r="BK136" i="4"/>
  <c r="J131" i="4"/>
  <c r="J125" i="4"/>
  <c r="BK121" i="4"/>
  <c r="J110" i="4"/>
  <c r="J112" i="5"/>
  <c r="J87" i="5"/>
  <c r="BK97" i="6"/>
  <c r="J99" i="6"/>
  <c r="J101" i="6"/>
  <c r="BK741" i="2"/>
  <c r="BK711" i="2"/>
  <c r="J640" i="2"/>
  <c r="BK530" i="2"/>
  <c r="J475" i="2"/>
  <c r="BK419" i="2"/>
  <c r="BK300" i="2"/>
  <c r="J807" i="2"/>
  <c r="BK794" i="2"/>
  <c r="BK779" i="2"/>
  <c r="J759" i="2"/>
  <c r="J741" i="2"/>
  <c r="J680" i="2"/>
  <c r="BK629" i="2"/>
  <c r="J612" i="2"/>
  <c r="J593" i="2"/>
  <c r="J546" i="2"/>
  <c r="BK514" i="2"/>
  <c r="J468" i="2"/>
  <c r="BK357" i="2"/>
  <c r="J251" i="2"/>
  <c r="BK809" i="2"/>
  <c r="BK727" i="2"/>
  <c r="BK699" i="2"/>
  <c r="J492" i="2"/>
  <c r="J249" i="2"/>
  <c r="J167" i="2"/>
  <c r="BK739" i="2"/>
  <c r="BK696" i="2"/>
  <c r="J577" i="2"/>
  <c r="BK519" i="2"/>
  <c r="BK317" i="2"/>
  <c r="J174" i="2"/>
  <c r="BK140" i="3"/>
  <c r="BK124" i="3"/>
  <c r="J95" i="3"/>
  <c r="BK158" i="3"/>
  <c r="BK134" i="3"/>
  <c r="J127" i="3"/>
  <c r="J151" i="3"/>
  <c r="BK115" i="3"/>
  <c r="J97" i="3"/>
  <c r="BK173" i="4"/>
  <c r="J152" i="4"/>
  <c r="J143" i="4"/>
  <c r="BK124" i="4"/>
  <c r="BK108" i="4"/>
  <c r="BK166" i="4"/>
  <c r="J147" i="4"/>
  <c r="BK162" i="4"/>
  <c r="BK106" i="4"/>
  <c r="BK87" i="5"/>
  <c r="BK112" i="5"/>
  <c r="BK85" i="5"/>
  <c r="J96" i="6"/>
  <c r="BK90" i="6"/>
  <c r="J696" i="2"/>
  <c r="J361" i="2"/>
  <c r="J138" i="2"/>
  <c r="BK769" i="2"/>
  <c r="BK674" i="2"/>
  <c r="BK617" i="2"/>
  <c r="J465" i="2"/>
  <c r="J332" i="2"/>
  <c r="J689" i="2"/>
  <c r="BK348" i="2"/>
  <c r="BK155" i="2"/>
  <c r="BK679" i="2"/>
  <c r="BK384" i="2"/>
  <c r="J158" i="3"/>
  <c r="BK105" i="3"/>
  <c r="BK130" i="3"/>
  <c r="BK117" i="3"/>
  <c r="J92" i="3"/>
  <c r="BK130" i="4"/>
  <c r="BK160" i="4"/>
  <c r="BK138" i="4"/>
  <c r="J107" i="5"/>
  <c r="BK98" i="6"/>
  <c r="BK733" i="2"/>
  <c r="BK570" i="2"/>
  <c r="BK249" i="2"/>
  <c r="BK784" i="2"/>
  <c r="J754" i="2"/>
  <c r="BK525" i="2"/>
  <c r="J730" i="2"/>
  <c r="J521" i="2"/>
  <c r="J259" i="2"/>
  <c r="J629" i="2"/>
  <c r="J210" i="2"/>
  <c r="J122" i="3"/>
  <c r="J144" i="3"/>
  <c r="BK144" i="3"/>
  <c r="BK95" i="3"/>
  <c r="J150" i="4"/>
  <c r="BK115" i="4"/>
  <c r="BK140" i="4"/>
  <c r="J97" i="5"/>
  <c r="J686" i="2"/>
  <c r="BK503" i="2"/>
  <c r="J205" i="2"/>
  <c r="BK765" i="2"/>
  <c r="BK141" i="2"/>
  <c r="J532" i="2"/>
  <c r="BK372" i="2"/>
  <c r="J146" i="2"/>
  <c r="BK640" i="2"/>
  <c r="J147" i="3"/>
  <c r="BK97" i="3"/>
  <c r="J149" i="3"/>
  <c r="BK142" i="3"/>
  <c r="J98" i="3"/>
  <c r="BK170" i="4"/>
  <c r="J167" i="4"/>
  <c r="BK150" i="4"/>
  <c r="J135" i="4"/>
  <c r="J124" i="4"/>
  <c r="J104" i="4"/>
  <c r="J99" i="5"/>
  <c r="J602" i="2"/>
  <c r="BK365" i="2"/>
  <c r="J141" i="2"/>
  <c r="J774" i="2"/>
  <c r="BK717" i="2"/>
  <c r="J635" i="2"/>
  <c r="J439" i="2"/>
  <c r="BK312" i="2"/>
  <c r="BK146" i="2"/>
  <c r="BK539" i="2"/>
  <c r="J290" i="2"/>
  <c r="J649" i="2"/>
  <c r="J188" i="2"/>
  <c r="BK114" i="3"/>
  <c r="BK153" i="3"/>
  <c r="J139" i="3"/>
  <c r="BK113" i="3"/>
  <c r="J100" i="3"/>
  <c r="BK127" i="4"/>
  <c r="J153" i="4"/>
  <c r="J123" i="4"/>
  <c r="J103" i="5"/>
  <c r="BK96" i="6"/>
  <c r="F37" i="6" l="1"/>
  <c r="P105" i="2"/>
  <c r="P166" i="2"/>
  <c r="BK233" i="2"/>
  <c r="J233" i="2" s="1"/>
  <c r="J63" i="2" s="1"/>
  <c r="R272" i="2"/>
  <c r="P349" i="2"/>
  <c r="T360" i="2"/>
  <c r="P491" i="2"/>
  <c r="T518" i="2"/>
  <c r="T524" i="2"/>
  <c r="T606" i="2"/>
  <c r="BK634" i="2"/>
  <c r="J634" i="2"/>
  <c r="J75" i="2" s="1"/>
  <c r="P688" i="2"/>
  <c r="R705" i="2"/>
  <c r="R719" i="2"/>
  <c r="P735" i="2"/>
  <c r="R738" i="2"/>
  <c r="R756" i="2"/>
  <c r="R783" i="2"/>
  <c r="P806" i="2"/>
  <c r="P88" i="3"/>
  <c r="P132" i="3"/>
  <c r="BK141" i="3"/>
  <c r="J141" i="3"/>
  <c r="J64" i="3"/>
  <c r="BK98" i="4"/>
  <c r="J98" i="4" s="1"/>
  <c r="J61" i="4" s="1"/>
  <c r="T98" i="4"/>
  <c r="BK105" i="4"/>
  <c r="J105" i="4"/>
  <c r="J63" i="4"/>
  <c r="BK109" i="4"/>
  <c r="J109" i="4" s="1"/>
  <c r="J64" i="4" s="1"/>
  <c r="P113" i="4"/>
  <c r="BK117" i="4"/>
  <c r="J117" i="4"/>
  <c r="J66" i="4"/>
  <c r="BK122" i="4"/>
  <c r="J122" i="4" s="1"/>
  <c r="J67" i="4" s="1"/>
  <c r="R122" i="4"/>
  <c r="BK129" i="4"/>
  <c r="J129" i="4"/>
  <c r="J69" i="4"/>
  <c r="BK133" i="4"/>
  <c r="J133" i="4" s="1"/>
  <c r="J70" i="4" s="1"/>
  <c r="BK148" i="4"/>
  <c r="J148" i="4"/>
  <c r="J71" i="4"/>
  <c r="BK157" i="4"/>
  <c r="J157" i="4" s="1"/>
  <c r="J73" i="4" s="1"/>
  <c r="BK169" i="4"/>
  <c r="J169" i="4" s="1"/>
  <c r="J75" i="4" s="1"/>
  <c r="R176" i="4"/>
  <c r="BK105" i="2"/>
  <c r="BK166" i="2"/>
  <c r="J166" i="2" s="1"/>
  <c r="J62" i="2" s="1"/>
  <c r="P233" i="2"/>
  <c r="P272" i="2"/>
  <c r="BK349" i="2"/>
  <c r="J349" i="2"/>
  <c r="J67" i="2" s="1"/>
  <c r="BK360" i="2"/>
  <c r="J360" i="2" s="1"/>
  <c r="J68" i="2" s="1"/>
  <c r="R491" i="2"/>
  <c r="R518" i="2"/>
  <c r="BK524" i="2"/>
  <c r="J524" i="2"/>
  <c r="J72" i="2" s="1"/>
  <c r="BK606" i="2"/>
  <c r="J606" i="2"/>
  <c r="J73" i="2"/>
  <c r="P634" i="2"/>
  <c r="BK688" i="2"/>
  <c r="J688" i="2" s="1"/>
  <c r="J76" i="2" s="1"/>
  <c r="P705" i="2"/>
  <c r="BK719" i="2"/>
  <c r="J719" i="2"/>
  <c r="J78" i="2"/>
  <c r="R735" i="2"/>
  <c r="T738" i="2"/>
  <c r="P756" i="2"/>
  <c r="P783" i="2"/>
  <c r="T806" i="2"/>
  <c r="BK88" i="3"/>
  <c r="BK132" i="3"/>
  <c r="J132" i="3"/>
  <c r="J63" i="3" s="1"/>
  <c r="P141" i="3"/>
  <c r="R98" i="4"/>
  <c r="R102" i="4"/>
  <c r="R105" i="4"/>
  <c r="R109" i="4"/>
  <c r="R113" i="4"/>
  <c r="T117" i="4"/>
  <c r="T129" i="4"/>
  <c r="R133" i="4"/>
  <c r="P148" i="4"/>
  <c r="T157" i="4"/>
  <c r="T169" i="4"/>
  <c r="BK176" i="4"/>
  <c r="J176" i="4" s="1"/>
  <c r="J76" i="4" s="1"/>
  <c r="BK82" i="5"/>
  <c r="J82" i="5" s="1"/>
  <c r="J60" i="5" s="1"/>
  <c r="R82" i="5"/>
  <c r="T82" i="5"/>
  <c r="BK109" i="5"/>
  <c r="J109" i="5" s="1"/>
  <c r="J61" i="5" s="1"/>
  <c r="P109" i="5"/>
  <c r="R109" i="5"/>
  <c r="T109" i="5"/>
  <c r="R105" i="2"/>
  <c r="R166" i="2"/>
  <c r="T233" i="2"/>
  <c r="BK272" i="2"/>
  <c r="J272" i="2" s="1"/>
  <c r="J64" i="2" s="1"/>
  <c r="T349" i="2"/>
  <c r="R360" i="2"/>
  <c r="T491" i="2"/>
  <c r="P518" i="2"/>
  <c r="R524" i="2"/>
  <c r="R606" i="2"/>
  <c r="R634" i="2"/>
  <c r="T688" i="2"/>
  <c r="T705" i="2"/>
  <c r="T719" i="2"/>
  <c r="T735" i="2"/>
  <c r="P738" i="2"/>
  <c r="T756" i="2"/>
  <c r="T783" i="2"/>
  <c r="R806" i="2"/>
  <c r="T88" i="3"/>
  <c r="R132" i="3"/>
  <c r="T141" i="3"/>
  <c r="P98" i="4"/>
  <c r="P102" i="4"/>
  <c r="P105" i="4"/>
  <c r="P109" i="4"/>
  <c r="BK113" i="4"/>
  <c r="J113" i="4" s="1"/>
  <c r="J65" i="4" s="1"/>
  <c r="P117" i="4"/>
  <c r="T122" i="4"/>
  <c r="R129" i="4"/>
  <c r="T133" i="4"/>
  <c r="T148" i="4"/>
  <c r="P157" i="4"/>
  <c r="P169" i="4"/>
  <c r="T176" i="4"/>
  <c r="P82" i="5"/>
  <c r="P81" i="5"/>
  <c r="AU58" i="1"/>
  <c r="T105" i="2"/>
  <c r="T166" i="2"/>
  <c r="R233" i="2"/>
  <c r="T272" i="2"/>
  <c r="R349" i="2"/>
  <c r="P360" i="2"/>
  <c r="BK491" i="2"/>
  <c r="J491" i="2"/>
  <c r="J69" i="2"/>
  <c r="BK518" i="2"/>
  <c r="J518" i="2"/>
  <c r="J70" i="2"/>
  <c r="P524" i="2"/>
  <c r="P606" i="2"/>
  <c r="T634" i="2"/>
  <c r="R688" i="2"/>
  <c r="BK705" i="2"/>
  <c r="J705" i="2" s="1"/>
  <c r="J77" i="2" s="1"/>
  <c r="P719" i="2"/>
  <c r="BK735" i="2"/>
  <c r="J735" i="2"/>
  <c r="J79" i="2"/>
  <c r="BK738" i="2"/>
  <c r="J738" i="2"/>
  <c r="J80" i="2"/>
  <c r="BK756" i="2"/>
  <c r="J756" i="2"/>
  <c r="J81" i="2"/>
  <c r="BK783" i="2"/>
  <c r="J783" i="2"/>
  <c r="J82" i="2" s="1"/>
  <c r="BK806" i="2"/>
  <c r="J806" i="2"/>
  <c r="J83" i="2"/>
  <c r="R88" i="3"/>
  <c r="T132" i="3"/>
  <c r="R141" i="3"/>
  <c r="R87" i="3" s="1"/>
  <c r="R86" i="3" s="1"/>
  <c r="R85" i="3" s="1"/>
  <c r="BK102" i="4"/>
  <c r="J102" i="4"/>
  <c r="J62" i="4" s="1"/>
  <c r="T102" i="4"/>
  <c r="T105" i="4"/>
  <c r="T109" i="4"/>
  <c r="T113" i="4"/>
  <c r="R117" i="4"/>
  <c r="P122" i="4"/>
  <c r="P129" i="4"/>
  <c r="P133" i="4"/>
  <c r="R148" i="4"/>
  <c r="R157" i="4"/>
  <c r="R169" i="4"/>
  <c r="R168" i="4"/>
  <c r="P176" i="4"/>
  <c r="BK81" i="6"/>
  <c r="J81" i="6" s="1"/>
  <c r="J60" i="6" s="1"/>
  <c r="P81" i="6"/>
  <c r="P80" i="6" s="1"/>
  <c r="AU59" i="1" s="1"/>
  <c r="R81" i="6"/>
  <c r="R80" i="6"/>
  <c r="T81" i="6"/>
  <c r="T80" i="6"/>
  <c r="BK155" i="4"/>
  <c r="J155" i="4"/>
  <c r="J72" i="4"/>
  <c r="BK299" i="2"/>
  <c r="J299" i="2" s="1"/>
  <c r="J65" i="2" s="1"/>
  <c r="BK347" i="2"/>
  <c r="J347" i="2" s="1"/>
  <c r="J66" i="2" s="1"/>
  <c r="BK631" i="2"/>
  <c r="J631" i="2"/>
  <c r="J74" i="2"/>
  <c r="BK157" i="3"/>
  <c r="J157" i="3"/>
  <c r="J65" i="3"/>
  <c r="F55" i="6"/>
  <c r="E70" i="6"/>
  <c r="BE82" i="6"/>
  <c r="BE90" i="6"/>
  <c r="BE93" i="6"/>
  <c r="BE95" i="6"/>
  <c r="BE97" i="6"/>
  <c r="BE98" i="6"/>
  <c r="BE102" i="6"/>
  <c r="J52" i="6"/>
  <c r="J55" i="6"/>
  <c r="BE85" i="6"/>
  <c r="BE88" i="6"/>
  <c r="BE83" i="6"/>
  <c r="BE87" i="6"/>
  <c r="BE89" i="6"/>
  <c r="BE92" i="6"/>
  <c r="BE96" i="6"/>
  <c r="BE99" i="6"/>
  <c r="BE101" i="6"/>
  <c r="BE103" i="6"/>
  <c r="BD59" i="1"/>
  <c r="E71" i="5"/>
  <c r="F77" i="5"/>
  <c r="BE83" i="5"/>
  <c r="BE87" i="5"/>
  <c r="J52" i="5"/>
  <c r="F55" i="5"/>
  <c r="BE95" i="5"/>
  <c r="BE99" i="5"/>
  <c r="BE103" i="5"/>
  <c r="BE105" i="5"/>
  <c r="BE107" i="5"/>
  <c r="BE110" i="5"/>
  <c r="BE112" i="5"/>
  <c r="J55" i="5"/>
  <c r="BE89" i="5"/>
  <c r="BE91" i="5"/>
  <c r="BE93" i="5"/>
  <c r="BE101" i="5"/>
  <c r="J54" i="5"/>
  <c r="BE85" i="5"/>
  <c r="BE97" i="5"/>
  <c r="J55" i="4"/>
  <c r="J90" i="4"/>
  <c r="F93" i="4"/>
  <c r="BE101" i="4"/>
  <c r="BE104" i="4"/>
  <c r="BE106" i="4"/>
  <c r="BE108" i="4"/>
  <c r="BE110" i="4"/>
  <c r="BE111" i="4"/>
  <c r="BE116" i="4"/>
  <c r="BE119" i="4"/>
  <c r="BE120" i="4"/>
  <c r="BE135" i="4"/>
  <c r="J88" i="3"/>
  <c r="J62" i="3"/>
  <c r="BE103" i="4"/>
  <c r="BE123" i="4"/>
  <c r="BE124" i="4"/>
  <c r="BE127" i="4"/>
  <c r="BE130" i="4"/>
  <c r="BE143" i="4"/>
  <c r="BE147" i="4"/>
  <c r="BE165" i="4"/>
  <c r="BE170" i="4"/>
  <c r="BE171" i="4"/>
  <c r="E86" i="4"/>
  <c r="BE99" i="4"/>
  <c r="BE100" i="4"/>
  <c r="BE141" i="4"/>
  <c r="BE142" i="4"/>
  <c r="BE145" i="4"/>
  <c r="BE152" i="4"/>
  <c r="BE154" i="4"/>
  <c r="BE156" i="4"/>
  <c r="BE158" i="4"/>
  <c r="BE159" i="4"/>
  <c r="BE162" i="4"/>
  <c r="BE164" i="4"/>
  <c r="BE166" i="4"/>
  <c r="BE167" i="4"/>
  <c r="BE173" i="4"/>
  <c r="BE174" i="4"/>
  <c r="BE175" i="4"/>
  <c r="BE107" i="4"/>
  <c r="BE112" i="4"/>
  <c r="BE114" i="4"/>
  <c r="BE115" i="4"/>
  <c r="BE118" i="4"/>
  <c r="BE121" i="4"/>
  <c r="BE125" i="4"/>
  <c r="BE126" i="4"/>
  <c r="BE131" i="4"/>
  <c r="BE132" i="4"/>
  <c r="BE134" i="4"/>
  <c r="BE136" i="4"/>
  <c r="BE137" i="4"/>
  <c r="BE138" i="4"/>
  <c r="BE139" i="4"/>
  <c r="BE140" i="4"/>
  <c r="BE144" i="4"/>
  <c r="BE146" i="4"/>
  <c r="BE149" i="4"/>
  <c r="BE150" i="4"/>
  <c r="BE151" i="4"/>
  <c r="BE153" i="4"/>
  <c r="BE160" i="4"/>
  <c r="BE161" i="4"/>
  <c r="BE163" i="4"/>
  <c r="BE172" i="4"/>
  <c r="BE177" i="4"/>
  <c r="BE178" i="4"/>
  <c r="E48" i="3"/>
  <c r="J52" i="3"/>
  <c r="J55" i="3"/>
  <c r="F82" i="3"/>
  <c r="BE89" i="3"/>
  <c r="BE91" i="3"/>
  <c r="BE92" i="3"/>
  <c r="BE93" i="3"/>
  <c r="BE109" i="3"/>
  <c r="BE111" i="3"/>
  <c r="BE113" i="3"/>
  <c r="BE117" i="3"/>
  <c r="BE121" i="3"/>
  <c r="BE133" i="3"/>
  <c r="BE135" i="3"/>
  <c r="BE144" i="3"/>
  <c r="BE145" i="3"/>
  <c r="BE150" i="3"/>
  <c r="BE120" i="3"/>
  <c r="BE123" i="3"/>
  <c r="BE125" i="3"/>
  <c r="BE128" i="3"/>
  <c r="BE137" i="3"/>
  <c r="BE140" i="3"/>
  <c r="BE152" i="3"/>
  <c r="BE156" i="3"/>
  <c r="J105" i="2"/>
  <c r="J61" i="2"/>
  <c r="BE98" i="3"/>
  <c r="BE105" i="3"/>
  <c r="BE112" i="3"/>
  <c r="BE114" i="3"/>
  <c r="BE116" i="3"/>
  <c r="BE118" i="3"/>
  <c r="BE119" i="3"/>
  <c r="BE124" i="3"/>
  <c r="BE129" i="3"/>
  <c r="BE134" i="3"/>
  <c r="BE136" i="3"/>
  <c r="BE139" i="3"/>
  <c r="BE143" i="3"/>
  <c r="BE148" i="3"/>
  <c r="BE151" i="3"/>
  <c r="BE153" i="3"/>
  <c r="BE155" i="3"/>
  <c r="BE90" i="3"/>
  <c r="BE94" i="3"/>
  <c r="BE95" i="3"/>
  <c r="BE96" i="3"/>
  <c r="BE97" i="3"/>
  <c r="BE100" i="3"/>
  <c r="BE102" i="3"/>
  <c r="BE103" i="3"/>
  <c r="BE107" i="3"/>
  <c r="BE115" i="3"/>
  <c r="BE122" i="3"/>
  <c r="BE126" i="3"/>
  <c r="BE127" i="3"/>
  <c r="BE130" i="3"/>
  <c r="BE131" i="3"/>
  <c r="BE138" i="3"/>
  <c r="BE142" i="3"/>
  <c r="BE146" i="3"/>
  <c r="BE147" i="3"/>
  <c r="BE149" i="3"/>
  <c r="BE154" i="3"/>
  <c r="BE158" i="3"/>
  <c r="J55" i="2"/>
  <c r="F100" i="2"/>
  <c r="BE118" i="2"/>
  <c r="BE136" i="2"/>
  <c r="BE138" i="2"/>
  <c r="BE200" i="2"/>
  <c r="BE210" i="2"/>
  <c r="BE220" i="2"/>
  <c r="BE234" i="2"/>
  <c r="BE242" i="2"/>
  <c r="BE257" i="2"/>
  <c r="BE263" i="2"/>
  <c r="BE292" i="2"/>
  <c r="BE350" i="2"/>
  <c r="BE357" i="2"/>
  <c r="BE365" i="2"/>
  <c r="BE372" i="2"/>
  <c r="BE389" i="2"/>
  <c r="BE408" i="2"/>
  <c r="BE444" i="2"/>
  <c r="BE452" i="2"/>
  <c r="BE465" i="2"/>
  <c r="BE466" i="2"/>
  <c r="BE470" i="2"/>
  <c r="BE477" i="2"/>
  <c r="BE492" i="2"/>
  <c r="BE495" i="2"/>
  <c r="BE498" i="2"/>
  <c r="BE505" i="2"/>
  <c r="BE508" i="2"/>
  <c r="BE525" i="2"/>
  <c r="BE537" i="2"/>
  <c r="BE551" i="2"/>
  <c r="BE565" i="2"/>
  <c r="BE572" i="2"/>
  <c r="BE591" i="2"/>
  <c r="BE625" i="2"/>
  <c r="BE629" i="2"/>
  <c r="BE640" i="2"/>
  <c r="BE661" i="2"/>
  <c r="BE679" i="2"/>
  <c r="BE680" i="2"/>
  <c r="BE694" i="2"/>
  <c r="BE725" i="2"/>
  <c r="BE728" i="2"/>
  <c r="BE790" i="2"/>
  <c r="E48" i="2"/>
  <c r="J52" i="2"/>
  <c r="BE127" i="2"/>
  <c r="BE146" i="2"/>
  <c r="BE155" i="2"/>
  <c r="BE167" i="2"/>
  <c r="BE193" i="2"/>
  <c r="BE198" i="2"/>
  <c r="BE222" i="2"/>
  <c r="BE227" i="2"/>
  <c r="BE249" i="2"/>
  <c r="BE251" i="2"/>
  <c r="BE278" i="2"/>
  <c r="BE300" i="2"/>
  <c r="BE305" i="2"/>
  <c r="BE310" i="2"/>
  <c r="BE325" i="2"/>
  <c r="BE355" i="2"/>
  <c r="BE361" i="2"/>
  <c r="BE384" i="2"/>
  <c r="BE401" i="2"/>
  <c r="BE463" i="2"/>
  <c r="BE468" i="2"/>
  <c r="BE475" i="2"/>
  <c r="BE482" i="2"/>
  <c r="BE500" i="2"/>
  <c r="BE503" i="2"/>
  <c r="BE510" i="2"/>
  <c r="BE532" i="2"/>
  <c r="BE546" i="2"/>
  <c r="BE689" i="2"/>
  <c r="BE717" i="2"/>
  <c r="BE729" i="2"/>
  <c r="BE731" i="2"/>
  <c r="BE733" i="2"/>
  <c r="BE746" i="2"/>
  <c r="BE792" i="2"/>
  <c r="BE112" i="2"/>
  <c r="BE133" i="2"/>
  <c r="BE141" i="2"/>
  <c r="BE153" i="2"/>
  <c r="BE174" i="2"/>
  <c r="BE175" i="2"/>
  <c r="BE176" i="2"/>
  <c r="BE181" i="2"/>
  <c r="BE188" i="2"/>
  <c r="BE205" i="2"/>
  <c r="BE229" i="2"/>
  <c r="BE267" i="2"/>
  <c r="BE280" i="2"/>
  <c r="BE285" i="2"/>
  <c r="BE312" i="2"/>
  <c r="BE317" i="2"/>
  <c r="BE370" i="2"/>
  <c r="BE377" i="2"/>
  <c r="BE378" i="2"/>
  <c r="BE394" i="2"/>
  <c r="BE419" i="2"/>
  <c r="BE432" i="2"/>
  <c r="BE439" i="2"/>
  <c r="BE448" i="2"/>
  <c r="BE456" i="2"/>
  <c r="BE512" i="2"/>
  <c r="BE516" i="2"/>
  <c r="BE519" i="2"/>
  <c r="BE521" i="2"/>
  <c r="BE530" i="2"/>
  <c r="BE563" i="2"/>
  <c r="BE579" i="2"/>
  <c r="BE586" i="2"/>
  <c r="BE593" i="2"/>
  <c r="BE597" i="2"/>
  <c r="BE604" i="2"/>
  <c r="BE612" i="2"/>
  <c r="BE619" i="2"/>
  <c r="BE627" i="2"/>
  <c r="BE632" i="2"/>
  <c r="BE642" i="2"/>
  <c r="BE647" i="2"/>
  <c r="BE649" i="2"/>
  <c r="BE656" i="2"/>
  <c r="BE672" i="2"/>
  <c r="BE681" i="2"/>
  <c r="BE701" i="2"/>
  <c r="BE706" i="2"/>
  <c r="BE710" i="2"/>
  <c r="BE711" i="2"/>
  <c r="BE730" i="2"/>
  <c r="BE736" i="2"/>
  <c r="BE737" i="2"/>
  <c r="BE741" i="2"/>
  <c r="BE749" i="2"/>
  <c r="BE752" i="2"/>
  <c r="BE754" i="2"/>
  <c r="BE757" i="2"/>
  <c r="BE759" i="2"/>
  <c r="BE761" i="2"/>
  <c r="BE763" i="2"/>
  <c r="BE765" i="2"/>
  <c r="BE767" i="2"/>
  <c r="BE769" i="2"/>
  <c r="BE774" i="2"/>
  <c r="BE779" i="2"/>
  <c r="BE781" i="2"/>
  <c r="BE784" i="2"/>
  <c r="BE786" i="2"/>
  <c r="BE794" i="2"/>
  <c r="BE799" i="2"/>
  <c r="BE801" i="2"/>
  <c r="BE807" i="2"/>
  <c r="BE106" i="2"/>
  <c r="BE143" i="2"/>
  <c r="BE148" i="2"/>
  <c r="BE164" i="2"/>
  <c r="BE215" i="2"/>
  <c r="BE259" i="2"/>
  <c r="BE273" i="2"/>
  <c r="BE290" i="2"/>
  <c r="BE332" i="2"/>
  <c r="BE339" i="2"/>
  <c r="BE348" i="2"/>
  <c r="BE399" i="2"/>
  <c r="BE403" i="2"/>
  <c r="BE412" i="2"/>
  <c r="BE423" i="2"/>
  <c r="BE428" i="2"/>
  <c r="BE461" i="2"/>
  <c r="BE486" i="2"/>
  <c r="BE514" i="2"/>
  <c r="BE539" i="2"/>
  <c r="BE556" i="2"/>
  <c r="BE558" i="2"/>
  <c r="BE570" i="2"/>
  <c r="BE577" i="2"/>
  <c r="BE584" i="2"/>
  <c r="BE602" i="2"/>
  <c r="BE607" i="2"/>
  <c r="BE617" i="2"/>
  <c r="BE635" i="2"/>
  <c r="BE654" i="2"/>
  <c r="BE666" i="2"/>
  <c r="BE667" i="2"/>
  <c r="BE674" i="2"/>
  <c r="BE686" i="2"/>
  <c r="BE696" i="2"/>
  <c r="BE699" i="2"/>
  <c r="BE703" i="2"/>
  <c r="BE715" i="2"/>
  <c r="BE720" i="2"/>
  <c r="BE727" i="2"/>
  <c r="BE739" i="2"/>
  <c r="BE809" i="2"/>
  <c r="F35" i="3"/>
  <c r="BB56" i="1"/>
  <c r="F37" i="4"/>
  <c r="BD57" i="1"/>
  <c r="F34" i="3"/>
  <c r="BA56" i="1" s="1"/>
  <c r="F34" i="4"/>
  <c r="BA57" i="1"/>
  <c r="F36" i="4"/>
  <c r="BC57" i="1"/>
  <c r="F36" i="5"/>
  <c r="BC58" i="1"/>
  <c r="F37" i="5"/>
  <c r="BD58" i="1"/>
  <c r="F34" i="2"/>
  <c r="BA55" i="1"/>
  <c r="F37" i="2"/>
  <c r="BD55" i="1" s="1"/>
  <c r="J34" i="2"/>
  <c r="AW55" i="1" s="1"/>
  <c r="F35" i="6"/>
  <c r="BB59" i="1"/>
  <c r="J34" i="3"/>
  <c r="AW56" i="1"/>
  <c r="F36" i="3"/>
  <c r="BC56" i="1"/>
  <c r="F35" i="4"/>
  <c r="BB57" i="1"/>
  <c r="F35" i="5"/>
  <c r="BB58" i="1"/>
  <c r="J34" i="5"/>
  <c r="AW58" i="1" s="1"/>
  <c r="F34" i="6"/>
  <c r="BA59" i="1" s="1"/>
  <c r="F36" i="6"/>
  <c r="BC59" i="1"/>
  <c r="F37" i="3"/>
  <c r="BD56" i="1"/>
  <c r="J34" i="4"/>
  <c r="AW57" i="1"/>
  <c r="F36" i="2"/>
  <c r="BC55" i="1"/>
  <c r="F35" i="2"/>
  <c r="BB55" i="1"/>
  <c r="F34" i="5"/>
  <c r="BA58" i="1" s="1"/>
  <c r="J34" i="6"/>
  <c r="AW59" i="1" s="1"/>
  <c r="T104" i="2" l="1"/>
  <c r="P128" i="4"/>
  <c r="R104" i="2"/>
  <c r="P523" i="2"/>
  <c r="P103" i="2" s="1"/>
  <c r="AU55" i="1" s="1"/>
  <c r="R128" i="4"/>
  <c r="P97" i="4"/>
  <c r="R81" i="5"/>
  <c r="T128" i="4"/>
  <c r="R97" i="4"/>
  <c r="R96" i="4"/>
  <c r="P168" i="4"/>
  <c r="BK104" i="2"/>
  <c r="T97" i="4"/>
  <c r="T87" i="3"/>
  <c r="T86" i="3" s="1"/>
  <c r="T85" i="3" s="1"/>
  <c r="R523" i="2"/>
  <c r="T81" i="5"/>
  <c r="T168" i="4"/>
  <c r="BK87" i="3"/>
  <c r="J87" i="3"/>
  <c r="J61" i="3"/>
  <c r="P87" i="3"/>
  <c r="P86" i="3"/>
  <c r="P85" i="3"/>
  <c r="AU56" i="1"/>
  <c r="T523" i="2"/>
  <c r="T103" i="2" s="1"/>
  <c r="P104" i="2"/>
  <c r="BK97" i="4"/>
  <c r="J97" i="4"/>
  <c r="J60" i="4"/>
  <c r="BK81" i="5"/>
  <c r="J81" i="5"/>
  <c r="BK523" i="2"/>
  <c r="J523" i="2"/>
  <c r="J71" i="2"/>
  <c r="BK128" i="4"/>
  <c r="J128" i="4"/>
  <c r="J68" i="4"/>
  <c r="BK168" i="4"/>
  <c r="J168" i="4"/>
  <c r="J74" i="4"/>
  <c r="BK80" i="6"/>
  <c r="J80" i="6"/>
  <c r="J59" i="6" s="1"/>
  <c r="F33" i="2"/>
  <c r="AZ55" i="1" s="1"/>
  <c r="J30" i="5"/>
  <c r="AG58" i="1"/>
  <c r="J33" i="2"/>
  <c r="AV55" i="1" s="1"/>
  <c r="AT55" i="1" s="1"/>
  <c r="J33" i="3"/>
  <c r="AV56" i="1" s="1"/>
  <c r="AT56" i="1" s="1"/>
  <c r="J33" i="4"/>
  <c r="AV57" i="1" s="1"/>
  <c r="AT57" i="1" s="1"/>
  <c r="F33" i="5"/>
  <c r="AZ58" i="1" s="1"/>
  <c r="F33" i="6"/>
  <c r="AZ59" i="1"/>
  <c r="BC54" i="1"/>
  <c r="W32" i="1"/>
  <c r="BD54" i="1"/>
  <c r="W33" i="1"/>
  <c r="BA54" i="1"/>
  <c r="W30" i="1" s="1"/>
  <c r="F33" i="3"/>
  <c r="AZ56" i="1"/>
  <c r="F33" i="4"/>
  <c r="AZ57" i="1"/>
  <c r="J33" i="5"/>
  <c r="AV58" i="1"/>
  <c r="AT58" i="1"/>
  <c r="AN58" i="1"/>
  <c r="BB54" i="1"/>
  <c r="W31" i="1"/>
  <c r="J33" i="6"/>
  <c r="AV59" i="1" s="1"/>
  <c r="AT59" i="1" s="1"/>
  <c r="T96" i="4" l="1"/>
  <c r="BK103" i="2"/>
  <c r="J103" i="2"/>
  <c r="J59" i="2" s="1"/>
  <c r="P96" i="4"/>
  <c r="AU57" i="1"/>
  <c r="AU54" i="1" s="1"/>
  <c r="R103" i="2"/>
  <c r="BK96" i="4"/>
  <c r="J96" i="4"/>
  <c r="J30" i="4" s="1"/>
  <c r="AG57" i="1" s="1"/>
  <c r="J104" i="2"/>
  <c r="J60" i="2"/>
  <c r="J59" i="5"/>
  <c r="BK86" i="3"/>
  <c r="J86" i="3"/>
  <c r="J60" i="3" s="1"/>
  <c r="J39" i="5"/>
  <c r="AX54" i="1"/>
  <c r="AZ54" i="1"/>
  <c r="W29" i="1" s="1"/>
  <c r="AY54" i="1"/>
  <c r="J30" i="6"/>
  <c r="AG59" i="1" s="1"/>
  <c r="AW54" i="1"/>
  <c r="AK30" i="1"/>
  <c r="J39" i="6" l="1"/>
  <c r="J39" i="4"/>
  <c r="J59" i="4"/>
  <c r="BK85" i="3"/>
  <c r="J85" i="3" s="1"/>
  <c r="J30" i="3" s="1"/>
  <c r="AG56" i="1" s="1"/>
  <c r="AN56" i="1" s="1"/>
  <c r="AN57" i="1"/>
  <c r="AN59" i="1"/>
  <c r="J30" i="2"/>
  <c r="AG55" i="1"/>
  <c r="AV54" i="1"/>
  <c r="AK29" i="1" s="1"/>
  <c r="J39" i="3" l="1"/>
  <c r="J39" i="2"/>
  <c r="J59" i="3"/>
  <c r="AN55" i="1"/>
  <c r="AG54" i="1"/>
  <c r="AK26" i="1" s="1"/>
  <c r="AT54" i="1"/>
  <c r="AN54" i="1" l="1"/>
  <c r="AK35" i="1"/>
</calcChain>
</file>

<file path=xl/sharedStrings.xml><?xml version="1.0" encoding="utf-8"?>
<sst xmlns="http://schemas.openxmlformats.org/spreadsheetml/2006/main" count="10931" uniqueCount="2044">
  <si>
    <t>Export Komplet</t>
  </si>
  <si>
    <t>VZ</t>
  </si>
  <si>
    <t>2.0</t>
  </si>
  <si>
    <t>ZAMOK</t>
  </si>
  <si>
    <t>False</t>
  </si>
  <si>
    <t>{df7af855-c7a3-46fa-9e6b-578e4fe21486}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</si>
  <si>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</si>
  <si>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</si>
  <si>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</si>
  <si>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</si>
  <si>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</si>
  <si>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</si>
  <si>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</si>
  <si>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</si>
  <si>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1175/24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</si>
  <si>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</si>
  <si>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</si>
  <si>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ledové plochy Zimního stadionu Žďár nad Sázavou</t>
  </si>
  <si>
    <t>KSO:</t>
  </si>
  <si>
    <t/>
  </si>
  <si>
    <t>CC-CZ:</t>
  </si>
  <si>
    <t>Místo:</t>
  </si>
  <si>
    <t>parc. č. 2159, k.ú Město Žďár (795232)</t>
  </si>
  <si>
    <t>Datum:</t>
  </si>
  <si>
    <t>Zadavatel:</t>
  </si>
  <si>
    <t>IČ:</t>
  </si>
  <si>
    <t>00295841</t>
  </si>
  <si>
    <t>Město Žďár nad Sázavou</t>
  </si>
  <si>
    <t>DIČ:</t>
  </si>
  <si>
    <t>Účastník:</t>
  </si>
  <si>
    <t>Vyplň údaj</t>
  </si>
  <si>
    <t>Projektant:</t>
  </si>
  <si>
    <t>26095254</t>
  </si>
  <si>
    <t>AS PROJECT s.r.o.</t>
  </si>
  <si>
    <t>CZ26095254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</si>
  <si>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</si>
  <si>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</si>
  <si>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</si>
  <si>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</si>
  <si>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</si>
  <si>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</si>
  <si>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</si>
  <si>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</si>
  <si>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</si>
  <si>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</si>
  <si>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</si>
  <si>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</si>
  <si>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</si>
  <si>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</si>
  <si>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</si>
  <si>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</si>
  <si>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</si>
  <si>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</si>
  <si>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</si>
  <si>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</si>
  <si>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</si>
  <si>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</si>
  <si>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</si>
  <si>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</si>
  <si>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</si>
  <si>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</si>
  <si>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</si>
  <si>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</si>
  <si>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</si>
  <si>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</si>
  <si>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</si>
  <si>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</si>
  <si>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</si>
  <si>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</si>
  <si>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</si>
  <si>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</si>
  <si>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</si>
  <si>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</si>
  <si>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</si>
  <si>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</si>
  <si>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</si>
  <si>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</si>
  <si>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</si>
  <si>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</si>
  <si>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</si>
  <si>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 stavební řešení</t>
  </si>
  <si>
    <t>STA</t>
  </si>
  <si>
    <t>1</t>
  </si>
  <si>
    <t>{b86a3045-6767-430a-ad5f-5622b65060cc}</t>
  </si>
  <si>
    <t>2</t>
  </si>
  <si>
    <t>D.1.4.1</t>
  </si>
  <si>
    <t>Elektronické komunikace (slaboproudé rozvody)</t>
  </si>
  <si>
    <t>{9c7ab3d1-a087-4727-a46d-2448818222a5}</t>
  </si>
  <si>
    <t>D.1.4.2</t>
  </si>
  <si>
    <t>Ledová plocha</t>
  </si>
  <si>
    <t>{e388fb6f-c5f4-4463-ac15-09c8b75506a5}</t>
  </si>
  <si>
    <t>D.1.9</t>
  </si>
  <si>
    <t>Mantinely</t>
  </si>
  <si>
    <t>{9c7eb96a-2442-4b86-9675-e91934729458}</t>
  </si>
  <si>
    <t>VON</t>
  </si>
  <si>
    <t>Vedlejší a ostatní náklady</t>
  </si>
  <si>
    <t>{e186395c-a932-46ef-b2e4-c61ed5233659}</t>
  </si>
  <si>
    <t>demA</t>
  </si>
  <si>
    <t>demolice - odstraňovaná plocha A</t>
  </si>
  <si>
    <t>m2</t>
  </si>
  <si>
    <t>1619</t>
  </si>
  <si>
    <t>3</t>
  </si>
  <si>
    <t>demAa</t>
  </si>
  <si>
    <t>demolice - odstraňovaná plocha A'</t>
  </si>
  <si>
    <t>162</t>
  </si>
  <si>
    <t>KRYCÍ LIST SOUPISU PRACÍ</t>
  </si>
  <si>
    <t>demB</t>
  </si>
  <si>
    <t>demolice - odstraňovaná plocha B</t>
  </si>
  <si>
    <t>306</t>
  </si>
  <si>
    <t>dem_obvod</t>
  </si>
  <si>
    <t>obvod bourané podlahy</t>
  </si>
  <si>
    <t>m</t>
  </si>
  <si>
    <t>316,93</t>
  </si>
  <si>
    <t>podl_ZB</t>
  </si>
  <si>
    <t>podlahová skladba s nosnou železobetonovou deskou</t>
  </si>
  <si>
    <t>452</t>
  </si>
  <si>
    <t>podl_maz</t>
  </si>
  <si>
    <t>podlahová skladba s vyztuženou mazaninou</t>
  </si>
  <si>
    <t>480</t>
  </si>
  <si>
    <t>Objekt:</t>
  </si>
  <si>
    <t>podl_led</t>
  </si>
  <si>
    <t>podlahová skladba ledové plochy</t>
  </si>
  <si>
    <t>1650,95</t>
  </si>
  <si>
    <t>D.1.1 - Architektonicko stavební řešení</t>
  </si>
  <si>
    <t>podl_ZB_obvod</t>
  </si>
  <si>
    <t>obvod železobetonových podlahových nosných desek</t>
  </si>
  <si>
    <t>223,8</t>
  </si>
  <si>
    <t>podl_obvod</t>
  </si>
  <si>
    <t>obvod nových podlah</t>
  </si>
  <si>
    <t>479,235</t>
  </si>
  <si>
    <t>demC</t>
  </si>
  <si>
    <t>demolice - odstraňovaná plocha C</t>
  </si>
  <si>
    <t>235</t>
  </si>
  <si>
    <t>demD</t>
  </si>
  <si>
    <t>demolice - odstraňovaná plocha D</t>
  </si>
  <si>
    <t>270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</si>
  <si>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</si>
  <si>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</si>
  <si>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</si>
  <si>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</si>
  <si>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</si>
  <si>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</si>
  <si>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</si>
  <si>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</si>
  <si>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</si>
  <si>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</si>
  <si>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  64 - Osazování výplní otvorů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</si>
  <si>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</si>
  <si>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</si>
  <si>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</si>
  <si>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</si>
  <si>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</si>
  <si>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</si>
  <si>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</si>
  <si>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</si>
  <si>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</si>
  <si>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</si>
  <si>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</si>
  <si>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767 - Konstrukce zámečnické</t>
  </si>
  <si>
    <t xml:space="preserve">    767.01 - Sportovní vybavení</t>
  </si>
  <si>
    <t xml:space="preserve">    776 - Podlahy povlakové</t>
  </si>
  <si>
    <t xml:space="preserve">    777 - Podlahy lité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</si>
  <si>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</si>
  <si>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</si>
  <si>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</si>
  <si>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</si>
  <si>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</si>
  <si>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</si>
  <si>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</si>
  <si>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</si>
  <si>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</si>
  <si>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</si>
  <si>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</si>
  <si>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</si>
  <si>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</si>
  <si>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</si>
  <si>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</si>
  <si>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</si>
  <si>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</si>
  <si>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</si>
  <si>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</si>
  <si>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</si>
  <si>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113152112</t>
  </si>
  <si>
    <t>Odstranění podkladů zpevněných ploch s přemístěním na skládku na vzdálenost do 20 m nebo s naložením na dopravní prostředek z kameniva drceného</t>
  </si>
  <si>
    <t>m3</t>
  </si>
  <si>
    <t>CS ÚRS 2025 02</t>
  </si>
  <si>
    <t>4</t>
  </si>
  <si>
    <t>312579079</t>
  </si>
  <si>
    <t>Online PSC</t>
  </si>
  <si>
    <t>https://podminky.urs.cz/item/CS_URS_2025_02/113152112</t>
  </si>
  <si>
    <t>VV</t>
  </si>
  <si>
    <t>"štěrkový násyp - plocha B" demB*0,15</t>
  </si>
  <si>
    <t>"podkladní hrubozrnný štěrk s kameny (sonda VS-1)" demC*0,18</t>
  </si>
  <si>
    <t>"podkladní hrubozrnný štěrk s kameny (sonda VS-2)" demD*0,18</t>
  </si>
  <si>
    <t>Součet</t>
  </si>
  <si>
    <t>131351105</t>
  </si>
  <si>
    <t>Hloubení nezapažených jam a zářezů strojně s urovnáním dna do předepsaného profilu a spádu v hornině třídy těžitelnosti II skupiny 4 přes 500 do 1 000 m3</t>
  </si>
  <si>
    <t>-1038983844</t>
  </si>
  <si>
    <t>https://podminky.urs.cz/item/CS_URS_2025_02/131351105</t>
  </si>
  <si>
    <t>"písek hlinitý, středně ulehlý, béžový (sonda VS-1)" demC*0,15</t>
  </si>
  <si>
    <t>"písek hlinitý, středně ulehlý, hnědý (sonda VS-1)" demC*0,1</t>
  </si>
  <si>
    <t>"hlína písčitá, příměs štěrku a jílu, tuhá, hnědošedá (sonda VS-2)" demD*0,4</t>
  </si>
  <si>
    <t>139711111</t>
  </si>
  <si>
    <t>Vykopávka v uzavřených prostorech ručně v hornině třídy těžitelnosti I skupiny 1 až 3</t>
  </si>
  <si>
    <t>2138766384</t>
  </si>
  <si>
    <t>https://podminky.urs.cz/item/CS_URS_2025_02/139711111</t>
  </si>
  <si>
    <t>výkop pro technologický kanál</t>
  </si>
  <si>
    <t>14,5*1,2*2</t>
  </si>
  <si>
    <t>rýha pro odvodnění záchytného žlabu</t>
  </si>
  <si>
    <t>32*0,4*0,7</t>
  </si>
  <si>
    <t>rýha pro přívod vzduchu do technologického kanálu</t>
  </si>
  <si>
    <t>24*2*0,6*0,4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</si>
  <si>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</si>
  <si>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</si>
  <si>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-901322874</t>
  </si>
  <si>
    <t>https://podminky.urs.cz/item/CS_URS_2025_02/162211311</t>
  </si>
  <si>
    <t>zemina z výkopů</t>
  </si>
  <si>
    <t>166,75</t>
  </si>
  <si>
    <t>55,28</t>
  </si>
  <si>
    <t>5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</si>
  <si>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</si>
  <si>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</si>
  <si>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-1835481287</t>
  </si>
  <si>
    <t>https://podminky.urs.cz/item/CS_URS_2025_02/162211319</t>
  </si>
  <si>
    <t>222,03*5 'Přepočtené koeficientem množství</t>
  </si>
  <si>
    <t>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</si>
  <si>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</si>
  <si>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</si>
  <si>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-810468804</t>
  </si>
  <si>
    <t>https://podminky.urs.cz/item/CS_URS_2025_02/162751117</t>
  </si>
  <si>
    <t>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</si>
  <si>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</si>
  <si>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</si>
  <si>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-1057134022</t>
  </si>
  <si>
    <t>https://podminky.urs.cz/item/CS_URS_2025_02/162751119</t>
  </si>
  <si>
    <t>8</t>
  </si>
  <si>
    <t>167111101</t>
  </si>
  <si>
    <t>Nakládání, skládání a překládání neulehlého výkopku nebo sypaniny ručně nakládání, z hornin třídy těžitelnosti I, skupiny 1 až 3</t>
  </si>
  <si>
    <t>-1725140954</t>
  </si>
  <si>
    <t>https://podminky.urs.cz/item/CS_URS_2025_02/167111101</t>
  </si>
  <si>
    <t>9</t>
  </si>
  <si>
    <t>171201231</t>
  </si>
  <si>
    <t>Poplatek za uložení stavebního odpadu na recyklační skládce (skládkovné) zeminy a kamení zatříděného do Katalogu odpadů pod kódem 17 05 04</t>
  </si>
  <si>
    <t>t</t>
  </si>
  <si>
    <t>480928851</t>
  </si>
  <si>
    <t>https://podminky.urs.cz/item/CS_URS_2025_02/171201231</t>
  </si>
  <si>
    <t>222,03*1,9 'Přepočtené koeficientem množství</t>
  </si>
  <si>
    <t>10</t>
  </si>
  <si>
    <t>171251201</t>
  </si>
  <si>
    <t>Uložení sypaniny na skládky nebo meziskládky bez hutnění s upravením uložené sypaniny do předepsaného tvaru</t>
  </si>
  <si>
    <t>333229841</t>
  </si>
  <si>
    <t>https://podminky.urs.cz/item/CS_URS_2025_02/171251201</t>
  </si>
  <si>
    <t>11</t>
  </si>
  <si>
    <t>174111102</t>
  </si>
  <si>
    <t>Zásyp sypaninou z jakékoliv horniny ručně s uložením výkopku ve vrstvách se zhutněním v uzavřených prostorách s urovnáním povrchu zásypu</t>
  </si>
  <si>
    <t>-835911722</t>
  </si>
  <si>
    <t>https://podminky.urs.cz/item/CS_URS_2025_02/174111102</t>
  </si>
  <si>
    <t>odvodnění záchytného žlabu</t>
  </si>
  <si>
    <t>32*0,4*0,34</t>
  </si>
  <si>
    <t>M</t>
  </si>
  <si>
    <t>58344171</t>
  </si>
  <si>
    <t>štěrkodrť frakce 0/32</t>
  </si>
  <si>
    <t>1868170927</t>
  </si>
  <si>
    <t>4,352*2 'Přepočtené koeficientem množství</t>
  </si>
  <si>
    <t>13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</si>
  <si>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</si>
  <si>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</si>
  <si>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-1726663680</t>
  </si>
  <si>
    <t>https://podminky.urs.cz/item/CS_URS_2025_02/175111101</t>
  </si>
  <si>
    <t>32*0,4*0,36</t>
  </si>
  <si>
    <t>přívod vzduchu do technologického kanálu</t>
  </si>
  <si>
    <t>obsyp technologického kanálu</t>
  </si>
  <si>
    <t>3,0*1,2*2</t>
  </si>
  <si>
    <t>14</t>
  </si>
  <si>
    <t>58331200</t>
  </si>
  <si>
    <t>štěrkopísek netříděný</t>
  </si>
  <si>
    <t>183915798</t>
  </si>
  <si>
    <t>23,328*2 'Přepočtené koeficientem množství</t>
  </si>
  <si>
    <t>Zakládání</t>
  </si>
  <si>
    <t>15</t>
  </si>
  <si>
    <t>270001121</t>
  </si>
  <si>
    <t>Vytvoření prostupů v základových konstrukcích z monolitického betonu nebo železobetonu osazením trub, prefabrikovaných dílců, dutinových tvarovek, apod., do bednění vnější průřezové plochy přes 0,05 do 0,1 m2, tloušťky zdi do 0,5 m</t>
  </si>
  <si>
    <t>kus</t>
  </si>
  <si>
    <t>-2037296017</t>
  </si>
  <si>
    <t>https://podminky.urs.cz/item/CS_URS_2025_02/270001121</t>
  </si>
  <si>
    <t>napojení plastového potrubí přívodu vzduchu do technologického kanálu</t>
  </si>
  <si>
    <t>prostup potrubí odvodu vzduchu z technologického kanálu</t>
  </si>
  <si>
    <t>16</t>
  </si>
  <si>
    <t>42978008</t>
  </si>
  <si>
    <t>průchodka břitová, k zabetonování, DN 315</t>
  </si>
  <si>
    <t>1018040927</t>
  </si>
  <si>
    <t>17</t>
  </si>
  <si>
    <t>42978006</t>
  </si>
  <si>
    <t>průchodka břitová, k zabetonování, DN 200</t>
  </si>
  <si>
    <t>-1516739109</t>
  </si>
  <si>
    <t>18</t>
  </si>
  <si>
    <t>271922211</t>
  </si>
  <si>
    <t>Podsyp pod základové konstrukce se zhutněním a urovnáním povrchu z recyklátu betonového</t>
  </si>
  <si>
    <t>-1573653328</t>
  </si>
  <si>
    <t>https://podminky.urs.cz/item/CS_URS_2025_02/271922211</t>
  </si>
  <si>
    <t>P</t>
  </si>
  <si>
    <t>Poznámka k položce:_x000D_
bude použit recyklát z bouraných konstrukcí - jeho hmotnost je odečtena z množství pro manipulaci a uložení suti</t>
  </si>
  <si>
    <t>"zásyp rušeného technologického kanálu" (63,42*1,4)+(28,9*0,5)</t>
  </si>
  <si>
    <t>19</t>
  </si>
  <si>
    <t>273313511</t>
  </si>
  <si>
    <t>Základy z betonu prostého desky z betonu kamenem neprokládaného tř. C 12/15</t>
  </si>
  <si>
    <t>312171429</t>
  </si>
  <si>
    <t>https://podminky.urs.cz/item/CS_URS_2025_02/273313511</t>
  </si>
  <si>
    <t>podkladní beton technologického kanálu</t>
  </si>
  <si>
    <t>60,27*0,1</t>
  </si>
  <si>
    <t>podkladní beton řelezobetonových nosných podlahových desek</t>
  </si>
  <si>
    <t>(240+203)*0,05</t>
  </si>
  <si>
    <t>20</t>
  </si>
  <si>
    <t>273321611</t>
  </si>
  <si>
    <t>Základy z betonu železového (bez výztuže) desky z betonu bez zvláštních nároků na prostředí tř. C 30/37</t>
  </si>
  <si>
    <t>1266628918</t>
  </si>
  <si>
    <t>https://podminky.urs.cz/item/CS_URS_2025_02/273321611</t>
  </si>
  <si>
    <t>železobetonová nosná deska</t>
  </si>
  <si>
    <t>podl_zb*0,3</t>
  </si>
  <si>
    <t>273351121</t>
  </si>
  <si>
    <t>Bednění základů desek zřízení</t>
  </si>
  <si>
    <t>-475868823</t>
  </si>
  <si>
    <t>https://podminky.urs.cz/item/CS_URS_2025_02/273351121</t>
  </si>
  <si>
    <t>podl_ZB_obvod*0,3</t>
  </si>
  <si>
    <t>22</t>
  </si>
  <si>
    <t>273351122</t>
  </si>
  <si>
    <t>Bednění základů desek odstranění</t>
  </si>
  <si>
    <t>-1498646184</t>
  </si>
  <si>
    <t>https://podminky.urs.cz/item/CS_URS_2025_02/273351122</t>
  </si>
  <si>
    <t>23</t>
  </si>
  <si>
    <t>273361821</t>
  </si>
  <si>
    <t>Výztuž základů desek z betonářské oceli 10 505 (R) nebo BSt 500</t>
  </si>
  <si>
    <t>-842841289</t>
  </si>
  <si>
    <t>https://podminky.urs.cz/item/CS_URS_2025_02/273361821</t>
  </si>
  <si>
    <t>železobetonová nosná deska - vyztužení - lemovací R8 po 200 mm</t>
  </si>
  <si>
    <t>(podl_ZB_obvod*2+podl_ZB_obvod/0,2*1,0)*(0,39/1000)*1,15</t>
  </si>
  <si>
    <t>24</t>
  </si>
  <si>
    <t>273362021</t>
  </si>
  <si>
    <t>Výztuž základů desek ze svařovaných sítí z drátů typu KARI</t>
  </si>
  <si>
    <t>-1690646793</t>
  </si>
  <si>
    <t>https://podminky.urs.cz/item/CS_URS_2025_02/273362021</t>
  </si>
  <si>
    <t>železobetonová nosná deska - vyztužení 2x síť 10/100x10/100</t>
  </si>
  <si>
    <t>podl_zb*2*1,3*(12,34/1000)</t>
  </si>
  <si>
    <t>25</t>
  </si>
  <si>
    <t>274322611</t>
  </si>
  <si>
    <t>Základy z betonu železového (bez výztuže) pasy z betonu se zvýšenými nároky na prostředí tř. C 30/37</t>
  </si>
  <si>
    <t>1802760903</t>
  </si>
  <si>
    <t>https://podminky.urs.cz/item/CS_URS_2025_02/274322611</t>
  </si>
  <si>
    <t>obruba ledové plochy</t>
  </si>
  <si>
    <t>128,5*0,25*0,55</t>
  </si>
  <si>
    <t>26</t>
  </si>
  <si>
    <t>274351121</t>
  </si>
  <si>
    <t>Bednění základů pasů rovné zřízení</t>
  </si>
  <si>
    <t>-1118197891</t>
  </si>
  <si>
    <t>https://podminky.urs.cz/item/CS_URS_2025_02/274351121</t>
  </si>
  <si>
    <t>(43*2+11)*2*0,55</t>
  </si>
  <si>
    <t>27</t>
  </si>
  <si>
    <t>274351122</t>
  </si>
  <si>
    <t>Bednění základů pasů rovné odstranění</t>
  </si>
  <si>
    <t>726595121</t>
  </si>
  <si>
    <t>https://podminky.urs.cz/item/CS_URS_2025_02/274351122</t>
  </si>
  <si>
    <t>28</t>
  </si>
  <si>
    <t>274352241</t>
  </si>
  <si>
    <t>Bednění základů pasů kruhové nebo obloukové poloměru přes 4 m zřízení</t>
  </si>
  <si>
    <t>-1167524904</t>
  </si>
  <si>
    <t>https://podminky.urs.cz/item/CS_URS_2025_02/274352241</t>
  </si>
  <si>
    <t>(8,95*pi+8,7*pi+1,5*4)*0,55</t>
  </si>
  <si>
    <t>29</t>
  </si>
  <si>
    <t>274352242</t>
  </si>
  <si>
    <t>Bednění základů pasů kruhové nebo obloukové poloměru přes 4 m odstranění</t>
  </si>
  <si>
    <t>-1603690551</t>
  </si>
  <si>
    <t>https://podminky.urs.cz/item/CS_URS_2025_02/274352242</t>
  </si>
  <si>
    <t>30</t>
  </si>
  <si>
    <t>274361821</t>
  </si>
  <si>
    <t>Výztuž základů pasů z betonářské oceli 10 505 (R) nebo BSt 500</t>
  </si>
  <si>
    <t>-300055525</t>
  </si>
  <si>
    <t>https://podminky.urs.cz/item/CS_URS_2025_02/274361821</t>
  </si>
  <si>
    <t>Poznámka k položce:_x000D_
obruba ledové plochy - vyztužení 130 kg/m3</t>
  </si>
  <si>
    <t>17,669*0,13 'Přepočtené koeficientem množství</t>
  </si>
  <si>
    <t>Svislé a kompletní konstrukce</t>
  </si>
  <si>
    <t>31</t>
  </si>
  <si>
    <t>380326342</t>
  </si>
  <si>
    <t>Kompletní konstrukce čistíren odpadních vod, nádrží, vodojemů, kanálů z betonu železového bez výztuže a bednění pro konstrukce bílých van tř. C 30/37, tl. přes 150 do 300 mm</t>
  </si>
  <si>
    <t>-1662778383</t>
  </si>
  <si>
    <t>https://podminky.urs.cz/item/CS_URS_2025_02/380326342</t>
  </si>
  <si>
    <t>konstrukce technologického kanálu</t>
  </si>
  <si>
    <t>"dno" 56,5*0,25</t>
  </si>
  <si>
    <t>"stěny vnější" (39,7+1,5*2)*0,25*0,65</t>
  </si>
  <si>
    <t>"vnitřní stěna" 35,5*(0,25*0,65+0,15*0,2)</t>
  </si>
  <si>
    <t>"stěna ve stávajícím kanále" 11*0,3*1,4</t>
  </si>
  <si>
    <t>32</t>
  </si>
  <si>
    <t>380356231</t>
  </si>
  <si>
    <t>Bednění kompletních konstrukcí čistíren odpadních vod, nádrží, vodojemů, kanálů konstrukcí neomítaných z betonu prostého nebo železového ploch rovinných zřízení</t>
  </si>
  <si>
    <t>-1236016384</t>
  </si>
  <si>
    <t>https://podminky.urs.cz/item/CS_URS_2025_02/380356231</t>
  </si>
  <si>
    <t>technologický kanál</t>
  </si>
  <si>
    <t>"vnější stěny" (11+1,5*2)*0,9+(11*1,25*2)*0,65</t>
  </si>
  <si>
    <t>"vnitřní stěna" 11*(1,1+0,2+0,65)</t>
  </si>
  <si>
    <t>"stěna ve stávajícím kanále" (11+0,3*2)*1,4</t>
  </si>
  <si>
    <t>33</t>
  </si>
  <si>
    <t>380356232</t>
  </si>
  <si>
    <t>Bednění kompletních konstrukcí čistíren odpadních vod, nádrží, vodojemů, kanálů konstrukcí neomítaných z betonu prostého nebo železového ploch rovinných odstranění</t>
  </si>
  <si>
    <t>-203927783</t>
  </si>
  <si>
    <t>https://podminky.urs.cz/item/CS_URS_2025_02/380356232</t>
  </si>
  <si>
    <t>34</t>
  </si>
  <si>
    <t>380356241</t>
  </si>
  <si>
    <t>Bednění kompletních konstrukcí čistíren odpadních vod, nádrží, vodojemů, kanálů konstrukcí neomítaných z betonu prostého nebo železového ploch zaoblených zřízení</t>
  </si>
  <si>
    <t>348445091</t>
  </si>
  <si>
    <t>https://podminky.urs.cz/item/CS_URS_2025_02/380356241</t>
  </si>
  <si>
    <t>"vnější stěny" (39,7-11)*0,9+(39,7-11-0,25*2)*0,65</t>
  </si>
  <si>
    <t>"vnitřní stěna" (35,5-11)*(1,1+0,2)+(35,5-11-0,25*2)*0,65</t>
  </si>
  <si>
    <t>35</t>
  </si>
  <si>
    <t>380356242</t>
  </si>
  <si>
    <t>Bednění kompletních konstrukcí čistíren odpadních vod, nádrží, vodojemů, kanálů konstrukcí neomítaných z betonu prostého nebo železového ploch zaoblených odstranění</t>
  </si>
  <si>
    <t>-26482824</t>
  </si>
  <si>
    <t>https://podminky.urs.cz/item/CS_URS_2025_02/380356242</t>
  </si>
  <si>
    <t>36</t>
  </si>
  <si>
    <t>380361006</t>
  </si>
  <si>
    <t>Výztuž kompletních konstrukcí čistíren odpadních vod, nádrží, vodojemů, kanálů z oceli 10 505 (R) nebo BSt 500</t>
  </si>
  <si>
    <t>1198641696</t>
  </si>
  <si>
    <t>https://podminky.urs.cz/item/CS_URS_2025_02/380361006</t>
  </si>
  <si>
    <t>Poznámka k položce:_x000D_
technologický kanál - vyztužení 175 kg/m3 pro snížení výskytu mikrotrhlin</t>
  </si>
  <si>
    <t>32,518*0,175 'Přepočtené koeficientem množství</t>
  </si>
  <si>
    <t>37</t>
  </si>
  <si>
    <t>389361001</t>
  </si>
  <si>
    <t>Doplňující výztuž prefabrikovaných konstrukcí pro každý druh a stavební díl z betonářské oceli</t>
  </si>
  <si>
    <t>-1393468688</t>
  </si>
  <si>
    <t>https://podminky.urs.cz/item/CS_URS_2025_02/389361001</t>
  </si>
  <si>
    <t>Poznámka k položce:_x000D_
dobetonování zastropení technologického kanálu v místech poklopů</t>
  </si>
  <si>
    <t>0,871*0,13 'Přepočtené koeficientem množství</t>
  </si>
  <si>
    <t>38</t>
  </si>
  <si>
    <t>389381001</t>
  </si>
  <si>
    <t>Dobetonování prefabrikovaných konstrukcí</t>
  </si>
  <si>
    <t>-499182990</t>
  </si>
  <si>
    <t>https://podminky.urs.cz/item/CS_URS_2025_02/389381001</t>
  </si>
  <si>
    <t>dobetonování zastropení technologického kanálu v místech poklopů</t>
  </si>
  <si>
    <t>1,2*0,66*0,1*11</t>
  </si>
  <si>
    <t>Vodorovné konstrukce</t>
  </si>
  <si>
    <t>39</t>
  </si>
  <si>
    <t>411121232</t>
  </si>
  <si>
    <t>Montáž prefabrikovaných železobetonových stropů se zalitím spár, včetně podpěrné konstrukce, na cementovou maltu ze stropních desek, šířky do 600 mm a délky přes 900 do 1800 mm</t>
  </si>
  <si>
    <t>-261570246</t>
  </si>
  <si>
    <t>https://podminky.urs.cz/item/CS_URS_2025_02/411121232</t>
  </si>
  <si>
    <t>zastropení technologického kanálu</t>
  </si>
  <si>
    <t>96</t>
  </si>
  <si>
    <t>40</t>
  </si>
  <si>
    <t>59341728</t>
  </si>
  <si>
    <t>deska stropní vylehčená PZD 1190x290x90mm, 3kN/m2</t>
  </si>
  <si>
    <t>-932535482</t>
  </si>
  <si>
    <t>96*1,01 'Přepočtené koeficientem množství</t>
  </si>
  <si>
    <t>41</t>
  </si>
  <si>
    <t>434311115</t>
  </si>
  <si>
    <t>Stupně dusané z betonu prostého nebo prokládaného kamenem na terén nebo na desku bez potěru, se zahlazením povrchu tř. C 20/25</t>
  </si>
  <si>
    <t>1231294098</t>
  </si>
  <si>
    <t>https://podminky.urs.cz/item/CS_URS_2025_02/434311115</t>
  </si>
  <si>
    <t>dobetonování schodišťových stupňů</t>
  </si>
  <si>
    <t>1,8+1,35+1,4+3,05+2,95+1,85</t>
  </si>
  <si>
    <t>42</t>
  </si>
  <si>
    <t>434351141</t>
  </si>
  <si>
    <t>Bednění stupňů betonovaných na podstupňové desce nebo na terénu půdorysně přímočarých zřízení</t>
  </si>
  <si>
    <t>1909624108</t>
  </si>
  <si>
    <t>https://podminky.urs.cz/item/CS_URS_2025_02/434351141</t>
  </si>
  <si>
    <t>(1,8+1,35+1,4+3,05+2,95+1,85)*0,15+0,33*0,15*12</t>
  </si>
  <si>
    <t>43</t>
  </si>
  <si>
    <t>434351142</t>
  </si>
  <si>
    <t>Bednění stupňů betonovaných na podstupňové desce nebo na terénu půdorysně přímočarých odstranění</t>
  </si>
  <si>
    <t>799371858</t>
  </si>
  <si>
    <t>https://podminky.urs.cz/item/CS_URS_2025_02/434351142</t>
  </si>
  <si>
    <t>44</t>
  </si>
  <si>
    <t>451572111</t>
  </si>
  <si>
    <t>Lože pod potrubí, stoky a drobné objekty v otevřeném výkopu z kameniva drobného těženého 0 až 4 mm</t>
  </si>
  <si>
    <t>1532803493</t>
  </si>
  <si>
    <t>https://podminky.urs.cz/item/CS_URS_2025_02/451572111</t>
  </si>
  <si>
    <t>32*0,6*0,15</t>
  </si>
  <si>
    <t>24*2*0,6*0,15</t>
  </si>
  <si>
    <t>Úpravy povrchů, podlahy a osazování výplní</t>
  </si>
  <si>
    <t>45</t>
  </si>
  <si>
    <t>631311134</t>
  </si>
  <si>
    <t>Mazanina z betonu prostého bez zvýšených nároků na prostředí tl. přes 120 do 240 mm tř. C 16/20</t>
  </si>
  <si>
    <t>1102089510</t>
  </si>
  <si>
    <t>https://podminky.urs.cz/item/CS_URS_2025_02/631311134</t>
  </si>
  <si>
    <t>podkladní betonová mazanina</t>
  </si>
  <si>
    <t>podl_maz*0,15</t>
  </si>
  <si>
    <t>46</t>
  </si>
  <si>
    <t>631312141</t>
  </si>
  <si>
    <t>Doplnění dosavadních mazanin prostým betonem s dodáním hmot, bez potěru, plochy jednotlivě rýh v dosavadních mazaninách</t>
  </si>
  <si>
    <t>2095663879</t>
  </si>
  <si>
    <t>https://podminky.urs.cz/item/CS_URS_2025_02/631312141</t>
  </si>
  <si>
    <t>doplnění podlahy po instalaci odvodnění záchytného žlabu</t>
  </si>
  <si>
    <t>32*(0,6+0,4)*0,15</t>
  </si>
  <si>
    <t>47</t>
  </si>
  <si>
    <t>631319175</t>
  </si>
  <si>
    <t>Příplatek k cenám mazanin za stržení povrchu spodní vrstvy mazaniny latí před vložením výztuže nebo pletiva pro tl. obou vrstev mazaniny přes 120 do 240 mm</t>
  </si>
  <si>
    <t>-1716223151</t>
  </si>
  <si>
    <t>https://podminky.urs.cz/item/CS_URS_2025_02/631319175</t>
  </si>
  <si>
    <t>48</t>
  </si>
  <si>
    <t>631319211</t>
  </si>
  <si>
    <t>Příplatek k cenám betonových mazanin za vyztužení polypropylenovými mikrovlákny objemové vyztužení 0,9 kg/m3</t>
  </si>
  <si>
    <t>464865400</t>
  </si>
  <si>
    <t>https://podminky.urs.cz/item/CS_URS_2025_02/631319211</t>
  </si>
  <si>
    <t>podlahová skladba - litý cementový samonivelační potěr</t>
  </si>
  <si>
    <t>podl_maz*0,068+podl_ZB*(0,068+0,158)/2</t>
  </si>
  <si>
    <t>49</t>
  </si>
  <si>
    <t>631362021</t>
  </si>
  <si>
    <t>Výztuž mazanin ze svařovaných sítí z drátů typu KARI</t>
  </si>
  <si>
    <t>-2026471355</t>
  </si>
  <si>
    <t>https://podminky.urs.cz/item/CS_URS_2025_02/631362021</t>
  </si>
  <si>
    <t>podl_maz*1,3*(5,4/1000)</t>
  </si>
  <si>
    <t>"rampa pro rolbu" 6,33*4,6*1,3*(4,44/1000)</t>
  </si>
  <si>
    <t>"zakrytí technologického kanálu" 29*1,2*1,3*(4,44/1000)</t>
  </si>
  <si>
    <t>"doplnění podlahové mazaniny pro uložení kanalizačního potrubí" 32*(0,6+0,4)*1,3*(4,44/1000)</t>
  </si>
  <si>
    <t>50</t>
  </si>
  <si>
    <t>632451254</t>
  </si>
  <si>
    <t>Potěr cementový samonivelační litý tř. C 30, tl. přes 45 do 50 mm</t>
  </si>
  <si>
    <t>1593946890</t>
  </si>
  <si>
    <t>https://podminky.urs.cz/item/CS_URS_2025_02/632451254</t>
  </si>
  <si>
    <t>podl_maz+podl_ZB</t>
  </si>
  <si>
    <t>"rampa pro rolbu" 6,33*4,6</t>
  </si>
  <si>
    <t>"zakrytí technologického kanálu" 29*1,2</t>
  </si>
  <si>
    <t>51</t>
  </si>
  <si>
    <t>632451293</t>
  </si>
  <si>
    <t>Potěr cementový samonivelační litý Příplatek k cenám za každých dalších i započatých 5 mm tloušťky přes 50 mm tř. C 30</t>
  </si>
  <si>
    <t>-1349881819</t>
  </si>
  <si>
    <t>https://podminky.urs.cz/item/CS_URS_2025_02/632451293</t>
  </si>
  <si>
    <t>podl_maz*4+podl_ZB*15</t>
  </si>
  <si>
    <t>"rampa pro rolbu (tl. 62-152 mm)" 6,33*4,6*12</t>
  </si>
  <si>
    <t>"zakrytí technologického kanálu" 29*1,2*9</t>
  </si>
  <si>
    <t>52</t>
  </si>
  <si>
    <t>635321212</t>
  </si>
  <si>
    <t>Násyp z recyklátu pod podlahy se zhutněním, z recyklátu betonového</t>
  </si>
  <si>
    <t>1013223872</t>
  </si>
  <si>
    <t>https://podminky.urs.cz/item/CS_URS_2025_02/635321212</t>
  </si>
  <si>
    <t>podklad z betonového recyklátu frakce 0-32 mm</t>
  </si>
  <si>
    <t>"okolní plochy" (podl_maz+podl_ZB)*0,2</t>
  </si>
  <si>
    <t>"odpočet plochy ŽB desek" -(podl_ZB*0,2)</t>
  </si>
  <si>
    <t>"ledová plocha" podl_led*0,11</t>
  </si>
  <si>
    <t>64</t>
  </si>
  <si>
    <t>Osazování výplní otvorů</t>
  </si>
  <si>
    <t>53</t>
  </si>
  <si>
    <t>640999909</t>
  </si>
  <si>
    <t>Posunutí stávajících dveří vč. všech souvisejícíh prací</t>
  </si>
  <si>
    <t>-834405349</t>
  </si>
  <si>
    <t>Vedení trubní dálková a přípojná</t>
  </si>
  <si>
    <t>54</t>
  </si>
  <si>
    <t>871310310</t>
  </si>
  <si>
    <t>Montáž kanalizačního potrubí z polypropylenu PP hladkého plnostěnného SN 10 DN 150</t>
  </si>
  <si>
    <t>427187529</t>
  </si>
  <si>
    <t>https://podminky.urs.cz/item/CS_URS_2025_02/871310310</t>
  </si>
  <si>
    <t>55</t>
  </si>
  <si>
    <t>28617019</t>
  </si>
  <si>
    <t>trubka kanalizační PP plnostěnná třívrstvá DN 150x6000mm SN10</t>
  </si>
  <si>
    <t>-1463362908</t>
  </si>
  <si>
    <t>32*1,015 'Přepočtené koeficientem množství</t>
  </si>
  <si>
    <t>56</t>
  </si>
  <si>
    <t>899ZT0099</t>
  </si>
  <si>
    <t>Napojení potrubí průměru 160 mm do stávající železobetonové jímky</t>
  </si>
  <si>
    <t>ks</t>
  </si>
  <si>
    <t>-469080382</t>
  </si>
  <si>
    <t>"napojení odvodnění záchytného žlabu do stávající sněžné jámy" 1</t>
  </si>
  <si>
    <t>Ostatní konstrukce a práce, bourání</t>
  </si>
  <si>
    <t>57</t>
  </si>
  <si>
    <t>952901114</t>
  </si>
  <si>
    <t>Vyčištění budov nebo objektů před předáním do užívání budov bytové nebo občanské výstavby, světlé výšky podlaží přes 4 m</t>
  </si>
  <si>
    <t>-1078577019</t>
  </si>
  <si>
    <t>https://podminky.urs.cz/item/CS_URS_2025_02/952901114</t>
  </si>
  <si>
    <t>2564+62,5</t>
  </si>
  <si>
    <t>58</t>
  </si>
  <si>
    <t>953171022</t>
  </si>
  <si>
    <t>Osazování kovových předmětů poklopů litinových nebo ocelových včetně rámů, hmotnosti přes 50 do 100 kg</t>
  </si>
  <si>
    <t>980555615</t>
  </si>
  <si>
    <t>https://podminky.urs.cz/item/CS_URS_2025_02/953171022</t>
  </si>
  <si>
    <t>vodotěsny a plynotěsný poklop - ozn. 01</t>
  </si>
  <si>
    <t>59</t>
  </si>
  <si>
    <t>RMAT0002</t>
  </si>
  <si>
    <t>vodotěsný a plynotěsný poklop 600x600 mm s požární odolností EI 30 DP1</t>
  </si>
  <si>
    <t>353968161</t>
  </si>
  <si>
    <t>Poznámka k položce:_x000D_
VODOTĚSNÝ A PLYNOTĚSNÝ POKLOP 600x600mm S POŽÁRNÍ ODOLNOSTÍ EI 30DP1_x000D_
_x000D_
-NOSNOST 12,5t_x000D_
-POZINKOVANÝ OCELOVÝ  RÁM A POKLOP VČETNĚ TĚSNĚNÍ_x000D_
-POKLOP VYBETONOVANÝ BETONEM NA CELOU VÝŠKU, BETON B30/37_x000D_
-VČETNĚ KOTVÍCÍCH PRVKŮ (RÁM), ARMOVACÍ SÍTĚ (POKLOP), SADY KLÍČŮ A KRYTEK PROTI ZALITÍ ŠROUBŮ BETONEM_x000D_
-VČETNĚ CERTIFIKACE POŽÁRNÍ ODOLNOSTI NA KOMPLETNÍ VÝROBEK</t>
  </si>
  <si>
    <t>60</t>
  </si>
  <si>
    <t>953241211</t>
  </si>
  <si>
    <t>Osazení smykových trnů do dilatačních spár jednoduchých pro nižší zatížení z nerezové nebo pozinkované oceli s pouzdrem z nerezové oceli nebo plastu, průměr 20 mm</t>
  </si>
  <si>
    <t>1470445207</t>
  </si>
  <si>
    <t>https://podminky.urs.cz/item/CS_URS_2025_02/953241211</t>
  </si>
  <si>
    <t>dilatace ledové plochy</t>
  </si>
  <si>
    <t>22*10</t>
  </si>
  <si>
    <t>61</t>
  </si>
  <si>
    <t>54879272</t>
  </si>
  <si>
    <t>trn pro přenos smykové síly u dilatačních spár pro nižší zatížení nerez s nerezovým kombinovaným pouzdrem D 20mm</t>
  </si>
  <si>
    <t>1584753768</t>
  </si>
  <si>
    <t>62</t>
  </si>
  <si>
    <t>953312123</t>
  </si>
  <si>
    <t>Vložky svislé do dilatačních spár z polystyrenových desek extrudovaných včetně dodání a osazení, v jakémkoliv zdivu přes 20 do 30 mm</t>
  </si>
  <si>
    <t>1459102435</t>
  </si>
  <si>
    <t>https://podminky.urs.cz/item/CS_URS_2025_02/953312123</t>
  </si>
  <si>
    <t>obvodová dilatace podlahové desky</t>
  </si>
  <si>
    <t>168*0,3</t>
  </si>
  <si>
    <t>56,5*0,15</t>
  </si>
  <si>
    <t>63</t>
  </si>
  <si>
    <t>953333321</t>
  </si>
  <si>
    <t>PVC těsnící pás do betonových konstrukcí do dilatačních spar vnitřní, pokládaný doprostřed konstrukce mezi výztuž šířky 240 mm</t>
  </si>
  <si>
    <t>1280713563</t>
  </si>
  <si>
    <t>https://podminky.urs.cz/item/CS_URS_2025_02/953333321</t>
  </si>
  <si>
    <t>dilatace obruby ledové plochy</t>
  </si>
  <si>
    <t>(43*2+11+1,5*2+8,95*pi)/6*0,55</t>
  </si>
  <si>
    <t>953334443</t>
  </si>
  <si>
    <t>Těsnící plech do pracovních spar betonových konstrukcí horizontálních i vertikálních (podlaha - zeď, zeď - strop a technologických) ve svitku s bitumenovým povrchem oboustranným, šířky 150 mm</t>
  </si>
  <si>
    <t>308453078</t>
  </si>
  <si>
    <t>https://podminky.urs.cz/item/CS_URS_2025_02/953334443</t>
  </si>
  <si>
    <t>těsnění pracovních spar tehchnologického kanálu</t>
  </si>
  <si>
    <t>39+7+1,5*2+35,5</t>
  </si>
  <si>
    <t>65</t>
  </si>
  <si>
    <t>953943123</t>
  </si>
  <si>
    <t>Osazování drobných kovových předmětů výrobků ostatních jinde neuvedených do betonu se zajištěním polohy k bednění či k výztuži před zabetonováním hmotnosti přes 5 do 15 kg/kus</t>
  </si>
  <si>
    <t>-1854094642</t>
  </si>
  <si>
    <t>https://podminky.urs.cz/item/CS_URS_2025_02/953943123</t>
  </si>
  <si>
    <t>"nerezová pouzdra pro sloupky na tenis - ozn. 05" 2</t>
  </si>
  <si>
    <t>"nerezová pouzdra pro sloupky na volejbal - ozn. 06" 2</t>
  </si>
  <si>
    <t>66</t>
  </si>
  <si>
    <t>RMAT0003</t>
  </si>
  <si>
    <t>nerezové pouzdro pro sloupek na tenis - atypický výrobek</t>
  </si>
  <si>
    <t>-205044089</t>
  </si>
  <si>
    <t>Poznámka k položce:_x000D_
NEREZOVÁ POUZDRA PRO SLOUPKY NA TENIS_x000D_
_x000D_
-PODKLADNÍ PLECH 370×550×8mm_x000D_
-NAVAŘENÁ TRUBKA ∅100, tl.5mm, dl.300mm PRO VLOŽENÍ SLOUPKŮ NA TENIS PRŮMĚRU 83mm, TRUBKA BUDE MÍT DVA ARETAČNÍ ŠROUBY PRO DOTAŽENÍ VLOŽENÉHO SLOUPKU_x000D_
-KOTVA Z NEREZOVÉ OCELI, VČETNĚ 4 KOTVÍCÍCH ŠROUBŮ M20 SE ZÁPUSTNOU HLAVOU_x000D_
-KOTVENÍ PŘÍMO NA CHLADÍCÍ DESKU</t>
  </si>
  <si>
    <t>67</t>
  </si>
  <si>
    <t>RMAT0004</t>
  </si>
  <si>
    <t>nerezové pouzdro pro sloupek na volejbal - atypický výrobek</t>
  </si>
  <si>
    <t>413444136</t>
  </si>
  <si>
    <t>Poznámka k položce:_x000D_
NEREZOVÁ POUZDRA PRO SLOUPKY NA VOLEJBAL_x000D_
_x000D_
-PODKLADNÍ PLECH 370×550×8mm_x000D_
-NAVAŘENÁ TRUBKA ∅100, tl.5mm, dl.700mm PRO VLOŽENÍ SLOUPKŮ NA TENIS PRŮMĚRU 83mm, TRUBKA BUDE MÍT DVA ARETAČNÍ ŠROUBY PRO DOTAŽENÍ VLOŽENÉHO SLOUPKU_x000D_
-KOTVA Z NEREZOVÉ OCELI, VČETNĚ 4 KOTVÍCÍCH ŠROUBŮ M20 SE ZÁPUSTNOU HLAVOU_x000D_
-KOTVENÍ PŘÍMO NA CHLADÍCÍ DESKU</t>
  </si>
  <si>
    <t>68</t>
  </si>
  <si>
    <t>953943124</t>
  </si>
  <si>
    <t>Osazování drobných kovových předmětů výrobků ostatních jinde neuvedených do betonu se zajištěním polohy k bednění či k výztuži před zabetonováním hmotnosti přes 15 do 30 kg/kus</t>
  </si>
  <si>
    <t>-1030604314</t>
  </si>
  <si>
    <t>https://podminky.urs.cz/item/CS_URS_2025_02/953943124</t>
  </si>
  <si>
    <t>lemovací podlahové úhelníky - ozn. 07</t>
  </si>
  <si>
    <t>69</t>
  </si>
  <si>
    <t>RMAT0005</t>
  </si>
  <si>
    <t>lemovací podlahový úhelník 80/60/6 mm, žárově zinkovaný, vč. kotvení</t>
  </si>
  <si>
    <t>662477424</t>
  </si>
  <si>
    <t>Poznámka k položce:_x000D_
LEMOVACÍ L-ÚHELNÍK 80/60/6mm_x000D_
_x000D_
-CHRÁNÍCÍ KRAJ NOVÉ PODLAHY V MÍSTĚ VRAT_x000D_
-VČETNĚ OCELOVÝCH KOTEV 30/4mm, dl.250mm, a´=300mm_x000D_
-POVRCHOVÁ ÚPRAVA: ŽÁROVÉ ZINKOVÁNÍ V SÍLE DLE tl.MATERIÁLU</t>
  </si>
  <si>
    <t>3,55+3,36+3,52+2,94+3,50</t>
  </si>
  <si>
    <t>70</t>
  </si>
  <si>
    <t>961055111</t>
  </si>
  <si>
    <t>Bourání základů z betonu železového</t>
  </si>
  <si>
    <t>1690707026</t>
  </si>
  <si>
    <t>https://podminky.urs.cz/item/CS_URS_2025_02/961055111</t>
  </si>
  <si>
    <t>vyztužený beton s ocelovým chladícím potrubím - plochy A, A" a B</t>
  </si>
  <si>
    <t>(demA+demAa+demB)*0,5</t>
  </si>
  <si>
    <t>ubourání stěn technologického kanálu</t>
  </si>
  <si>
    <t>(33+31,7+1,4*2)*0,3*0,9</t>
  </si>
  <si>
    <t>71</t>
  </si>
  <si>
    <t>962031011</t>
  </si>
  <si>
    <t>Bourání příček nebo přizdívek z cihel děrovaných, tl. do 100 mm</t>
  </si>
  <si>
    <t>615910334</t>
  </si>
  <si>
    <t>https://podminky.urs.cz/item/CS_URS_2025_02/962031011</t>
  </si>
  <si>
    <t>"vybourání stávající příčky" 3,82*2,4</t>
  </si>
  <si>
    <t>72</t>
  </si>
  <si>
    <t>963015121</t>
  </si>
  <si>
    <t>Demontáž prefabrikovaných krycích desek kanálů, šachet nebo žump hmotnosti do 0,09 t</t>
  </si>
  <si>
    <t>-1285570362</t>
  </si>
  <si>
    <t>https://podminky.urs.cz/item/CS_URS_2025_02/963015121</t>
  </si>
  <si>
    <t>rozebrání zastropení stávajícího kanálu</t>
  </si>
  <si>
    <t>183</t>
  </si>
  <si>
    <t>73</t>
  </si>
  <si>
    <t>963042819</t>
  </si>
  <si>
    <t>Bourání schodišťových stupňů betonových zhotovených na místě</t>
  </si>
  <si>
    <t>-313288648</t>
  </si>
  <si>
    <t>https://podminky.urs.cz/item/CS_URS_2025_02/963042819</t>
  </si>
  <si>
    <t>"ubourání schodišťových stupňů tribuny" 1,5*2</t>
  </si>
  <si>
    <t>74</t>
  </si>
  <si>
    <t>965042141</t>
  </si>
  <si>
    <t>Bourání mazanin betonových nebo z litého asfaltu tl. do 100 mm, plochy přes 4 m2</t>
  </si>
  <si>
    <t>-1546099600</t>
  </si>
  <si>
    <t>https://podminky.urs.cz/item/CS_URS_2025_02/965042141</t>
  </si>
  <si>
    <t>"betonová mazanina - plocha A´" demAa*0,05</t>
  </si>
  <si>
    <t>"betonová vrstva č. 1 (sonda VS-1)" demC*0,05</t>
  </si>
  <si>
    <t>"betonová vrstva č. 2 (sonda VS-1)" demC*0,07</t>
  </si>
  <si>
    <t>"betonová vrstva č. 1 (sonda VS-2)" demD*0,04</t>
  </si>
  <si>
    <t>75</t>
  </si>
  <si>
    <t>631430877</t>
  </si>
  <si>
    <t>"balená asfaltová drť - plocha B" demB*0,05</t>
  </si>
  <si>
    <t>"asfaltová vrstva č. 1 a č. 2 s betonovou stěrkou (sonda VS-2) - plocha D" demD*((0,01+0,02)+0,05)</t>
  </si>
  <si>
    <t>76</t>
  </si>
  <si>
    <t>965042241</t>
  </si>
  <si>
    <t>Bourání mazanin betonových nebo z litého asfaltu tl. přes 100 mm, plochy přes 4 m2</t>
  </si>
  <si>
    <t>1803920822</t>
  </si>
  <si>
    <t>https://podminky.urs.cz/item/CS_URS_2025_02/965042241</t>
  </si>
  <si>
    <t>"betonová deska s chladicím potrubím - skladba A a A´" (demA+demAa)*0,1</t>
  </si>
  <si>
    <t>77</t>
  </si>
  <si>
    <t>1515310095</t>
  </si>
  <si>
    <t>"krytí chladící desky tl. 250 mm (kóta +0,650) v rozích mimo kluziště" (20,99+18,8)*0,25</t>
  </si>
  <si>
    <t>78</t>
  </si>
  <si>
    <t>-249197598</t>
  </si>
  <si>
    <t>"asfalt 3 vrstvy (sonda VS-1) - plocha C" demC*0,14</t>
  </si>
  <si>
    <t>79</t>
  </si>
  <si>
    <t>965043441</t>
  </si>
  <si>
    <t>Bourání mazanin betonových s potěrem nebo teracem tl. do 150 mm, plochy přes 4 m2</t>
  </si>
  <si>
    <t>-309714725</t>
  </si>
  <si>
    <t>https://podminky.urs.cz/item/CS_URS_2025_02/965043441</t>
  </si>
  <si>
    <t>vybourání podlahy pro odvodnění záchytného žlabu</t>
  </si>
  <si>
    <t>32*0,9*0,15</t>
  </si>
  <si>
    <t>80</t>
  </si>
  <si>
    <t>965049112</t>
  </si>
  <si>
    <t>Bourání mazanin Příplatek k cenám za bourání mazanin betonových se svařovanou sítí, tl. přes 100 mm</t>
  </si>
  <si>
    <t>87787273</t>
  </si>
  <si>
    <t>https://podminky.urs.cz/item/CS_URS_2025_02/965049112</t>
  </si>
  <si>
    <t>81</t>
  </si>
  <si>
    <t>965049124</t>
  </si>
  <si>
    <t>Bourání mazanin Příplatek k cenám za bourání mazanin betonových se skleněnými nebo plastovými vlákny, tl. do 100 mm</t>
  </si>
  <si>
    <t>583320870</t>
  </si>
  <si>
    <t>https://podminky.urs.cz/item/CS_URS_2025_02/965049124</t>
  </si>
  <si>
    <t>82</t>
  </si>
  <si>
    <t>965DLP001</t>
  </si>
  <si>
    <t>Demontáž mantinelů, střídaček, trestných lavi, vč. plexiskel a záchytných sítí a uskladnění v prostorách uživatele</t>
  </si>
  <si>
    <t>soubor</t>
  </si>
  <si>
    <t>767991615</t>
  </si>
  <si>
    <t>83</t>
  </si>
  <si>
    <t>966008222</t>
  </si>
  <si>
    <t>Bourání odvodňovacího žlabu s odklizením a uložením vybouraného materiálu na skládku na vzdálenost do 10 m nebo s naložením na dopravní prostředek betonového nebo polymerbetonového s krycím roštem šířky přes 200 mm</t>
  </si>
  <si>
    <t>255285164</t>
  </si>
  <si>
    <t>https://podminky.urs.cz/item/CS_URS_2025_02/966008222</t>
  </si>
  <si>
    <t>84</t>
  </si>
  <si>
    <t>968072455</t>
  </si>
  <si>
    <t>Vybourání kovových rámů oken s křídly, dveřních zárubní, vrat, stěn, ostění nebo obkladů dveřních zárubní, plochy do 2 m2</t>
  </si>
  <si>
    <t>-1269204260</t>
  </si>
  <si>
    <t>https://podminky.urs.cz/item/CS_URS_2025_02/968072455</t>
  </si>
  <si>
    <t>85</t>
  </si>
  <si>
    <t>971033451</t>
  </si>
  <si>
    <t>Vybourání otvorů ve zdivu základovém nebo nadzákladovém z cihel, tvárnic, příčkovek z cihel pálených na maltu vápennou nebo vápenocementovou plochy do 0,25 m2, tl. do 450 mm</t>
  </si>
  <si>
    <t>-46973899</t>
  </si>
  <si>
    <t>https://podminky.urs.cz/item/CS_URS_2025_02/971033451</t>
  </si>
  <si>
    <t>otvory pro potrubí VZT</t>
  </si>
  <si>
    <t>86</t>
  </si>
  <si>
    <t>971052351</t>
  </si>
  <si>
    <t>Vybourání a prorážení otvorů v železobetonových příčkách a zdech základových nebo nadzákladových, plochy do 0,09 m2, tl. do 450 mm</t>
  </si>
  <si>
    <t>1894722303</t>
  </si>
  <si>
    <t>https://podminky.urs.cz/item/CS_URS_2025_02/971052351</t>
  </si>
  <si>
    <t>87</t>
  </si>
  <si>
    <t>977151124</t>
  </si>
  <si>
    <t>Jádrové vrty diamantovými korunkami do stavebních materiálů (železobetonu, betonu, cihel, obkladů, dlažeb, kamene) průměru přes 150 do 180 mm</t>
  </si>
  <si>
    <t>436301206</t>
  </si>
  <si>
    <t>https://podminky.urs.cz/item/CS_URS_2025_02/977151124</t>
  </si>
  <si>
    <t>vyvrtání otvoru do stávající sněžné jámy pro napojení odvodnění sběrného žlabu</t>
  </si>
  <si>
    <t>0,4</t>
  </si>
  <si>
    <t>88</t>
  </si>
  <si>
    <t>977311113</t>
  </si>
  <si>
    <t>Řezání stávajících betonových mazanin bez vyztužení hloubky přes 100 do 150 mm</t>
  </si>
  <si>
    <t>509447588</t>
  </si>
  <si>
    <t>https://podminky.urs.cz/item/CS_URS_2025_02/977311113</t>
  </si>
  <si>
    <t>"řezání bouraných podlah podél stěn" dem_obvod</t>
  </si>
  <si>
    <t>89</t>
  </si>
  <si>
    <t>977312113</t>
  </si>
  <si>
    <t>Řezání stávajících betonových mazanin s vyztužením hloubky přes 100 do 150 mm</t>
  </si>
  <si>
    <t>-1440878875</t>
  </si>
  <si>
    <t>https://podminky.urs.cz/item/CS_URS_2025_02/977312113</t>
  </si>
  <si>
    <t>32*2*2</t>
  </si>
  <si>
    <t>997</t>
  </si>
  <si>
    <t>Doprava suti a vybouraných hmot</t>
  </si>
  <si>
    <t>90</t>
  </si>
  <si>
    <t>997006006</t>
  </si>
  <si>
    <t>Úprava stavebního odpadu drcení s dopravou na vzdálenost do 100 m a naložením do drtícího zařízení ze zdiva betonového</t>
  </si>
  <si>
    <t>1377895235</t>
  </si>
  <si>
    <t>https://podminky.urs.cz/item/CS_URS_2025_02/997006006</t>
  </si>
  <si>
    <t>Poznámka k položce:_x000D_
drcení betonového odpadu, použitého pro zásyp a podkladní vrstvy ploch</t>
  </si>
  <si>
    <t>91</t>
  </si>
  <si>
    <t>997006012</t>
  </si>
  <si>
    <t>Úprava stavebního odpadu třídění ruční</t>
  </si>
  <si>
    <t>1362723674</t>
  </si>
  <si>
    <t>https://podminky.urs.cz/item/CS_URS_2025_02/997006012</t>
  </si>
  <si>
    <t>3547,388*0,3 'Přepočtené koeficientem množství</t>
  </si>
  <si>
    <t>92</t>
  </si>
  <si>
    <t>997013151</t>
  </si>
  <si>
    <t>Vnitrostaveništní doprava suti a vybouraných hmot vodorovně do 50 m s naložením s omezením mechanizace pro budovy a haly výšky do 6 m</t>
  </si>
  <si>
    <t>1657727792</t>
  </si>
  <si>
    <t>https://podminky.urs.cz/item/CS_URS_2025_02/997013151</t>
  </si>
  <si>
    <t>93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</si>
  <si>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</si>
  <si>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</si>
  <si>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-1542779075</t>
  </si>
  <si>
    <t>https://podminky.urs.cz/item/CS_URS_2025_02/997013219</t>
  </si>
  <si>
    <t>3547,388*3 'Přepočtené koeficientem množství</t>
  </si>
  <si>
    <t>94</t>
  </si>
  <si>
    <t>997013501</t>
  </si>
  <si>
    <t>Odvoz suti a vybouraných hmot na skládku nebo meziskládku se složením, na vzdálenost do 1 km</t>
  </si>
  <si>
    <t>1797323331</t>
  </si>
  <si>
    <t>https://podminky.urs.cz/item/CS_URS_2025_02/997013501</t>
  </si>
  <si>
    <t>95</t>
  </si>
  <si>
    <t>997013509</t>
  </si>
  <si>
    <t>Odvoz suti a vybouraných hmot na skládku nebo meziskládku se složením, na vzdálenost Příplatek k ceně za každý další započatý 1 km přes 1 km</t>
  </si>
  <si>
    <t>2002710586</t>
  </si>
  <si>
    <t>https://podminky.urs.cz/item/CS_URS_2025_02/997013509</t>
  </si>
  <si>
    <t>3547,388*14 'Přepočtené koeficientem množství</t>
  </si>
  <si>
    <t>997013631</t>
  </si>
  <si>
    <t>Poplatek za uložení stavebního odpadu na skládce (skládkovné) směsného stavebního a demoličního zatříděného do Katalogu odpadů pod kódem 17 09 04</t>
  </si>
  <si>
    <t>-348206896</t>
  </si>
  <si>
    <t>https://podminky.urs.cz/item/CS_URS_2025_02/997013631</t>
  </si>
  <si>
    <t>97</t>
  </si>
  <si>
    <t>997013814</t>
  </si>
  <si>
    <t>Poplatek za uložení stavebního odpadu na skládce (skládkovné) z izolačních materiálů zatříděného do Katalogu odpadů pod kódem 17 06 04</t>
  </si>
  <si>
    <t>-801676759</t>
  </si>
  <si>
    <t>https://podminky.urs.cz/item/CS_URS_2025_02/997013814</t>
  </si>
  <si>
    <t>98</t>
  </si>
  <si>
    <t>997013861</t>
  </si>
  <si>
    <t>Poplatek za uložení stavebního odpadu na recyklační skládce (skládkovné) z prostého betonu zatříděného do Katalogu odpadů pod kódem 17 01 01</t>
  </si>
  <si>
    <t>-576847065</t>
  </si>
  <si>
    <t>https://podminky.urs.cz/item/CS_URS_2025_02/997013861</t>
  </si>
  <si>
    <t>99</t>
  </si>
  <si>
    <t>997013873</t>
  </si>
  <si>
    <t>-905272790</t>
  </si>
  <si>
    <t>https://podminky.urs.cz/item/CS_URS_2025_02/997013873</t>
  </si>
  <si>
    <t>100</t>
  </si>
  <si>
    <t>997013875</t>
  </si>
  <si>
    <t>Poplatek za uložení stavebního odpadu na recyklační skládce (skládkovné) asfaltového bez obsahu dehtu zatříděného do Katalogu odpadů pod kódem 17 03 02</t>
  </si>
  <si>
    <t>1226618204</t>
  </si>
  <si>
    <t>https://podminky.urs.cz/item/CS_URS_2025_02/997013875</t>
  </si>
  <si>
    <t>998</t>
  </si>
  <si>
    <t>Přesun hmot</t>
  </si>
  <si>
    <t>101</t>
  </si>
  <si>
    <t>998021022</t>
  </si>
  <si>
    <t>Přesun hmot pro haly občanské výstavby, výrobu a služby s nosnou svislou konstrukcí zděnou nebo betonovou monolitickou vodorovná dopravní vzdálenost do 100 m s omezením mechanizace, pro haly výšky do 20 m</t>
  </si>
  <si>
    <t>697110150</t>
  </si>
  <si>
    <t>https://podminky.urs.cz/item/CS_URS_2025_02/998021022</t>
  </si>
  <si>
    <t>102</t>
  </si>
  <si>
    <t>998021024</t>
  </si>
  <si>
    <t>Přesun hmot pro haly občanské výstavby, výrobu a služby s nosnou svislou konstrukcí zděnou nebo betonovou monolitickou Příplatek k ceně za zvětšený přesun přes vymezenou vodorovnou dopravní vzdálenost do 500 m</t>
  </si>
  <si>
    <t>457343226</t>
  </si>
  <si>
    <t>https://podminky.urs.cz/item/CS_URS_2025_02/998021024</t>
  </si>
  <si>
    <t>PSV</t>
  </si>
  <si>
    <t>Práce a dodávky PSV</t>
  </si>
  <si>
    <t>711</t>
  </si>
  <si>
    <t>Izolace proti vodě, vlhkosti a plynům</t>
  </si>
  <si>
    <t>103</t>
  </si>
  <si>
    <t>711111001</t>
  </si>
  <si>
    <t>Provedení izolace proti zemní vlhkosti natěradly a tmely za studena na ploše vodorovné V jednonásobným nátěrem penetračním</t>
  </si>
  <si>
    <t>1165904093</t>
  </si>
  <si>
    <t>https://podminky.urs.cz/item/CS_URS_2025_02/711111001</t>
  </si>
  <si>
    <t>doplnění izolace podlahy po provedení odvodnění kanálu</t>
  </si>
  <si>
    <t>32*0,6</t>
  </si>
  <si>
    <t>104</t>
  </si>
  <si>
    <t>11163150</t>
  </si>
  <si>
    <t>lak penetrační asfaltový</t>
  </si>
  <si>
    <t>-1054245250</t>
  </si>
  <si>
    <t>19,2*0,0003 'Přepočtené koeficientem množství</t>
  </si>
  <si>
    <t>105</t>
  </si>
  <si>
    <t>711141559</t>
  </si>
  <si>
    <t>Provedení izolace proti zemní vlhkosti pásy přitavením NAIP na ploše vodorovné V</t>
  </si>
  <si>
    <t>-397836625</t>
  </si>
  <si>
    <t>https://podminky.urs.cz/item/CS_URS_2025_02/711141559</t>
  </si>
  <si>
    <t>doplnění izolace po provedení odvodnění kanálu</t>
  </si>
  <si>
    <t>106</t>
  </si>
  <si>
    <t>62855001</t>
  </si>
  <si>
    <t>pás asfaltový natavitelný modifikovaný SBS s vložkou z polyesterové rohože a spalitelnou PE fólií nebo jemnozrnným minerálním posypem na horním povrchu tl 4,0mm</t>
  </si>
  <si>
    <t>631376681</t>
  </si>
  <si>
    <t>128*1,1655 'Přepočtené koeficientem množství</t>
  </si>
  <si>
    <t>107</t>
  </si>
  <si>
    <t>711141821</t>
  </si>
  <si>
    <t>Odstranění izolace proti vodě, vlhkosti a plynům z přitavených pásů NAIP z plochy vodorovné V dvouvrstvé</t>
  </si>
  <si>
    <t>1375543068</t>
  </si>
  <si>
    <t>https://podminky.urs.cz/item/CS_URS_2025_02/711141821</t>
  </si>
  <si>
    <t>izolace IPA - plochy A, A" a B</t>
  </si>
  <si>
    <t>demA+demAa+demB+demC</t>
  </si>
  <si>
    <t>odstranění podlahové izolace v místě rýhy pro odvodnění kanálu</t>
  </si>
  <si>
    <t>108</t>
  </si>
  <si>
    <t>711142821</t>
  </si>
  <si>
    <t>Odstranění izolace proti vodě, vlhkosti a plynům z přitavených pásů NAIP z plochy svislé S dvouvrstvé</t>
  </si>
  <si>
    <t>1174456553</t>
  </si>
  <si>
    <t>https://podminky.urs.cz/item/CS_URS_2025_02/711142821</t>
  </si>
  <si>
    <t>dem_obvod*0,7</t>
  </si>
  <si>
    <t>109</t>
  </si>
  <si>
    <t>711471301</t>
  </si>
  <si>
    <t>Provedení dvojitého hydroizolačního systému pro izolaci spodní stavby proti povrchové a podpovrchové tlakové vodě na ploše vodorovné V fólií z mPVC kladených volně jednovrstvá s horkovzdušným navařením jednotlivých segmentů</t>
  </si>
  <si>
    <t>303091632</t>
  </si>
  <si>
    <t>https://podminky.urs.cz/item/CS_URS_2025_02/711471301</t>
  </si>
  <si>
    <t>podlahová skladba - PVC fólie proti zemní vlhkosti</t>
  </si>
  <si>
    <t>110</t>
  </si>
  <si>
    <t>28322004</t>
  </si>
  <si>
    <t>fólie hydroizolační pro spodní stavbu mPVC tl 1,5mm</t>
  </si>
  <si>
    <t>-777271423</t>
  </si>
  <si>
    <t>932*1,1655 'Přepočtené koeficientem množství</t>
  </si>
  <si>
    <t>111</t>
  </si>
  <si>
    <t>711472301</t>
  </si>
  <si>
    <t>Provedení dvojitého hydroizolačního systému pro izolaci spodní stavby proti povrchové a podpovrchové tlakové vodě na ploše svislé S fólií z mPVC kladených volně jednovrstvá s horkovzdušným navařením jednotlivých segmentů</t>
  </si>
  <si>
    <t>549955092</t>
  </si>
  <si>
    <t>https://podminky.urs.cz/item/CS_URS_2025_02/711472301</t>
  </si>
  <si>
    <t>podl_obvod*0,3</t>
  </si>
  <si>
    <t>112</t>
  </si>
  <si>
    <t>1552811591</t>
  </si>
  <si>
    <t>143,771*1,221 'Přepočtené koeficientem množství</t>
  </si>
  <si>
    <t>113</t>
  </si>
  <si>
    <t>711491171</t>
  </si>
  <si>
    <t>Provedení doplňků izolace proti vodě textilií na ploše vodorovné V vrstva podkladní</t>
  </si>
  <si>
    <t>-658536439</t>
  </si>
  <si>
    <t>https://podminky.urs.cz/item/CS_URS_2025_02/711491171</t>
  </si>
  <si>
    <t>podlahová skladba - separační geotextilie</t>
  </si>
  <si>
    <t>114</t>
  </si>
  <si>
    <t>69311202</t>
  </si>
  <si>
    <t>geotextilie netkaná separační, ochranná, filtrační, drenážní PES(70%)+PP(30%) 500g/m2</t>
  </si>
  <si>
    <t>52250448</t>
  </si>
  <si>
    <t>932*1,05 'Přepočtené koeficientem množství</t>
  </si>
  <si>
    <t>115</t>
  </si>
  <si>
    <t>711491172</t>
  </si>
  <si>
    <t>Provedení doplňků izolace proti vodě textilií na ploše vodorovné V vrstva ochranná</t>
  </si>
  <si>
    <t>-131513988</t>
  </si>
  <si>
    <t>https://podminky.urs.cz/item/CS_URS_2025_02/711491172</t>
  </si>
  <si>
    <t>podlahová skladba - ochranná geotextilie</t>
  </si>
  <si>
    <t>116</t>
  </si>
  <si>
    <t>1286631534</t>
  </si>
  <si>
    <t>117</t>
  </si>
  <si>
    <t>711491271</t>
  </si>
  <si>
    <t>Provedení doplňků izolace proti vodě textilií na ploše svislé S vrstva podkladní</t>
  </si>
  <si>
    <t>250547898</t>
  </si>
  <si>
    <t>https://podminky.urs.cz/item/CS_URS_2025_02/711491271</t>
  </si>
  <si>
    <t>podlahová skladba - separační geotextilie, vytažení na stěny</t>
  </si>
  <si>
    <t>118</t>
  </si>
  <si>
    <t>-1629856002</t>
  </si>
  <si>
    <t>143,771*1,05 'Přepočtené koeficientem množství</t>
  </si>
  <si>
    <t>119</t>
  </si>
  <si>
    <t>711491272</t>
  </si>
  <si>
    <t>Provedení doplňků izolace proti vodě textilií na ploše svislé S vrstva ochranná</t>
  </si>
  <si>
    <t>-1188081630</t>
  </si>
  <si>
    <t>https://podminky.urs.cz/item/CS_URS_2025_02/711491272</t>
  </si>
  <si>
    <t>podlahová skladba - ochranná geotextilie, vytažení na stěny</t>
  </si>
  <si>
    <t>120</t>
  </si>
  <si>
    <t>-1616126577</t>
  </si>
  <si>
    <t>121</t>
  </si>
  <si>
    <t>711494002</t>
  </si>
  <si>
    <t>Provedení dvojitého hydroizolačního systému pro izolaci spodní stavby proti povrchové a podpovrchové tlakové vodě ostatní ukončení textilie nebo izolace na svislé ploše</t>
  </si>
  <si>
    <t>-723914195</t>
  </si>
  <si>
    <t>https://podminky.urs.cz/item/CS_URS_2025_02/711494002</t>
  </si>
  <si>
    <t>"krycí lišta ozn. 08" 162,5</t>
  </si>
  <si>
    <t>122</t>
  </si>
  <si>
    <t>13880012A</t>
  </si>
  <si>
    <t>lišta stěnová vyhnutá z poplastovaného plechu (PVC-P) rš 150mm</t>
  </si>
  <si>
    <t>-933865047</t>
  </si>
  <si>
    <t>Poznámka k položce:_x000D_
KRYCÍ LIŠTA SVISLÉ HYDROIZOLACE r.š. 150mm_x000D_
-Z POPLASTOVANÉHO PLECHU tl.min.0,6mm_x000D_
-VČETNĚ DILATACE, KOTEVNÍCH PRVKŮ_x000D_
-KOTVENÍ DO ZDIVA_x000D_
-BARVA - SVĚTLE ŠEDÁ</t>
  </si>
  <si>
    <t>12,35+13,2+0,3+3,9+4,45+4,25+4,1+5,15+3,9+5,0+4,0+9,35+11,2+2,15+1,65+1,9+3,9+4,9+3,95+4,75+3,5+0,5+2,4+5,25+8,55+14,6+1,1+1,6+10,15+4,5+2,0+2,0+2,0</t>
  </si>
  <si>
    <t>162,5*1,08 'Přepočtené koeficientem množství</t>
  </si>
  <si>
    <t>123</t>
  </si>
  <si>
    <t>998711211</t>
  </si>
  <si>
    <t>Přesun hmot pro izolace proti vodě, vlhkosti a plynům stanovený procentní sazbou (%) z ceny vodorovná dopravní vzdálenost do 50 m s omezením mechanizace v objektech výšky do 6 m</t>
  </si>
  <si>
    <t>%</t>
  </si>
  <si>
    <t>-1107870164</t>
  </si>
  <si>
    <t>https://podminky.urs.cz/item/CS_URS_2025_02/998711211</t>
  </si>
  <si>
    <t>124</t>
  </si>
  <si>
    <t>998711292</t>
  </si>
  <si>
    <t>Přesun hmot pro izolace proti vodě, vlhkosti a plynům stanovený procentní sazbou (%) z ceny vodorovná dopravní vzdálenost do 50 m Příplatek k cenám za zvětšený přesun přes vymezenou vodorovnou dopravní vzdálenost do 100 m</t>
  </si>
  <si>
    <t>858350093</t>
  </si>
  <si>
    <t>https://podminky.urs.cz/item/CS_URS_2025_02/998711292</t>
  </si>
  <si>
    <t>713</t>
  </si>
  <si>
    <t>Izolace tepelné</t>
  </si>
  <si>
    <t>125</t>
  </si>
  <si>
    <t>713120851</t>
  </si>
  <si>
    <t>Odstranění tepelné izolace podlah z rohoží, pásů, dílců, desek, bloků podlah připevněných lepením z polystyrenu, tloušťka izolace suchého, tloušťka izolace do 100 mm</t>
  </si>
  <si>
    <t>-1395401997</t>
  </si>
  <si>
    <t>https://podminky.urs.cz/item/CS_URS_2025_02/713120851</t>
  </si>
  <si>
    <t>polystyren tl. 50 mm - plochy A, A"</t>
  </si>
  <si>
    <t>demA+demAa</t>
  </si>
  <si>
    <t>126</t>
  </si>
  <si>
    <t>713121111</t>
  </si>
  <si>
    <t>Montáž tepelné izolace podlah rohožemi, pásy, deskami, dílci, bloky (izolační materiál ve specifikaci) kladenými volně jednovrstvá</t>
  </si>
  <si>
    <t>-2147218190</t>
  </si>
  <si>
    <t>https://podminky.urs.cz/item/CS_URS_2025_02/713121111</t>
  </si>
  <si>
    <t>podlahová skladba - tepelná izolace</t>
  </si>
  <si>
    <t>127</t>
  </si>
  <si>
    <t>28372345</t>
  </si>
  <si>
    <t>deska EPS 100 grafitová pro konstrukce s běžným zatížením λ=0,030 tl 120mm</t>
  </si>
  <si>
    <t>721722134</t>
  </si>
  <si>
    <t>128</t>
  </si>
  <si>
    <t>713191132</t>
  </si>
  <si>
    <t>Montáž tepelné izolace stavebních konstrukcí - doplňky a konstrukční součásti podlah, stropů vrchem nebo střech překrytí fólií separační z PE</t>
  </si>
  <si>
    <t>-454460831</t>
  </si>
  <si>
    <t>https://podminky.urs.cz/item/CS_URS_2025_02/713191132</t>
  </si>
  <si>
    <t>podlahová skladba - separační PE fólie</t>
  </si>
  <si>
    <t>"vytažení na stěny" podl_obvod*0,2</t>
  </si>
  <si>
    <t>129</t>
  </si>
  <si>
    <t>28329026</t>
  </si>
  <si>
    <t>fólie PE homogenní pro parotěsnou vrstvu zejména plochých střech tl 0,15mm</t>
  </si>
  <si>
    <t>375077435</t>
  </si>
  <si>
    <t>1027,847*1,1655 'Přepočtené koeficientem množství</t>
  </si>
  <si>
    <t>130</t>
  </si>
  <si>
    <t>998713211</t>
  </si>
  <si>
    <t>Přesun hmot pro izolace tepelné stanovený procentní sazbou (%) z ceny vodorovná dopravní vzdálenost do 50 m s omezením mechanizace v objektech výšky do 6 m</t>
  </si>
  <si>
    <t>587067331</t>
  </si>
  <si>
    <t>https://podminky.urs.cz/item/CS_URS_2025_02/998713211</t>
  </si>
  <si>
    <t>131</t>
  </si>
  <si>
    <t>998713292</t>
  </si>
  <si>
    <t>Přesun hmot pro izolace tepelné stanovený procentní sazbou (%) z ceny vodorovná dopravní vzdálenost do 50 m Příplatek k cenám za zvětšený přesun přes vymezenou vodorovnou dopravní vzdálenost do 100 m</t>
  </si>
  <si>
    <t>-512591791</t>
  </si>
  <si>
    <t>https://podminky.urs.cz/item/CS_URS_2025_02/998713292</t>
  </si>
  <si>
    <t>721</t>
  </si>
  <si>
    <t>Zdravotechnika - vnitřní kanalizace</t>
  </si>
  <si>
    <t>132</t>
  </si>
  <si>
    <t>721210814</t>
  </si>
  <si>
    <t>Demontáž kanalizačního příslušenství vpustí podlahových z kyselinovzdorné kameniny DN 125</t>
  </si>
  <si>
    <t>-1108131666</t>
  </si>
  <si>
    <t>https://podminky.urs.cz/item/CS_URS_2025_02/721210814</t>
  </si>
  <si>
    <t>751</t>
  </si>
  <si>
    <t>Vzduchotechnika</t>
  </si>
  <si>
    <t>133</t>
  </si>
  <si>
    <t>751111181</t>
  </si>
  <si>
    <t>Montáž ventilátoru axiálního nízkotlakého potrubního nevýbušného, průměru do 200 mm</t>
  </si>
  <si>
    <t>485597956</t>
  </si>
  <si>
    <t>https://podminky.urs.cz/item/CS_URS_2025_02/751111181</t>
  </si>
  <si>
    <t>ventilátor pro odvod vzduchu z technologického kanálu</t>
  </si>
  <si>
    <t>134</t>
  </si>
  <si>
    <t>RMAT0001</t>
  </si>
  <si>
    <t>ex nevýbušný ventilátor TD 800/200 Ex, 260m3/hod, příkon 230V/0,5A/120W</t>
  </si>
  <si>
    <t>-2086402330</t>
  </si>
  <si>
    <t>Poznámka k položce:_x000D_
diagonální potrubní nevýbušný ventilátor pro prostory s nebezpečím výbuchu hořlavých plynů a par_x000D_
_x000D_
Skříň_x000D_
je z antistatického plastu  držáky a šrouby jsou navíc galvanicky pokoveny._x000D_
_x000D_
Oběžné kolo_x000D_
je staticky a dynamicky vyváženo, rozsah pracovních teplot je v rozmezí -20 až + 40 °C._x000D_
_x000D_
Motor_x000D_
je asynchronní s kotvou nakrátko, stator s chladicími žebry. Kuličková ložiska s tukovou náplní na dobu životnosti. Krytí IP44, třída izolace B._x000D_
_x000D_
Regulace otáček_x000D_
Nevýbušné ventilátory nejsou určeny pro regulaci otáček._x000D_
_x000D_
Směr otáčení_x000D_
Standardně je průtok vzdušiny od oběžného kola k motoru._x000D_
_x000D_
Svorkovnice_x000D_
v nevýbušném provedení, umístěna na skříni ventilátoru včetně nevýbušného kondenzátoru. Krytí IP55._x000D_
_x000D_
Montáž_x000D_
ventilátoru v každé poloze osy motoru. Skříň nesmí přenášet mechanické namáhání z potrubních rozvodů. Je nutné použít pružné připojení k potrubí._x000D_
_x000D_
Příslušenství_x000D_
• plastová samotížná žaluzie_x000D_
• pružná manžeta_x000D_
• motorová ochrana</t>
  </si>
  <si>
    <t>135</t>
  </si>
  <si>
    <t>751398022</t>
  </si>
  <si>
    <t>Montáž ostatních zařízení větrací mřížky stěnové, průřezu přes 0,04 do 0,100 m2</t>
  </si>
  <si>
    <t>1464122502</t>
  </si>
  <si>
    <t>https://podminky.urs.cz/item/CS_URS_2025_02/751398022</t>
  </si>
  <si>
    <t>odvod vzduchu z technologického kanálu - ozn. 04</t>
  </si>
  <si>
    <t>136</t>
  </si>
  <si>
    <t>42972306.W</t>
  </si>
  <si>
    <t>mřížka stěnová nerezová 300x300mm</t>
  </si>
  <si>
    <t>-362056167</t>
  </si>
  <si>
    <t>Poznámka k položce:_x000D_
NEREZOVÁ VĚTRACÍ MŘÍŽKA 300x300mm SE SÍŤKOU PROTI HMYZU_x000D_
-BEZ PŘÍRUBY_x000D_
-PRO PŘIPEVNĚNÍ NA FASÁDU POMOCÍ ŠROUBŮ A HMOŽDINEK</t>
  </si>
  <si>
    <t>137</t>
  </si>
  <si>
    <t>751398024</t>
  </si>
  <si>
    <t>Montáž ostatních zařízení větrací mřížky stěnové, průřezu přes 0,150 do 0,200 m2</t>
  </si>
  <si>
    <t>-308177839</t>
  </si>
  <si>
    <t>https://podminky.urs.cz/item/CS_URS_2025_02/751398024</t>
  </si>
  <si>
    <t>přívod vzduchu do technologického kanálu - ozn. 03</t>
  </si>
  <si>
    <t>138</t>
  </si>
  <si>
    <t>42972307.W</t>
  </si>
  <si>
    <t>mřížka stěnová nerezová400x400mm</t>
  </si>
  <si>
    <t>2081444936</t>
  </si>
  <si>
    <t>Poznámka k položce:_x000D_
NEREZOVÁ VĚTRACÍ MŘÍŽKA 400x400mm SE SÍŤKOU PROTI HMYZU_x000D_
-BEZ PŘÍRUBY_x000D_
-PRO PŘIPEVNĚNÍ NA FASÁDU POMOCÍ ŠROUBŮ A HMOŽDINEK</t>
  </si>
  <si>
    <t>139</t>
  </si>
  <si>
    <t>751510042</t>
  </si>
  <si>
    <t>Vzduchotechnické potrubí z pozinkovaného plechu kruhové, trouba spirálně vinutá bez příruby, průměru přes 100 do 200 mm</t>
  </si>
  <si>
    <t>62704207</t>
  </si>
  <si>
    <t>https://podminky.urs.cz/item/CS_URS_2025_02/751510042</t>
  </si>
  <si>
    <t>odvod vzduchu z technologického kanálu</t>
  </si>
  <si>
    <t>140</t>
  </si>
  <si>
    <t>751514162</t>
  </si>
  <si>
    <t>Montáž oblouku do plechového potrubí kruhového s přírubou, průměru přes 100 do 200 mm</t>
  </si>
  <si>
    <t>-1323279440</t>
  </si>
  <si>
    <t>https://podminky.urs.cz/item/CS_URS_2025_02/751514162</t>
  </si>
  <si>
    <t>odvod vzduchu do technologického kanálu</t>
  </si>
  <si>
    <t>141</t>
  </si>
  <si>
    <t>42981085</t>
  </si>
  <si>
    <t>oblouk segmentový Pz 90° D 200mm</t>
  </si>
  <si>
    <t>569154126</t>
  </si>
  <si>
    <t>142</t>
  </si>
  <si>
    <t>751525083</t>
  </si>
  <si>
    <t>Montáž potrubí plastového kruhového bez příruby, průměru přes 200 do 300 mm</t>
  </si>
  <si>
    <t>757109427</t>
  </si>
  <si>
    <t>https://podminky.urs.cz/item/CS_URS_2025_02/751525083</t>
  </si>
  <si>
    <t>24*2</t>
  </si>
  <si>
    <t>143</t>
  </si>
  <si>
    <t>28614321</t>
  </si>
  <si>
    <t>trubka kanalizační PP plnostěnná jednovrstvá DN 315x1000mm SN10</t>
  </si>
  <si>
    <t>2005258389</t>
  </si>
  <si>
    <t>48*1,1 'Přepočtené koeficientem množství</t>
  </si>
  <si>
    <t>144</t>
  </si>
  <si>
    <t>751526173</t>
  </si>
  <si>
    <t>Montáž oblouku do plastového potrubí kruhového bez příruby, průměru přes 200 do 300 mm</t>
  </si>
  <si>
    <t>-928260854</t>
  </si>
  <si>
    <t>https://podminky.urs.cz/item/CS_URS_2025_02/751526173</t>
  </si>
  <si>
    <t>5*2</t>
  </si>
  <si>
    <t>145</t>
  </si>
  <si>
    <t>28617175</t>
  </si>
  <si>
    <t>koleno kanalizační PP třívrstvé SN16 DN 300x30°</t>
  </si>
  <si>
    <t>-2033107204</t>
  </si>
  <si>
    <t>146</t>
  </si>
  <si>
    <t>28617195</t>
  </si>
  <si>
    <t>koleno kanalizační PP třívrstvé SN16 DN 300x87°</t>
  </si>
  <si>
    <t>996977716</t>
  </si>
  <si>
    <t>147</t>
  </si>
  <si>
    <t>95317O99</t>
  </si>
  <si>
    <t>Dodávka a montáž ocelového odvodňovacího žlabu vč. roštu</t>
  </si>
  <si>
    <t>314989362</t>
  </si>
  <si>
    <t>Poznámka k položce:_x000D_
OCELOVÝ ODVODŇOVACÍ ŽLAB VČETNĚ ROŠTU U LEDOVÉ PLOCHY_x000D_
_x000D_
-ROZMĚRU: 300x120mm_x000D_
-DÉLKY: 3,00 bm_x000D_
-ŽLAB TVOŘEN OHÝBANÝM PLECHEM tl. 6mm_x000D_
-ROŠT Z PLOCHÉ OCELI 40/10mm A KRUHOVÉ OCELI pr.20mm, V ÚHELNÍKOVÉM RÁMU 50/50/6mm VČETNĚ KOTEV Z PÁSOVÉ OCELI 50/5mm dl. 250mm, a´=300mm_x000D_
-ŽLAB NAPOJEN NA VNITŘNÍ KANALIZAČNÍ SYSTÉM_x000D_
-POVRCHOVÁ ÚPRAVA: ŽÁROVÉ ZINKOVÁNÍ V SÍLE DLE tl. MATERIÁLU_x000D_
-NA TENTO VÝROBEK JE NUTNÉ ZPRACOVAT DÍLENSKOU PD</t>
  </si>
  <si>
    <t>ocelový odvodňovací žlab atypický - ozn. 02</t>
  </si>
  <si>
    <t>148</t>
  </si>
  <si>
    <t>998751211</t>
  </si>
  <si>
    <t>Přesun hmot pro vzduchotechniku stanovený procentní sazbou (%) z ceny vodorovná dopravní vzdálenost do 50 m s omezením mechanizace v objektech výšky do 12 m</t>
  </si>
  <si>
    <t>-1969570183</t>
  </si>
  <si>
    <t>https://podminky.urs.cz/item/CS_URS_2025_02/998751211</t>
  </si>
  <si>
    <t>762</t>
  </si>
  <si>
    <t>Konstrukce tesařské</t>
  </si>
  <si>
    <t>149</t>
  </si>
  <si>
    <t>762431220</t>
  </si>
  <si>
    <t>Obložení stěn montáž deskami z dřevovláknitých hmot včetně tvarování a úpravy pro olištování spár dřevotřískovými nebo dřevoštěpkovými na sraz</t>
  </si>
  <si>
    <t>-380016510</t>
  </si>
  <si>
    <t>https://podminky.urs.cz/item/CS_URS_2025_02/762431220</t>
  </si>
  <si>
    <t>ochranné konstrukce stávajících otvorů</t>
  </si>
  <si>
    <t>10+25+10+15+15</t>
  </si>
  <si>
    <t>150</t>
  </si>
  <si>
    <t>60722254</t>
  </si>
  <si>
    <t>deska dřevotřísková surová 2070x2800mm tl 18mm</t>
  </si>
  <si>
    <t>574752994</t>
  </si>
  <si>
    <t>75*1,1 'Přepočtené koeficientem množství</t>
  </si>
  <si>
    <t>151</t>
  </si>
  <si>
    <t>762439001</t>
  </si>
  <si>
    <t>Obložení stěn montáž roštu podkladového</t>
  </si>
  <si>
    <t>-993870902</t>
  </si>
  <si>
    <t>https://podminky.urs.cz/item/CS_URS_2025_02/762439001</t>
  </si>
  <si>
    <t>75*3 'Přepočtené koeficientem množství</t>
  </si>
  <si>
    <t>152</t>
  </si>
  <si>
    <t>60512130</t>
  </si>
  <si>
    <t>hranol stavební řezivo průřezu do 224cm2 do dl 6m</t>
  </si>
  <si>
    <t>-194079239</t>
  </si>
  <si>
    <t>75*0,02464 'Přepočtené koeficientem množství</t>
  </si>
  <si>
    <t>153</t>
  </si>
  <si>
    <t>998762101</t>
  </si>
  <si>
    <t>Přesun hmot pro konstrukce tesařské stanovený z hmotnosti přesunovaného materiálu vodorovná dopravní vzdálenost do 50 m základní v objektech výšky do 6 m</t>
  </si>
  <si>
    <t>-1788047256</t>
  </si>
  <si>
    <t>https://podminky.urs.cz/item/CS_URS_2025_02/998762101</t>
  </si>
  <si>
    <t>154</t>
  </si>
  <si>
    <t>998762194</t>
  </si>
  <si>
    <t>Přesun hmot pro konstrukce tesařské stanovený z hmotnosti přesunovaného materiálu vodorovná dopravní vzdálenost do 50 m Příplatek k cenám za zvětšený přesun přes vymezenou vodorovnou dopravní vzdálenost do 1000 m</t>
  </si>
  <si>
    <t>324990922</t>
  </si>
  <si>
    <t>https://podminky.urs.cz/item/CS_URS_2025_02/998762194</t>
  </si>
  <si>
    <t>763</t>
  </si>
  <si>
    <t>Konstrukce suché výstavby</t>
  </si>
  <si>
    <t>155</t>
  </si>
  <si>
    <t>763181311</t>
  </si>
  <si>
    <t>Výplně otvorů konstrukcí ze sádrokartonových desek montáž zárubně kovové s konstrukcí jednokřídlové</t>
  </si>
  <si>
    <t>-843593328</t>
  </si>
  <si>
    <t>https://podminky.urs.cz/item/CS_URS_2025_02/763181311</t>
  </si>
  <si>
    <t>"zárubeň v nové příčce" 1</t>
  </si>
  <si>
    <t>156</t>
  </si>
  <si>
    <t>55331590</t>
  </si>
  <si>
    <t>zárubeň jednokřídlá ocelová pro sádrokartonové příčky tl stěny 75-100mm rozměru 800/1970, 2100mm</t>
  </si>
  <si>
    <t>641728432</t>
  </si>
  <si>
    <t>157</t>
  </si>
  <si>
    <t>763311114</t>
  </si>
  <si>
    <t>Příčka z cementovláknitých nebo cementových desek s nosnou konstrukcí z jednoduchých ocelových profilů UW, CW jednoduše opláštěná deskou tl. 12,5 mm s izolací, EI 30, Rw do 49 dB, příčka tl. 100 mm, profil 75</t>
  </si>
  <si>
    <t>-857043390</t>
  </si>
  <si>
    <t>https://podminky.urs.cz/item/CS_URS_2025_02/763311114</t>
  </si>
  <si>
    <t>"nová příčka" 3,82*2,4</t>
  </si>
  <si>
    <t>158</t>
  </si>
  <si>
    <t>998763110</t>
  </si>
  <si>
    <t>Přesun hmot pro dřevostavby stanovený z hmotnosti přesunovaného materiálu vodorovná dopravní vzdálenost do 50 m s omezením mechanizace v objektech výšky do 6 m</t>
  </si>
  <si>
    <t>1795372116</t>
  </si>
  <si>
    <t>https://podminky.urs.cz/item/CS_URS_2025_02/998763110</t>
  </si>
  <si>
    <t>159</t>
  </si>
  <si>
    <t>998763194</t>
  </si>
  <si>
    <t>Přesun hmot pro dřevostavby stanovený z hmotnosti přesunovaného materiálu vodorovná dopravní vzdálenost do 50 m Příplatek k cenám za zvětšený přesun přes vymezenou vodorovnou dopravní vzdálenost do 1000 m</t>
  </si>
  <si>
    <t>1974488180</t>
  </si>
  <si>
    <t>https://podminky.urs.cz/item/CS_URS_2025_02/998763194</t>
  </si>
  <si>
    <t>767</t>
  </si>
  <si>
    <t>Konstrukce zámečnické</t>
  </si>
  <si>
    <t>160</t>
  </si>
  <si>
    <t>767161814</t>
  </si>
  <si>
    <t>Demontáž zábradlí do suti rovného nerozebíratelný spoj hmotnosti 1 m zábradlí přes 20 kg</t>
  </si>
  <si>
    <t>1421057745</t>
  </si>
  <si>
    <t>https://podminky.urs.cz/item/CS_URS_2025_02/767161814</t>
  </si>
  <si>
    <t>demontáž stávajícího zábradlí</t>
  </si>
  <si>
    <t>10,5*2</t>
  </si>
  <si>
    <t>161</t>
  </si>
  <si>
    <t>767640311</t>
  </si>
  <si>
    <t>Montáž dveří ocelových nebo hliníkových vnitřních jednokřídlových</t>
  </si>
  <si>
    <t>-176058878</t>
  </si>
  <si>
    <t>https://podminky.urs.cz/item/CS_URS_2025_02/767640311</t>
  </si>
  <si>
    <t>55341322</t>
  </si>
  <si>
    <t>dveře jednokřídlé ocelové interierové plné 800x1970mm</t>
  </si>
  <si>
    <t>-1544788427</t>
  </si>
  <si>
    <t>163</t>
  </si>
  <si>
    <t>54924004</t>
  </si>
  <si>
    <t>zámek zadlabací mezipokojový levý pro cylindrickou vložku rozteč 72x55mm</t>
  </si>
  <si>
    <t>-1594004763</t>
  </si>
  <si>
    <t>164</t>
  </si>
  <si>
    <t>54964103</t>
  </si>
  <si>
    <t>vložka cylindrická 29+45</t>
  </si>
  <si>
    <t>CS ÚRS 2024 02</t>
  </si>
  <si>
    <t>1304895100</t>
  </si>
  <si>
    <t>165</t>
  </si>
  <si>
    <t>54914123</t>
  </si>
  <si>
    <t>dveřní kování interiérové rozetové klika/klika</t>
  </si>
  <si>
    <t>-441449072</t>
  </si>
  <si>
    <t>166</t>
  </si>
  <si>
    <t>767691822</t>
  </si>
  <si>
    <t>Ostatní práce - vyvěšení nebo zavěšení kovových křídel dveří, plochy do 2 m2</t>
  </si>
  <si>
    <t>-899321353</t>
  </si>
  <si>
    <t>https://podminky.urs.cz/item/CS_URS_2025_02/767691822</t>
  </si>
  <si>
    <t>167</t>
  </si>
  <si>
    <t>998767101</t>
  </si>
  <si>
    <t>Přesun hmot pro zámečnické konstrukce stanovený z hmotnosti přesunovaného materiálu vodorovná dopravní vzdálenost do 50 m základní v objektech výšky do 6 m</t>
  </si>
  <si>
    <t>2147024000</t>
  </si>
  <si>
    <t>https://podminky.urs.cz/item/CS_URS_2025_02/998767101</t>
  </si>
  <si>
    <t>767.01</t>
  </si>
  <si>
    <t>Sportovní vybavení</t>
  </si>
  <si>
    <t>168</t>
  </si>
  <si>
    <t>767.01.1.02</t>
  </si>
  <si>
    <t>D+M sloupků a sítě na volejbal</t>
  </si>
  <si>
    <t>sada</t>
  </si>
  <si>
    <t>1315139098</t>
  </si>
  <si>
    <t>169</t>
  </si>
  <si>
    <t>767.01.1.03</t>
  </si>
  <si>
    <t>D+M sloupků a sítě na tenis</t>
  </si>
  <si>
    <t>-103921359</t>
  </si>
  <si>
    <t>776</t>
  </si>
  <si>
    <t>Podlahy povlakové</t>
  </si>
  <si>
    <t>170</t>
  </si>
  <si>
    <t>776111311</t>
  </si>
  <si>
    <t>Příprava podkladu povlakových podlah a stěn vysátí podlah</t>
  </si>
  <si>
    <t>-575703070</t>
  </si>
  <si>
    <t>https://podminky.urs.cz/item/CS_URS_2025_02/776111311</t>
  </si>
  <si>
    <t>171</t>
  </si>
  <si>
    <t>776262121</t>
  </si>
  <si>
    <t>Montáž podlahovin z pryže lepením 2-složkovým lepidlem (do vlhkých prostor) ze čtverců</t>
  </si>
  <si>
    <t>1972299056</t>
  </si>
  <si>
    <t>https://podminky.urs.cz/item/CS_URS_2025_02/776262121</t>
  </si>
  <si>
    <t>podlahová skladba - pryžové desky s vyšším obsahem pojiva</t>
  </si>
  <si>
    <t>172</t>
  </si>
  <si>
    <t>27245004A</t>
  </si>
  <si>
    <t>deska hladká recyklovaná pryž pro sportovní povrchy s extrémním namáháním tl 10mm černá</t>
  </si>
  <si>
    <t>-430700010</t>
  </si>
  <si>
    <t>Poznámka k položce:_x000D_
Pryžové desky s vyšším obsahem pojiva, objemová hmotnost min. 1100/kg/m3, odolné proti proříznutí bruslí</t>
  </si>
  <si>
    <t>902*1,1 'Přepočtené koeficientem množství</t>
  </si>
  <si>
    <t>173</t>
  </si>
  <si>
    <t>27245006A</t>
  </si>
  <si>
    <t>deska hladká recyklovaná pryž pro sportovní povrchy s extrémním namáháním tl 16mm černá</t>
  </si>
  <si>
    <t>-2074930982</t>
  </si>
  <si>
    <t>Poznámka k položce:_x000D_
Pryžové desky s vyšším obsahem pojiva, objemová hmotnost min. 1100/kg/m3, odolné proti proříznutí bruslí, pojížděné rolbou</t>
  </si>
  <si>
    <t>30*1,1 'Přepočtené koeficientem množství</t>
  </si>
  <si>
    <t>174</t>
  </si>
  <si>
    <t>998776101</t>
  </si>
  <si>
    <t>Přesun hmot pro podlahy povlakové stanovený z hmotnosti přesunovaného materiálu vodorovná dopravní vzdálenost do 50 m základní v objektech výšky do 6 m</t>
  </si>
  <si>
    <t>1339998114</t>
  </si>
  <si>
    <t>https://podminky.urs.cz/item/CS_URS_2025_02/998776101</t>
  </si>
  <si>
    <t>175</t>
  </si>
  <si>
    <t>998776192</t>
  </si>
  <si>
    <t>Přesun hmot pro podlahy povlakové stanovený z hmotnosti přesunovaného materiálu vodorovná dopravní vzdálenost do 50 m Příplatek k cenám za zvětšený přesun přes vymezenou vodorovnou dopravní vzdálenost do 100 m</t>
  </si>
  <si>
    <t>2130886757</t>
  </si>
  <si>
    <t>https://podminky.urs.cz/item/CS_URS_2025_02/998776192</t>
  </si>
  <si>
    <t>777</t>
  </si>
  <si>
    <t>Podlahy lité</t>
  </si>
  <si>
    <t>176</t>
  </si>
  <si>
    <t>777111111</t>
  </si>
  <si>
    <t>Příprava podkladu před provedením litých podlah vysátí</t>
  </si>
  <si>
    <t>979140404</t>
  </si>
  <si>
    <t>https://podminky.urs.cz/item/CS_URS_2025_02/777111111</t>
  </si>
  <si>
    <t>177</t>
  </si>
  <si>
    <t>-1371310418</t>
  </si>
  <si>
    <t>178</t>
  </si>
  <si>
    <t>777111123</t>
  </si>
  <si>
    <t>Příprava podkladu před provedením litých podlah obroušení strojní</t>
  </si>
  <si>
    <t>-894327000</t>
  </si>
  <si>
    <t>https://podminky.urs.cz/item/CS_URS_2025_02/777111123</t>
  </si>
  <si>
    <t>179</t>
  </si>
  <si>
    <t>777121105</t>
  </si>
  <si>
    <t>Vyrovnání podkladu epoxidovou stěrkou plněnou pískem, tloušťky do 3 mm, plochy přes 1,0 m2</t>
  </si>
  <si>
    <t>-446435791</t>
  </si>
  <si>
    <t>https://podminky.urs.cz/item/CS_URS_2025_02/777121105</t>
  </si>
  <si>
    <t>180</t>
  </si>
  <si>
    <t>777131105</t>
  </si>
  <si>
    <t>Penetrační nátěr podlahy epoxidový na podklad z čerstvého betonu</t>
  </si>
  <si>
    <t>-1830972962</t>
  </si>
  <si>
    <t>https://podminky.urs.cz/item/CS_URS_2025_02/777131105</t>
  </si>
  <si>
    <t>181</t>
  </si>
  <si>
    <t>512013765</t>
  </si>
  <si>
    <t>182</t>
  </si>
  <si>
    <t>777511103</t>
  </si>
  <si>
    <t>Krycí stěrka dekorativní epoxidová, tloušťky přes 1 do 2 mm</t>
  </si>
  <si>
    <t>-1960363649</t>
  </si>
  <si>
    <t>https://podminky.urs.cz/item/CS_URS_2025_02/777511103</t>
  </si>
  <si>
    <t>podlahová skladba - epoxidová dvousložková barevná stěrka voděodolná</t>
  </si>
  <si>
    <t>777611121</t>
  </si>
  <si>
    <t>Krycí nátěr podlahy průmyslový epoxidový</t>
  </si>
  <si>
    <t>1690499183</t>
  </si>
  <si>
    <t>https://podminky.urs.cz/item/CS_URS_2025_02/777611121</t>
  </si>
  <si>
    <t>nový nátěr podlahy po provedená odvodnění sběrného žlabu</t>
  </si>
  <si>
    <t>62,5</t>
  </si>
  <si>
    <t>184</t>
  </si>
  <si>
    <t>998777211</t>
  </si>
  <si>
    <t>Přesun hmot pro podlahy lité stanovený procentní sazbou (%) z ceny vodorovná dopravní vzdálenost do 50 m s omezením mechanizace v objektech výšky do 6 m</t>
  </si>
  <si>
    <t>-186454614</t>
  </si>
  <si>
    <t>https://podminky.urs.cz/item/CS_URS_2025_02/998777211</t>
  </si>
  <si>
    <t>185</t>
  </si>
  <si>
    <t>998777292</t>
  </si>
  <si>
    <t>Přesun hmot pro podlahy lité stanovený procentní sazbou (%) z ceny vodorovná dopravní vzdálenost do 50 m Příplatek k cenám za zvětšený přesun přes vymezenou vodorovnou dopravní vzdálenost do 100 m</t>
  </si>
  <si>
    <t>-1691961804</t>
  </si>
  <si>
    <t>https://podminky.urs.cz/item/CS_URS_2025_02/998777292</t>
  </si>
  <si>
    <t>783</t>
  </si>
  <si>
    <t>Dokončovací práce - nátěry</t>
  </si>
  <si>
    <t>186</t>
  </si>
  <si>
    <t>783301311</t>
  </si>
  <si>
    <t>Příprava podkladu zámečnických konstrukcí před provedením nátěru odmaštění odmašťovačem vodou ředitelným</t>
  </si>
  <si>
    <t>2018437585</t>
  </si>
  <si>
    <t>https://podminky.urs.cz/item/CS_URS_2025_02/783301311</t>
  </si>
  <si>
    <t>187</t>
  </si>
  <si>
    <t>783315101</t>
  </si>
  <si>
    <t>Mezinátěr zámečnických konstrukcí jednonásobný syntetický standardní</t>
  </si>
  <si>
    <t>-866002071</t>
  </si>
  <si>
    <t>https://podminky.urs.cz/item/CS_URS_2025_02/783315101</t>
  </si>
  <si>
    <t>"nátěr nových zárubní" (0,7+1,97*2)*(0,1+0,08*2)</t>
  </si>
  <si>
    <t>188</t>
  </si>
  <si>
    <t>783317101</t>
  </si>
  <si>
    <t>Krycí nátěr (email) zámečnických konstrukcí jednonásobný syntetický standardní</t>
  </si>
  <si>
    <t>1395516614</t>
  </si>
  <si>
    <t>https://podminky.urs.cz/item/CS_URS_2025_02/783317101</t>
  </si>
  <si>
    <t>189</t>
  </si>
  <si>
    <t>783901451</t>
  </si>
  <si>
    <t>Příprava podkladu betonových podlah před provedením nátěru zametením</t>
  </si>
  <si>
    <t>1408331262</t>
  </si>
  <si>
    <t>https://podminky.urs.cz/item/CS_URS_2025_02/783901451</t>
  </si>
  <si>
    <t>190</t>
  </si>
  <si>
    <t>783932171</t>
  </si>
  <si>
    <t>Vyrovnání podkladu betonových podlah celoplošně, tloušťky do 3 mm modifikovanou cementovou stěrkou</t>
  </si>
  <si>
    <t>619343974</t>
  </si>
  <si>
    <t>https://podminky.urs.cz/item/CS_URS_2025_02/783932171</t>
  </si>
  <si>
    <t>vyrovnání podkladu pod betonovou obrubou ledové plochy</t>
  </si>
  <si>
    <t>128,5*0,25</t>
  </si>
  <si>
    <t>191</t>
  </si>
  <si>
    <t>783933171</t>
  </si>
  <si>
    <t>Penetrační nátěr betonových podlah hrubých epoxidový</t>
  </si>
  <si>
    <t>41475663</t>
  </si>
  <si>
    <t>https://podminky.urs.cz/item/CS_URS_2025_02/783933171</t>
  </si>
  <si>
    <t>192</t>
  </si>
  <si>
    <t>783937163</t>
  </si>
  <si>
    <t>Krycí (uzavírací) nátěr betonových podlah dvojnásobný epoxidový rozpouštědlový</t>
  </si>
  <si>
    <t>289465563</t>
  </si>
  <si>
    <t>https://podminky.urs.cz/item/CS_URS_2025_02/783937163</t>
  </si>
  <si>
    <t>epoxidový nátěr nových schodů</t>
  </si>
  <si>
    <t>(3,03+1,4+1,35+1,8+1,85+2,95)*(0,15+0,33)+(2*6)*0,15*0,33</t>
  </si>
  <si>
    <t>784</t>
  </si>
  <si>
    <t>Dokončovací práce - malby a tapety</t>
  </si>
  <si>
    <t>193</t>
  </si>
  <si>
    <t>784181111</t>
  </si>
  <si>
    <t>Penetrace podkladu jednonásobná základní silikátová bezbarvá v místnostech výšky do 3,80 m</t>
  </si>
  <si>
    <t>-35371600</t>
  </si>
  <si>
    <t>https://podminky.urs.cz/item/CS_URS_2025_02/784181111</t>
  </si>
  <si>
    <t>194</t>
  </si>
  <si>
    <t>784211101</t>
  </si>
  <si>
    <t>Malby z malířských směsí oděruvzdorných za mokra dvojnásobné, bílé za mokra oděruvzdorné výborně v místnostech výšky do 3,80 m</t>
  </si>
  <si>
    <t>76458047</t>
  </si>
  <si>
    <t>https://podminky.urs.cz/item/CS_URS_2025_02/784211101</t>
  </si>
  <si>
    <t>"výmalba nové příčky" 3,82*2,4*2</t>
  </si>
  <si>
    <t>D.1.4.1 - Elektronické komunikace (slaboproudé rozvody)</t>
  </si>
  <si>
    <t xml:space="preserve">    742 - Elektroinstalace - slaboproud</t>
  </si>
  <si>
    <t xml:space="preserve">      D141.1 - Dodávka materiálu a demontáž+reinstalace+instalace</t>
  </si>
  <si>
    <t xml:space="preserve">      D141,2 - TRU nosný systém kabelových tras</t>
  </si>
  <si>
    <t xml:space="preserve">      D.141.3 - Měření a regulace</t>
  </si>
  <si>
    <t xml:space="preserve">      D141.4 - Ostatní</t>
  </si>
  <si>
    <t>742</t>
  </si>
  <si>
    <t>Elektroinstalace - slaboproud</t>
  </si>
  <si>
    <t>D141.1</t>
  </si>
  <si>
    <t>Dodávka materiálu a demontáž+reinstalace+instalace</t>
  </si>
  <si>
    <t>D141.1.01</t>
  </si>
  <si>
    <t>Kompletní zábrankové světlo s nosným výložníkem a se vzdáleným řízením (Pokud budou investorovi vyhovovat stávající výložníky zábrankových světel, tak budou výložníky použity a vyměněny = dodány, pouze vlastní signální moduly zábrankových světel)</t>
  </si>
  <si>
    <t>1294945949</t>
  </si>
  <si>
    <t>D141.1.02</t>
  </si>
  <si>
    <t>Instalace a zapojení nového zábrankového světla</t>
  </si>
  <si>
    <t>1333708216</t>
  </si>
  <si>
    <t>D141.1.03</t>
  </si>
  <si>
    <t>Demontáž stávajícího zábrankového světla</t>
  </si>
  <si>
    <t>689091501</t>
  </si>
  <si>
    <t>D141.1.04</t>
  </si>
  <si>
    <t>Stávající prvek: SERVER - Demontáž</t>
  </si>
  <si>
    <t>-1264851741</t>
  </si>
  <si>
    <t>D141.1.05</t>
  </si>
  <si>
    <t>Stávající prvek: SERVER - Reinstalace</t>
  </si>
  <si>
    <t>870853343</t>
  </si>
  <si>
    <t>D141.1.06</t>
  </si>
  <si>
    <t>Skříňka pro podložení serveru: Server přemístěný na zem přímo u stěny před soklem za dveřmi Ohřívárny, případně na sokl s podložením dle situace.</t>
  </si>
  <si>
    <t>-1967358662</t>
  </si>
  <si>
    <t>D141.1.07</t>
  </si>
  <si>
    <t>Instalace podložení serveru</t>
  </si>
  <si>
    <t>154726222</t>
  </si>
  <si>
    <t>D141.1.08</t>
  </si>
  <si>
    <t>Stávající prvek: RACK - Demontáž včetně kompletního vybavení</t>
  </si>
  <si>
    <t>-2002241671</t>
  </si>
  <si>
    <t>D141.1.09</t>
  </si>
  <si>
    <t>Stávající prvek: RACK - Reinstalace</t>
  </si>
  <si>
    <t>775530819</t>
  </si>
  <si>
    <t>D141.1.10</t>
  </si>
  <si>
    <t>Demontáž: Prvky ozvučení v místnosti rozhodčích</t>
  </si>
  <si>
    <t>1570508615</t>
  </si>
  <si>
    <t>Poznámka k položce:_x000D_
Stávající prvky: Prvky ozvučení v místnosti rozhodčích: - mikrofon drátový se stolním stojanem - mikrofon bezdrátový klopový - bezdrátový přijímač a antény - CD přehrávač</t>
  </si>
  <si>
    <t>D141.1.11</t>
  </si>
  <si>
    <t>Reinstalace: Prvky ozvučení v místnosti rozhodčích</t>
  </si>
  <si>
    <t>1600195587</t>
  </si>
  <si>
    <t>D141.1.12</t>
  </si>
  <si>
    <t>Stávající prvek: průmyslový konektor Harting se západkou 25pin - Demontáž</t>
  </si>
  <si>
    <t>-1564631808</t>
  </si>
  <si>
    <t>D141.1.13</t>
  </si>
  <si>
    <t>Stávající prvek: průmyslový konektor Harting se západkou 25pin - Reinstalace</t>
  </si>
  <si>
    <t>-573185248</t>
  </si>
  <si>
    <t>Poznámka k položce:_x000D_
Stávající prvek: stávající světlo: Stávající pomocné světo nainstalované na mantinelu bude dle požadavků uživatele reinstalováno zpět ve stejném umístění.</t>
  </si>
  <si>
    <t>D141.1.14</t>
  </si>
  <si>
    <t>Stávající prvek: stávající světlo - Demontáž</t>
  </si>
  <si>
    <t>1922406318</t>
  </si>
  <si>
    <t>D141.1.15</t>
  </si>
  <si>
    <t>Reinstalace-Stávající prvek: stávající světlo -</t>
  </si>
  <si>
    <t>-597185479</t>
  </si>
  <si>
    <t>D141.1.16</t>
  </si>
  <si>
    <t>Nový prvek: zásuvky 230VAC</t>
  </si>
  <si>
    <t>553977012</t>
  </si>
  <si>
    <t>Poznámka k položce:_x000D_
Nový prvek: zásuvky 230VAC - 8ks do parapetního žlabu + 3ks na povrch. Napájecí zásuvky okruhů 1+2+3 budou instalovány v parapetním žlabu s přepážkou na mantinelu s rozvody SLP. Napájecí zásuvky okruhů 4+5+6 budou instalovány na omítku. Pro každý z okruhů 1 až 6 bude do nového silového rozvaděče OHŘEV doveden samostatný kabel CYKY 3Jx2,5. Než bude provedena rekonstrukce silových rozvodů ve stadionu, tak budou silové zásuvky zapojeny stávajícím způsobem = všechny na jeden (stávající) jistič 16A.</t>
  </si>
  <si>
    <t>D141.1.17</t>
  </si>
  <si>
    <t>Demontáž stávajících zásuvek zásuvky 230VAC</t>
  </si>
  <si>
    <t>574912279</t>
  </si>
  <si>
    <t>D141.1.18</t>
  </si>
  <si>
    <t>Instalace nových zásuvek zásuvky 230VAC</t>
  </si>
  <si>
    <t>2095333449</t>
  </si>
  <si>
    <t>D141.1.19</t>
  </si>
  <si>
    <t>Rozvodnice nástěnná 1x12modulů včetně kompletního vybavení</t>
  </si>
  <si>
    <t>988428577</t>
  </si>
  <si>
    <t>D141.1.20</t>
  </si>
  <si>
    <t>Instalace rozvodnice v četně vybavení</t>
  </si>
  <si>
    <t>717208560</t>
  </si>
  <si>
    <t>D141.1.21</t>
  </si>
  <si>
    <t>Krabice protahovací/propojovací pro zakončení 5ks chrániček průměr 63mm</t>
  </si>
  <si>
    <t>943998574</t>
  </si>
  <si>
    <t>D141.1.22</t>
  </si>
  <si>
    <t>Montáž boxu a provedení děr pro trubky</t>
  </si>
  <si>
    <t>-128107808</t>
  </si>
  <si>
    <t>D141.1.23</t>
  </si>
  <si>
    <t>Krabice protahovací pro zakončení 2ks chrániček průměr 40mm</t>
  </si>
  <si>
    <t>-187890366</t>
  </si>
  <si>
    <t>D141.1.24</t>
  </si>
  <si>
    <t>1598582711</t>
  </si>
  <si>
    <t>D141.1.25</t>
  </si>
  <si>
    <t>Parapetní žlab s přepážkou na mantinelu pro rozvody Sil i SLP</t>
  </si>
  <si>
    <t>1406102018</t>
  </si>
  <si>
    <t>D141.1.26</t>
  </si>
  <si>
    <t>Instalace parapetního žlabu</t>
  </si>
  <si>
    <t>-1632880308</t>
  </si>
  <si>
    <t>D141.1.27</t>
  </si>
  <si>
    <t>Napájecí kabel CYKY 3Jx2,5</t>
  </si>
  <si>
    <t>1427657808</t>
  </si>
  <si>
    <t>D141.1.28</t>
  </si>
  <si>
    <t>Instalace kabelu</t>
  </si>
  <si>
    <t>717493047</t>
  </si>
  <si>
    <t>D141.1.29</t>
  </si>
  <si>
    <t>Stíněný PVC kabel profesionální 2*20*0,12mm , signálové napojení, Cu opředení</t>
  </si>
  <si>
    <t>-1938150570</t>
  </si>
  <si>
    <t>D141.1.30</t>
  </si>
  <si>
    <t>Montáž Kabel</t>
  </si>
  <si>
    <t>-1592676117</t>
  </si>
  <si>
    <t>D141.1.31</t>
  </si>
  <si>
    <t>Kabel UTP,Cat5E,LSOH plášť,4páry</t>
  </si>
  <si>
    <t>355977797</t>
  </si>
  <si>
    <t>D141.1.32</t>
  </si>
  <si>
    <t>1855588920</t>
  </si>
  <si>
    <t>D141.1.33</t>
  </si>
  <si>
    <t>Kabel F/UTP cat. 5E, LS0H plášť,4páry</t>
  </si>
  <si>
    <t>1985013813</t>
  </si>
  <si>
    <t>D141.1.34</t>
  </si>
  <si>
    <t>1336065942</t>
  </si>
  <si>
    <t>D141.1.35</t>
  </si>
  <si>
    <t>Drobný instalační materiál (montážní sady, konektory RJ a Zvuk, svorkovnice pro napojení na stávající kabelové trasy, ...)</t>
  </si>
  <si>
    <t>-1423240747</t>
  </si>
  <si>
    <t>D141.1.36</t>
  </si>
  <si>
    <t>Montáž drobného instalačního materiálu</t>
  </si>
  <si>
    <t>326490511</t>
  </si>
  <si>
    <t>D141.1.37</t>
  </si>
  <si>
    <t>Pomocné práce (příprava a úklid pracoviště, manipulace s materiálem, přemístění stávající nástěnné lékárničky, ...)</t>
  </si>
  <si>
    <t>-161661779</t>
  </si>
  <si>
    <t>D141,2</t>
  </si>
  <si>
    <t>TRU nosný systém kabelových tras</t>
  </si>
  <si>
    <t>D141.2.01</t>
  </si>
  <si>
    <t>LIŠTA HRANATÁ 40x20, bílá, 2m, karton</t>
  </si>
  <si>
    <t>-224965783</t>
  </si>
  <si>
    <t>D141.2.02</t>
  </si>
  <si>
    <t>LIŠTA HRANATÁ 20x10, bílá, 2m, karton</t>
  </si>
  <si>
    <t>515585225</t>
  </si>
  <si>
    <t>D141.2.03</t>
  </si>
  <si>
    <t>Trubka ohebná 32mm 750N pod omítku</t>
  </si>
  <si>
    <t>1734359401</t>
  </si>
  <si>
    <t>D141.2.04</t>
  </si>
  <si>
    <t>Chránička pod podlahu do betonové desky průměr 40mmky pod podlahu provádí stavba"]</t>
  </si>
  <si>
    <t>-1768623484</t>
  </si>
  <si>
    <t>D141.2.05</t>
  </si>
  <si>
    <t>Chránička pod podlahu do betonové desky průměr 63mmky pod podlahu provádí stavba"]</t>
  </si>
  <si>
    <t>-129358103</t>
  </si>
  <si>
    <t>D141.2.06</t>
  </si>
  <si>
    <t>Krabice povrchová propojovací/protahovací pomocná</t>
  </si>
  <si>
    <t>-697290783</t>
  </si>
  <si>
    <t>D141.2.07</t>
  </si>
  <si>
    <t>Drobný instalační materiál (svorkovnice,spojovací materiál, hmoždinky šrouby, štítky kabelů, úklid po montáži, zakončení přívodních tras u zábrankových svetěl, ...)</t>
  </si>
  <si>
    <t>2028472509</t>
  </si>
  <si>
    <t>D141.2.08</t>
  </si>
  <si>
    <t>Pomocné práce (stavební úpravy, průrazy, trubky/kabeláž pod omítku ...)</t>
  </si>
  <si>
    <t>-1881002140</t>
  </si>
  <si>
    <t>D.141.3</t>
  </si>
  <si>
    <t>Měření a regulace</t>
  </si>
  <si>
    <t>D141.3.01.01</t>
  </si>
  <si>
    <t>Snimac uniku NH3 Ex, prostorovy, elektrochemický, 0-1000ppm, II2G Ex d IIC T6 Gb</t>
  </si>
  <si>
    <t>-601422094</t>
  </si>
  <si>
    <t>D141.3.01.02</t>
  </si>
  <si>
    <t>Kabelový snímač teploty čidlo Pt1000/3850; polyamidové pouzdro 6x20 mm, kabel PVC stíněný, 2 x 0,14mm2, délky 10 m, IP67</t>
  </si>
  <si>
    <t>882917200</t>
  </si>
  <si>
    <t>D141.3.01.03</t>
  </si>
  <si>
    <t>Měřící převodník programovatelný Pt100, Pt1000, Ni100, Ni1000/4 až 20 mA nebo 0 až 10V, IP65, napájení 11,5 až 30 V DC, rozsah -25°C až +25°C</t>
  </si>
  <si>
    <t>1425314461</t>
  </si>
  <si>
    <t>D141.3.01.04</t>
  </si>
  <si>
    <t>Ventilátor - jen zapojení (dodávka technologie)</t>
  </si>
  <si>
    <t>468244385</t>
  </si>
  <si>
    <t>D141.3.01.05</t>
  </si>
  <si>
    <t>Rozvaděč nástěnný polyesterový 600x600x300mm, 1NPE ~ 50Hz 400V TN-S, In=40A, Kompletní vystrojení rozvaděče: ústředna detekce úniku NH3, hlavní vypínač, jistící a spínací a signální prvky, pomocná relé, UPS, napájecí zdroje a transformátory, svorky, vývodky, kabelová forma, signalizační maják a siréna, ovladací přepínač ventilátoru</t>
  </si>
  <si>
    <t>-916665131</t>
  </si>
  <si>
    <t>D141.3.01.06</t>
  </si>
  <si>
    <t>Signálový kabel JYTY 2x1</t>
  </si>
  <si>
    <t>-1616256374</t>
  </si>
  <si>
    <t>D141.3.01.07</t>
  </si>
  <si>
    <t>Signálový kabel JYTY 4x1</t>
  </si>
  <si>
    <t>1702927935</t>
  </si>
  <si>
    <t>D141.3.01.08</t>
  </si>
  <si>
    <t>Napájecí kabel CYKY-J 3x2,5</t>
  </si>
  <si>
    <t>1452025363</t>
  </si>
  <si>
    <t>D141.3.01.09</t>
  </si>
  <si>
    <t>Drátěný kabelový žlab 50x50</t>
  </si>
  <si>
    <t>-882958063</t>
  </si>
  <si>
    <t>D141.3.01.10</t>
  </si>
  <si>
    <t>Elektroinstalační PVC trubka průměr 32</t>
  </si>
  <si>
    <t>-1792319230</t>
  </si>
  <si>
    <t>D141.3.01.11</t>
  </si>
  <si>
    <t>Elektroinstalační PVC trubka pevná průměr 32</t>
  </si>
  <si>
    <t>-963040348</t>
  </si>
  <si>
    <t>D141.3.01.12</t>
  </si>
  <si>
    <t>Napojení měřících převodníků do stávajícho řídícího systému technologie chlazení, uvedení do provozu</t>
  </si>
  <si>
    <t>-1581747972</t>
  </si>
  <si>
    <t>D141.3.01.13</t>
  </si>
  <si>
    <t>Nastavení ústředny detekce čpavku, uvedení do provozu, funkční zkouška</t>
  </si>
  <si>
    <t>-2140742293</t>
  </si>
  <si>
    <t>D141.3.01.14</t>
  </si>
  <si>
    <t>Školení obsluhy</t>
  </si>
  <si>
    <t>328111278</t>
  </si>
  <si>
    <t>D141.3.01.15</t>
  </si>
  <si>
    <t>Výchozí revize</t>
  </si>
  <si>
    <t>966199895</t>
  </si>
  <si>
    <t>D141.4</t>
  </si>
  <si>
    <t>Ostatní</t>
  </si>
  <si>
    <t>D141.4.01</t>
  </si>
  <si>
    <t>Revize připojení napájení slaboproudých systémů (1ks rozvaděč 12U + 1ks jistič + 11 zásuvek 230VAC-teď na jednom okruhu)</t>
  </si>
  <si>
    <t>-2125508817</t>
  </si>
  <si>
    <t>D.1.4.2 - Ledová plocha</t>
  </si>
  <si>
    <t>142A - Ledová plocha</t>
  </si>
  <si>
    <t xml:space="preserve">    142A1 - Hydroizolace</t>
  </si>
  <si>
    <t xml:space="preserve">    142A2 - Geotextílie</t>
  </si>
  <si>
    <t xml:space="preserve">    142A3 - Tepelné izolace</t>
  </si>
  <si>
    <t xml:space="preserve">    142A4 - PE folie tl. 0,15 mm</t>
  </si>
  <si>
    <t xml:space="preserve">    142A5 - Betonová krycí deska tl. 50 mm</t>
  </si>
  <si>
    <t xml:space="preserve">    142A6 - Vyhřívaná železobetonová deska tl. 150 mm</t>
  </si>
  <si>
    <t xml:space="preserve">    142A7 - Chlazená železobetonová deska tl. 100 mm</t>
  </si>
  <si>
    <t>142B - Chlazení</t>
  </si>
  <si>
    <t xml:space="preserve">    142B1 - Armatury NH3</t>
  </si>
  <si>
    <t xml:space="preserve">    142B2 - Ocelové potrubí a tvarovky NH3</t>
  </si>
  <si>
    <t xml:space="preserve">    142B3 - Plastové HDPE potrubí</t>
  </si>
  <si>
    <t xml:space="preserve">    142B4 - Armatury na glykol</t>
  </si>
  <si>
    <t xml:space="preserve">    142B5 - Ostatní práce</t>
  </si>
  <si>
    <t>142C - Ostatní</t>
  </si>
  <si>
    <t xml:space="preserve">    142C1 - Tlakové a provozní zkoušky</t>
  </si>
  <si>
    <t xml:space="preserve">    142C3 -  Ostatní práce </t>
  </si>
  <si>
    <t>142A</t>
  </si>
  <si>
    <t>142A1</t>
  </si>
  <si>
    <t>Hydroizolace</t>
  </si>
  <si>
    <t>142A101</t>
  </si>
  <si>
    <t>Montáž izolace proti tlakové vodě</t>
  </si>
  <si>
    <t>M2</t>
  </si>
  <si>
    <t>142A102</t>
  </si>
  <si>
    <t>Hydroizolační PVC fólie tl.1 mm, s prelož. min. 100 mm</t>
  </si>
  <si>
    <t>142A103</t>
  </si>
  <si>
    <t>Přesun hmot v objektech výšky do 6 m</t>
  </si>
  <si>
    <t>T</t>
  </si>
  <si>
    <t>142A2</t>
  </si>
  <si>
    <t>Geotextílie</t>
  </si>
  <si>
    <t>142A204</t>
  </si>
  <si>
    <t>Montáž vrstvy z geotextílie</t>
  </si>
  <si>
    <t>142A205</t>
  </si>
  <si>
    <t>Geotextílie polypropylénová, s prelož. min. 100 mm</t>
  </si>
  <si>
    <t>142A3</t>
  </si>
  <si>
    <t>Tepelné izolace</t>
  </si>
  <si>
    <t>142A306</t>
  </si>
  <si>
    <t>Montáž tepelné izolace</t>
  </si>
  <si>
    <t>142A307</t>
  </si>
  <si>
    <t>Extrudovaný polystyrén pro tlak 300 kPa tl. 100 mm</t>
  </si>
  <si>
    <t>142A308</t>
  </si>
  <si>
    <t>142A4</t>
  </si>
  <si>
    <t>PE folie tl. 0,15 mm</t>
  </si>
  <si>
    <t>142A409</t>
  </si>
  <si>
    <t>Montáž PE folie</t>
  </si>
  <si>
    <t>142A410</t>
  </si>
  <si>
    <t>Separační PE folie tl. 0,15 mm, s prelož. min. 100 mm</t>
  </si>
  <si>
    <t>142A411</t>
  </si>
  <si>
    <t>142A5</t>
  </si>
  <si>
    <t>Betonová krycí deska tl. 50 mm</t>
  </si>
  <si>
    <t>142A512</t>
  </si>
  <si>
    <t>Zhutnění betonu, znivelovaní, srovnání plochy</t>
  </si>
  <si>
    <t>142A513</t>
  </si>
  <si>
    <t>Beton B25 C20/25 včetně dopravy na stavbu</t>
  </si>
  <si>
    <t>M3</t>
  </si>
  <si>
    <t>142A514</t>
  </si>
  <si>
    <t>Čerpání betonu pumpou</t>
  </si>
  <si>
    <t>142A6</t>
  </si>
  <si>
    <t>Vyhřívaná železobetonová deska tl. 150 mm</t>
  </si>
  <si>
    <t>142A615</t>
  </si>
  <si>
    <t>Zpracování betonu</t>
  </si>
  <si>
    <t>142A616</t>
  </si>
  <si>
    <t>Dodávka a pokládka vrstvy kari sítí 150/150/6 s prelož. min. 300 mm</t>
  </si>
  <si>
    <t>142A617</t>
  </si>
  <si>
    <t>Beton  C16/20 včetně dopravy na stavbu</t>
  </si>
  <si>
    <t>142A618</t>
  </si>
  <si>
    <t>142A7</t>
  </si>
  <si>
    <t>Chlazená železobetonová deska tl. 100 mm</t>
  </si>
  <si>
    <t>142A719</t>
  </si>
  <si>
    <t>Zpracování betonu a strojní hlazení vč. penetračného nátěru</t>
  </si>
  <si>
    <t>142A720</t>
  </si>
  <si>
    <t>Dodávka a pokládka vrstvy kari sítí 100/100/8 s prelož. min. 300 mm</t>
  </si>
  <si>
    <t>142A721</t>
  </si>
  <si>
    <t>Polypropylenová vlákna v množství 1kg/m3</t>
  </si>
  <si>
    <t>kg</t>
  </si>
  <si>
    <t>142A722</t>
  </si>
  <si>
    <t>Beton C30/37 včetně dopravy na stavbu</t>
  </si>
  <si>
    <t>142A723</t>
  </si>
  <si>
    <t>142B</t>
  </si>
  <si>
    <t>Chlazení</t>
  </si>
  <si>
    <t>142B1</t>
  </si>
  <si>
    <t>Armatury NH3</t>
  </si>
  <si>
    <t>142B101</t>
  </si>
  <si>
    <t>Kontrolní ventil DN10, vč. zátky</t>
  </si>
  <si>
    <t>142B102</t>
  </si>
  <si>
    <t>Regulační ventil DN20</t>
  </si>
  <si>
    <t>142B103</t>
  </si>
  <si>
    <t>Odolejovací ventil s uzavíracím ventilem DN15</t>
  </si>
  <si>
    <t>142B2</t>
  </si>
  <si>
    <t>Ocelové potrubí a tvarovky NH3</t>
  </si>
  <si>
    <t>142B205</t>
  </si>
  <si>
    <t>Ocelové potrubí bezešvé (P235GH) DN20 - 26,9x2,6 mm</t>
  </si>
  <si>
    <t>142B206</t>
  </si>
  <si>
    <t>Ocelové potrubí bezešvé (P235GH) DN40 - 48,3x2,6 mm</t>
  </si>
  <si>
    <t>142B207</t>
  </si>
  <si>
    <t>Ocelové potrubí bezešvé (P235GH) DN125 - 139,7x4,5 mm</t>
  </si>
  <si>
    <t>142B208</t>
  </si>
  <si>
    <t>Koleno varné (P235GH) DN20 90° - 26,9x2,6 mm</t>
  </si>
  <si>
    <t>142B209</t>
  </si>
  <si>
    <t>Koleno varné (P235GH) DN20 180° - 26,9x2,6 mm</t>
  </si>
  <si>
    <t>142B210</t>
  </si>
  <si>
    <t>Koleno varné (P235GH) DN40 90° - 48,3x2,6 mm</t>
  </si>
  <si>
    <t>142B211</t>
  </si>
  <si>
    <t>Koleno varné (P235GH) DN125 90° - 139,7x4,5 mm</t>
  </si>
  <si>
    <t>142B212</t>
  </si>
  <si>
    <t>T-kus ocelový DN 40 x 40 x 40 (48,3 x 48,3 x 48,3 mm)</t>
  </si>
  <si>
    <t>142B213</t>
  </si>
  <si>
    <t>T-kus ocelový DN 125 x 125 x 125 (139,7 x 139,7 x 139,7 mm)</t>
  </si>
  <si>
    <t>142B214</t>
  </si>
  <si>
    <t>Ocelové klenuté dno DN40 (48,3 mm)</t>
  </si>
  <si>
    <t>142B215</t>
  </si>
  <si>
    <t>Ocelové klenuté dno DN125 (139,7 mm)</t>
  </si>
  <si>
    <t>142B216</t>
  </si>
  <si>
    <t>Rozdělovač NH3 DN20 x 177 ks nastřikových elementů rozestup 80 mm</t>
  </si>
  <si>
    <t>142B217</t>
  </si>
  <si>
    <t>Sběrač DN125, rozestup 80 mm</t>
  </si>
  <si>
    <t>142B218</t>
  </si>
  <si>
    <t>Tepelná izolace potrubního rozvodu NH3 v technologickém kanále</t>
  </si>
  <si>
    <t>142B3</t>
  </si>
  <si>
    <t>Plastové HDPE potrubí</t>
  </si>
  <si>
    <t>142B319</t>
  </si>
  <si>
    <t>HDPE potrubí 25x2,3 mm</t>
  </si>
  <si>
    <t>142B320</t>
  </si>
  <si>
    <t>HDPE koleno D25 mm</t>
  </si>
  <si>
    <t>142B321</t>
  </si>
  <si>
    <t>HDPE potrubí D63 mm</t>
  </si>
  <si>
    <t>bm</t>
  </si>
  <si>
    <t>142B322</t>
  </si>
  <si>
    <t>HDPE rozdělovač D90 mm</t>
  </si>
  <si>
    <t>142B323</t>
  </si>
  <si>
    <t>HDPE sběrač D90 mm</t>
  </si>
  <si>
    <t>142B324</t>
  </si>
  <si>
    <t>Ostatní tvarovky HDPE potrubí</t>
  </si>
  <si>
    <t>142B4</t>
  </si>
  <si>
    <t>Armatury na glykol</t>
  </si>
  <si>
    <t>142B425</t>
  </si>
  <si>
    <t>Uzavírací mezipřírubová klapka s nerezovým diskem DN65/PN10</t>
  </si>
  <si>
    <t>142B5</t>
  </si>
  <si>
    <t>Ostatní práce</t>
  </si>
  <si>
    <t>142B526</t>
  </si>
  <si>
    <t>Montáž potrubí a armatur čpavku v technologickém kanálu</t>
  </si>
  <si>
    <t>142B527</t>
  </si>
  <si>
    <t>Montáž potrubí a armatur čpavku na ledové ploše</t>
  </si>
  <si>
    <t>142B528</t>
  </si>
  <si>
    <t>Montáž potrubí a armatur temperovaní podloží v techn. Kanále</t>
  </si>
  <si>
    <t>142B529</t>
  </si>
  <si>
    <t>Montáž a dodávka kaučukových izolací rozvodu čpavku v technologickém kanále</t>
  </si>
  <si>
    <t>142B530</t>
  </si>
  <si>
    <t>Závěsná technika a montážní systém, svařovací materiál</t>
  </si>
  <si>
    <t>142B531</t>
  </si>
  <si>
    <t>Spojovací materiál (šrouby, matice, podložky)</t>
  </si>
  <si>
    <t>142B532</t>
  </si>
  <si>
    <t>Těsnící materiál</t>
  </si>
  <si>
    <t>142B533</t>
  </si>
  <si>
    <t>Nátěry částí chladicího okruhu</t>
  </si>
  <si>
    <t>142B534</t>
  </si>
  <si>
    <t>Technické plyny pro svařování</t>
  </si>
  <si>
    <t>142B535</t>
  </si>
  <si>
    <t>Přídavný a režijní materiál</t>
  </si>
  <si>
    <t>142C</t>
  </si>
  <si>
    <t>142C1</t>
  </si>
  <si>
    <t>Tlakové a provozní zkoušky</t>
  </si>
  <si>
    <t>142C101</t>
  </si>
  <si>
    <t>Zkouška pevnosti čpavkového potrobního rozvodu</t>
  </si>
  <si>
    <t>hod</t>
  </si>
  <si>
    <t>142C102</t>
  </si>
  <si>
    <t>Zkouška těsnosti čpavkového potrubního rozvodu</t>
  </si>
  <si>
    <t>142C103</t>
  </si>
  <si>
    <t>Zkouška pevnosti glykolového potrubního rozvodu</t>
  </si>
  <si>
    <t>142C104</t>
  </si>
  <si>
    <t>Zkouška těsnosti glykolového potrubního rozvodu</t>
  </si>
  <si>
    <t>142C105</t>
  </si>
  <si>
    <t>Profuk čpavkového potrubního rozvodu</t>
  </si>
  <si>
    <t>142C106</t>
  </si>
  <si>
    <t>Vákuovaní čpavkového potrubního rozvodu</t>
  </si>
  <si>
    <t>142C3</t>
  </si>
  <si>
    <t xml:space="preserve"> Ostatní práce </t>
  </si>
  <si>
    <t>142C307</t>
  </si>
  <si>
    <t>Pronájem lešení, plošiny a transportní techniky</t>
  </si>
  <si>
    <t>142C308</t>
  </si>
  <si>
    <t>Dopravní náklady</t>
  </si>
  <si>
    <t>D.1.9 - Mantinely</t>
  </si>
  <si>
    <t>Označení - Základní specifikace 60 x 28 m</t>
  </si>
  <si>
    <t>D1 - Specifikace pro alternativní rozměr plochy 60 x 26 m</t>
  </si>
  <si>
    <t>Označení</t>
  </si>
  <si>
    <t>Základní specifikace 60 x 28 m</t>
  </si>
  <si>
    <t>1.1.</t>
  </si>
  <si>
    <t>Pružný (elestický) mantinel - rozměr 60,0 s 28,0 m/R 8,5 m</t>
  </si>
  <si>
    <t>Poznámka k položce:_x000D_
Podrobná materiálová specifikace a výkaz výměr - viz podrobná specifikace D.1.1.1.Technická zpráva</t>
  </si>
  <si>
    <t>1.2.</t>
  </si>
  <si>
    <t>Nástavba ochranných plexiskel v HC provedení - 2.400/1.800 mm</t>
  </si>
  <si>
    <t>1.3.</t>
  </si>
  <si>
    <t>Kompletní překrytí reklam</t>
  </si>
  <si>
    <t>1.4.</t>
  </si>
  <si>
    <t>Ochranné sítě v prosotorách za brankami vč. nosné hliníkové konstrukce</t>
  </si>
  <si>
    <t>1.5.</t>
  </si>
  <si>
    <t>Ohrazení a zasklení střídaček pro hráče - rozměr 10,0 x 2,16 m</t>
  </si>
  <si>
    <t>1.6.</t>
  </si>
  <si>
    <t>Ochrazení a zasklení trestných lavic - rozměr 4,0 x 2,16 m</t>
  </si>
  <si>
    <t>1.7.</t>
  </si>
  <si>
    <t>Boční ohraz., zasklení a zastřešení časoměřiců - rozměr 4,16 x 2,64 m</t>
  </si>
  <si>
    <t>1.8.</t>
  </si>
  <si>
    <t>Lavice pro hráče</t>
  </si>
  <si>
    <t>1.9.</t>
  </si>
  <si>
    <t>Zvýšené podlahy - do prostoru střídaček, tr. lavic (vč. meziprostoru) a časoměřičů</t>
  </si>
  <si>
    <t>1.10.</t>
  </si>
  <si>
    <t>Kompletní zadní krytí mantinelu + střídaček, trestných lavic a časoměřičů</t>
  </si>
  <si>
    <t>1.11.</t>
  </si>
  <si>
    <t>Ochranné závěsy na plexiskla</t>
  </si>
  <si>
    <t>1.12.</t>
  </si>
  <si>
    <t>Dělící mantinely pro mini hokej</t>
  </si>
  <si>
    <t>1.13.</t>
  </si>
  <si>
    <t>Branky pro lední hokej</t>
  </si>
  <si>
    <t>D1</t>
  </si>
  <si>
    <t>Specifikace pro alternativní rozměr plochy 60 x 26 m</t>
  </si>
  <si>
    <t>2.1.</t>
  </si>
  <si>
    <t>Kotevní prvky pro alternativní rozměr hrací ploichy 60,0 x 26,0 m / R 8,5 m</t>
  </si>
  <si>
    <t>2.2.</t>
  </si>
  <si>
    <t>Prostavující prvky do hráčských prostor</t>
  </si>
  <si>
    <t>VON - Vedlejší a ostatní náklady</t>
  </si>
  <si>
    <t>VRN - Vedlejší rozpočtové náklady</t>
  </si>
  <si>
    <t>VRN</t>
  </si>
  <si>
    <t>Vedlejší rozpočtové náklady</t>
  </si>
  <si>
    <t>VRN01</t>
  </si>
  <si>
    <t>Pasportizace objektu – fotodokumentace stávajícího stavu konstrukcí</t>
  </si>
  <si>
    <t>662692569</t>
  </si>
  <si>
    <t>VRN02</t>
  </si>
  <si>
    <t>Příprava stávajících řešených prostorů k provádění stavebních prací.</t>
  </si>
  <si>
    <t>2000306886</t>
  </si>
  <si>
    <t>Poznámka k položce:_x000D_
Včetně D+M zakrytí a zabezpečení stávajících konstrukcí, předmětů a prvků před znečištěním nebo porušením v průběhu stavebních úprav (např. stávající okna, dveře restaurace, ubytovací části apod..)</t>
  </si>
  <si>
    <t>VRN03</t>
  </si>
  <si>
    <t>Zpracování technologického postupu jednotlivých prací + harmonogramu stavebních prací.</t>
  </si>
  <si>
    <t>764465252</t>
  </si>
  <si>
    <t>Poznámka k položce:_x000D_
Včetně průběžné aktualizace a odsouhlasení navrženého řešení.</t>
  </si>
  <si>
    <t>VRN04</t>
  </si>
  <si>
    <t>Zpracování technologického postupu bouracích prací + případné podchycení + vymezení ohroženého prostoru. Včetně průběžné aktualizace a odsouhlasení navrženého řešení.</t>
  </si>
  <si>
    <t>-1365230974</t>
  </si>
  <si>
    <t>VRN05</t>
  </si>
  <si>
    <t>Provoz investora – opatření související s provozem restaurace a ubytování</t>
  </si>
  <si>
    <t>1320173788</t>
  </si>
  <si>
    <t>VRN06</t>
  </si>
  <si>
    <t>Činnost geotechnika, včetně geotechnických zkoušek, měření rovinnosti a měření parametrů hutnění, včetně hutnících zkoušek, vyhotovení protokolů hutnění, výrobně technické dokumentace, převzetí základové spáry</t>
  </si>
  <si>
    <t>-964817295</t>
  </si>
  <si>
    <t>VRN07</t>
  </si>
  <si>
    <t>Zpracování výrobně technické dokumentace včetně zpracování koordinačních výkresů.</t>
  </si>
  <si>
    <t>-2041999763</t>
  </si>
  <si>
    <t>Poznámka k položce:_x000D_
Výrobní dokumentace veškerých konstrukcí, výrobků, řemesel atd.</t>
  </si>
  <si>
    <t>VRN08</t>
  </si>
  <si>
    <t>Dokumentace skutečného provedení stavby.</t>
  </si>
  <si>
    <t>-1345485527</t>
  </si>
  <si>
    <t>VRN09</t>
  </si>
  <si>
    <t>Zařízení staveniště - vybudování, provoz, údržba a odstranění zařízení staveniště.</t>
  </si>
  <si>
    <t>-798220811</t>
  </si>
  <si>
    <t>Poznámka k položce:_x000D_
Včetně zřízení a napojení na odběrná místa inženýrských sítí. _x000D_
Včetně případných nákladů spojených s užíváním veřejného prostranství (zábor ploch).</t>
  </si>
  <si>
    <t>VRN10</t>
  </si>
  <si>
    <t>Zpracování plánu organizace výstavby - úprava dle technologie a postupů zhotovitele (předání objednateli v listinné podobě).</t>
  </si>
  <si>
    <t>-1970579808</t>
  </si>
  <si>
    <t>VRN11</t>
  </si>
  <si>
    <t>Opatření spojená se zajištěním BOZP při provádění stavby</t>
  </si>
  <si>
    <t>866485558</t>
  </si>
  <si>
    <t>VRN12</t>
  </si>
  <si>
    <t>Koordinační činnost dodavatele v rámci stavby, včetně koordinační činnosti se subdodavateli.</t>
  </si>
  <si>
    <t>473593819</t>
  </si>
  <si>
    <t>VRN13</t>
  </si>
  <si>
    <t>Předložení vzorků rozhodujících materiálů pro konečné úpravy stavebního díla dle obchodních podmínek.</t>
  </si>
  <si>
    <t>1123026458</t>
  </si>
  <si>
    <t>VRN14</t>
  </si>
  <si>
    <t>Provedení všech předepsaných zkoušek, včetně zkoušky chladícího systému a tvorby ledu, revizí, atestů, atd.</t>
  </si>
  <si>
    <t>355179347</t>
  </si>
  <si>
    <t>Poznámka k položce:_x000D_
Včetně doložení certifikátů, protokolů a dalších dokladů._x000D_
Komplexní vyzkoušení všech částí díla, uvedení do provozu, zkušební provoz.</t>
  </si>
  <si>
    <t>VRN15</t>
  </si>
  <si>
    <t>Vypracování podrobného provozního řádu dokončeného díla s uvedením pokynů a návodů k užívání, k obsluze veškerých zařízení, způsobu a intervalů údržby, požadavků na provádění kontrol, servisních prohlídek, revizí, zaškolení obsluhy, záruční listy, apod.</t>
  </si>
  <si>
    <t>-10731781</t>
  </si>
  <si>
    <t>VRN16</t>
  </si>
  <si>
    <t>Ztížené dopravní podmínky doplnit o DIO</t>
  </si>
  <si>
    <t>-1148036722</t>
  </si>
  <si>
    <t>VRN17</t>
  </si>
  <si>
    <t>Zřízení provizorní příjezdové komunikace (silniční panely) v délce 130 m</t>
  </si>
  <si>
    <t>-1856866203</t>
  </si>
  <si>
    <t>SEZNAM FIGUR</t>
  </si>
  <si>
    <t>Výměra</t>
  </si>
  <si>
    <t>Použití figury:</t>
  </si>
  <si>
    <t>Odstranění izolace proti vodě, vlhkosti a plynům z pásů NAIP přitavených dvouvrstvých z plochy svislé</t>
  </si>
  <si>
    <t>Řezání stávajících betonových mazanin nevyztužených hl do 150 mm</t>
  </si>
  <si>
    <t>"víz výkres demolic" 1619</t>
  </si>
  <si>
    <t>Odstranění izolace proti vodě, vlhkosti a plynům z pásů NAIP přitavených dvouvrstvých z plochy vodorovné</t>
  </si>
  <si>
    <t>Odstranění tepelné izolace podlah lepené z polystyrenu suchého tl do 100 mm</t>
  </si>
  <si>
    <t>Bourání základů ze ŽB</t>
  </si>
  <si>
    <t>Bourání podkladů pod dlažby nebo mazanin betonových nebo z litého asfaltu tl přes 100 mm pl přes 4 m2</t>
  </si>
  <si>
    <t>"viz výkres demolic" 162</t>
  </si>
  <si>
    <t>Bourání podkladů pod dlažby nebo mazanin betonových nebo z litého asfaltu tl do 100 mm pl přes 4 m2</t>
  </si>
  <si>
    <t>"viz výkres demolic" 306</t>
  </si>
  <si>
    <t>Odstranění podkladů zpevněných ploch z kameniva drceného</t>
  </si>
  <si>
    <t>"viz výkres demolic" 235</t>
  </si>
  <si>
    <t>Hloubení jam nezapažených v hornině třídy těžitelnosti II skupiny 4 objem do 1000 m3 strojně</t>
  </si>
  <si>
    <t>"viz výkres demolic" 251</t>
  </si>
  <si>
    <t>"aktualizace rev02" 19</t>
  </si>
  <si>
    <t>"ledová plocha" 1650,95</t>
  </si>
  <si>
    <t>Násyp pod podlahy z betonového recyklátu se zhutněním</t>
  </si>
  <si>
    <t>913-(235+198)</t>
  </si>
  <si>
    <t>Mazanina tl přes 120 do 240 mm z betonu prostého bez zvýšených nároků na prostředí tř. C 16/20</t>
  </si>
  <si>
    <t>Příplatek k mazaninám za přidání PP mikrovláken pro objemové vyztužení 0,9 kg/m3</t>
  </si>
  <si>
    <t>Výztuž mazanin svařovanými sítěmi Kari</t>
  </si>
  <si>
    <t>Potěr cementový samonivelační litý C30 tl přes 45 do 50 mm</t>
  </si>
  <si>
    <t>Příplatek k cementovému samonivelačnímu litému potěru C30 ZKD 5 mm tl přes 50 mm</t>
  </si>
  <si>
    <t>Provedení dvojitého hydroizolačního systému spodní stavby na ploše vodorovné fólií PVC volně s horkovzdušným navařením segmentů</t>
  </si>
  <si>
    <t>Provedení doplňků izolace proti vodě na vodorovné ploše z textilií vrstva podkladní</t>
  </si>
  <si>
    <t>Provedení doplňků izolace proti vodě na vodorovné ploše z textilií vrstva ochranná</t>
  </si>
  <si>
    <t>Montáž izolace tepelné podlah volně kladenými rohožemi, pásy, dílci, deskami 1 vrstva</t>
  </si>
  <si>
    <t>Montáž izolace tepelné podlah, stropů vrchem nebo střech překrytí separační fólií z PE</t>
  </si>
  <si>
    <t>Lepení čtverců z pryže 2-složkovým lepidlem</t>
  </si>
  <si>
    <t>Krycí epoxidová stěrka tloušťky přes 1 do 2 mm dekorativní lité podlahy</t>
  </si>
  <si>
    <t>"obvod haly" 53,05+92,15+53,55+53,75+54,8</t>
  </si>
  <si>
    <t>"obvod ledové plochy" 43*2+11*2+8,95*2*pi</t>
  </si>
  <si>
    <t>"aktualizace rev 02" 3,85*2</t>
  </si>
  <si>
    <t>Provedení dvojitého hydroizolačního systému spodní stavby na ploše svislé fólií PVC volně s horkovzdušným navařením segmentů</t>
  </si>
  <si>
    <t>Provedení doplňků izolace proti vodě na ploše svislé z textilií vrstva podkladní</t>
  </si>
  <si>
    <t>Provedení doplňků izolace proti vodě na ploše svislé z textilií vrstva ochranná</t>
  </si>
  <si>
    <t>"levá strana" 235</t>
  </si>
  <si>
    <t>"pravá strana" 198</t>
  </si>
  <si>
    <t>"aktualizace rev 02" 19</t>
  </si>
  <si>
    <t>Základové desky ze ŽB bez zvýšených nároků na prostředí tř. C 30/37</t>
  </si>
  <si>
    <t>Výztuž základových desek svařovanými sítěmi Kari</t>
  </si>
  <si>
    <t>"levá strana" 112,1</t>
  </si>
  <si>
    <t>"pravá strana" 111,7</t>
  </si>
  <si>
    <t>Zřízení bednění základových desek</t>
  </si>
  <si>
    <t>Výztuž základových desek betonářskou ocelí 10 505 (R)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</si>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</sst>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41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29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/>
    </xf>
    <xf numFmtId="167" fontId="40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152400</xdr:colOff>
      <xdr:row>3</xdr:row>
      <xdr:rowOff>0</xdr:rowOff>
    </xdr:from>
    <xdr:to>
      <xdr:col>40</xdr:col>
      <xdr:colOff>366395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91440</xdr:colOff>
      <xdr:row>41</xdr:row>
      <xdr:rowOff>0</xdr:rowOff>
    </xdr:from>
    <xdr:to>
      <xdr:col>41</xdr:col>
      <xdr:colOff>177165</xdr:colOff>
      <xdr:row>45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262255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262255</xdr:colOff>
      <xdr:row>44</xdr:row>
      <xdr:rowOff>0</xdr:rowOff>
    </xdr:from>
    <xdr:to>
      <xdr:col>9</xdr:col>
      <xdr:colOff>1216025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262255</xdr:colOff>
      <xdr:row>89</xdr:row>
      <xdr:rowOff>0</xdr:rowOff>
    </xdr:from>
    <xdr:to>
      <xdr:col>9</xdr:col>
      <xdr:colOff>1216025</xdr:colOff>
      <xdr:row>93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262255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262255</xdr:colOff>
      <xdr:row>44</xdr:row>
      <xdr:rowOff>0</xdr:rowOff>
    </xdr:from>
    <xdr:to>
      <xdr:col>9</xdr:col>
      <xdr:colOff>1216025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262255</xdr:colOff>
      <xdr:row>71</xdr:row>
      <xdr:rowOff>0</xdr:rowOff>
    </xdr:from>
    <xdr:to>
      <xdr:col>9</xdr:col>
      <xdr:colOff>1216025</xdr:colOff>
      <xdr:row>75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262255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262255</xdr:colOff>
      <xdr:row>44</xdr:row>
      <xdr:rowOff>0</xdr:rowOff>
    </xdr:from>
    <xdr:to>
      <xdr:col>9</xdr:col>
      <xdr:colOff>1216025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262255</xdr:colOff>
      <xdr:row>82</xdr:row>
      <xdr:rowOff>0</xdr:rowOff>
    </xdr:from>
    <xdr:to>
      <xdr:col>9</xdr:col>
      <xdr:colOff>1216025</xdr:colOff>
      <xdr:row>86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262255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262255</xdr:colOff>
      <xdr:row>44</xdr:row>
      <xdr:rowOff>0</xdr:rowOff>
    </xdr:from>
    <xdr:to>
      <xdr:col>9</xdr:col>
      <xdr:colOff>1216025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262255</xdr:colOff>
      <xdr:row>67</xdr:row>
      <xdr:rowOff>0</xdr:rowOff>
    </xdr:from>
    <xdr:to>
      <xdr:col>9</xdr:col>
      <xdr:colOff>1216025</xdr:colOff>
      <xdr:row>71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262255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262255</xdr:colOff>
      <xdr:row>44</xdr:row>
      <xdr:rowOff>0</xdr:rowOff>
    </xdr:from>
    <xdr:to>
      <xdr:col>9</xdr:col>
      <xdr:colOff>1216025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262255</xdr:colOff>
      <xdr:row>66</xdr:row>
      <xdr:rowOff>0</xdr:rowOff>
    </xdr:from>
    <xdr:to>
      <xdr:col>9</xdr:col>
      <xdr:colOff>1216025</xdr:colOff>
      <xdr:row>70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5_02/762439001" TargetMode="External"/><Relationship Id="rId21" Type="http://schemas.openxmlformats.org/officeDocument/2006/relationships/hyperlink" Target="https://podminky.urs.cz/item/CS_URS_2025_02/274322611" TargetMode="External"/><Relationship Id="rId42" Type="http://schemas.openxmlformats.org/officeDocument/2006/relationships/hyperlink" Target="https://podminky.urs.cz/item/CS_URS_2025_02/631319175" TargetMode="External"/><Relationship Id="rId63" Type="http://schemas.openxmlformats.org/officeDocument/2006/relationships/hyperlink" Target="https://podminky.urs.cz/item/CS_URS_2025_02/965042241" TargetMode="External"/><Relationship Id="rId84" Type="http://schemas.openxmlformats.org/officeDocument/2006/relationships/hyperlink" Target="https://podminky.urs.cz/item/CS_URS_2025_02/997013861" TargetMode="External"/><Relationship Id="rId138" Type="http://schemas.openxmlformats.org/officeDocument/2006/relationships/hyperlink" Target="https://podminky.urs.cz/item/CS_URS_2025_02/777511103" TargetMode="External"/><Relationship Id="rId107" Type="http://schemas.openxmlformats.org/officeDocument/2006/relationships/hyperlink" Target="https://podminky.urs.cz/item/CS_URS_2025_02/721210814" TargetMode="External"/><Relationship Id="rId11" Type="http://schemas.openxmlformats.org/officeDocument/2006/relationships/hyperlink" Target="https://podminky.urs.cz/item/CS_URS_2025_02/174111102" TargetMode="External"/><Relationship Id="rId32" Type="http://schemas.openxmlformats.org/officeDocument/2006/relationships/hyperlink" Target="https://podminky.urs.cz/item/CS_URS_2025_02/380361006" TargetMode="External"/><Relationship Id="rId53" Type="http://schemas.openxmlformats.org/officeDocument/2006/relationships/hyperlink" Target="https://podminky.urs.cz/item/CS_URS_2025_02/953333321" TargetMode="External"/><Relationship Id="rId74" Type="http://schemas.openxmlformats.org/officeDocument/2006/relationships/hyperlink" Target="https://podminky.urs.cz/item/CS_URS_2025_02/977311113" TargetMode="External"/><Relationship Id="rId128" Type="http://schemas.openxmlformats.org/officeDocument/2006/relationships/hyperlink" Target="https://podminky.urs.cz/item/CS_URS_2025_02/776111311" TargetMode="External"/><Relationship Id="rId149" Type="http://schemas.openxmlformats.org/officeDocument/2006/relationships/hyperlink" Target="https://podminky.urs.cz/item/CS_URS_2025_02/784181111" TargetMode="External"/><Relationship Id="rId5" Type="http://schemas.openxmlformats.org/officeDocument/2006/relationships/hyperlink" Target="https://podminky.urs.cz/item/CS_URS_2025_02/162211319" TargetMode="External"/><Relationship Id="rId95" Type="http://schemas.openxmlformats.org/officeDocument/2006/relationships/hyperlink" Target="https://podminky.urs.cz/item/CS_URS_2025_02/711491171" TargetMode="External"/><Relationship Id="rId22" Type="http://schemas.openxmlformats.org/officeDocument/2006/relationships/hyperlink" Target="https://podminky.urs.cz/item/CS_URS_2025_02/274351121" TargetMode="External"/><Relationship Id="rId27" Type="http://schemas.openxmlformats.org/officeDocument/2006/relationships/hyperlink" Target="https://podminky.urs.cz/item/CS_URS_2025_02/380326342" TargetMode="External"/><Relationship Id="rId43" Type="http://schemas.openxmlformats.org/officeDocument/2006/relationships/hyperlink" Target="https://podminky.urs.cz/item/CS_URS_2025_02/631319211" TargetMode="External"/><Relationship Id="rId48" Type="http://schemas.openxmlformats.org/officeDocument/2006/relationships/hyperlink" Target="https://podminky.urs.cz/item/CS_URS_2025_02/871310310" TargetMode="External"/><Relationship Id="rId64" Type="http://schemas.openxmlformats.org/officeDocument/2006/relationships/hyperlink" Target="https://podminky.urs.cz/item/CS_URS_2025_02/965042241" TargetMode="External"/><Relationship Id="rId69" Type="http://schemas.openxmlformats.org/officeDocument/2006/relationships/hyperlink" Target="https://podminky.urs.cz/item/CS_URS_2025_02/966008222" TargetMode="External"/><Relationship Id="rId113" Type="http://schemas.openxmlformats.org/officeDocument/2006/relationships/hyperlink" Target="https://podminky.urs.cz/item/CS_URS_2025_02/751525083" TargetMode="External"/><Relationship Id="rId118" Type="http://schemas.openxmlformats.org/officeDocument/2006/relationships/hyperlink" Target="https://podminky.urs.cz/item/CS_URS_2025_02/998762101" TargetMode="External"/><Relationship Id="rId134" Type="http://schemas.openxmlformats.org/officeDocument/2006/relationships/hyperlink" Target="https://podminky.urs.cz/item/CS_URS_2025_02/777111123" TargetMode="External"/><Relationship Id="rId139" Type="http://schemas.openxmlformats.org/officeDocument/2006/relationships/hyperlink" Target="https://podminky.urs.cz/item/CS_URS_2025_02/777611121" TargetMode="External"/><Relationship Id="rId80" Type="http://schemas.openxmlformats.org/officeDocument/2006/relationships/hyperlink" Target="https://podminky.urs.cz/item/CS_URS_2025_02/997013501" TargetMode="External"/><Relationship Id="rId85" Type="http://schemas.openxmlformats.org/officeDocument/2006/relationships/hyperlink" Target="https://podminky.urs.cz/item/CS_URS_2025_02/997013873" TargetMode="External"/><Relationship Id="rId150" Type="http://schemas.openxmlformats.org/officeDocument/2006/relationships/hyperlink" Target="https://podminky.urs.cz/item/CS_URS_2025_02/784211101" TargetMode="External"/><Relationship Id="rId12" Type="http://schemas.openxmlformats.org/officeDocument/2006/relationships/hyperlink" Target="https://podminky.urs.cz/item/CS_URS_2025_02/175111101" TargetMode="External"/><Relationship Id="rId17" Type="http://schemas.openxmlformats.org/officeDocument/2006/relationships/hyperlink" Target="https://podminky.urs.cz/item/CS_URS_2025_02/273351121" TargetMode="External"/><Relationship Id="rId33" Type="http://schemas.openxmlformats.org/officeDocument/2006/relationships/hyperlink" Target="https://podminky.urs.cz/item/CS_URS_2025_02/389361001" TargetMode="External"/><Relationship Id="rId38" Type="http://schemas.openxmlformats.org/officeDocument/2006/relationships/hyperlink" Target="https://podminky.urs.cz/item/CS_URS_2025_02/434351142" TargetMode="External"/><Relationship Id="rId59" Type="http://schemas.openxmlformats.org/officeDocument/2006/relationships/hyperlink" Target="https://podminky.urs.cz/item/CS_URS_2025_02/963015121" TargetMode="External"/><Relationship Id="rId103" Type="http://schemas.openxmlformats.org/officeDocument/2006/relationships/hyperlink" Target="https://podminky.urs.cz/item/CS_URS_2025_02/713121111" TargetMode="External"/><Relationship Id="rId108" Type="http://schemas.openxmlformats.org/officeDocument/2006/relationships/hyperlink" Target="https://podminky.urs.cz/item/CS_URS_2025_02/751111181" TargetMode="External"/><Relationship Id="rId124" Type="http://schemas.openxmlformats.org/officeDocument/2006/relationships/hyperlink" Target="https://podminky.urs.cz/item/CS_URS_2025_02/767161814" TargetMode="External"/><Relationship Id="rId129" Type="http://schemas.openxmlformats.org/officeDocument/2006/relationships/hyperlink" Target="https://podminky.urs.cz/item/CS_URS_2025_02/776262121" TargetMode="External"/><Relationship Id="rId54" Type="http://schemas.openxmlformats.org/officeDocument/2006/relationships/hyperlink" Target="https://podminky.urs.cz/item/CS_URS_2025_02/953334443" TargetMode="External"/><Relationship Id="rId70" Type="http://schemas.openxmlformats.org/officeDocument/2006/relationships/hyperlink" Target="https://podminky.urs.cz/item/CS_URS_2025_02/968072455" TargetMode="External"/><Relationship Id="rId75" Type="http://schemas.openxmlformats.org/officeDocument/2006/relationships/hyperlink" Target="https://podminky.urs.cz/item/CS_URS_2025_02/977312113" TargetMode="External"/><Relationship Id="rId91" Type="http://schemas.openxmlformats.org/officeDocument/2006/relationships/hyperlink" Target="https://podminky.urs.cz/item/CS_URS_2025_02/711141821" TargetMode="External"/><Relationship Id="rId96" Type="http://schemas.openxmlformats.org/officeDocument/2006/relationships/hyperlink" Target="https://podminky.urs.cz/item/CS_URS_2025_02/711491172" TargetMode="External"/><Relationship Id="rId140" Type="http://schemas.openxmlformats.org/officeDocument/2006/relationships/hyperlink" Target="https://podminky.urs.cz/item/CS_URS_2025_02/998777211" TargetMode="External"/><Relationship Id="rId145" Type="http://schemas.openxmlformats.org/officeDocument/2006/relationships/hyperlink" Target="https://podminky.urs.cz/item/CS_URS_2025_02/783901451" TargetMode="External"/><Relationship Id="rId1" Type="http://schemas.openxmlformats.org/officeDocument/2006/relationships/hyperlink" Target="https://podminky.urs.cz/item/CS_URS_2025_02/113152112" TargetMode="External"/><Relationship Id="rId6" Type="http://schemas.openxmlformats.org/officeDocument/2006/relationships/hyperlink" Target="https://podminky.urs.cz/item/CS_URS_2025_02/162751117" TargetMode="External"/><Relationship Id="rId23" Type="http://schemas.openxmlformats.org/officeDocument/2006/relationships/hyperlink" Target="https://podminky.urs.cz/item/CS_URS_2025_02/274351122" TargetMode="External"/><Relationship Id="rId28" Type="http://schemas.openxmlformats.org/officeDocument/2006/relationships/hyperlink" Target="https://podminky.urs.cz/item/CS_URS_2025_02/380356231" TargetMode="External"/><Relationship Id="rId49" Type="http://schemas.openxmlformats.org/officeDocument/2006/relationships/hyperlink" Target="https://podminky.urs.cz/item/CS_URS_2025_02/952901114" TargetMode="External"/><Relationship Id="rId114" Type="http://schemas.openxmlformats.org/officeDocument/2006/relationships/hyperlink" Target="https://podminky.urs.cz/item/CS_URS_2025_02/751526173" TargetMode="External"/><Relationship Id="rId119" Type="http://schemas.openxmlformats.org/officeDocument/2006/relationships/hyperlink" Target="https://podminky.urs.cz/item/CS_URS_2025_02/998762194" TargetMode="External"/><Relationship Id="rId44" Type="http://schemas.openxmlformats.org/officeDocument/2006/relationships/hyperlink" Target="https://podminky.urs.cz/item/CS_URS_2025_02/631362021" TargetMode="External"/><Relationship Id="rId60" Type="http://schemas.openxmlformats.org/officeDocument/2006/relationships/hyperlink" Target="https://podminky.urs.cz/item/CS_URS_2025_02/963042819" TargetMode="External"/><Relationship Id="rId65" Type="http://schemas.openxmlformats.org/officeDocument/2006/relationships/hyperlink" Target="https://podminky.urs.cz/item/CS_URS_2025_02/965042241" TargetMode="External"/><Relationship Id="rId81" Type="http://schemas.openxmlformats.org/officeDocument/2006/relationships/hyperlink" Target="https://podminky.urs.cz/item/CS_URS_2025_02/997013509" TargetMode="External"/><Relationship Id="rId86" Type="http://schemas.openxmlformats.org/officeDocument/2006/relationships/hyperlink" Target="https://podminky.urs.cz/item/CS_URS_2025_02/997013875" TargetMode="External"/><Relationship Id="rId130" Type="http://schemas.openxmlformats.org/officeDocument/2006/relationships/hyperlink" Target="https://podminky.urs.cz/item/CS_URS_2025_02/998776101" TargetMode="External"/><Relationship Id="rId135" Type="http://schemas.openxmlformats.org/officeDocument/2006/relationships/hyperlink" Target="https://podminky.urs.cz/item/CS_URS_2025_02/777121105" TargetMode="External"/><Relationship Id="rId151" Type="http://schemas.openxmlformats.org/officeDocument/2006/relationships/drawing" Target="../drawings/drawing2.xml"/><Relationship Id="rId13" Type="http://schemas.openxmlformats.org/officeDocument/2006/relationships/hyperlink" Target="https://podminky.urs.cz/item/CS_URS_2025_02/270001121" TargetMode="External"/><Relationship Id="rId18" Type="http://schemas.openxmlformats.org/officeDocument/2006/relationships/hyperlink" Target="https://podminky.urs.cz/item/CS_URS_2025_02/273351122" TargetMode="External"/><Relationship Id="rId39" Type="http://schemas.openxmlformats.org/officeDocument/2006/relationships/hyperlink" Target="https://podminky.urs.cz/item/CS_URS_2025_02/451572111" TargetMode="External"/><Relationship Id="rId109" Type="http://schemas.openxmlformats.org/officeDocument/2006/relationships/hyperlink" Target="https://podminky.urs.cz/item/CS_URS_2025_02/751398022" TargetMode="External"/><Relationship Id="rId34" Type="http://schemas.openxmlformats.org/officeDocument/2006/relationships/hyperlink" Target="https://podminky.urs.cz/item/CS_URS_2025_02/389381001" TargetMode="External"/><Relationship Id="rId50" Type="http://schemas.openxmlformats.org/officeDocument/2006/relationships/hyperlink" Target="https://podminky.urs.cz/item/CS_URS_2025_02/953171022" TargetMode="External"/><Relationship Id="rId55" Type="http://schemas.openxmlformats.org/officeDocument/2006/relationships/hyperlink" Target="https://podminky.urs.cz/item/CS_URS_2025_02/953943123" TargetMode="External"/><Relationship Id="rId76" Type="http://schemas.openxmlformats.org/officeDocument/2006/relationships/hyperlink" Target="https://podminky.urs.cz/item/CS_URS_2025_02/997006006" TargetMode="External"/><Relationship Id="rId97" Type="http://schemas.openxmlformats.org/officeDocument/2006/relationships/hyperlink" Target="https://podminky.urs.cz/item/CS_URS_2025_02/711491271" TargetMode="External"/><Relationship Id="rId104" Type="http://schemas.openxmlformats.org/officeDocument/2006/relationships/hyperlink" Target="https://podminky.urs.cz/item/CS_URS_2025_02/713191132" TargetMode="External"/><Relationship Id="rId120" Type="http://schemas.openxmlformats.org/officeDocument/2006/relationships/hyperlink" Target="https://podminky.urs.cz/item/CS_URS_2025_02/763181311" TargetMode="External"/><Relationship Id="rId125" Type="http://schemas.openxmlformats.org/officeDocument/2006/relationships/hyperlink" Target="https://podminky.urs.cz/item/CS_URS_2025_02/767640311" TargetMode="External"/><Relationship Id="rId141" Type="http://schemas.openxmlformats.org/officeDocument/2006/relationships/hyperlink" Target="https://podminky.urs.cz/item/CS_URS_2025_02/998777292" TargetMode="External"/><Relationship Id="rId146" Type="http://schemas.openxmlformats.org/officeDocument/2006/relationships/hyperlink" Target="https://podminky.urs.cz/item/CS_URS_2025_02/783932171" TargetMode="External"/><Relationship Id="rId7" Type="http://schemas.openxmlformats.org/officeDocument/2006/relationships/hyperlink" Target="https://podminky.urs.cz/item/CS_URS_2025_02/162751119" TargetMode="External"/><Relationship Id="rId71" Type="http://schemas.openxmlformats.org/officeDocument/2006/relationships/hyperlink" Target="https://podminky.urs.cz/item/CS_URS_2025_02/971033451" TargetMode="External"/><Relationship Id="rId92" Type="http://schemas.openxmlformats.org/officeDocument/2006/relationships/hyperlink" Target="https://podminky.urs.cz/item/CS_URS_2025_02/711142821" TargetMode="External"/><Relationship Id="rId2" Type="http://schemas.openxmlformats.org/officeDocument/2006/relationships/hyperlink" Target="https://podminky.urs.cz/item/CS_URS_2025_02/131351105" TargetMode="External"/><Relationship Id="rId29" Type="http://schemas.openxmlformats.org/officeDocument/2006/relationships/hyperlink" Target="https://podminky.urs.cz/item/CS_URS_2025_02/380356232" TargetMode="External"/><Relationship Id="rId24" Type="http://schemas.openxmlformats.org/officeDocument/2006/relationships/hyperlink" Target="https://podminky.urs.cz/item/CS_URS_2025_02/274352241" TargetMode="External"/><Relationship Id="rId40" Type="http://schemas.openxmlformats.org/officeDocument/2006/relationships/hyperlink" Target="https://podminky.urs.cz/item/CS_URS_2025_02/631311134" TargetMode="External"/><Relationship Id="rId45" Type="http://schemas.openxmlformats.org/officeDocument/2006/relationships/hyperlink" Target="https://podminky.urs.cz/item/CS_URS_2025_02/632451254" TargetMode="External"/><Relationship Id="rId66" Type="http://schemas.openxmlformats.org/officeDocument/2006/relationships/hyperlink" Target="https://podminky.urs.cz/item/CS_URS_2025_02/965043441" TargetMode="External"/><Relationship Id="rId87" Type="http://schemas.openxmlformats.org/officeDocument/2006/relationships/hyperlink" Target="https://podminky.urs.cz/item/CS_URS_2025_02/998021022" TargetMode="External"/><Relationship Id="rId110" Type="http://schemas.openxmlformats.org/officeDocument/2006/relationships/hyperlink" Target="https://podminky.urs.cz/item/CS_URS_2025_02/751398024" TargetMode="External"/><Relationship Id="rId115" Type="http://schemas.openxmlformats.org/officeDocument/2006/relationships/hyperlink" Target="https://podminky.urs.cz/item/CS_URS_2025_02/998751211" TargetMode="External"/><Relationship Id="rId131" Type="http://schemas.openxmlformats.org/officeDocument/2006/relationships/hyperlink" Target="https://podminky.urs.cz/item/CS_URS_2025_02/998776192" TargetMode="External"/><Relationship Id="rId136" Type="http://schemas.openxmlformats.org/officeDocument/2006/relationships/hyperlink" Target="https://podminky.urs.cz/item/CS_URS_2025_02/777131105" TargetMode="External"/><Relationship Id="rId61" Type="http://schemas.openxmlformats.org/officeDocument/2006/relationships/hyperlink" Target="https://podminky.urs.cz/item/CS_URS_2025_02/965042141" TargetMode="External"/><Relationship Id="rId82" Type="http://schemas.openxmlformats.org/officeDocument/2006/relationships/hyperlink" Target="https://podminky.urs.cz/item/CS_URS_2025_02/997013631" TargetMode="External"/><Relationship Id="rId19" Type="http://schemas.openxmlformats.org/officeDocument/2006/relationships/hyperlink" Target="https://podminky.urs.cz/item/CS_URS_2025_02/273361821" TargetMode="External"/><Relationship Id="rId14" Type="http://schemas.openxmlformats.org/officeDocument/2006/relationships/hyperlink" Target="https://podminky.urs.cz/item/CS_URS_2025_02/271922211" TargetMode="External"/><Relationship Id="rId30" Type="http://schemas.openxmlformats.org/officeDocument/2006/relationships/hyperlink" Target="https://podminky.urs.cz/item/CS_URS_2025_02/380356241" TargetMode="External"/><Relationship Id="rId35" Type="http://schemas.openxmlformats.org/officeDocument/2006/relationships/hyperlink" Target="https://podminky.urs.cz/item/CS_URS_2025_02/411121232" TargetMode="External"/><Relationship Id="rId56" Type="http://schemas.openxmlformats.org/officeDocument/2006/relationships/hyperlink" Target="https://podminky.urs.cz/item/CS_URS_2025_02/953943124" TargetMode="External"/><Relationship Id="rId77" Type="http://schemas.openxmlformats.org/officeDocument/2006/relationships/hyperlink" Target="https://podminky.urs.cz/item/CS_URS_2025_02/997006012" TargetMode="External"/><Relationship Id="rId100" Type="http://schemas.openxmlformats.org/officeDocument/2006/relationships/hyperlink" Target="https://podminky.urs.cz/item/CS_URS_2025_02/998711211" TargetMode="External"/><Relationship Id="rId105" Type="http://schemas.openxmlformats.org/officeDocument/2006/relationships/hyperlink" Target="https://podminky.urs.cz/item/CS_URS_2025_02/998713211" TargetMode="External"/><Relationship Id="rId126" Type="http://schemas.openxmlformats.org/officeDocument/2006/relationships/hyperlink" Target="https://podminky.urs.cz/item/CS_URS_2025_02/767691822" TargetMode="External"/><Relationship Id="rId147" Type="http://schemas.openxmlformats.org/officeDocument/2006/relationships/hyperlink" Target="https://podminky.urs.cz/item/CS_URS_2025_02/783933171" TargetMode="External"/><Relationship Id="rId8" Type="http://schemas.openxmlformats.org/officeDocument/2006/relationships/hyperlink" Target="https://podminky.urs.cz/item/CS_URS_2025_02/167111101" TargetMode="External"/><Relationship Id="rId51" Type="http://schemas.openxmlformats.org/officeDocument/2006/relationships/hyperlink" Target="https://podminky.urs.cz/item/CS_URS_2025_02/953241211" TargetMode="External"/><Relationship Id="rId72" Type="http://schemas.openxmlformats.org/officeDocument/2006/relationships/hyperlink" Target="https://podminky.urs.cz/item/CS_URS_2025_02/971052351" TargetMode="External"/><Relationship Id="rId93" Type="http://schemas.openxmlformats.org/officeDocument/2006/relationships/hyperlink" Target="https://podminky.urs.cz/item/CS_URS_2025_02/711471301" TargetMode="External"/><Relationship Id="rId98" Type="http://schemas.openxmlformats.org/officeDocument/2006/relationships/hyperlink" Target="https://podminky.urs.cz/item/CS_URS_2025_02/711491272" TargetMode="External"/><Relationship Id="rId121" Type="http://schemas.openxmlformats.org/officeDocument/2006/relationships/hyperlink" Target="https://podminky.urs.cz/item/CS_URS_2025_02/763311114" TargetMode="External"/><Relationship Id="rId142" Type="http://schemas.openxmlformats.org/officeDocument/2006/relationships/hyperlink" Target="https://podminky.urs.cz/item/CS_URS_2025_02/783301311" TargetMode="External"/><Relationship Id="rId3" Type="http://schemas.openxmlformats.org/officeDocument/2006/relationships/hyperlink" Target="https://podminky.urs.cz/item/CS_URS_2025_02/139711111" TargetMode="External"/><Relationship Id="rId25" Type="http://schemas.openxmlformats.org/officeDocument/2006/relationships/hyperlink" Target="https://podminky.urs.cz/item/CS_URS_2025_02/274352242" TargetMode="External"/><Relationship Id="rId46" Type="http://schemas.openxmlformats.org/officeDocument/2006/relationships/hyperlink" Target="https://podminky.urs.cz/item/CS_URS_2025_02/632451293" TargetMode="External"/><Relationship Id="rId67" Type="http://schemas.openxmlformats.org/officeDocument/2006/relationships/hyperlink" Target="https://podminky.urs.cz/item/CS_URS_2025_02/965049112" TargetMode="External"/><Relationship Id="rId116" Type="http://schemas.openxmlformats.org/officeDocument/2006/relationships/hyperlink" Target="https://podminky.urs.cz/item/CS_URS_2025_02/762431220" TargetMode="External"/><Relationship Id="rId137" Type="http://schemas.openxmlformats.org/officeDocument/2006/relationships/hyperlink" Target="https://podminky.urs.cz/item/CS_URS_2025_02/777131105" TargetMode="External"/><Relationship Id="rId20" Type="http://schemas.openxmlformats.org/officeDocument/2006/relationships/hyperlink" Target="https://podminky.urs.cz/item/CS_URS_2025_02/273362021" TargetMode="External"/><Relationship Id="rId41" Type="http://schemas.openxmlformats.org/officeDocument/2006/relationships/hyperlink" Target="https://podminky.urs.cz/item/CS_URS_2025_02/631312141" TargetMode="External"/><Relationship Id="rId62" Type="http://schemas.openxmlformats.org/officeDocument/2006/relationships/hyperlink" Target="https://podminky.urs.cz/item/CS_URS_2025_02/965042141" TargetMode="External"/><Relationship Id="rId83" Type="http://schemas.openxmlformats.org/officeDocument/2006/relationships/hyperlink" Target="https://podminky.urs.cz/item/CS_URS_2025_02/997013814" TargetMode="External"/><Relationship Id="rId88" Type="http://schemas.openxmlformats.org/officeDocument/2006/relationships/hyperlink" Target="https://podminky.urs.cz/item/CS_URS_2025_02/998021024" TargetMode="External"/><Relationship Id="rId111" Type="http://schemas.openxmlformats.org/officeDocument/2006/relationships/hyperlink" Target="https://podminky.urs.cz/item/CS_URS_2025_02/751510042" TargetMode="External"/><Relationship Id="rId132" Type="http://schemas.openxmlformats.org/officeDocument/2006/relationships/hyperlink" Target="https://podminky.urs.cz/item/CS_URS_2025_02/777111111" TargetMode="External"/><Relationship Id="rId15" Type="http://schemas.openxmlformats.org/officeDocument/2006/relationships/hyperlink" Target="https://podminky.urs.cz/item/CS_URS_2025_02/273313511" TargetMode="External"/><Relationship Id="rId36" Type="http://schemas.openxmlformats.org/officeDocument/2006/relationships/hyperlink" Target="https://podminky.urs.cz/item/CS_URS_2025_02/434311115" TargetMode="External"/><Relationship Id="rId57" Type="http://schemas.openxmlformats.org/officeDocument/2006/relationships/hyperlink" Target="https://podminky.urs.cz/item/CS_URS_2025_02/961055111" TargetMode="External"/><Relationship Id="rId106" Type="http://schemas.openxmlformats.org/officeDocument/2006/relationships/hyperlink" Target="https://podminky.urs.cz/item/CS_URS_2025_02/998713292" TargetMode="External"/><Relationship Id="rId127" Type="http://schemas.openxmlformats.org/officeDocument/2006/relationships/hyperlink" Target="https://podminky.urs.cz/item/CS_URS_2025_02/998767101" TargetMode="External"/><Relationship Id="rId10" Type="http://schemas.openxmlformats.org/officeDocument/2006/relationships/hyperlink" Target="https://podminky.urs.cz/item/CS_URS_2025_02/171251201" TargetMode="External"/><Relationship Id="rId31" Type="http://schemas.openxmlformats.org/officeDocument/2006/relationships/hyperlink" Target="https://podminky.urs.cz/item/CS_URS_2025_02/380356242" TargetMode="External"/><Relationship Id="rId52" Type="http://schemas.openxmlformats.org/officeDocument/2006/relationships/hyperlink" Target="https://podminky.urs.cz/item/CS_URS_2025_02/953312123" TargetMode="External"/><Relationship Id="rId73" Type="http://schemas.openxmlformats.org/officeDocument/2006/relationships/hyperlink" Target="https://podminky.urs.cz/item/CS_URS_2025_02/977151124" TargetMode="External"/><Relationship Id="rId78" Type="http://schemas.openxmlformats.org/officeDocument/2006/relationships/hyperlink" Target="https://podminky.urs.cz/item/CS_URS_2025_02/997013151" TargetMode="External"/><Relationship Id="rId94" Type="http://schemas.openxmlformats.org/officeDocument/2006/relationships/hyperlink" Target="https://podminky.urs.cz/item/CS_URS_2025_02/711472301" TargetMode="External"/><Relationship Id="rId99" Type="http://schemas.openxmlformats.org/officeDocument/2006/relationships/hyperlink" Target="https://podminky.urs.cz/item/CS_URS_2025_02/711494002" TargetMode="External"/><Relationship Id="rId101" Type="http://schemas.openxmlformats.org/officeDocument/2006/relationships/hyperlink" Target="https://podminky.urs.cz/item/CS_URS_2025_02/998711292" TargetMode="External"/><Relationship Id="rId122" Type="http://schemas.openxmlformats.org/officeDocument/2006/relationships/hyperlink" Target="https://podminky.urs.cz/item/CS_URS_2025_02/998763110" TargetMode="External"/><Relationship Id="rId143" Type="http://schemas.openxmlformats.org/officeDocument/2006/relationships/hyperlink" Target="https://podminky.urs.cz/item/CS_URS_2025_02/783315101" TargetMode="External"/><Relationship Id="rId148" Type="http://schemas.openxmlformats.org/officeDocument/2006/relationships/hyperlink" Target="https://podminky.urs.cz/item/CS_URS_2025_02/783937163" TargetMode="External"/><Relationship Id="rId4" Type="http://schemas.openxmlformats.org/officeDocument/2006/relationships/hyperlink" Target="https://podminky.urs.cz/item/CS_URS_2025_02/162211311" TargetMode="External"/><Relationship Id="rId9" Type="http://schemas.openxmlformats.org/officeDocument/2006/relationships/hyperlink" Target="https://podminky.urs.cz/item/CS_URS_2025_02/171201231" TargetMode="External"/><Relationship Id="rId26" Type="http://schemas.openxmlformats.org/officeDocument/2006/relationships/hyperlink" Target="https://podminky.urs.cz/item/CS_URS_2025_02/274361821" TargetMode="External"/><Relationship Id="rId47" Type="http://schemas.openxmlformats.org/officeDocument/2006/relationships/hyperlink" Target="https://podminky.urs.cz/item/CS_URS_2025_02/635321212" TargetMode="External"/><Relationship Id="rId68" Type="http://schemas.openxmlformats.org/officeDocument/2006/relationships/hyperlink" Target="https://podminky.urs.cz/item/CS_URS_2025_02/965049124" TargetMode="External"/><Relationship Id="rId89" Type="http://schemas.openxmlformats.org/officeDocument/2006/relationships/hyperlink" Target="https://podminky.urs.cz/item/CS_URS_2025_02/711111001" TargetMode="External"/><Relationship Id="rId112" Type="http://schemas.openxmlformats.org/officeDocument/2006/relationships/hyperlink" Target="https://podminky.urs.cz/item/CS_URS_2025_02/751514162" TargetMode="External"/><Relationship Id="rId133" Type="http://schemas.openxmlformats.org/officeDocument/2006/relationships/hyperlink" Target="https://podminky.urs.cz/item/CS_URS_2025_02/777111111" TargetMode="External"/><Relationship Id="rId16" Type="http://schemas.openxmlformats.org/officeDocument/2006/relationships/hyperlink" Target="https://podminky.urs.cz/item/CS_URS_2025_02/273321611" TargetMode="External"/><Relationship Id="rId37" Type="http://schemas.openxmlformats.org/officeDocument/2006/relationships/hyperlink" Target="https://podminky.urs.cz/item/CS_URS_2025_02/434351141" TargetMode="External"/><Relationship Id="rId58" Type="http://schemas.openxmlformats.org/officeDocument/2006/relationships/hyperlink" Target="https://podminky.urs.cz/item/CS_URS_2025_02/962031011" TargetMode="External"/><Relationship Id="rId79" Type="http://schemas.openxmlformats.org/officeDocument/2006/relationships/hyperlink" Target="https://podminky.urs.cz/item/CS_URS_2025_02/997013219" TargetMode="External"/><Relationship Id="rId102" Type="http://schemas.openxmlformats.org/officeDocument/2006/relationships/hyperlink" Target="https://podminky.urs.cz/item/CS_URS_2025_02/713120851" TargetMode="External"/><Relationship Id="rId123" Type="http://schemas.openxmlformats.org/officeDocument/2006/relationships/hyperlink" Target="https://podminky.urs.cz/item/CS_URS_2025_02/998763194" TargetMode="External"/><Relationship Id="rId144" Type="http://schemas.openxmlformats.org/officeDocument/2006/relationships/hyperlink" Target="https://podminky.urs.cz/item/CS_URS_2025_02/783317101" TargetMode="External"/><Relationship Id="rId90" Type="http://schemas.openxmlformats.org/officeDocument/2006/relationships/hyperlink" Target="https://podminky.urs.cz/item/CS_URS_2025_02/71114155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1"/>
  <sheetViews>
    <sheetView showGridLines="0" tabSelected="1" topLeftCell="A15" workbookViewId="0">
      <selection activeCell="AN20" sqref="AN20"/>
    </sheetView>
  </sheetViews>
  <sheetFormatPr defaultRowHeight="1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 x14ac:dyDescent="0.2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 x14ac:dyDescent="0.2">
      <c r="AR2" s="390"/>
      <c r="AS2" s="390"/>
      <c r="AT2" s="390"/>
      <c r="AU2" s="390"/>
      <c r="AV2" s="390"/>
      <c r="AW2" s="390"/>
      <c r="AX2" s="390"/>
      <c r="AY2" s="390"/>
      <c r="AZ2" s="390"/>
      <c r="BA2" s="390"/>
      <c r="BB2" s="390"/>
      <c r="BC2" s="390"/>
      <c r="BD2" s="390"/>
      <c r="BE2" s="390"/>
      <c r="BS2" s="19" t="s">
        <v>6</v>
      </c>
      <c r="BT2" s="19" t="s">
        <v>7</v>
      </c>
    </row>
    <row r="3" spans="1:74" s="1" customFormat="1" ht="6.95" customHeight="1" x14ac:dyDescent="0.2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 x14ac:dyDescent="0.2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 x14ac:dyDescent="0.2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74" t="s">
        <v>14</v>
      </c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75"/>
      <c r="AH5" s="375"/>
      <c r="AI5" s="375"/>
      <c r="AJ5" s="375"/>
      <c r="AK5" s="24"/>
      <c r="AL5" s="24"/>
      <c r="AM5" s="24"/>
      <c r="AN5" s="24"/>
      <c r="AO5" s="24"/>
      <c r="AP5" s="24"/>
      <c r="AQ5" s="24"/>
      <c r="AR5" s="22"/>
      <c r="BE5" s="371" t="s">
        <v>15</v>
      </c>
      <c r="BS5" s="19" t="s">
        <v>6</v>
      </c>
    </row>
    <row r="6" spans="1:74" s="1" customFormat="1" ht="36.950000000000003" customHeight="1" x14ac:dyDescent="0.2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76" t="s">
        <v>17</v>
      </c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5"/>
      <c r="Z6" s="375"/>
      <c r="AA6" s="375"/>
      <c r="AB6" s="375"/>
      <c r="AC6" s="375"/>
      <c r="AD6" s="375"/>
      <c r="AE6" s="375"/>
      <c r="AF6" s="375"/>
      <c r="AG6" s="375"/>
      <c r="AH6" s="375"/>
      <c r="AI6" s="375"/>
      <c r="AJ6" s="375"/>
      <c r="AK6" s="24"/>
      <c r="AL6" s="24"/>
      <c r="AM6" s="24"/>
      <c r="AN6" s="24"/>
      <c r="AO6" s="24"/>
      <c r="AP6" s="24"/>
      <c r="AQ6" s="24"/>
      <c r="AR6" s="22"/>
      <c r="BE6" s="372"/>
      <c r="BS6" s="19" t="s">
        <v>6</v>
      </c>
    </row>
    <row r="7" spans="1:74" s="1" customFormat="1" ht="12" customHeight="1" x14ac:dyDescent="0.2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72"/>
      <c r="BS7" s="19" t="s">
        <v>6</v>
      </c>
    </row>
    <row r="8" spans="1:74" s="1" customFormat="1" ht="12" customHeight="1" x14ac:dyDescent="0.2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410">
        <v>46008</v>
      </c>
      <c r="AO8" s="24"/>
      <c r="AP8" s="24"/>
      <c r="AQ8" s="24"/>
      <c r="AR8" s="22"/>
      <c r="BE8" s="372"/>
      <c r="BS8" s="19" t="s">
        <v>6</v>
      </c>
    </row>
    <row r="9" spans="1:74" s="1" customFormat="1" ht="14.45" customHeight="1" x14ac:dyDescent="0.2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72"/>
      <c r="BS9" s="19" t="s">
        <v>6</v>
      </c>
    </row>
    <row r="10" spans="1:74" s="1" customFormat="1" ht="12" customHeight="1" x14ac:dyDescent="0.2">
      <c r="B10" s="23"/>
      <c r="C10" s="24"/>
      <c r="D10" s="31" t="s">
        <v>24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25</v>
      </c>
      <c r="AL10" s="24"/>
      <c r="AM10" s="24"/>
      <c r="AN10" s="29" t="s">
        <v>26</v>
      </c>
      <c r="AO10" s="24"/>
      <c r="AP10" s="24"/>
      <c r="AQ10" s="24"/>
      <c r="AR10" s="22"/>
      <c r="BE10" s="372"/>
      <c r="BS10" s="19" t="s">
        <v>6</v>
      </c>
    </row>
    <row r="11" spans="1:74" s="1" customFormat="1" ht="18.399999999999999" customHeight="1" x14ac:dyDescent="0.2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72"/>
      <c r="BS11" s="19" t="s">
        <v>6</v>
      </c>
    </row>
    <row r="12" spans="1:74" s="1" customFormat="1" ht="6.95" customHeight="1" x14ac:dyDescent="0.2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72"/>
      <c r="BS12" s="19" t="s">
        <v>6</v>
      </c>
    </row>
    <row r="13" spans="1:74" s="1" customFormat="1" ht="12" customHeight="1" x14ac:dyDescent="0.2">
      <c r="B13" s="23"/>
      <c r="C13" s="24"/>
      <c r="D13" s="31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25</v>
      </c>
      <c r="AL13" s="24"/>
      <c r="AM13" s="24"/>
      <c r="AN13" s="33" t="s">
        <v>30</v>
      </c>
      <c r="AO13" s="24"/>
      <c r="AP13" s="24"/>
      <c r="AQ13" s="24"/>
      <c r="AR13" s="22"/>
      <c r="BE13" s="372"/>
      <c r="BS13" s="19" t="s">
        <v>6</v>
      </c>
    </row>
    <row r="14" spans="1:74" ht="12.75" x14ac:dyDescent="0.2">
      <c r="B14" s="23"/>
      <c r="C14" s="24"/>
      <c r="D14" s="24"/>
      <c r="E14" s="377" t="s">
        <v>30</v>
      </c>
      <c r="F14" s="378"/>
      <c r="G14" s="378"/>
      <c r="H14" s="378"/>
      <c r="I14" s="378"/>
      <c r="J14" s="378"/>
      <c r="K14" s="378"/>
      <c r="L14" s="378"/>
      <c r="M14" s="378"/>
      <c r="N14" s="378"/>
      <c r="O14" s="378"/>
      <c r="P14" s="378"/>
      <c r="Q14" s="378"/>
      <c r="R14" s="378"/>
      <c r="S14" s="378"/>
      <c r="T14" s="378"/>
      <c r="U14" s="378"/>
      <c r="V14" s="378"/>
      <c r="W14" s="378"/>
      <c r="X14" s="378"/>
      <c r="Y14" s="378"/>
      <c r="Z14" s="378"/>
      <c r="AA14" s="378"/>
      <c r="AB14" s="378"/>
      <c r="AC14" s="378"/>
      <c r="AD14" s="378"/>
      <c r="AE14" s="378"/>
      <c r="AF14" s="378"/>
      <c r="AG14" s="378"/>
      <c r="AH14" s="378"/>
      <c r="AI14" s="378"/>
      <c r="AJ14" s="378"/>
      <c r="AK14" s="31" t="s">
        <v>28</v>
      </c>
      <c r="AL14" s="24"/>
      <c r="AM14" s="24"/>
      <c r="AN14" s="33" t="s">
        <v>30</v>
      </c>
      <c r="AO14" s="24"/>
      <c r="AP14" s="24"/>
      <c r="AQ14" s="24"/>
      <c r="AR14" s="22"/>
      <c r="BE14" s="372"/>
      <c r="BS14" s="19" t="s">
        <v>6</v>
      </c>
    </row>
    <row r="15" spans="1:74" s="1" customFormat="1" ht="6.95" customHeight="1" x14ac:dyDescent="0.2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72"/>
      <c r="BS15" s="19" t="s">
        <v>4</v>
      </c>
    </row>
    <row r="16" spans="1:74" s="1" customFormat="1" ht="12" customHeight="1" x14ac:dyDescent="0.2">
      <c r="B16" s="23"/>
      <c r="C16" s="24"/>
      <c r="D16" s="31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25</v>
      </c>
      <c r="AL16" s="24"/>
      <c r="AM16" s="24"/>
      <c r="AN16" s="29" t="s">
        <v>32</v>
      </c>
      <c r="AO16" s="24"/>
      <c r="AP16" s="24"/>
      <c r="AQ16" s="24"/>
      <c r="AR16" s="22"/>
      <c r="BE16" s="372"/>
      <c r="BS16" s="19" t="s">
        <v>4</v>
      </c>
    </row>
    <row r="17" spans="1:71" s="1" customFormat="1" ht="18.399999999999999" customHeight="1" x14ac:dyDescent="0.2">
      <c r="B17" s="23"/>
      <c r="C17" s="24"/>
      <c r="D17" s="24"/>
      <c r="E17" s="29" t="s">
        <v>33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28</v>
      </c>
      <c r="AL17" s="24"/>
      <c r="AM17" s="24"/>
      <c r="AN17" s="29" t="s">
        <v>34</v>
      </c>
      <c r="AO17" s="24"/>
      <c r="AP17" s="24"/>
      <c r="AQ17" s="24"/>
      <c r="AR17" s="22"/>
      <c r="BE17" s="372"/>
      <c r="BS17" s="19" t="s">
        <v>35</v>
      </c>
    </row>
    <row r="18" spans="1:71" s="1" customFormat="1" ht="6.95" customHeight="1" x14ac:dyDescent="0.2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72"/>
      <c r="BS18" s="19" t="s">
        <v>6</v>
      </c>
    </row>
    <row r="19" spans="1:71" s="1" customFormat="1" ht="12" customHeight="1" x14ac:dyDescent="0.2">
      <c r="B19" s="23"/>
      <c r="C19" s="24"/>
      <c r="D19" s="31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25</v>
      </c>
      <c r="AL19" s="24"/>
      <c r="AM19" s="24"/>
      <c r="AN19" s="29" t="s">
        <v>19</v>
      </c>
      <c r="AO19" s="24"/>
      <c r="AP19" s="24"/>
      <c r="AQ19" s="24"/>
      <c r="AR19" s="22"/>
      <c r="BE19" s="372"/>
      <c r="BS19" s="19" t="s">
        <v>6</v>
      </c>
    </row>
    <row r="20" spans="1:71" s="1" customFormat="1" ht="18.399999999999999" customHeight="1" x14ac:dyDescent="0.2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72"/>
      <c r="BS20" s="19" t="s">
        <v>4</v>
      </c>
    </row>
    <row r="21" spans="1:71" s="1" customFormat="1" ht="6.95" customHeight="1" x14ac:dyDescent="0.2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72"/>
    </row>
    <row r="22" spans="1:71" s="1" customFormat="1" ht="12" customHeight="1" x14ac:dyDescent="0.2">
      <c r="B22" s="23"/>
      <c r="C22" s="24"/>
      <c r="D22" s="31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72"/>
    </row>
    <row r="23" spans="1:71" s="1" customFormat="1" ht="47.25" customHeight="1" x14ac:dyDescent="0.2">
      <c r="B23" s="23"/>
      <c r="C23" s="24"/>
      <c r="D23" s="24"/>
      <c r="E23" s="379" t="s">
        <v>39</v>
      </c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79"/>
      <c r="Q23" s="379"/>
      <c r="R23" s="379"/>
      <c r="S23" s="379"/>
      <c r="T23" s="379"/>
      <c r="U23" s="379"/>
      <c r="V23" s="379"/>
      <c r="W23" s="379"/>
      <c r="X23" s="379"/>
      <c r="Y23" s="379"/>
      <c r="Z23" s="379"/>
      <c r="AA23" s="379"/>
      <c r="AB23" s="379"/>
      <c r="AC23" s="379"/>
      <c r="AD23" s="379"/>
      <c r="AE23" s="379"/>
      <c r="AF23" s="379"/>
      <c r="AG23" s="379"/>
      <c r="AH23" s="379"/>
      <c r="AI23" s="379"/>
      <c r="AJ23" s="379"/>
      <c r="AK23" s="379"/>
      <c r="AL23" s="379"/>
      <c r="AM23" s="379"/>
      <c r="AN23" s="379"/>
      <c r="AO23" s="24"/>
      <c r="AP23" s="24"/>
      <c r="AQ23" s="24"/>
      <c r="AR23" s="22"/>
      <c r="BE23" s="372"/>
    </row>
    <row r="24" spans="1:71" s="1" customFormat="1" ht="6.95" customHeight="1" x14ac:dyDescent="0.2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72"/>
    </row>
    <row r="25" spans="1:71" s="1" customFormat="1" ht="6.95" customHeight="1" x14ac:dyDescent="0.2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72"/>
    </row>
    <row r="26" spans="1:71" s="2" customFormat="1" ht="25.9" customHeight="1" x14ac:dyDescent="0.2">
      <c r="A26" s="36"/>
      <c r="B26" s="37"/>
      <c r="C26" s="38"/>
      <c r="D26" s="39" t="s">
        <v>40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80">
        <f>ROUND(AG54,2)</f>
        <v>0</v>
      </c>
      <c r="AL26" s="381"/>
      <c r="AM26" s="381"/>
      <c r="AN26" s="381"/>
      <c r="AO26" s="381"/>
      <c r="AP26" s="38"/>
      <c r="AQ26" s="38"/>
      <c r="AR26" s="41"/>
      <c r="BE26" s="372"/>
    </row>
    <row r="27" spans="1:71" s="2" customFormat="1" ht="6.95" customHeight="1" x14ac:dyDescent="0.2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72"/>
    </row>
    <row r="28" spans="1:71" s="2" customFormat="1" ht="12.75" x14ac:dyDescent="0.2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2" t="s">
        <v>41</v>
      </c>
      <c r="M28" s="382"/>
      <c r="N28" s="382"/>
      <c r="O28" s="382"/>
      <c r="P28" s="382"/>
      <c r="Q28" s="38"/>
      <c r="R28" s="38"/>
      <c r="S28" s="38"/>
      <c r="T28" s="38"/>
      <c r="U28" s="38"/>
      <c r="V28" s="38"/>
      <c r="W28" s="382" t="s">
        <v>42</v>
      </c>
      <c r="X28" s="382"/>
      <c r="Y28" s="382"/>
      <c r="Z28" s="382"/>
      <c r="AA28" s="382"/>
      <c r="AB28" s="382"/>
      <c r="AC28" s="382"/>
      <c r="AD28" s="382"/>
      <c r="AE28" s="382"/>
      <c r="AF28" s="38"/>
      <c r="AG28" s="38"/>
      <c r="AH28" s="38"/>
      <c r="AI28" s="38"/>
      <c r="AJ28" s="38"/>
      <c r="AK28" s="382" t="s">
        <v>43</v>
      </c>
      <c r="AL28" s="382"/>
      <c r="AM28" s="382"/>
      <c r="AN28" s="382"/>
      <c r="AO28" s="382"/>
      <c r="AP28" s="38"/>
      <c r="AQ28" s="38"/>
      <c r="AR28" s="41"/>
      <c r="BE28" s="372"/>
    </row>
    <row r="29" spans="1:71" s="3" customFormat="1" ht="14.45" customHeight="1" x14ac:dyDescent="0.2">
      <c r="B29" s="42"/>
      <c r="C29" s="43"/>
      <c r="D29" s="31" t="s">
        <v>44</v>
      </c>
      <c r="E29" s="43"/>
      <c r="F29" s="31" t="s">
        <v>45</v>
      </c>
      <c r="G29" s="43"/>
      <c r="H29" s="43"/>
      <c r="I29" s="43"/>
      <c r="J29" s="43"/>
      <c r="K29" s="43"/>
      <c r="L29" s="385">
        <v>0.21</v>
      </c>
      <c r="M29" s="384"/>
      <c r="N29" s="384"/>
      <c r="O29" s="384"/>
      <c r="P29" s="384"/>
      <c r="Q29" s="43"/>
      <c r="R29" s="43"/>
      <c r="S29" s="43"/>
      <c r="T29" s="43"/>
      <c r="U29" s="43"/>
      <c r="V29" s="43"/>
      <c r="W29" s="383">
        <f>ROUND(AZ54, 2)</f>
        <v>0</v>
      </c>
      <c r="X29" s="384"/>
      <c r="Y29" s="384"/>
      <c r="Z29" s="384"/>
      <c r="AA29" s="384"/>
      <c r="AB29" s="384"/>
      <c r="AC29" s="384"/>
      <c r="AD29" s="384"/>
      <c r="AE29" s="384"/>
      <c r="AF29" s="43"/>
      <c r="AG29" s="43"/>
      <c r="AH29" s="43"/>
      <c r="AI29" s="43"/>
      <c r="AJ29" s="43"/>
      <c r="AK29" s="383">
        <f>ROUND(AV54, 2)</f>
        <v>0</v>
      </c>
      <c r="AL29" s="384"/>
      <c r="AM29" s="384"/>
      <c r="AN29" s="384"/>
      <c r="AO29" s="384"/>
      <c r="AP29" s="43"/>
      <c r="AQ29" s="43"/>
      <c r="AR29" s="44"/>
      <c r="BE29" s="373"/>
    </row>
    <row r="30" spans="1:71" s="3" customFormat="1" ht="14.45" customHeight="1" x14ac:dyDescent="0.2">
      <c r="B30" s="42"/>
      <c r="C30" s="43"/>
      <c r="D30" s="43"/>
      <c r="E30" s="43"/>
      <c r="F30" s="31" t="s">
        <v>46</v>
      </c>
      <c r="G30" s="43"/>
      <c r="H30" s="43"/>
      <c r="I30" s="43"/>
      <c r="J30" s="43"/>
      <c r="K30" s="43"/>
      <c r="L30" s="385">
        <v>0.12</v>
      </c>
      <c r="M30" s="384"/>
      <c r="N30" s="384"/>
      <c r="O30" s="384"/>
      <c r="P30" s="384"/>
      <c r="Q30" s="43"/>
      <c r="R30" s="43"/>
      <c r="S30" s="43"/>
      <c r="T30" s="43"/>
      <c r="U30" s="43"/>
      <c r="V30" s="43"/>
      <c r="W30" s="383">
        <f>ROUND(BA54, 2)</f>
        <v>0</v>
      </c>
      <c r="X30" s="384"/>
      <c r="Y30" s="384"/>
      <c r="Z30" s="384"/>
      <c r="AA30" s="384"/>
      <c r="AB30" s="384"/>
      <c r="AC30" s="384"/>
      <c r="AD30" s="384"/>
      <c r="AE30" s="384"/>
      <c r="AF30" s="43"/>
      <c r="AG30" s="43"/>
      <c r="AH30" s="43"/>
      <c r="AI30" s="43"/>
      <c r="AJ30" s="43"/>
      <c r="AK30" s="383">
        <f>ROUND(AW54, 2)</f>
        <v>0</v>
      </c>
      <c r="AL30" s="384"/>
      <c r="AM30" s="384"/>
      <c r="AN30" s="384"/>
      <c r="AO30" s="384"/>
      <c r="AP30" s="43"/>
      <c r="AQ30" s="43"/>
      <c r="AR30" s="44"/>
      <c r="BE30" s="373"/>
    </row>
    <row r="31" spans="1:71" s="3" customFormat="1" ht="14.45" hidden="1" customHeight="1" x14ac:dyDescent="0.2">
      <c r="B31" s="42"/>
      <c r="C31" s="43"/>
      <c r="D31" s="43"/>
      <c r="E31" s="43"/>
      <c r="F31" s="31" t="s">
        <v>47</v>
      </c>
      <c r="G31" s="43"/>
      <c r="H31" s="43"/>
      <c r="I31" s="43"/>
      <c r="J31" s="43"/>
      <c r="K31" s="43"/>
      <c r="L31" s="385">
        <v>0.21</v>
      </c>
      <c r="M31" s="384"/>
      <c r="N31" s="384"/>
      <c r="O31" s="384"/>
      <c r="P31" s="384"/>
      <c r="Q31" s="43"/>
      <c r="R31" s="43"/>
      <c r="S31" s="43"/>
      <c r="T31" s="43"/>
      <c r="U31" s="43"/>
      <c r="V31" s="43"/>
      <c r="W31" s="383">
        <f>ROUND(BB54, 2)</f>
        <v>0</v>
      </c>
      <c r="X31" s="384"/>
      <c r="Y31" s="384"/>
      <c r="Z31" s="384"/>
      <c r="AA31" s="384"/>
      <c r="AB31" s="384"/>
      <c r="AC31" s="384"/>
      <c r="AD31" s="384"/>
      <c r="AE31" s="384"/>
      <c r="AF31" s="43"/>
      <c r="AG31" s="43"/>
      <c r="AH31" s="43"/>
      <c r="AI31" s="43"/>
      <c r="AJ31" s="43"/>
      <c r="AK31" s="383">
        <v>0</v>
      </c>
      <c r="AL31" s="384"/>
      <c r="AM31" s="384"/>
      <c r="AN31" s="384"/>
      <c r="AO31" s="384"/>
      <c r="AP31" s="43"/>
      <c r="AQ31" s="43"/>
      <c r="AR31" s="44"/>
      <c r="BE31" s="373"/>
    </row>
    <row r="32" spans="1:71" s="3" customFormat="1" ht="14.45" hidden="1" customHeight="1" x14ac:dyDescent="0.2">
      <c r="B32" s="42"/>
      <c r="C32" s="43"/>
      <c r="D32" s="43"/>
      <c r="E32" s="43"/>
      <c r="F32" s="31" t="s">
        <v>48</v>
      </c>
      <c r="G32" s="43"/>
      <c r="H32" s="43"/>
      <c r="I32" s="43"/>
      <c r="J32" s="43"/>
      <c r="K32" s="43"/>
      <c r="L32" s="385">
        <v>0.12</v>
      </c>
      <c r="M32" s="384"/>
      <c r="N32" s="384"/>
      <c r="O32" s="384"/>
      <c r="P32" s="384"/>
      <c r="Q32" s="43"/>
      <c r="R32" s="43"/>
      <c r="S32" s="43"/>
      <c r="T32" s="43"/>
      <c r="U32" s="43"/>
      <c r="V32" s="43"/>
      <c r="W32" s="383">
        <f>ROUND(BC54, 2)</f>
        <v>0</v>
      </c>
      <c r="X32" s="384"/>
      <c r="Y32" s="384"/>
      <c r="Z32" s="384"/>
      <c r="AA32" s="384"/>
      <c r="AB32" s="384"/>
      <c r="AC32" s="384"/>
      <c r="AD32" s="384"/>
      <c r="AE32" s="384"/>
      <c r="AF32" s="43"/>
      <c r="AG32" s="43"/>
      <c r="AH32" s="43"/>
      <c r="AI32" s="43"/>
      <c r="AJ32" s="43"/>
      <c r="AK32" s="383">
        <v>0</v>
      </c>
      <c r="AL32" s="384"/>
      <c r="AM32" s="384"/>
      <c r="AN32" s="384"/>
      <c r="AO32" s="384"/>
      <c r="AP32" s="43"/>
      <c r="AQ32" s="43"/>
      <c r="AR32" s="44"/>
      <c r="BE32" s="373"/>
    </row>
    <row r="33" spans="1:57" s="3" customFormat="1" ht="14.45" hidden="1" customHeight="1" x14ac:dyDescent="0.2">
      <c r="B33" s="42"/>
      <c r="C33" s="43"/>
      <c r="D33" s="43"/>
      <c r="E33" s="43"/>
      <c r="F33" s="31" t="s">
        <v>49</v>
      </c>
      <c r="G33" s="43"/>
      <c r="H33" s="43"/>
      <c r="I33" s="43"/>
      <c r="J33" s="43"/>
      <c r="K33" s="43"/>
      <c r="L33" s="385">
        <v>0</v>
      </c>
      <c r="M33" s="384"/>
      <c r="N33" s="384"/>
      <c r="O33" s="384"/>
      <c r="P33" s="384"/>
      <c r="Q33" s="43"/>
      <c r="R33" s="43"/>
      <c r="S33" s="43"/>
      <c r="T33" s="43"/>
      <c r="U33" s="43"/>
      <c r="V33" s="43"/>
      <c r="W33" s="383">
        <f>ROUND(BD54, 2)</f>
        <v>0</v>
      </c>
      <c r="X33" s="384"/>
      <c r="Y33" s="384"/>
      <c r="Z33" s="384"/>
      <c r="AA33" s="384"/>
      <c r="AB33" s="384"/>
      <c r="AC33" s="384"/>
      <c r="AD33" s="384"/>
      <c r="AE33" s="384"/>
      <c r="AF33" s="43"/>
      <c r="AG33" s="43"/>
      <c r="AH33" s="43"/>
      <c r="AI33" s="43"/>
      <c r="AJ33" s="43"/>
      <c r="AK33" s="383">
        <v>0</v>
      </c>
      <c r="AL33" s="384"/>
      <c r="AM33" s="384"/>
      <c r="AN33" s="384"/>
      <c r="AO33" s="384"/>
      <c r="AP33" s="43"/>
      <c r="AQ33" s="43"/>
      <c r="AR33" s="44"/>
    </row>
    <row r="34" spans="1:57" s="2" customFormat="1" ht="6.95" customHeight="1" x14ac:dyDescent="0.2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 x14ac:dyDescent="0.2">
      <c r="A35" s="36"/>
      <c r="B35" s="37"/>
      <c r="C35" s="45"/>
      <c r="D35" s="46" t="s">
        <v>50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51</v>
      </c>
      <c r="U35" s="47"/>
      <c r="V35" s="47"/>
      <c r="W35" s="47"/>
      <c r="X35" s="389" t="s">
        <v>52</v>
      </c>
      <c r="Y35" s="387"/>
      <c r="Z35" s="387"/>
      <c r="AA35" s="387"/>
      <c r="AB35" s="387"/>
      <c r="AC35" s="47"/>
      <c r="AD35" s="47"/>
      <c r="AE35" s="47"/>
      <c r="AF35" s="47"/>
      <c r="AG35" s="47"/>
      <c r="AH35" s="47"/>
      <c r="AI35" s="47"/>
      <c r="AJ35" s="47"/>
      <c r="AK35" s="386">
        <f>SUM(AK26:AK33)</f>
        <v>0</v>
      </c>
      <c r="AL35" s="387"/>
      <c r="AM35" s="387"/>
      <c r="AN35" s="387"/>
      <c r="AO35" s="388"/>
      <c r="AP35" s="45"/>
      <c r="AQ35" s="45"/>
      <c r="AR35" s="41"/>
      <c r="BE35" s="36"/>
    </row>
    <row r="36" spans="1:57" s="2" customFormat="1" ht="6.95" customHeight="1" x14ac:dyDescent="0.2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 x14ac:dyDescent="0.2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 x14ac:dyDescent="0.2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 x14ac:dyDescent="0.2">
      <c r="A42" s="36"/>
      <c r="B42" s="37"/>
      <c r="C42" s="25" t="s">
        <v>53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 x14ac:dyDescent="0.2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 x14ac:dyDescent="0.2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1175/24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 x14ac:dyDescent="0.2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51" t="str">
        <f>K6</f>
        <v>Rekonstrukce ledové plochy Zimního stadionu Žďár nad Sázavou</v>
      </c>
      <c r="M45" s="352"/>
      <c r="N45" s="352"/>
      <c r="O45" s="352"/>
      <c r="P45" s="352"/>
      <c r="Q45" s="352"/>
      <c r="R45" s="352"/>
      <c r="S45" s="352"/>
      <c r="T45" s="352"/>
      <c r="U45" s="352"/>
      <c r="V45" s="352"/>
      <c r="W45" s="352"/>
      <c r="X45" s="352"/>
      <c r="Y45" s="352"/>
      <c r="Z45" s="352"/>
      <c r="AA45" s="352"/>
      <c r="AB45" s="352"/>
      <c r="AC45" s="352"/>
      <c r="AD45" s="352"/>
      <c r="AE45" s="352"/>
      <c r="AF45" s="352"/>
      <c r="AG45" s="352"/>
      <c r="AH45" s="352"/>
      <c r="AI45" s="352"/>
      <c r="AJ45" s="352"/>
      <c r="AK45" s="58"/>
      <c r="AL45" s="58"/>
      <c r="AM45" s="58"/>
      <c r="AN45" s="58"/>
      <c r="AO45" s="58"/>
      <c r="AP45" s="58"/>
      <c r="AQ45" s="58"/>
      <c r="AR45" s="59"/>
    </row>
    <row r="46" spans="1:57" s="2" customFormat="1" ht="6.95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 x14ac:dyDescent="0.2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parc. č. 2159, k.ú Město Žďár (795232)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53">
        <f>IF(AN8= "","",AN8)</f>
        <v>46008</v>
      </c>
      <c r="AN47" s="353"/>
      <c r="AO47" s="38"/>
      <c r="AP47" s="38"/>
      <c r="AQ47" s="38"/>
      <c r="AR47" s="41"/>
      <c r="BE47" s="36"/>
    </row>
    <row r="48" spans="1:57" s="2" customFormat="1" ht="6.95" customHeight="1" x14ac:dyDescent="0.2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 x14ac:dyDescent="0.2">
      <c r="A49" s="36"/>
      <c r="B49" s="37"/>
      <c r="C49" s="31" t="s">
        <v>24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Město Žďár nad Sázavou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31</v>
      </c>
      <c r="AJ49" s="38"/>
      <c r="AK49" s="38"/>
      <c r="AL49" s="38"/>
      <c r="AM49" s="354" t="str">
        <f>IF(E17="","",E17)</f>
        <v>AS PROJECT s.r.o.</v>
      </c>
      <c r="AN49" s="355"/>
      <c r="AO49" s="355"/>
      <c r="AP49" s="355"/>
      <c r="AQ49" s="38"/>
      <c r="AR49" s="41"/>
      <c r="AS49" s="356" t="s">
        <v>54</v>
      </c>
      <c r="AT49" s="357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 x14ac:dyDescent="0.2">
      <c r="A50" s="36"/>
      <c r="B50" s="37"/>
      <c r="C50" s="31" t="s">
        <v>29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36</v>
      </c>
      <c r="AJ50" s="38"/>
      <c r="AK50" s="38"/>
      <c r="AL50" s="38"/>
      <c r="AM50" s="354" t="str">
        <f>IF(E20="","",E20)</f>
        <v xml:space="preserve"> </v>
      </c>
      <c r="AN50" s="355"/>
      <c r="AO50" s="355"/>
      <c r="AP50" s="355"/>
      <c r="AQ50" s="38"/>
      <c r="AR50" s="41"/>
      <c r="AS50" s="358"/>
      <c r="AT50" s="359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60"/>
      <c r="AT51" s="361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 x14ac:dyDescent="0.2">
      <c r="A52" s="36"/>
      <c r="B52" s="37"/>
      <c r="C52" s="362" t="s">
        <v>55</v>
      </c>
      <c r="D52" s="363"/>
      <c r="E52" s="363"/>
      <c r="F52" s="363"/>
      <c r="G52" s="363"/>
      <c r="H52" s="68"/>
      <c r="I52" s="365" t="s">
        <v>56</v>
      </c>
      <c r="J52" s="363"/>
      <c r="K52" s="363"/>
      <c r="L52" s="363"/>
      <c r="M52" s="363"/>
      <c r="N52" s="363"/>
      <c r="O52" s="363"/>
      <c r="P52" s="363"/>
      <c r="Q52" s="363"/>
      <c r="R52" s="363"/>
      <c r="S52" s="363"/>
      <c r="T52" s="363"/>
      <c r="U52" s="363"/>
      <c r="V52" s="363"/>
      <c r="W52" s="363"/>
      <c r="X52" s="363"/>
      <c r="Y52" s="363"/>
      <c r="Z52" s="363"/>
      <c r="AA52" s="363"/>
      <c r="AB52" s="363"/>
      <c r="AC52" s="363"/>
      <c r="AD52" s="363"/>
      <c r="AE52" s="363"/>
      <c r="AF52" s="363"/>
      <c r="AG52" s="364" t="s">
        <v>57</v>
      </c>
      <c r="AH52" s="363"/>
      <c r="AI52" s="363"/>
      <c r="AJ52" s="363"/>
      <c r="AK52" s="363"/>
      <c r="AL52" s="363"/>
      <c r="AM52" s="363"/>
      <c r="AN52" s="365" t="s">
        <v>58</v>
      </c>
      <c r="AO52" s="363"/>
      <c r="AP52" s="363"/>
      <c r="AQ52" s="69" t="s">
        <v>59</v>
      </c>
      <c r="AR52" s="41"/>
      <c r="AS52" s="70" t="s">
        <v>60</v>
      </c>
      <c r="AT52" s="71" t="s">
        <v>61</v>
      </c>
      <c r="AU52" s="71" t="s">
        <v>62</v>
      </c>
      <c r="AV52" s="71" t="s">
        <v>63</v>
      </c>
      <c r="AW52" s="71" t="s">
        <v>64</v>
      </c>
      <c r="AX52" s="71" t="s">
        <v>65</v>
      </c>
      <c r="AY52" s="71" t="s">
        <v>66</v>
      </c>
      <c r="AZ52" s="71" t="s">
        <v>67</v>
      </c>
      <c r="BA52" s="71" t="s">
        <v>68</v>
      </c>
      <c r="BB52" s="71" t="s">
        <v>69</v>
      </c>
      <c r="BC52" s="71" t="s">
        <v>70</v>
      </c>
      <c r="BD52" s="72" t="s">
        <v>71</v>
      </c>
      <c r="BE52" s="36"/>
    </row>
    <row r="53" spans="1:91" s="2" customFormat="1" ht="10.9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 x14ac:dyDescent="0.2">
      <c r="B54" s="76"/>
      <c r="C54" s="77" t="s">
        <v>72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69">
        <f>ROUND(SUM(AG55:AG59),2)</f>
        <v>0</v>
      </c>
      <c r="AH54" s="369"/>
      <c r="AI54" s="369"/>
      <c r="AJ54" s="369"/>
      <c r="AK54" s="369"/>
      <c r="AL54" s="369"/>
      <c r="AM54" s="369"/>
      <c r="AN54" s="370">
        <f t="shared" ref="AN54:AN59" si="0">SUM(AG54,AT54)</f>
        <v>0</v>
      </c>
      <c r="AO54" s="370"/>
      <c r="AP54" s="370"/>
      <c r="AQ54" s="80" t="s">
        <v>19</v>
      </c>
      <c r="AR54" s="81"/>
      <c r="AS54" s="82">
        <f>ROUND(SUM(AS55:AS59),2)</f>
        <v>0</v>
      </c>
      <c r="AT54" s="83">
        <f t="shared" ref="AT54:AT59" si="1">ROUND(SUM(AV54:AW54),2)</f>
        <v>0</v>
      </c>
      <c r="AU54" s="84">
        <f>ROUND(SUM(AU55:AU59),5)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ROUND(SUM(AZ55:AZ59),2)</f>
        <v>0</v>
      </c>
      <c r="BA54" s="83">
        <f>ROUND(SUM(BA55:BA59),2)</f>
        <v>0</v>
      </c>
      <c r="BB54" s="83">
        <f>ROUND(SUM(BB55:BB59),2)</f>
        <v>0</v>
      </c>
      <c r="BC54" s="83">
        <f>ROUND(SUM(BC55:BC59),2)</f>
        <v>0</v>
      </c>
      <c r="BD54" s="85">
        <f>ROUND(SUM(BD55:BD59),2)</f>
        <v>0</v>
      </c>
      <c r="BS54" s="86" t="s">
        <v>73</v>
      </c>
      <c r="BT54" s="86" t="s">
        <v>74</v>
      </c>
      <c r="BU54" s="87" t="s">
        <v>75</v>
      </c>
      <c r="BV54" s="86" t="s">
        <v>76</v>
      </c>
      <c r="BW54" s="86" t="s">
        <v>5</v>
      </c>
      <c r="BX54" s="86" t="s">
        <v>77</v>
      </c>
      <c r="CL54" s="86" t="s">
        <v>19</v>
      </c>
    </row>
    <row r="55" spans="1:91" s="7" customFormat="1" ht="16.5" customHeight="1" x14ac:dyDescent="0.2">
      <c r="A55" s="88" t="s">
        <v>78</v>
      </c>
      <c r="B55" s="89"/>
      <c r="C55" s="90"/>
      <c r="D55" s="366" t="s">
        <v>79</v>
      </c>
      <c r="E55" s="366"/>
      <c r="F55" s="366"/>
      <c r="G55" s="366"/>
      <c r="H55" s="366"/>
      <c r="I55" s="91"/>
      <c r="J55" s="366" t="s">
        <v>80</v>
      </c>
      <c r="K55" s="366"/>
      <c r="L55" s="366"/>
      <c r="M55" s="366"/>
      <c r="N55" s="366"/>
      <c r="O55" s="366"/>
      <c r="P55" s="366"/>
      <c r="Q55" s="366"/>
      <c r="R55" s="366"/>
      <c r="S55" s="366"/>
      <c r="T55" s="366"/>
      <c r="U55" s="366"/>
      <c r="V55" s="366"/>
      <c r="W55" s="366"/>
      <c r="X55" s="366"/>
      <c r="Y55" s="366"/>
      <c r="Z55" s="366"/>
      <c r="AA55" s="366"/>
      <c r="AB55" s="366"/>
      <c r="AC55" s="366"/>
      <c r="AD55" s="366"/>
      <c r="AE55" s="366"/>
      <c r="AF55" s="366"/>
      <c r="AG55" s="367">
        <f>'D.1.1 - Architektonicko s...'!J30</f>
        <v>0</v>
      </c>
      <c r="AH55" s="368"/>
      <c r="AI55" s="368"/>
      <c r="AJ55" s="368"/>
      <c r="AK55" s="368"/>
      <c r="AL55" s="368"/>
      <c r="AM55" s="368"/>
      <c r="AN55" s="367">
        <f t="shared" si="0"/>
        <v>0</v>
      </c>
      <c r="AO55" s="368"/>
      <c r="AP55" s="368"/>
      <c r="AQ55" s="92" t="s">
        <v>81</v>
      </c>
      <c r="AR55" s="93"/>
      <c r="AS55" s="94">
        <v>0</v>
      </c>
      <c r="AT55" s="95">
        <f t="shared" si="1"/>
        <v>0</v>
      </c>
      <c r="AU55" s="96">
        <f>'D.1.1 - Architektonicko s...'!P103</f>
        <v>0</v>
      </c>
      <c r="AV55" s="95">
        <f>'D.1.1 - Architektonicko s...'!J33</f>
        <v>0</v>
      </c>
      <c r="AW55" s="95">
        <f>'D.1.1 - Architektonicko s...'!J34</f>
        <v>0</v>
      </c>
      <c r="AX55" s="95">
        <f>'D.1.1 - Architektonicko s...'!J35</f>
        <v>0</v>
      </c>
      <c r="AY55" s="95">
        <f>'D.1.1 - Architektonicko s...'!J36</f>
        <v>0</v>
      </c>
      <c r="AZ55" s="95">
        <f>'D.1.1 - Architektonicko s...'!F33</f>
        <v>0</v>
      </c>
      <c r="BA55" s="95">
        <f>'D.1.1 - Architektonicko s...'!F34</f>
        <v>0</v>
      </c>
      <c r="BB55" s="95">
        <f>'D.1.1 - Architektonicko s...'!F35</f>
        <v>0</v>
      </c>
      <c r="BC55" s="95">
        <f>'D.1.1 - Architektonicko s...'!F36</f>
        <v>0</v>
      </c>
      <c r="BD55" s="97">
        <f>'D.1.1 - Architektonicko s...'!F37</f>
        <v>0</v>
      </c>
      <c r="BT55" s="98" t="s">
        <v>82</v>
      </c>
      <c r="BV55" s="98" t="s">
        <v>76</v>
      </c>
      <c r="BW55" s="98" t="s">
        <v>83</v>
      </c>
      <c r="BX55" s="98" t="s">
        <v>5</v>
      </c>
      <c r="CL55" s="98" t="s">
        <v>19</v>
      </c>
      <c r="CM55" s="98" t="s">
        <v>84</v>
      </c>
    </row>
    <row r="56" spans="1:91" s="7" customFormat="1" ht="24.75" customHeight="1" x14ac:dyDescent="0.2">
      <c r="A56" s="88" t="s">
        <v>78</v>
      </c>
      <c r="B56" s="89"/>
      <c r="C56" s="90"/>
      <c r="D56" s="366" t="s">
        <v>85</v>
      </c>
      <c r="E56" s="366"/>
      <c r="F56" s="366"/>
      <c r="G56" s="366"/>
      <c r="H56" s="366"/>
      <c r="I56" s="91"/>
      <c r="J56" s="366" t="s">
        <v>86</v>
      </c>
      <c r="K56" s="366"/>
      <c r="L56" s="366"/>
      <c r="M56" s="366"/>
      <c r="N56" s="366"/>
      <c r="O56" s="366"/>
      <c r="P56" s="366"/>
      <c r="Q56" s="366"/>
      <c r="R56" s="366"/>
      <c r="S56" s="366"/>
      <c r="T56" s="366"/>
      <c r="U56" s="366"/>
      <c r="V56" s="366"/>
      <c r="W56" s="366"/>
      <c r="X56" s="366"/>
      <c r="Y56" s="366"/>
      <c r="Z56" s="366"/>
      <c r="AA56" s="366"/>
      <c r="AB56" s="366"/>
      <c r="AC56" s="366"/>
      <c r="AD56" s="366"/>
      <c r="AE56" s="366"/>
      <c r="AF56" s="366"/>
      <c r="AG56" s="367">
        <f>'D.1.4.1 - Elektronické ko...'!J30</f>
        <v>0</v>
      </c>
      <c r="AH56" s="368"/>
      <c r="AI56" s="368"/>
      <c r="AJ56" s="368"/>
      <c r="AK56" s="368"/>
      <c r="AL56" s="368"/>
      <c r="AM56" s="368"/>
      <c r="AN56" s="367">
        <f t="shared" si="0"/>
        <v>0</v>
      </c>
      <c r="AO56" s="368"/>
      <c r="AP56" s="368"/>
      <c r="AQ56" s="92" t="s">
        <v>81</v>
      </c>
      <c r="AR56" s="93"/>
      <c r="AS56" s="94">
        <v>0</v>
      </c>
      <c r="AT56" s="95">
        <f t="shared" si="1"/>
        <v>0</v>
      </c>
      <c r="AU56" s="96">
        <f>'D.1.4.1 - Elektronické ko...'!P85</f>
        <v>0</v>
      </c>
      <c r="AV56" s="95">
        <f>'D.1.4.1 - Elektronické ko...'!J33</f>
        <v>0</v>
      </c>
      <c r="AW56" s="95">
        <f>'D.1.4.1 - Elektronické ko...'!J34</f>
        <v>0</v>
      </c>
      <c r="AX56" s="95">
        <f>'D.1.4.1 - Elektronické ko...'!J35</f>
        <v>0</v>
      </c>
      <c r="AY56" s="95">
        <f>'D.1.4.1 - Elektronické ko...'!J36</f>
        <v>0</v>
      </c>
      <c r="AZ56" s="95">
        <f>'D.1.4.1 - Elektronické ko...'!F33</f>
        <v>0</v>
      </c>
      <c r="BA56" s="95">
        <f>'D.1.4.1 - Elektronické ko...'!F34</f>
        <v>0</v>
      </c>
      <c r="BB56" s="95">
        <f>'D.1.4.1 - Elektronické ko...'!F35</f>
        <v>0</v>
      </c>
      <c r="BC56" s="95">
        <f>'D.1.4.1 - Elektronické ko...'!F36</f>
        <v>0</v>
      </c>
      <c r="BD56" s="97">
        <f>'D.1.4.1 - Elektronické ko...'!F37</f>
        <v>0</v>
      </c>
      <c r="BT56" s="98" t="s">
        <v>82</v>
      </c>
      <c r="BV56" s="98" t="s">
        <v>76</v>
      </c>
      <c r="BW56" s="98" t="s">
        <v>87</v>
      </c>
      <c r="BX56" s="98" t="s">
        <v>5</v>
      </c>
      <c r="CL56" s="98" t="s">
        <v>19</v>
      </c>
      <c r="CM56" s="98" t="s">
        <v>84</v>
      </c>
    </row>
    <row r="57" spans="1:91" s="7" customFormat="1" ht="16.5" customHeight="1" x14ac:dyDescent="0.2">
      <c r="A57" s="88" t="s">
        <v>78</v>
      </c>
      <c r="B57" s="89"/>
      <c r="C57" s="90"/>
      <c r="D57" s="366" t="s">
        <v>88</v>
      </c>
      <c r="E57" s="366"/>
      <c r="F57" s="366"/>
      <c r="G57" s="366"/>
      <c r="H57" s="366"/>
      <c r="I57" s="91"/>
      <c r="J57" s="366" t="s">
        <v>89</v>
      </c>
      <c r="K57" s="366"/>
      <c r="L57" s="366"/>
      <c r="M57" s="366"/>
      <c r="N57" s="366"/>
      <c r="O57" s="366"/>
      <c r="P57" s="366"/>
      <c r="Q57" s="366"/>
      <c r="R57" s="366"/>
      <c r="S57" s="366"/>
      <c r="T57" s="366"/>
      <c r="U57" s="366"/>
      <c r="V57" s="366"/>
      <c r="W57" s="366"/>
      <c r="X57" s="366"/>
      <c r="Y57" s="366"/>
      <c r="Z57" s="366"/>
      <c r="AA57" s="366"/>
      <c r="AB57" s="366"/>
      <c r="AC57" s="366"/>
      <c r="AD57" s="366"/>
      <c r="AE57" s="366"/>
      <c r="AF57" s="366"/>
      <c r="AG57" s="367">
        <f>'D.1.4.2 - Ledová plocha'!J30</f>
        <v>0</v>
      </c>
      <c r="AH57" s="368"/>
      <c r="AI57" s="368"/>
      <c r="AJ57" s="368"/>
      <c r="AK57" s="368"/>
      <c r="AL57" s="368"/>
      <c r="AM57" s="368"/>
      <c r="AN57" s="367">
        <f t="shared" si="0"/>
        <v>0</v>
      </c>
      <c r="AO57" s="368"/>
      <c r="AP57" s="368"/>
      <c r="AQ57" s="92" t="s">
        <v>81</v>
      </c>
      <c r="AR57" s="93"/>
      <c r="AS57" s="94">
        <v>0</v>
      </c>
      <c r="AT57" s="95">
        <f t="shared" si="1"/>
        <v>0</v>
      </c>
      <c r="AU57" s="96">
        <f>'D.1.4.2 - Ledová plocha'!P96</f>
        <v>0</v>
      </c>
      <c r="AV57" s="95">
        <f>'D.1.4.2 - Ledová plocha'!J33</f>
        <v>0</v>
      </c>
      <c r="AW57" s="95">
        <f>'D.1.4.2 - Ledová plocha'!J34</f>
        <v>0</v>
      </c>
      <c r="AX57" s="95">
        <f>'D.1.4.2 - Ledová plocha'!J35</f>
        <v>0</v>
      </c>
      <c r="AY57" s="95">
        <f>'D.1.4.2 - Ledová plocha'!J36</f>
        <v>0</v>
      </c>
      <c r="AZ57" s="95">
        <f>'D.1.4.2 - Ledová plocha'!F33</f>
        <v>0</v>
      </c>
      <c r="BA57" s="95">
        <f>'D.1.4.2 - Ledová plocha'!F34</f>
        <v>0</v>
      </c>
      <c r="BB57" s="95">
        <f>'D.1.4.2 - Ledová plocha'!F35</f>
        <v>0</v>
      </c>
      <c r="BC57" s="95">
        <f>'D.1.4.2 - Ledová plocha'!F36</f>
        <v>0</v>
      </c>
      <c r="BD57" s="97">
        <f>'D.1.4.2 - Ledová plocha'!F37</f>
        <v>0</v>
      </c>
      <c r="BT57" s="98" t="s">
        <v>82</v>
      </c>
      <c r="BV57" s="98" t="s">
        <v>76</v>
      </c>
      <c r="BW57" s="98" t="s">
        <v>90</v>
      </c>
      <c r="BX57" s="98" t="s">
        <v>5</v>
      </c>
      <c r="CL57" s="98" t="s">
        <v>19</v>
      </c>
      <c r="CM57" s="98" t="s">
        <v>84</v>
      </c>
    </row>
    <row r="58" spans="1:91" s="7" customFormat="1" ht="16.5" customHeight="1" x14ac:dyDescent="0.2">
      <c r="A58" s="88" t="s">
        <v>78</v>
      </c>
      <c r="B58" s="89"/>
      <c r="C58" s="90"/>
      <c r="D58" s="366" t="s">
        <v>91</v>
      </c>
      <c r="E58" s="366"/>
      <c r="F58" s="366"/>
      <c r="G58" s="366"/>
      <c r="H58" s="366"/>
      <c r="I58" s="91"/>
      <c r="J58" s="366" t="s">
        <v>92</v>
      </c>
      <c r="K58" s="366"/>
      <c r="L58" s="366"/>
      <c r="M58" s="366"/>
      <c r="N58" s="366"/>
      <c r="O58" s="366"/>
      <c r="P58" s="366"/>
      <c r="Q58" s="366"/>
      <c r="R58" s="366"/>
      <c r="S58" s="366"/>
      <c r="T58" s="366"/>
      <c r="U58" s="366"/>
      <c r="V58" s="366"/>
      <c r="W58" s="366"/>
      <c r="X58" s="366"/>
      <c r="Y58" s="366"/>
      <c r="Z58" s="366"/>
      <c r="AA58" s="366"/>
      <c r="AB58" s="366"/>
      <c r="AC58" s="366"/>
      <c r="AD58" s="366"/>
      <c r="AE58" s="366"/>
      <c r="AF58" s="366"/>
      <c r="AG58" s="367">
        <f>'D.1.9 - Mantinely'!J30</f>
        <v>0</v>
      </c>
      <c r="AH58" s="368"/>
      <c r="AI58" s="368"/>
      <c r="AJ58" s="368"/>
      <c r="AK58" s="368"/>
      <c r="AL58" s="368"/>
      <c r="AM58" s="368"/>
      <c r="AN58" s="367">
        <f t="shared" si="0"/>
        <v>0</v>
      </c>
      <c r="AO58" s="368"/>
      <c r="AP58" s="368"/>
      <c r="AQ58" s="92" t="s">
        <v>81</v>
      </c>
      <c r="AR58" s="93"/>
      <c r="AS58" s="94">
        <v>0</v>
      </c>
      <c r="AT58" s="95">
        <f t="shared" si="1"/>
        <v>0</v>
      </c>
      <c r="AU58" s="96">
        <f>'D.1.9 - Mantinely'!P81</f>
        <v>0</v>
      </c>
      <c r="AV58" s="95">
        <f>'D.1.9 - Mantinely'!J33</f>
        <v>0</v>
      </c>
      <c r="AW58" s="95">
        <f>'D.1.9 - Mantinely'!J34</f>
        <v>0</v>
      </c>
      <c r="AX58" s="95">
        <f>'D.1.9 - Mantinely'!J35</f>
        <v>0</v>
      </c>
      <c r="AY58" s="95">
        <f>'D.1.9 - Mantinely'!J36</f>
        <v>0</v>
      </c>
      <c r="AZ58" s="95">
        <f>'D.1.9 - Mantinely'!F33</f>
        <v>0</v>
      </c>
      <c r="BA58" s="95">
        <f>'D.1.9 - Mantinely'!F34</f>
        <v>0</v>
      </c>
      <c r="BB58" s="95">
        <f>'D.1.9 - Mantinely'!F35</f>
        <v>0</v>
      </c>
      <c r="BC58" s="95">
        <f>'D.1.9 - Mantinely'!F36</f>
        <v>0</v>
      </c>
      <c r="BD58" s="97">
        <f>'D.1.9 - Mantinely'!F37</f>
        <v>0</v>
      </c>
      <c r="BT58" s="98" t="s">
        <v>82</v>
      </c>
      <c r="BV58" s="98" t="s">
        <v>76</v>
      </c>
      <c r="BW58" s="98" t="s">
        <v>93</v>
      </c>
      <c r="BX58" s="98" t="s">
        <v>5</v>
      </c>
      <c r="CL58" s="98" t="s">
        <v>19</v>
      </c>
      <c r="CM58" s="98" t="s">
        <v>84</v>
      </c>
    </row>
    <row r="59" spans="1:91" s="7" customFormat="1" ht="16.5" customHeight="1" x14ac:dyDescent="0.2">
      <c r="A59" s="88" t="s">
        <v>78</v>
      </c>
      <c r="B59" s="89"/>
      <c r="C59" s="90"/>
      <c r="D59" s="366" t="s">
        <v>94</v>
      </c>
      <c r="E59" s="366"/>
      <c r="F59" s="366"/>
      <c r="G59" s="366"/>
      <c r="H59" s="366"/>
      <c r="I59" s="91"/>
      <c r="J59" s="366" t="s">
        <v>95</v>
      </c>
      <c r="K59" s="366"/>
      <c r="L59" s="366"/>
      <c r="M59" s="366"/>
      <c r="N59" s="366"/>
      <c r="O59" s="366"/>
      <c r="P59" s="366"/>
      <c r="Q59" s="366"/>
      <c r="R59" s="366"/>
      <c r="S59" s="366"/>
      <c r="T59" s="366"/>
      <c r="U59" s="366"/>
      <c r="V59" s="366"/>
      <c r="W59" s="366"/>
      <c r="X59" s="366"/>
      <c r="Y59" s="366"/>
      <c r="Z59" s="366"/>
      <c r="AA59" s="366"/>
      <c r="AB59" s="366"/>
      <c r="AC59" s="366"/>
      <c r="AD59" s="366"/>
      <c r="AE59" s="366"/>
      <c r="AF59" s="366"/>
      <c r="AG59" s="367">
        <f>'VON - Vedlejší a ostatní ...'!J30</f>
        <v>0</v>
      </c>
      <c r="AH59" s="368"/>
      <c r="AI59" s="368"/>
      <c r="AJ59" s="368"/>
      <c r="AK59" s="368"/>
      <c r="AL59" s="368"/>
      <c r="AM59" s="368"/>
      <c r="AN59" s="367">
        <f t="shared" si="0"/>
        <v>0</v>
      </c>
      <c r="AO59" s="368"/>
      <c r="AP59" s="368"/>
      <c r="AQ59" s="92" t="s">
        <v>94</v>
      </c>
      <c r="AR59" s="93"/>
      <c r="AS59" s="99">
        <v>0</v>
      </c>
      <c r="AT59" s="100">
        <f t="shared" si="1"/>
        <v>0</v>
      </c>
      <c r="AU59" s="101">
        <f>'VON - Vedlejší a ostatní ...'!P80</f>
        <v>0</v>
      </c>
      <c r="AV59" s="100">
        <f>'VON - Vedlejší a ostatní ...'!J33</f>
        <v>0</v>
      </c>
      <c r="AW59" s="100">
        <f>'VON - Vedlejší a ostatní ...'!J34</f>
        <v>0</v>
      </c>
      <c r="AX59" s="100">
        <f>'VON - Vedlejší a ostatní ...'!J35</f>
        <v>0</v>
      </c>
      <c r="AY59" s="100">
        <f>'VON - Vedlejší a ostatní ...'!J36</f>
        <v>0</v>
      </c>
      <c r="AZ59" s="100">
        <f>'VON - Vedlejší a ostatní ...'!F33</f>
        <v>0</v>
      </c>
      <c r="BA59" s="100">
        <f>'VON - Vedlejší a ostatní ...'!F34</f>
        <v>0</v>
      </c>
      <c r="BB59" s="100">
        <f>'VON - Vedlejší a ostatní ...'!F35</f>
        <v>0</v>
      </c>
      <c r="BC59" s="100">
        <f>'VON - Vedlejší a ostatní ...'!F36</f>
        <v>0</v>
      </c>
      <c r="BD59" s="102">
        <f>'VON - Vedlejší a ostatní ...'!F37</f>
        <v>0</v>
      </c>
      <c r="BT59" s="98" t="s">
        <v>82</v>
      </c>
      <c r="BV59" s="98" t="s">
        <v>76</v>
      </c>
      <c r="BW59" s="98" t="s">
        <v>96</v>
      </c>
      <c r="BX59" s="98" t="s">
        <v>5</v>
      </c>
      <c r="CL59" s="98" t="s">
        <v>19</v>
      </c>
      <c r="CM59" s="98" t="s">
        <v>84</v>
      </c>
    </row>
    <row r="60" spans="1:91" s="2" customFormat="1" ht="30" customHeight="1" x14ac:dyDescent="0.2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41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91" s="2" customFormat="1" ht="6.95" customHeight="1" x14ac:dyDescent="0.2">
      <c r="A61" s="36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41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</sheetData>
  <sheetProtection algorithmName="SHA-512" hashValue="TGWrWDm60AzllaYNfaqeySronYy064cQcVbDtzJwRLuM1Xnc97vobwukmbPi1KmIH9+iLoJmvEZbBswXBAkygA==" saltValue="isN07J1OUwovEgK1tHh6cYD3GL/ckkNDUWiMK2uC23UraiOo95zo9AlvgdsfsyU8x72bWceWyKtMQYDIT19/VA==" spinCount="100000" sheet="1" objects="1" scenarios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J45"/>
    <mergeCell ref="AM47:AN47"/>
    <mergeCell ref="AM49:AP49"/>
    <mergeCell ref="AS49:AT51"/>
    <mergeCell ref="AM50:AP50"/>
  </mergeCells>
  <hyperlinks>
    <hyperlink ref="A55" location="'D.1.1 - Architektonicko s...'!C2" display="/" xr:uid="{00000000-0004-0000-0000-000000000000}"/>
    <hyperlink ref="A56" location="'D.1.4.1 - Elektronické ko...'!C2" display="/" xr:uid="{00000000-0004-0000-0000-000001000000}"/>
    <hyperlink ref="A57" location="'D.1.4.2 - Ledová plocha'!C2" display="/" xr:uid="{00000000-0004-0000-0000-000002000000}"/>
    <hyperlink ref="A58" location="'D.1.9 - Mantinely'!C2" display="/" xr:uid="{00000000-0004-0000-0000-000003000000}"/>
    <hyperlink ref="A59" location="'VON - Vedlejší a ostatní 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813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 x14ac:dyDescent="0.2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83</v>
      </c>
      <c r="AZ2" s="103" t="s">
        <v>97</v>
      </c>
      <c r="BA2" s="103" t="s">
        <v>98</v>
      </c>
      <c r="BB2" s="103" t="s">
        <v>99</v>
      </c>
      <c r="BC2" s="103" t="s">
        <v>100</v>
      </c>
      <c r="BD2" s="103" t="s">
        <v>101</v>
      </c>
    </row>
    <row r="3" spans="1:56" s="1" customFormat="1" ht="6.95" customHeight="1" x14ac:dyDescent="0.2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84</v>
      </c>
      <c r="AZ3" s="103" t="s">
        <v>102</v>
      </c>
      <c r="BA3" s="103" t="s">
        <v>103</v>
      </c>
      <c r="BB3" s="103" t="s">
        <v>99</v>
      </c>
      <c r="BC3" s="103" t="s">
        <v>104</v>
      </c>
      <c r="BD3" s="103" t="s">
        <v>101</v>
      </c>
    </row>
    <row r="4" spans="1:56" s="1" customFormat="1" ht="24.95" customHeight="1" x14ac:dyDescent="0.2">
      <c r="B4" s="22"/>
      <c r="D4" s="106" t="s">
        <v>105</v>
      </c>
      <c r="L4" s="22"/>
      <c r="M4" s="107" t="s">
        <v>10</v>
      </c>
      <c r="AT4" s="19" t="s">
        <v>4</v>
      </c>
      <c r="AZ4" s="103" t="s">
        <v>106</v>
      </c>
      <c r="BA4" s="103" t="s">
        <v>107</v>
      </c>
      <c r="BB4" s="103" t="s">
        <v>99</v>
      </c>
      <c r="BC4" s="103" t="s">
        <v>108</v>
      </c>
      <c r="BD4" s="103" t="s">
        <v>101</v>
      </c>
    </row>
    <row r="5" spans="1:56" s="1" customFormat="1" ht="6.95" customHeight="1" x14ac:dyDescent="0.2">
      <c r="B5" s="22"/>
      <c r="L5" s="22"/>
      <c r="AZ5" s="103" t="s">
        <v>109</v>
      </c>
      <c r="BA5" s="103" t="s">
        <v>110</v>
      </c>
      <c r="BB5" s="103" t="s">
        <v>111</v>
      </c>
      <c r="BC5" s="103" t="s">
        <v>112</v>
      </c>
      <c r="BD5" s="103" t="s">
        <v>101</v>
      </c>
    </row>
    <row r="6" spans="1:56" s="1" customFormat="1" ht="12" customHeight="1" x14ac:dyDescent="0.2">
      <c r="B6" s="22"/>
      <c r="D6" s="108" t="s">
        <v>16</v>
      </c>
      <c r="L6" s="22"/>
      <c r="AZ6" s="103" t="s">
        <v>113</v>
      </c>
      <c r="BA6" s="103" t="s">
        <v>114</v>
      </c>
      <c r="BB6" s="103" t="s">
        <v>99</v>
      </c>
      <c r="BC6" s="103" t="s">
        <v>115</v>
      </c>
      <c r="BD6" s="103" t="s">
        <v>101</v>
      </c>
    </row>
    <row r="7" spans="1:56" s="1" customFormat="1" ht="16.5" customHeight="1" x14ac:dyDescent="0.2">
      <c r="B7" s="22"/>
      <c r="E7" s="391" t="str">
        <f>'Rekapitulace stavby'!K6</f>
        <v>Rekonstrukce ledové plochy Zimního stadionu Žďár nad Sázavou</v>
      </c>
      <c r="F7" s="392"/>
      <c r="G7" s="392"/>
      <c r="H7" s="392"/>
      <c r="L7" s="22"/>
      <c r="AZ7" s="103" t="s">
        <v>116</v>
      </c>
      <c r="BA7" s="103" t="s">
        <v>117</v>
      </c>
      <c r="BB7" s="103" t="s">
        <v>99</v>
      </c>
      <c r="BC7" s="103" t="s">
        <v>118</v>
      </c>
      <c r="BD7" s="103" t="s">
        <v>101</v>
      </c>
    </row>
    <row r="8" spans="1:56" s="2" customFormat="1" ht="12" customHeight="1" x14ac:dyDescent="0.2">
      <c r="A8" s="36"/>
      <c r="B8" s="41"/>
      <c r="C8" s="36"/>
      <c r="D8" s="108" t="s">
        <v>119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Z8" s="103" t="s">
        <v>120</v>
      </c>
      <c r="BA8" s="103" t="s">
        <v>121</v>
      </c>
      <c r="BB8" s="103" t="s">
        <v>99</v>
      </c>
      <c r="BC8" s="103" t="s">
        <v>122</v>
      </c>
      <c r="BD8" s="103" t="s">
        <v>101</v>
      </c>
    </row>
    <row r="9" spans="1:56" s="2" customFormat="1" ht="16.5" customHeight="1" x14ac:dyDescent="0.2">
      <c r="A9" s="36"/>
      <c r="B9" s="41"/>
      <c r="C9" s="36"/>
      <c r="D9" s="36"/>
      <c r="E9" s="393" t="s">
        <v>123</v>
      </c>
      <c r="F9" s="394"/>
      <c r="G9" s="394"/>
      <c r="H9" s="394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Z9" s="103" t="s">
        <v>124</v>
      </c>
      <c r="BA9" s="103" t="s">
        <v>125</v>
      </c>
      <c r="BB9" s="103" t="s">
        <v>111</v>
      </c>
      <c r="BC9" s="103" t="s">
        <v>126</v>
      </c>
      <c r="BD9" s="103" t="s">
        <v>101</v>
      </c>
    </row>
    <row r="10" spans="1:56" s="2" customFormat="1" ht="11.25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Z10" s="103" t="s">
        <v>127</v>
      </c>
      <c r="BA10" s="103" t="s">
        <v>128</v>
      </c>
      <c r="BB10" s="103" t="s">
        <v>111</v>
      </c>
      <c r="BC10" s="103" t="s">
        <v>129</v>
      </c>
      <c r="BD10" s="103" t="s">
        <v>101</v>
      </c>
    </row>
    <row r="11" spans="1:56" s="2" customFormat="1" ht="12" customHeight="1" x14ac:dyDescent="0.2">
      <c r="A11" s="36"/>
      <c r="B11" s="41"/>
      <c r="C11" s="36"/>
      <c r="D11" s="108" t="s">
        <v>18</v>
      </c>
      <c r="E11" s="36"/>
      <c r="F11" s="110" t="s">
        <v>19</v>
      </c>
      <c r="G11" s="36"/>
      <c r="H11" s="36"/>
      <c r="I11" s="108" t="s">
        <v>20</v>
      </c>
      <c r="J11" s="110" t="s">
        <v>19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Z11" s="103" t="s">
        <v>130</v>
      </c>
      <c r="BA11" s="103" t="s">
        <v>131</v>
      </c>
      <c r="BB11" s="103" t="s">
        <v>99</v>
      </c>
      <c r="BC11" s="103" t="s">
        <v>132</v>
      </c>
      <c r="BD11" s="103" t="s">
        <v>101</v>
      </c>
    </row>
    <row r="12" spans="1:56" s="2" customFormat="1" ht="12" customHeight="1" x14ac:dyDescent="0.2">
      <c r="A12" s="36"/>
      <c r="B12" s="41"/>
      <c r="C12" s="36"/>
      <c r="D12" s="108" t="s">
        <v>21</v>
      </c>
      <c r="E12" s="36"/>
      <c r="F12" s="110" t="s">
        <v>22</v>
      </c>
      <c r="G12" s="36"/>
      <c r="H12" s="36"/>
      <c r="I12" s="108" t="s">
        <v>23</v>
      </c>
      <c r="J12" s="111">
        <f>'Rekapitulace stavby'!AN8</f>
        <v>46008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Z12" s="103" t="s">
        <v>133</v>
      </c>
      <c r="BA12" s="103" t="s">
        <v>134</v>
      </c>
      <c r="BB12" s="103" t="s">
        <v>99</v>
      </c>
      <c r="BC12" s="103" t="s">
        <v>135</v>
      </c>
      <c r="BD12" s="103" t="s">
        <v>101</v>
      </c>
    </row>
    <row r="13" spans="1:56" s="2" customFormat="1" ht="10.9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56" s="2" customFormat="1" ht="12" customHeight="1" x14ac:dyDescent="0.2">
      <c r="A14" s="36"/>
      <c r="B14" s="41"/>
      <c r="C14" s="36"/>
      <c r="D14" s="108" t="s">
        <v>24</v>
      </c>
      <c r="E14" s="36"/>
      <c r="F14" s="36"/>
      <c r="G14" s="36"/>
      <c r="H14" s="36"/>
      <c r="I14" s="108" t="s">
        <v>25</v>
      </c>
      <c r="J14" s="110" t="s">
        <v>26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56" s="2" customFormat="1" ht="18" customHeight="1" x14ac:dyDescent="0.2">
      <c r="A15" s="36"/>
      <c r="B15" s="41"/>
      <c r="C15" s="36"/>
      <c r="D15" s="36"/>
      <c r="E15" s="110" t="s">
        <v>27</v>
      </c>
      <c r="F15" s="36"/>
      <c r="G15" s="36"/>
      <c r="H15" s="36"/>
      <c r="I15" s="108" t="s">
        <v>28</v>
      </c>
      <c r="J15" s="110" t="s">
        <v>19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56" s="2" customFormat="1" ht="6.95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08" t="s">
        <v>29</v>
      </c>
      <c r="E17" s="36"/>
      <c r="F17" s="36"/>
      <c r="G17" s="36"/>
      <c r="H17" s="36"/>
      <c r="I17" s="108" t="s">
        <v>25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395" t="str">
        <f>'Rekapitulace stavby'!E14</f>
        <v>Vyplň údaj</v>
      </c>
      <c r="F18" s="396"/>
      <c r="G18" s="396"/>
      <c r="H18" s="396"/>
      <c r="I18" s="108" t="s">
        <v>28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08" t="s">
        <v>31</v>
      </c>
      <c r="E20" s="36"/>
      <c r="F20" s="36"/>
      <c r="G20" s="36"/>
      <c r="H20" s="36"/>
      <c r="I20" s="108" t="s">
        <v>25</v>
      </c>
      <c r="J20" s="110" t="s">
        <v>32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10" t="s">
        <v>33</v>
      </c>
      <c r="F21" s="36"/>
      <c r="G21" s="36"/>
      <c r="H21" s="36"/>
      <c r="I21" s="108" t="s">
        <v>28</v>
      </c>
      <c r="J21" s="110" t="s">
        <v>34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08" t="s">
        <v>36</v>
      </c>
      <c r="E23" s="36"/>
      <c r="F23" s="36"/>
      <c r="G23" s="36"/>
      <c r="H23" s="36"/>
      <c r="I23" s="108" t="s">
        <v>25</v>
      </c>
      <c r="J23" s="110" t="str">
        <f>IF('Rekapitulace stavby'!AN19="","",'Rekapitulace stavby'!AN19)</f>
        <v/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10" t="str">
        <f>IF('Rekapitulace stavby'!E20="","",'Rekapitulace stavby'!E20)</f>
        <v xml:space="preserve"> </v>
      </c>
      <c r="F24" s="36"/>
      <c r="G24" s="36"/>
      <c r="H24" s="36"/>
      <c r="I24" s="108" t="s">
        <v>28</v>
      </c>
      <c r="J24" s="110" t="str">
        <f>IF('Rekapitulace stavby'!AN20="","",'Rekapitulace stavby'!AN20)</f>
        <v/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08" t="s">
        <v>38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 x14ac:dyDescent="0.2">
      <c r="A27" s="112"/>
      <c r="B27" s="113"/>
      <c r="C27" s="112"/>
      <c r="D27" s="112"/>
      <c r="E27" s="397" t="s">
        <v>19</v>
      </c>
      <c r="F27" s="397"/>
      <c r="G27" s="397"/>
      <c r="H27" s="39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16" t="s">
        <v>40</v>
      </c>
      <c r="E30" s="36"/>
      <c r="F30" s="36"/>
      <c r="G30" s="36"/>
      <c r="H30" s="36"/>
      <c r="I30" s="36"/>
      <c r="J30" s="117">
        <f>ROUND(J103,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 x14ac:dyDescent="0.2">
      <c r="A32" s="36"/>
      <c r="B32" s="41"/>
      <c r="C32" s="36"/>
      <c r="D32" s="36"/>
      <c r="E32" s="36"/>
      <c r="F32" s="118" t="s">
        <v>42</v>
      </c>
      <c r="G32" s="36"/>
      <c r="H32" s="36"/>
      <c r="I32" s="118" t="s">
        <v>41</v>
      </c>
      <c r="J32" s="118" t="s">
        <v>43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 x14ac:dyDescent="0.2">
      <c r="A33" s="36"/>
      <c r="B33" s="41"/>
      <c r="C33" s="36"/>
      <c r="D33" s="119" t="s">
        <v>44</v>
      </c>
      <c r="E33" s="108" t="s">
        <v>45</v>
      </c>
      <c r="F33" s="120">
        <f>ROUND((SUM(BE103:BE812)),  2)</f>
        <v>0</v>
      </c>
      <c r="G33" s="36"/>
      <c r="H33" s="36"/>
      <c r="I33" s="121">
        <v>0.21</v>
      </c>
      <c r="J33" s="120">
        <f>ROUND(((SUM(BE103:BE812))*I33),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108" t="s">
        <v>46</v>
      </c>
      <c r="F34" s="120">
        <f>ROUND((SUM(BF103:BF812)),  2)</f>
        <v>0</v>
      </c>
      <c r="G34" s="36"/>
      <c r="H34" s="36"/>
      <c r="I34" s="121">
        <v>0.12</v>
      </c>
      <c r="J34" s="120">
        <f>ROUND(((SUM(BF103:BF812))*I34),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 x14ac:dyDescent="0.2">
      <c r="A35" s="36"/>
      <c r="B35" s="41"/>
      <c r="C35" s="36"/>
      <c r="D35" s="36"/>
      <c r="E35" s="108" t="s">
        <v>47</v>
      </c>
      <c r="F35" s="120">
        <f>ROUND((SUM(BG103:BG812)),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 x14ac:dyDescent="0.2">
      <c r="A36" s="36"/>
      <c r="B36" s="41"/>
      <c r="C36" s="36"/>
      <c r="D36" s="36"/>
      <c r="E36" s="108" t="s">
        <v>48</v>
      </c>
      <c r="F36" s="120">
        <f>ROUND((SUM(BH103:BH812)),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08" t="s">
        <v>49</v>
      </c>
      <c r="F37" s="120">
        <f>ROUND((SUM(BI103:BI812)),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22"/>
      <c r="D39" s="123" t="s">
        <v>50</v>
      </c>
      <c r="E39" s="124"/>
      <c r="F39" s="124"/>
      <c r="G39" s="125" t="s">
        <v>51</v>
      </c>
      <c r="H39" s="126" t="s">
        <v>52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 x14ac:dyDescent="0.2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 x14ac:dyDescent="0.2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 x14ac:dyDescent="0.2">
      <c r="A45" s="36"/>
      <c r="B45" s="37"/>
      <c r="C45" s="25" t="s">
        <v>136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 x14ac:dyDescent="0.2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 x14ac:dyDescent="0.2">
      <c r="A48" s="36"/>
      <c r="B48" s="37"/>
      <c r="C48" s="38"/>
      <c r="D48" s="38"/>
      <c r="E48" s="398" t="str">
        <f>E7</f>
        <v>Rekonstrukce ledové plochy Zimního stadionu Žďár nad Sázavou</v>
      </c>
      <c r="F48" s="399"/>
      <c r="G48" s="399"/>
      <c r="H48" s="399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 x14ac:dyDescent="0.2">
      <c r="A49" s="36"/>
      <c r="B49" s="37"/>
      <c r="C49" s="31" t="s">
        <v>119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 x14ac:dyDescent="0.2">
      <c r="A50" s="36"/>
      <c r="B50" s="37"/>
      <c r="C50" s="38"/>
      <c r="D50" s="38"/>
      <c r="E50" s="351" t="str">
        <f>E9</f>
        <v>D.1.1 - Architektonicko stavební řešení</v>
      </c>
      <c r="F50" s="400"/>
      <c r="G50" s="400"/>
      <c r="H50" s="400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 x14ac:dyDescent="0.2">
      <c r="A52" s="36"/>
      <c r="B52" s="37"/>
      <c r="C52" s="31" t="s">
        <v>21</v>
      </c>
      <c r="D52" s="38"/>
      <c r="E52" s="38"/>
      <c r="F52" s="29" t="str">
        <f>F12</f>
        <v>parc. č. 2159, k.ú Město Žďár (795232)</v>
      </c>
      <c r="G52" s="38"/>
      <c r="H52" s="38"/>
      <c r="I52" s="31" t="s">
        <v>23</v>
      </c>
      <c r="J52" s="61">
        <f>IF(J12="","",J12)</f>
        <v>46008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 x14ac:dyDescent="0.2">
      <c r="A54" s="36"/>
      <c r="B54" s="37"/>
      <c r="C54" s="31" t="s">
        <v>24</v>
      </c>
      <c r="D54" s="38"/>
      <c r="E54" s="38"/>
      <c r="F54" s="29" t="str">
        <f>E15</f>
        <v>Město Žďár nad Sázavou</v>
      </c>
      <c r="G54" s="38"/>
      <c r="H54" s="38"/>
      <c r="I54" s="31" t="s">
        <v>31</v>
      </c>
      <c r="J54" s="34" t="str">
        <f>E21</f>
        <v>AS PROJECT s.r.o.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 x14ac:dyDescent="0.2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36</v>
      </c>
      <c r="J55" s="34" t="str">
        <f>E24</f>
        <v xml:space="preserve"> 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 x14ac:dyDescent="0.2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 x14ac:dyDescent="0.2">
      <c r="A57" s="36"/>
      <c r="B57" s="37"/>
      <c r="C57" s="133" t="s">
        <v>137</v>
      </c>
      <c r="D57" s="134"/>
      <c r="E57" s="134"/>
      <c r="F57" s="134"/>
      <c r="G57" s="134"/>
      <c r="H57" s="134"/>
      <c r="I57" s="134"/>
      <c r="J57" s="135" t="s">
        <v>138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 x14ac:dyDescent="0.2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 x14ac:dyDescent="0.2">
      <c r="A59" s="36"/>
      <c r="B59" s="37"/>
      <c r="C59" s="136" t="s">
        <v>72</v>
      </c>
      <c r="D59" s="38"/>
      <c r="E59" s="38"/>
      <c r="F59" s="38"/>
      <c r="G59" s="38"/>
      <c r="H59" s="38"/>
      <c r="I59" s="38"/>
      <c r="J59" s="79">
        <f>J103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139</v>
      </c>
    </row>
    <row r="60" spans="1:47" s="9" customFormat="1" ht="24.95" customHeight="1" x14ac:dyDescent="0.2">
      <c r="B60" s="137"/>
      <c r="C60" s="138"/>
      <c r="D60" s="139" t="s">
        <v>140</v>
      </c>
      <c r="E60" s="140"/>
      <c r="F60" s="140"/>
      <c r="G60" s="140"/>
      <c r="H60" s="140"/>
      <c r="I60" s="140"/>
      <c r="J60" s="141">
        <f>J104</f>
        <v>0</v>
      </c>
      <c r="K60" s="138"/>
      <c r="L60" s="142"/>
    </row>
    <row r="61" spans="1:47" s="10" customFormat="1" ht="19.899999999999999" customHeight="1" x14ac:dyDescent="0.2">
      <c r="B61" s="143"/>
      <c r="C61" s="144"/>
      <c r="D61" s="145" t="s">
        <v>141</v>
      </c>
      <c r="E61" s="146"/>
      <c r="F61" s="146"/>
      <c r="G61" s="146"/>
      <c r="H61" s="146"/>
      <c r="I61" s="146"/>
      <c r="J61" s="147">
        <f>J105</f>
        <v>0</v>
      </c>
      <c r="K61" s="144"/>
      <c r="L61" s="148"/>
    </row>
    <row r="62" spans="1:47" s="10" customFormat="1" ht="19.899999999999999" customHeight="1" x14ac:dyDescent="0.2">
      <c r="B62" s="143"/>
      <c r="C62" s="144"/>
      <c r="D62" s="145" t="s">
        <v>142</v>
      </c>
      <c r="E62" s="146"/>
      <c r="F62" s="146"/>
      <c r="G62" s="146"/>
      <c r="H62" s="146"/>
      <c r="I62" s="146"/>
      <c r="J62" s="147">
        <f>J166</f>
        <v>0</v>
      </c>
      <c r="K62" s="144"/>
      <c r="L62" s="148"/>
    </row>
    <row r="63" spans="1:47" s="10" customFormat="1" ht="19.899999999999999" customHeight="1" x14ac:dyDescent="0.2">
      <c r="B63" s="143"/>
      <c r="C63" s="144"/>
      <c r="D63" s="145" t="s">
        <v>143</v>
      </c>
      <c r="E63" s="146"/>
      <c r="F63" s="146"/>
      <c r="G63" s="146"/>
      <c r="H63" s="146"/>
      <c r="I63" s="146"/>
      <c r="J63" s="147">
        <f>J233</f>
        <v>0</v>
      </c>
      <c r="K63" s="144"/>
      <c r="L63" s="148"/>
    </row>
    <row r="64" spans="1:47" s="10" customFormat="1" ht="19.899999999999999" customHeight="1" x14ac:dyDescent="0.2">
      <c r="B64" s="143"/>
      <c r="C64" s="144"/>
      <c r="D64" s="145" t="s">
        <v>144</v>
      </c>
      <c r="E64" s="146"/>
      <c r="F64" s="146"/>
      <c r="G64" s="146"/>
      <c r="H64" s="146"/>
      <c r="I64" s="146"/>
      <c r="J64" s="147">
        <f>J272</f>
        <v>0</v>
      </c>
      <c r="K64" s="144"/>
      <c r="L64" s="148"/>
    </row>
    <row r="65" spans="2:12" s="10" customFormat="1" ht="19.899999999999999" customHeight="1" x14ac:dyDescent="0.2">
      <c r="B65" s="143"/>
      <c r="C65" s="144"/>
      <c r="D65" s="145" t="s">
        <v>145</v>
      </c>
      <c r="E65" s="146"/>
      <c r="F65" s="146"/>
      <c r="G65" s="146"/>
      <c r="H65" s="146"/>
      <c r="I65" s="146"/>
      <c r="J65" s="147">
        <f>J299</f>
        <v>0</v>
      </c>
      <c r="K65" s="144"/>
      <c r="L65" s="148"/>
    </row>
    <row r="66" spans="2:12" s="10" customFormat="1" ht="14.85" customHeight="1" x14ac:dyDescent="0.2">
      <c r="B66" s="143"/>
      <c r="C66" s="144"/>
      <c r="D66" s="145" t="s">
        <v>146</v>
      </c>
      <c r="E66" s="146"/>
      <c r="F66" s="146"/>
      <c r="G66" s="146"/>
      <c r="H66" s="146"/>
      <c r="I66" s="146"/>
      <c r="J66" s="147">
        <f>J347</f>
        <v>0</v>
      </c>
      <c r="K66" s="144"/>
      <c r="L66" s="148"/>
    </row>
    <row r="67" spans="2:12" s="10" customFormat="1" ht="19.899999999999999" customHeight="1" x14ac:dyDescent="0.2">
      <c r="B67" s="143"/>
      <c r="C67" s="144"/>
      <c r="D67" s="145" t="s">
        <v>147</v>
      </c>
      <c r="E67" s="146"/>
      <c r="F67" s="146"/>
      <c r="G67" s="146"/>
      <c r="H67" s="146"/>
      <c r="I67" s="146"/>
      <c r="J67" s="147">
        <f>J349</f>
        <v>0</v>
      </c>
      <c r="K67" s="144"/>
      <c r="L67" s="148"/>
    </row>
    <row r="68" spans="2:12" s="10" customFormat="1" ht="19.899999999999999" customHeight="1" x14ac:dyDescent="0.2">
      <c r="B68" s="143"/>
      <c r="C68" s="144"/>
      <c r="D68" s="145" t="s">
        <v>148</v>
      </c>
      <c r="E68" s="146"/>
      <c r="F68" s="146"/>
      <c r="G68" s="146"/>
      <c r="H68" s="146"/>
      <c r="I68" s="146"/>
      <c r="J68" s="147">
        <f>J360</f>
        <v>0</v>
      </c>
      <c r="K68" s="144"/>
      <c r="L68" s="148"/>
    </row>
    <row r="69" spans="2:12" s="10" customFormat="1" ht="19.899999999999999" customHeight="1" x14ac:dyDescent="0.2">
      <c r="B69" s="143"/>
      <c r="C69" s="144"/>
      <c r="D69" s="145" t="s">
        <v>149</v>
      </c>
      <c r="E69" s="146"/>
      <c r="F69" s="146"/>
      <c r="G69" s="146"/>
      <c r="H69" s="146"/>
      <c r="I69" s="146"/>
      <c r="J69" s="147">
        <f>J491</f>
        <v>0</v>
      </c>
      <c r="K69" s="144"/>
      <c r="L69" s="148"/>
    </row>
    <row r="70" spans="2:12" s="10" customFormat="1" ht="19.899999999999999" customHeight="1" x14ac:dyDescent="0.2">
      <c r="B70" s="143"/>
      <c r="C70" s="144"/>
      <c r="D70" s="145" t="s">
        <v>150</v>
      </c>
      <c r="E70" s="146"/>
      <c r="F70" s="146"/>
      <c r="G70" s="146"/>
      <c r="H70" s="146"/>
      <c r="I70" s="146"/>
      <c r="J70" s="147">
        <f>J518</f>
        <v>0</v>
      </c>
      <c r="K70" s="144"/>
      <c r="L70" s="148"/>
    </row>
    <row r="71" spans="2:12" s="9" customFormat="1" ht="24.95" customHeight="1" x14ac:dyDescent="0.2">
      <c r="B71" s="137"/>
      <c r="C71" s="138"/>
      <c r="D71" s="139" t="s">
        <v>151</v>
      </c>
      <c r="E71" s="140"/>
      <c r="F71" s="140"/>
      <c r="G71" s="140"/>
      <c r="H71" s="140"/>
      <c r="I71" s="140"/>
      <c r="J71" s="141">
        <f>J523</f>
        <v>0</v>
      </c>
      <c r="K71" s="138"/>
      <c r="L71" s="142"/>
    </row>
    <row r="72" spans="2:12" s="10" customFormat="1" ht="19.899999999999999" customHeight="1" x14ac:dyDescent="0.2">
      <c r="B72" s="143"/>
      <c r="C72" s="144"/>
      <c r="D72" s="145" t="s">
        <v>152</v>
      </c>
      <c r="E72" s="146"/>
      <c r="F72" s="146"/>
      <c r="G72" s="146"/>
      <c r="H72" s="146"/>
      <c r="I72" s="146"/>
      <c r="J72" s="147">
        <f>J524</f>
        <v>0</v>
      </c>
      <c r="K72" s="144"/>
      <c r="L72" s="148"/>
    </row>
    <row r="73" spans="2:12" s="10" customFormat="1" ht="19.899999999999999" customHeight="1" x14ac:dyDescent="0.2">
      <c r="B73" s="143"/>
      <c r="C73" s="144"/>
      <c r="D73" s="145" t="s">
        <v>153</v>
      </c>
      <c r="E73" s="146"/>
      <c r="F73" s="146"/>
      <c r="G73" s="146"/>
      <c r="H73" s="146"/>
      <c r="I73" s="146"/>
      <c r="J73" s="147">
        <f>J606</f>
        <v>0</v>
      </c>
      <c r="K73" s="144"/>
      <c r="L73" s="148"/>
    </row>
    <row r="74" spans="2:12" s="10" customFormat="1" ht="19.899999999999999" customHeight="1" x14ac:dyDescent="0.2">
      <c r="B74" s="143"/>
      <c r="C74" s="144"/>
      <c r="D74" s="145" t="s">
        <v>154</v>
      </c>
      <c r="E74" s="146"/>
      <c r="F74" s="146"/>
      <c r="G74" s="146"/>
      <c r="H74" s="146"/>
      <c r="I74" s="146"/>
      <c r="J74" s="147">
        <f>J631</f>
        <v>0</v>
      </c>
      <c r="K74" s="144"/>
      <c r="L74" s="148"/>
    </row>
    <row r="75" spans="2:12" s="10" customFormat="1" ht="19.899999999999999" customHeight="1" x14ac:dyDescent="0.2">
      <c r="B75" s="143"/>
      <c r="C75" s="144"/>
      <c r="D75" s="145" t="s">
        <v>155</v>
      </c>
      <c r="E75" s="146"/>
      <c r="F75" s="146"/>
      <c r="G75" s="146"/>
      <c r="H75" s="146"/>
      <c r="I75" s="146"/>
      <c r="J75" s="147">
        <f>J634</f>
        <v>0</v>
      </c>
      <c r="K75" s="144"/>
      <c r="L75" s="148"/>
    </row>
    <row r="76" spans="2:12" s="10" customFormat="1" ht="19.899999999999999" customHeight="1" x14ac:dyDescent="0.2">
      <c r="B76" s="143"/>
      <c r="C76" s="144"/>
      <c r="D76" s="145" t="s">
        <v>156</v>
      </c>
      <c r="E76" s="146"/>
      <c r="F76" s="146"/>
      <c r="G76" s="146"/>
      <c r="H76" s="146"/>
      <c r="I76" s="146"/>
      <c r="J76" s="147">
        <f>J688</f>
        <v>0</v>
      </c>
      <c r="K76" s="144"/>
      <c r="L76" s="148"/>
    </row>
    <row r="77" spans="2:12" s="10" customFormat="1" ht="19.899999999999999" customHeight="1" x14ac:dyDescent="0.2">
      <c r="B77" s="143"/>
      <c r="C77" s="144"/>
      <c r="D77" s="145" t="s">
        <v>157</v>
      </c>
      <c r="E77" s="146"/>
      <c r="F77" s="146"/>
      <c r="G77" s="146"/>
      <c r="H77" s="146"/>
      <c r="I77" s="146"/>
      <c r="J77" s="147">
        <f>J705</f>
        <v>0</v>
      </c>
      <c r="K77" s="144"/>
      <c r="L77" s="148"/>
    </row>
    <row r="78" spans="2:12" s="10" customFormat="1" ht="19.899999999999999" customHeight="1" x14ac:dyDescent="0.2">
      <c r="B78" s="143"/>
      <c r="C78" s="144"/>
      <c r="D78" s="145" t="s">
        <v>158</v>
      </c>
      <c r="E78" s="146"/>
      <c r="F78" s="146"/>
      <c r="G78" s="146"/>
      <c r="H78" s="146"/>
      <c r="I78" s="146"/>
      <c r="J78" s="147">
        <f>J719</f>
        <v>0</v>
      </c>
      <c r="K78" s="144"/>
      <c r="L78" s="148"/>
    </row>
    <row r="79" spans="2:12" s="10" customFormat="1" ht="19.899999999999999" customHeight="1" x14ac:dyDescent="0.2">
      <c r="B79" s="143"/>
      <c r="C79" s="144"/>
      <c r="D79" s="145" t="s">
        <v>159</v>
      </c>
      <c r="E79" s="146"/>
      <c r="F79" s="146"/>
      <c r="G79" s="146"/>
      <c r="H79" s="146"/>
      <c r="I79" s="146"/>
      <c r="J79" s="147">
        <f>J735</f>
        <v>0</v>
      </c>
      <c r="K79" s="144"/>
      <c r="L79" s="148"/>
    </row>
    <row r="80" spans="2:12" s="10" customFormat="1" ht="19.899999999999999" customHeight="1" x14ac:dyDescent="0.2">
      <c r="B80" s="143"/>
      <c r="C80" s="144"/>
      <c r="D80" s="145" t="s">
        <v>160</v>
      </c>
      <c r="E80" s="146"/>
      <c r="F80" s="146"/>
      <c r="G80" s="146"/>
      <c r="H80" s="146"/>
      <c r="I80" s="146"/>
      <c r="J80" s="147">
        <f>J738</f>
        <v>0</v>
      </c>
      <c r="K80" s="144"/>
      <c r="L80" s="148"/>
    </row>
    <row r="81" spans="1:31" s="10" customFormat="1" ht="19.899999999999999" customHeight="1" x14ac:dyDescent="0.2">
      <c r="B81" s="143"/>
      <c r="C81" s="144"/>
      <c r="D81" s="145" t="s">
        <v>161</v>
      </c>
      <c r="E81" s="146"/>
      <c r="F81" s="146"/>
      <c r="G81" s="146"/>
      <c r="H81" s="146"/>
      <c r="I81" s="146"/>
      <c r="J81" s="147">
        <f>J756</f>
        <v>0</v>
      </c>
      <c r="K81" s="144"/>
      <c r="L81" s="148"/>
    </row>
    <row r="82" spans="1:31" s="10" customFormat="1" ht="19.899999999999999" customHeight="1" x14ac:dyDescent="0.2">
      <c r="B82" s="143"/>
      <c r="C82" s="144"/>
      <c r="D82" s="145" t="s">
        <v>162</v>
      </c>
      <c r="E82" s="146"/>
      <c r="F82" s="146"/>
      <c r="G82" s="146"/>
      <c r="H82" s="146"/>
      <c r="I82" s="146"/>
      <c r="J82" s="147">
        <f>J783</f>
        <v>0</v>
      </c>
      <c r="K82" s="144"/>
      <c r="L82" s="148"/>
    </row>
    <row r="83" spans="1:31" s="10" customFormat="1" ht="19.899999999999999" customHeight="1" x14ac:dyDescent="0.2">
      <c r="B83" s="143"/>
      <c r="C83" s="144"/>
      <c r="D83" s="145" t="s">
        <v>163</v>
      </c>
      <c r="E83" s="146"/>
      <c r="F83" s="146"/>
      <c r="G83" s="146"/>
      <c r="H83" s="146"/>
      <c r="I83" s="146"/>
      <c r="J83" s="147">
        <f>J806</f>
        <v>0</v>
      </c>
      <c r="K83" s="144"/>
      <c r="L83" s="148"/>
    </row>
    <row r="84" spans="1:31" s="2" customFormat="1" ht="21.75" customHeight="1" x14ac:dyDescent="0.2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09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6.95" customHeight="1" x14ac:dyDescent="0.2">
      <c r="A85" s="36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109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9" spans="1:31" s="2" customFormat="1" ht="6.95" customHeight="1" x14ac:dyDescent="0.2">
      <c r="A89" s="36"/>
      <c r="B89" s="51"/>
      <c r="C89" s="52"/>
      <c r="D89" s="52"/>
      <c r="E89" s="52"/>
      <c r="F89" s="52"/>
      <c r="G89" s="52"/>
      <c r="H89" s="52"/>
      <c r="I89" s="52"/>
      <c r="J89" s="52"/>
      <c r="K89" s="52"/>
      <c r="L89" s="109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24.95" customHeight="1" x14ac:dyDescent="0.2">
      <c r="A90" s="36"/>
      <c r="B90" s="37"/>
      <c r="C90" s="25" t="s">
        <v>164</v>
      </c>
      <c r="D90" s="38"/>
      <c r="E90" s="38"/>
      <c r="F90" s="38"/>
      <c r="G90" s="38"/>
      <c r="H90" s="38"/>
      <c r="I90" s="38"/>
      <c r="J90" s="38"/>
      <c r="K90" s="38"/>
      <c r="L90" s="109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6.95" customHeight="1" x14ac:dyDescent="0.2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09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2" customHeight="1" x14ac:dyDescent="0.2">
      <c r="A92" s="36"/>
      <c r="B92" s="37"/>
      <c r="C92" s="31" t="s">
        <v>16</v>
      </c>
      <c r="D92" s="38"/>
      <c r="E92" s="38"/>
      <c r="F92" s="38"/>
      <c r="G92" s="38"/>
      <c r="H92" s="38"/>
      <c r="I92" s="38"/>
      <c r="J92" s="38"/>
      <c r="K92" s="38"/>
      <c r="L92" s="109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6.5" customHeight="1" x14ac:dyDescent="0.2">
      <c r="A93" s="36"/>
      <c r="B93" s="37"/>
      <c r="C93" s="38"/>
      <c r="D93" s="38"/>
      <c r="E93" s="398" t="str">
        <f>E7</f>
        <v>Rekonstrukce ledové plochy Zimního stadionu Žďár nad Sázavou</v>
      </c>
      <c r="F93" s="399"/>
      <c r="G93" s="399"/>
      <c r="H93" s="399"/>
      <c r="I93" s="38"/>
      <c r="J93" s="38"/>
      <c r="K93" s="38"/>
      <c r="L93" s="109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2" customHeight="1" x14ac:dyDescent="0.2">
      <c r="A94" s="36"/>
      <c r="B94" s="37"/>
      <c r="C94" s="31" t="s">
        <v>119</v>
      </c>
      <c r="D94" s="38"/>
      <c r="E94" s="38"/>
      <c r="F94" s="38"/>
      <c r="G94" s="38"/>
      <c r="H94" s="38"/>
      <c r="I94" s="38"/>
      <c r="J94" s="38"/>
      <c r="K94" s="38"/>
      <c r="L94" s="109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6.5" customHeight="1" x14ac:dyDescent="0.2">
      <c r="A95" s="36"/>
      <c r="B95" s="37"/>
      <c r="C95" s="38"/>
      <c r="D95" s="38"/>
      <c r="E95" s="351" t="str">
        <f>E9</f>
        <v>D.1.1 - Architektonicko stavební řešení</v>
      </c>
      <c r="F95" s="400"/>
      <c r="G95" s="400"/>
      <c r="H95" s="400"/>
      <c r="I95" s="38"/>
      <c r="J95" s="38"/>
      <c r="K95" s="38"/>
      <c r="L95" s="109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6.95" customHeight="1" x14ac:dyDescent="0.2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109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2" customHeight="1" x14ac:dyDescent="0.2">
      <c r="A97" s="36"/>
      <c r="B97" s="37"/>
      <c r="C97" s="31" t="s">
        <v>21</v>
      </c>
      <c r="D97" s="38"/>
      <c r="E97" s="38"/>
      <c r="F97" s="29" t="str">
        <f>F12</f>
        <v>parc. č. 2159, k.ú Město Žďár (795232)</v>
      </c>
      <c r="G97" s="38"/>
      <c r="H97" s="38"/>
      <c r="I97" s="31" t="s">
        <v>23</v>
      </c>
      <c r="J97" s="61">
        <f>IF(J12="","",J12)</f>
        <v>46008</v>
      </c>
      <c r="K97" s="38"/>
      <c r="L97" s="109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6.95" customHeight="1" x14ac:dyDescent="0.2">
      <c r="A98" s="36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109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5.2" customHeight="1" x14ac:dyDescent="0.2">
      <c r="A99" s="36"/>
      <c r="B99" s="37"/>
      <c r="C99" s="31" t="s">
        <v>24</v>
      </c>
      <c r="D99" s="38"/>
      <c r="E99" s="38"/>
      <c r="F99" s="29" t="str">
        <f>E15</f>
        <v>Město Žďár nad Sázavou</v>
      </c>
      <c r="G99" s="38"/>
      <c r="H99" s="38"/>
      <c r="I99" s="31" t="s">
        <v>31</v>
      </c>
      <c r="J99" s="34" t="str">
        <f>E21</f>
        <v>AS PROJECT s.r.o.</v>
      </c>
      <c r="K99" s="38"/>
      <c r="L99" s="109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15.2" customHeight="1" x14ac:dyDescent="0.2">
      <c r="A100" s="36"/>
      <c r="B100" s="37"/>
      <c r="C100" s="31" t="s">
        <v>29</v>
      </c>
      <c r="D100" s="38"/>
      <c r="E100" s="38"/>
      <c r="F100" s="29" t="str">
        <f>IF(E18="","",E18)</f>
        <v>Vyplň údaj</v>
      </c>
      <c r="G100" s="38"/>
      <c r="H100" s="38"/>
      <c r="I100" s="31" t="s">
        <v>36</v>
      </c>
      <c r="J100" s="34" t="str">
        <f>E24</f>
        <v xml:space="preserve"> </v>
      </c>
      <c r="K100" s="38"/>
      <c r="L100" s="109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2" customFormat="1" ht="10.35" customHeight="1" x14ac:dyDescent="0.2">
      <c r="A101" s="36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109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65" s="11" customFormat="1" ht="29.25" customHeight="1" x14ac:dyDescent="0.2">
      <c r="A102" s="149"/>
      <c r="B102" s="150"/>
      <c r="C102" s="151" t="s">
        <v>165</v>
      </c>
      <c r="D102" s="152" t="s">
        <v>59</v>
      </c>
      <c r="E102" s="152" t="s">
        <v>55</v>
      </c>
      <c r="F102" s="152" t="s">
        <v>56</v>
      </c>
      <c r="G102" s="152" t="s">
        <v>166</v>
      </c>
      <c r="H102" s="152" t="s">
        <v>167</v>
      </c>
      <c r="I102" s="152" t="s">
        <v>168</v>
      </c>
      <c r="J102" s="152" t="s">
        <v>138</v>
      </c>
      <c r="K102" s="153" t="s">
        <v>169</v>
      </c>
      <c r="L102" s="154"/>
      <c r="M102" s="70" t="s">
        <v>19</v>
      </c>
      <c r="N102" s="71" t="s">
        <v>44</v>
      </c>
      <c r="O102" s="71" t="s">
        <v>170</v>
      </c>
      <c r="P102" s="71" t="s">
        <v>171</v>
      </c>
      <c r="Q102" s="71" t="s">
        <v>172</v>
      </c>
      <c r="R102" s="71" t="s">
        <v>173</v>
      </c>
      <c r="S102" s="71" t="s">
        <v>174</v>
      </c>
      <c r="T102" s="72" t="s">
        <v>175</v>
      </c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</row>
    <row r="103" spans="1:65" s="2" customFormat="1" ht="22.9" customHeight="1" x14ac:dyDescent="0.25">
      <c r="A103" s="36"/>
      <c r="B103" s="37"/>
      <c r="C103" s="77" t="s">
        <v>176</v>
      </c>
      <c r="D103" s="38"/>
      <c r="E103" s="38"/>
      <c r="F103" s="38"/>
      <c r="G103" s="38"/>
      <c r="H103" s="38"/>
      <c r="I103" s="38"/>
      <c r="J103" s="155">
        <f>BK103</f>
        <v>0</v>
      </c>
      <c r="K103" s="38"/>
      <c r="L103" s="41"/>
      <c r="M103" s="73"/>
      <c r="N103" s="156"/>
      <c r="O103" s="74"/>
      <c r="P103" s="157">
        <f>P104+P523</f>
        <v>0</v>
      </c>
      <c r="Q103" s="74"/>
      <c r="R103" s="157">
        <f>R104+R523</f>
        <v>1797.1852133599996</v>
      </c>
      <c r="S103" s="74"/>
      <c r="T103" s="158">
        <f>T104+T523</f>
        <v>3547.3876949999994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73</v>
      </c>
      <c r="AU103" s="19" t="s">
        <v>139</v>
      </c>
      <c r="BK103" s="159">
        <f>BK104+BK523</f>
        <v>0</v>
      </c>
    </row>
    <row r="104" spans="1:65" s="12" customFormat="1" ht="25.9" customHeight="1" x14ac:dyDescent="0.2">
      <c r="B104" s="160"/>
      <c r="C104" s="161"/>
      <c r="D104" s="162" t="s">
        <v>73</v>
      </c>
      <c r="E104" s="163" t="s">
        <v>177</v>
      </c>
      <c r="F104" s="163" t="s">
        <v>178</v>
      </c>
      <c r="G104" s="161"/>
      <c r="H104" s="161"/>
      <c r="I104" s="164"/>
      <c r="J104" s="165">
        <f>BK104</f>
        <v>0</v>
      </c>
      <c r="K104" s="161"/>
      <c r="L104" s="166"/>
      <c r="M104" s="167"/>
      <c r="N104" s="168"/>
      <c r="O104" s="168"/>
      <c r="P104" s="169">
        <f>P105+P166+P233+P272+P299+P349+P360+P491+P518</f>
        <v>0</v>
      </c>
      <c r="Q104" s="168"/>
      <c r="R104" s="169">
        <f>R105+R166+R233+R272+R299+R349+R360+R491+R518</f>
        <v>1768.0108769199996</v>
      </c>
      <c r="S104" s="168"/>
      <c r="T104" s="170">
        <f>T105+T166+T233+T272+T299+T349+T360+T491+T518</f>
        <v>3514.0747839999995</v>
      </c>
      <c r="AR104" s="171" t="s">
        <v>82</v>
      </c>
      <c r="AT104" s="172" t="s">
        <v>73</v>
      </c>
      <c r="AU104" s="172" t="s">
        <v>74</v>
      </c>
      <c r="AY104" s="171" t="s">
        <v>179</v>
      </c>
      <c r="BK104" s="173">
        <f>BK105+BK166+BK233+BK272+BK299+BK349+BK360+BK491+BK518</f>
        <v>0</v>
      </c>
    </row>
    <row r="105" spans="1:65" s="12" customFormat="1" ht="22.9" customHeight="1" x14ac:dyDescent="0.2">
      <c r="B105" s="160"/>
      <c r="C105" s="161"/>
      <c r="D105" s="162" t="s">
        <v>73</v>
      </c>
      <c r="E105" s="174" t="s">
        <v>82</v>
      </c>
      <c r="F105" s="174" t="s">
        <v>180</v>
      </c>
      <c r="G105" s="161"/>
      <c r="H105" s="161"/>
      <c r="I105" s="164"/>
      <c r="J105" s="175">
        <f>BK105</f>
        <v>0</v>
      </c>
      <c r="K105" s="161"/>
      <c r="L105" s="166"/>
      <c r="M105" s="167"/>
      <c r="N105" s="168"/>
      <c r="O105" s="168"/>
      <c r="P105" s="169">
        <f>SUM(P106:P165)</f>
        <v>0</v>
      </c>
      <c r="Q105" s="168"/>
      <c r="R105" s="169">
        <f>SUM(R106:R165)</f>
        <v>55.36</v>
      </c>
      <c r="S105" s="168"/>
      <c r="T105" s="170">
        <f>SUM(T106:T165)</f>
        <v>259.92</v>
      </c>
      <c r="AR105" s="171" t="s">
        <v>82</v>
      </c>
      <c r="AT105" s="172" t="s">
        <v>73</v>
      </c>
      <c r="AU105" s="172" t="s">
        <v>82</v>
      </c>
      <c r="AY105" s="171" t="s">
        <v>179</v>
      </c>
      <c r="BK105" s="173">
        <f>SUM(BK106:BK165)</f>
        <v>0</v>
      </c>
    </row>
    <row r="106" spans="1:65" s="2" customFormat="1" ht="44.25" customHeight="1" x14ac:dyDescent="0.2">
      <c r="A106" s="36"/>
      <c r="B106" s="37"/>
      <c r="C106" s="176" t="s">
        <v>82</v>
      </c>
      <c r="D106" s="176" t="s">
        <v>181</v>
      </c>
      <c r="E106" s="177" t="s">
        <v>182</v>
      </c>
      <c r="F106" s="178" t="s">
        <v>183</v>
      </c>
      <c r="G106" s="179" t="s">
        <v>184</v>
      </c>
      <c r="H106" s="180">
        <v>136.80000000000001</v>
      </c>
      <c r="I106" s="181"/>
      <c r="J106" s="182">
        <f>ROUND(I106*H106,2)</f>
        <v>0</v>
      </c>
      <c r="K106" s="178" t="s">
        <v>185</v>
      </c>
      <c r="L106" s="41"/>
      <c r="M106" s="183" t="s">
        <v>19</v>
      </c>
      <c r="N106" s="184" t="s">
        <v>45</v>
      </c>
      <c r="O106" s="66"/>
      <c r="P106" s="185">
        <f>O106*H106</f>
        <v>0</v>
      </c>
      <c r="Q106" s="185">
        <v>0</v>
      </c>
      <c r="R106" s="185">
        <f>Q106*H106</f>
        <v>0</v>
      </c>
      <c r="S106" s="185">
        <v>1.9</v>
      </c>
      <c r="T106" s="186">
        <f>S106*H106</f>
        <v>259.92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7" t="s">
        <v>186</v>
      </c>
      <c r="AT106" s="187" t="s">
        <v>181</v>
      </c>
      <c r="AU106" s="187" t="s">
        <v>84</v>
      </c>
      <c r="AY106" s="19" t="s">
        <v>179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19" t="s">
        <v>82</v>
      </c>
      <c r="BK106" s="188">
        <f>ROUND(I106*H106,2)</f>
        <v>0</v>
      </c>
      <c r="BL106" s="19" t="s">
        <v>186</v>
      </c>
      <c r="BM106" s="187" t="s">
        <v>187</v>
      </c>
    </row>
    <row r="107" spans="1:65" s="2" customFormat="1" ht="11.25" x14ac:dyDescent="0.2">
      <c r="A107" s="36"/>
      <c r="B107" s="37"/>
      <c r="C107" s="38"/>
      <c r="D107" s="189" t="s">
        <v>188</v>
      </c>
      <c r="E107" s="38"/>
      <c r="F107" s="190" t="s">
        <v>189</v>
      </c>
      <c r="G107" s="38"/>
      <c r="H107" s="38"/>
      <c r="I107" s="191"/>
      <c r="J107" s="38"/>
      <c r="K107" s="38"/>
      <c r="L107" s="41"/>
      <c r="M107" s="192"/>
      <c r="N107" s="193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188</v>
      </c>
      <c r="AU107" s="19" t="s">
        <v>84</v>
      </c>
    </row>
    <row r="108" spans="1:65" s="13" customFormat="1" ht="11.25" x14ac:dyDescent="0.2">
      <c r="B108" s="194"/>
      <c r="C108" s="195"/>
      <c r="D108" s="196" t="s">
        <v>190</v>
      </c>
      <c r="E108" s="197" t="s">
        <v>19</v>
      </c>
      <c r="F108" s="198" t="s">
        <v>191</v>
      </c>
      <c r="G108" s="195"/>
      <c r="H108" s="199">
        <v>45.9</v>
      </c>
      <c r="I108" s="200"/>
      <c r="J108" s="195"/>
      <c r="K108" s="195"/>
      <c r="L108" s="201"/>
      <c r="M108" s="202"/>
      <c r="N108" s="203"/>
      <c r="O108" s="203"/>
      <c r="P108" s="203"/>
      <c r="Q108" s="203"/>
      <c r="R108" s="203"/>
      <c r="S108" s="203"/>
      <c r="T108" s="204"/>
      <c r="AT108" s="205" t="s">
        <v>190</v>
      </c>
      <c r="AU108" s="205" t="s">
        <v>84</v>
      </c>
      <c r="AV108" s="13" t="s">
        <v>84</v>
      </c>
      <c r="AW108" s="13" t="s">
        <v>35</v>
      </c>
      <c r="AX108" s="13" t="s">
        <v>74</v>
      </c>
      <c r="AY108" s="205" t="s">
        <v>179</v>
      </c>
    </row>
    <row r="109" spans="1:65" s="13" customFormat="1" ht="22.5" x14ac:dyDescent="0.2">
      <c r="B109" s="194"/>
      <c r="C109" s="195"/>
      <c r="D109" s="196" t="s">
        <v>190</v>
      </c>
      <c r="E109" s="197" t="s">
        <v>19</v>
      </c>
      <c r="F109" s="198" t="s">
        <v>192</v>
      </c>
      <c r="G109" s="195"/>
      <c r="H109" s="199">
        <v>42.3</v>
      </c>
      <c r="I109" s="200"/>
      <c r="J109" s="195"/>
      <c r="K109" s="195"/>
      <c r="L109" s="201"/>
      <c r="M109" s="202"/>
      <c r="N109" s="203"/>
      <c r="O109" s="203"/>
      <c r="P109" s="203"/>
      <c r="Q109" s="203"/>
      <c r="R109" s="203"/>
      <c r="S109" s="203"/>
      <c r="T109" s="204"/>
      <c r="AT109" s="205" t="s">
        <v>190</v>
      </c>
      <c r="AU109" s="205" t="s">
        <v>84</v>
      </c>
      <c r="AV109" s="13" t="s">
        <v>84</v>
      </c>
      <c r="AW109" s="13" t="s">
        <v>35</v>
      </c>
      <c r="AX109" s="13" t="s">
        <v>74</v>
      </c>
      <c r="AY109" s="205" t="s">
        <v>179</v>
      </c>
    </row>
    <row r="110" spans="1:65" s="13" customFormat="1" ht="22.5" x14ac:dyDescent="0.2">
      <c r="B110" s="194"/>
      <c r="C110" s="195"/>
      <c r="D110" s="196" t="s">
        <v>190</v>
      </c>
      <c r="E110" s="197" t="s">
        <v>19</v>
      </c>
      <c r="F110" s="198" t="s">
        <v>193</v>
      </c>
      <c r="G110" s="195"/>
      <c r="H110" s="199">
        <v>48.6</v>
      </c>
      <c r="I110" s="200"/>
      <c r="J110" s="195"/>
      <c r="K110" s="195"/>
      <c r="L110" s="201"/>
      <c r="M110" s="202"/>
      <c r="N110" s="203"/>
      <c r="O110" s="203"/>
      <c r="P110" s="203"/>
      <c r="Q110" s="203"/>
      <c r="R110" s="203"/>
      <c r="S110" s="203"/>
      <c r="T110" s="204"/>
      <c r="AT110" s="205" t="s">
        <v>190</v>
      </c>
      <c r="AU110" s="205" t="s">
        <v>84</v>
      </c>
      <c r="AV110" s="13" t="s">
        <v>84</v>
      </c>
      <c r="AW110" s="13" t="s">
        <v>35</v>
      </c>
      <c r="AX110" s="13" t="s">
        <v>74</v>
      </c>
      <c r="AY110" s="205" t="s">
        <v>179</v>
      </c>
    </row>
    <row r="111" spans="1:65" s="14" customFormat="1" ht="11.25" x14ac:dyDescent="0.2">
      <c r="B111" s="206"/>
      <c r="C111" s="207"/>
      <c r="D111" s="196" t="s">
        <v>190</v>
      </c>
      <c r="E111" s="208" t="s">
        <v>19</v>
      </c>
      <c r="F111" s="209" t="s">
        <v>194</v>
      </c>
      <c r="G111" s="207"/>
      <c r="H111" s="210">
        <v>136.80000000000001</v>
      </c>
      <c r="I111" s="211"/>
      <c r="J111" s="207"/>
      <c r="K111" s="207"/>
      <c r="L111" s="212"/>
      <c r="M111" s="213"/>
      <c r="N111" s="214"/>
      <c r="O111" s="214"/>
      <c r="P111" s="214"/>
      <c r="Q111" s="214"/>
      <c r="R111" s="214"/>
      <c r="S111" s="214"/>
      <c r="T111" s="215"/>
      <c r="AT111" s="216" t="s">
        <v>190</v>
      </c>
      <c r="AU111" s="216" t="s">
        <v>84</v>
      </c>
      <c r="AV111" s="14" t="s">
        <v>186</v>
      </c>
      <c r="AW111" s="14" t="s">
        <v>35</v>
      </c>
      <c r="AX111" s="14" t="s">
        <v>82</v>
      </c>
      <c r="AY111" s="216" t="s">
        <v>179</v>
      </c>
    </row>
    <row r="112" spans="1:65" s="2" customFormat="1" ht="49.15" customHeight="1" x14ac:dyDescent="0.2">
      <c r="A112" s="36"/>
      <c r="B112" s="37"/>
      <c r="C112" s="176" t="s">
        <v>84</v>
      </c>
      <c r="D112" s="176" t="s">
        <v>181</v>
      </c>
      <c r="E112" s="177" t="s">
        <v>195</v>
      </c>
      <c r="F112" s="178" t="s">
        <v>196</v>
      </c>
      <c r="G112" s="179" t="s">
        <v>184</v>
      </c>
      <c r="H112" s="180">
        <v>166.75</v>
      </c>
      <c r="I112" s="181"/>
      <c r="J112" s="182">
        <f>ROUND(I112*H112,2)</f>
        <v>0</v>
      </c>
      <c r="K112" s="178" t="s">
        <v>185</v>
      </c>
      <c r="L112" s="41"/>
      <c r="M112" s="183" t="s">
        <v>19</v>
      </c>
      <c r="N112" s="184" t="s">
        <v>45</v>
      </c>
      <c r="O112" s="66"/>
      <c r="P112" s="185">
        <f>O112*H112</f>
        <v>0</v>
      </c>
      <c r="Q112" s="185">
        <v>0</v>
      </c>
      <c r="R112" s="185">
        <f>Q112*H112</f>
        <v>0</v>
      </c>
      <c r="S112" s="185">
        <v>0</v>
      </c>
      <c r="T112" s="186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7" t="s">
        <v>186</v>
      </c>
      <c r="AT112" s="187" t="s">
        <v>181</v>
      </c>
      <c r="AU112" s="187" t="s">
        <v>84</v>
      </c>
      <c r="AY112" s="19" t="s">
        <v>179</v>
      </c>
      <c r="BE112" s="188">
        <f>IF(N112="základní",J112,0)</f>
        <v>0</v>
      </c>
      <c r="BF112" s="188">
        <f>IF(N112="snížená",J112,0)</f>
        <v>0</v>
      </c>
      <c r="BG112" s="188">
        <f>IF(N112="zákl. přenesená",J112,0)</f>
        <v>0</v>
      </c>
      <c r="BH112" s="188">
        <f>IF(N112="sníž. přenesená",J112,0)</f>
        <v>0</v>
      </c>
      <c r="BI112" s="188">
        <f>IF(N112="nulová",J112,0)</f>
        <v>0</v>
      </c>
      <c r="BJ112" s="19" t="s">
        <v>82</v>
      </c>
      <c r="BK112" s="188">
        <f>ROUND(I112*H112,2)</f>
        <v>0</v>
      </c>
      <c r="BL112" s="19" t="s">
        <v>186</v>
      </c>
      <c r="BM112" s="187" t="s">
        <v>197</v>
      </c>
    </row>
    <row r="113" spans="1:65" s="2" customFormat="1" ht="11.25" x14ac:dyDescent="0.2">
      <c r="A113" s="36"/>
      <c r="B113" s="37"/>
      <c r="C113" s="38"/>
      <c r="D113" s="189" t="s">
        <v>188</v>
      </c>
      <c r="E113" s="38"/>
      <c r="F113" s="190" t="s">
        <v>198</v>
      </c>
      <c r="G113" s="38"/>
      <c r="H113" s="38"/>
      <c r="I113" s="191"/>
      <c r="J113" s="38"/>
      <c r="K113" s="38"/>
      <c r="L113" s="41"/>
      <c r="M113" s="192"/>
      <c r="N113" s="193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188</v>
      </c>
      <c r="AU113" s="19" t="s">
        <v>84</v>
      </c>
    </row>
    <row r="114" spans="1:65" s="13" customFormat="1" ht="22.5" x14ac:dyDescent="0.2">
      <c r="B114" s="194"/>
      <c r="C114" s="195"/>
      <c r="D114" s="196" t="s">
        <v>190</v>
      </c>
      <c r="E114" s="197" t="s">
        <v>19</v>
      </c>
      <c r="F114" s="198" t="s">
        <v>199</v>
      </c>
      <c r="G114" s="195"/>
      <c r="H114" s="199">
        <v>35.25</v>
      </c>
      <c r="I114" s="200"/>
      <c r="J114" s="195"/>
      <c r="K114" s="195"/>
      <c r="L114" s="201"/>
      <c r="M114" s="202"/>
      <c r="N114" s="203"/>
      <c r="O114" s="203"/>
      <c r="P114" s="203"/>
      <c r="Q114" s="203"/>
      <c r="R114" s="203"/>
      <c r="S114" s="203"/>
      <c r="T114" s="204"/>
      <c r="AT114" s="205" t="s">
        <v>190</v>
      </c>
      <c r="AU114" s="205" t="s">
        <v>84</v>
      </c>
      <c r="AV114" s="13" t="s">
        <v>84</v>
      </c>
      <c r="AW114" s="13" t="s">
        <v>35</v>
      </c>
      <c r="AX114" s="13" t="s">
        <v>74</v>
      </c>
      <c r="AY114" s="205" t="s">
        <v>179</v>
      </c>
    </row>
    <row r="115" spans="1:65" s="13" customFormat="1" ht="22.5" x14ac:dyDescent="0.2">
      <c r="B115" s="194"/>
      <c r="C115" s="195"/>
      <c r="D115" s="196" t="s">
        <v>190</v>
      </c>
      <c r="E115" s="197" t="s">
        <v>19</v>
      </c>
      <c r="F115" s="198" t="s">
        <v>200</v>
      </c>
      <c r="G115" s="195"/>
      <c r="H115" s="199">
        <v>23.5</v>
      </c>
      <c r="I115" s="200"/>
      <c r="J115" s="195"/>
      <c r="K115" s="195"/>
      <c r="L115" s="201"/>
      <c r="M115" s="202"/>
      <c r="N115" s="203"/>
      <c r="O115" s="203"/>
      <c r="P115" s="203"/>
      <c r="Q115" s="203"/>
      <c r="R115" s="203"/>
      <c r="S115" s="203"/>
      <c r="T115" s="204"/>
      <c r="AT115" s="205" t="s">
        <v>190</v>
      </c>
      <c r="AU115" s="205" t="s">
        <v>84</v>
      </c>
      <c r="AV115" s="13" t="s">
        <v>84</v>
      </c>
      <c r="AW115" s="13" t="s">
        <v>35</v>
      </c>
      <c r="AX115" s="13" t="s">
        <v>74</v>
      </c>
      <c r="AY115" s="205" t="s">
        <v>179</v>
      </c>
    </row>
    <row r="116" spans="1:65" s="13" customFormat="1" ht="22.5" x14ac:dyDescent="0.2">
      <c r="B116" s="194"/>
      <c r="C116" s="195"/>
      <c r="D116" s="196" t="s">
        <v>190</v>
      </c>
      <c r="E116" s="197" t="s">
        <v>19</v>
      </c>
      <c r="F116" s="198" t="s">
        <v>201</v>
      </c>
      <c r="G116" s="195"/>
      <c r="H116" s="199">
        <v>108</v>
      </c>
      <c r="I116" s="200"/>
      <c r="J116" s="195"/>
      <c r="K116" s="195"/>
      <c r="L116" s="201"/>
      <c r="M116" s="202"/>
      <c r="N116" s="203"/>
      <c r="O116" s="203"/>
      <c r="P116" s="203"/>
      <c r="Q116" s="203"/>
      <c r="R116" s="203"/>
      <c r="S116" s="203"/>
      <c r="T116" s="204"/>
      <c r="AT116" s="205" t="s">
        <v>190</v>
      </c>
      <c r="AU116" s="205" t="s">
        <v>84</v>
      </c>
      <c r="AV116" s="13" t="s">
        <v>84</v>
      </c>
      <c r="AW116" s="13" t="s">
        <v>35</v>
      </c>
      <c r="AX116" s="13" t="s">
        <v>74</v>
      </c>
      <c r="AY116" s="205" t="s">
        <v>179</v>
      </c>
    </row>
    <row r="117" spans="1:65" s="14" customFormat="1" ht="11.25" x14ac:dyDescent="0.2">
      <c r="B117" s="206"/>
      <c r="C117" s="207"/>
      <c r="D117" s="196" t="s">
        <v>190</v>
      </c>
      <c r="E117" s="208" t="s">
        <v>19</v>
      </c>
      <c r="F117" s="209" t="s">
        <v>194</v>
      </c>
      <c r="G117" s="207"/>
      <c r="H117" s="210">
        <v>166.75</v>
      </c>
      <c r="I117" s="211"/>
      <c r="J117" s="207"/>
      <c r="K117" s="207"/>
      <c r="L117" s="212"/>
      <c r="M117" s="213"/>
      <c r="N117" s="214"/>
      <c r="O117" s="214"/>
      <c r="P117" s="214"/>
      <c r="Q117" s="214"/>
      <c r="R117" s="214"/>
      <c r="S117" s="214"/>
      <c r="T117" s="215"/>
      <c r="AT117" s="216" t="s">
        <v>190</v>
      </c>
      <c r="AU117" s="216" t="s">
        <v>84</v>
      </c>
      <c r="AV117" s="14" t="s">
        <v>186</v>
      </c>
      <c r="AW117" s="14" t="s">
        <v>35</v>
      </c>
      <c r="AX117" s="14" t="s">
        <v>82</v>
      </c>
      <c r="AY117" s="216" t="s">
        <v>179</v>
      </c>
    </row>
    <row r="118" spans="1:65" s="2" customFormat="1" ht="24.2" customHeight="1" x14ac:dyDescent="0.2">
      <c r="A118" s="36"/>
      <c r="B118" s="37"/>
      <c r="C118" s="176" t="s">
        <v>101</v>
      </c>
      <c r="D118" s="176" t="s">
        <v>181</v>
      </c>
      <c r="E118" s="177" t="s">
        <v>202</v>
      </c>
      <c r="F118" s="178" t="s">
        <v>203</v>
      </c>
      <c r="G118" s="179" t="s">
        <v>184</v>
      </c>
      <c r="H118" s="180">
        <v>55.28</v>
      </c>
      <c r="I118" s="181"/>
      <c r="J118" s="182">
        <f>ROUND(I118*H118,2)</f>
        <v>0</v>
      </c>
      <c r="K118" s="178" t="s">
        <v>185</v>
      </c>
      <c r="L118" s="41"/>
      <c r="M118" s="183" t="s">
        <v>19</v>
      </c>
      <c r="N118" s="184" t="s">
        <v>45</v>
      </c>
      <c r="O118" s="66"/>
      <c r="P118" s="185">
        <f>O118*H118</f>
        <v>0</v>
      </c>
      <c r="Q118" s="185">
        <v>0</v>
      </c>
      <c r="R118" s="185">
        <f>Q118*H118</f>
        <v>0</v>
      </c>
      <c r="S118" s="185">
        <v>0</v>
      </c>
      <c r="T118" s="186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7" t="s">
        <v>186</v>
      </c>
      <c r="AT118" s="187" t="s">
        <v>181</v>
      </c>
      <c r="AU118" s="187" t="s">
        <v>84</v>
      </c>
      <c r="AY118" s="19" t="s">
        <v>179</v>
      </c>
      <c r="BE118" s="188">
        <f>IF(N118="základní",J118,0)</f>
        <v>0</v>
      </c>
      <c r="BF118" s="188">
        <f>IF(N118="snížená",J118,0)</f>
        <v>0</v>
      </c>
      <c r="BG118" s="188">
        <f>IF(N118="zákl. přenesená",J118,0)</f>
        <v>0</v>
      </c>
      <c r="BH118" s="188">
        <f>IF(N118="sníž. přenesená",J118,0)</f>
        <v>0</v>
      </c>
      <c r="BI118" s="188">
        <f>IF(N118="nulová",J118,0)</f>
        <v>0</v>
      </c>
      <c r="BJ118" s="19" t="s">
        <v>82</v>
      </c>
      <c r="BK118" s="188">
        <f>ROUND(I118*H118,2)</f>
        <v>0</v>
      </c>
      <c r="BL118" s="19" t="s">
        <v>186</v>
      </c>
      <c r="BM118" s="187" t="s">
        <v>204</v>
      </c>
    </row>
    <row r="119" spans="1:65" s="2" customFormat="1" ht="11.25" x14ac:dyDescent="0.2">
      <c r="A119" s="36"/>
      <c r="B119" s="37"/>
      <c r="C119" s="38"/>
      <c r="D119" s="189" t="s">
        <v>188</v>
      </c>
      <c r="E119" s="38"/>
      <c r="F119" s="190" t="s">
        <v>205</v>
      </c>
      <c r="G119" s="38"/>
      <c r="H119" s="38"/>
      <c r="I119" s="191"/>
      <c r="J119" s="38"/>
      <c r="K119" s="38"/>
      <c r="L119" s="41"/>
      <c r="M119" s="192"/>
      <c r="N119" s="193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188</v>
      </c>
      <c r="AU119" s="19" t="s">
        <v>84</v>
      </c>
    </row>
    <row r="120" spans="1:65" s="15" customFormat="1" ht="11.25" x14ac:dyDescent="0.2">
      <c r="B120" s="217"/>
      <c r="C120" s="218"/>
      <c r="D120" s="196" t="s">
        <v>190</v>
      </c>
      <c r="E120" s="219" t="s">
        <v>19</v>
      </c>
      <c r="F120" s="220" t="s">
        <v>206</v>
      </c>
      <c r="G120" s="218"/>
      <c r="H120" s="219" t="s">
        <v>19</v>
      </c>
      <c r="I120" s="221"/>
      <c r="J120" s="218"/>
      <c r="K120" s="218"/>
      <c r="L120" s="222"/>
      <c r="M120" s="223"/>
      <c r="N120" s="224"/>
      <c r="O120" s="224"/>
      <c r="P120" s="224"/>
      <c r="Q120" s="224"/>
      <c r="R120" s="224"/>
      <c r="S120" s="224"/>
      <c r="T120" s="225"/>
      <c r="AT120" s="226" t="s">
        <v>190</v>
      </c>
      <c r="AU120" s="226" t="s">
        <v>84</v>
      </c>
      <c r="AV120" s="15" t="s">
        <v>82</v>
      </c>
      <c r="AW120" s="15" t="s">
        <v>35</v>
      </c>
      <c r="AX120" s="15" t="s">
        <v>74</v>
      </c>
      <c r="AY120" s="226" t="s">
        <v>179</v>
      </c>
    </row>
    <row r="121" spans="1:65" s="13" customFormat="1" ht="11.25" x14ac:dyDescent="0.2">
      <c r="B121" s="194"/>
      <c r="C121" s="195"/>
      <c r="D121" s="196" t="s">
        <v>190</v>
      </c>
      <c r="E121" s="197" t="s">
        <v>19</v>
      </c>
      <c r="F121" s="198" t="s">
        <v>207</v>
      </c>
      <c r="G121" s="195"/>
      <c r="H121" s="199">
        <v>34.799999999999997</v>
      </c>
      <c r="I121" s="200"/>
      <c r="J121" s="195"/>
      <c r="K121" s="195"/>
      <c r="L121" s="201"/>
      <c r="M121" s="202"/>
      <c r="N121" s="203"/>
      <c r="O121" s="203"/>
      <c r="P121" s="203"/>
      <c r="Q121" s="203"/>
      <c r="R121" s="203"/>
      <c r="S121" s="203"/>
      <c r="T121" s="204"/>
      <c r="AT121" s="205" t="s">
        <v>190</v>
      </c>
      <c r="AU121" s="205" t="s">
        <v>84</v>
      </c>
      <c r="AV121" s="13" t="s">
        <v>84</v>
      </c>
      <c r="AW121" s="13" t="s">
        <v>35</v>
      </c>
      <c r="AX121" s="13" t="s">
        <v>74</v>
      </c>
      <c r="AY121" s="205" t="s">
        <v>179</v>
      </c>
    </row>
    <row r="122" spans="1:65" s="15" customFormat="1" ht="11.25" x14ac:dyDescent="0.2">
      <c r="B122" s="217"/>
      <c r="C122" s="218"/>
      <c r="D122" s="196" t="s">
        <v>190</v>
      </c>
      <c r="E122" s="219" t="s">
        <v>19</v>
      </c>
      <c r="F122" s="220" t="s">
        <v>208</v>
      </c>
      <c r="G122" s="218"/>
      <c r="H122" s="219" t="s">
        <v>19</v>
      </c>
      <c r="I122" s="221"/>
      <c r="J122" s="218"/>
      <c r="K122" s="218"/>
      <c r="L122" s="222"/>
      <c r="M122" s="223"/>
      <c r="N122" s="224"/>
      <c r="O122" s="224"/>
      <c r="P122" s="224"/>
      <c r="Q122" s="224"/>
      <c r="R122" s="224"/>
      <c r="S122" s="224"/>
      <c r="T122" s="225"/>
      <c r="AT122" s="226" t="s">
        <v>190</v>
      </c>
      <c r="AU122" s="226" t="s">
        <v>84</v>
      </c>
      <c r="AV122" s="15" t="s">
        <v>82</v>
      </c>
      <c r="AW122" s="15" t="s">
        <v>35</v>
      </c>
      <c r="AX122" s="15" t="s">
        <v>74</v>
      </c>
      <c r="AY122" s="226" t="s">
        <v>179</v>
      </c>
    </row>
    <row r="123" spans="1:65" s="13" customFormat="1" ht="11.25" x14ac:dyDescent="0.2">
      <c r="B123" s="194"/>
      <c r="C123" s="195"/>
      <c r="D123" s="196" t="s">
        <v>190</v>
      </c>
      <c r="E123" s="197" t="s">
        <v>19</v>
      </c>
      <c r="F123" s="198" t="s">
        <v>209</v>
      </c>
      <c r="G123" s="195"/>
      <c r="H123" s="199">
        <v>8.9600000000000009</v>
      </c>
      <c r="I123" s="200"/>
      <c r="J123" s="195"/>
      <c r="K123" s="195"/>
      <c r="L123" s="201"/>
      <c r="M123" s="202"/>
      <c r="N123" s="203"/>
      <c r="O123" s="203"/>
      <c r="P123" s="203"/>
      <c r="Q123" s="203"/>
      <c r="R123" s="203"/>
      <c r="S123" s="203"/>
      <c r="T123" s="204"/>
      <c r="AT123" s="205" t="s">
        <v>190</v>
      </c>
      <c r="AU123" s="205" t="s">
        <v>84</v>
      </c>
      <c r="AV123" s="13" t="s">
        <v>84</v>
      </c>
      <c r="AW123" s="13" t="s">
        <v>35</v>
      </c>
      <c r="AX123" s="13" t="s">
        <v>74</v>
      </c>
      <c r="AY123" s="205" t="s">
        <v>179</v>
      </c>
    </row>
    <row r="124" spans="1:65" s="15" customFormat="1" ht="11.25" x14ac:dyDescent="0.2">
      <c r="B124" s="217"/>
      <c r="C124" s="218"/>
      <c r="D124" s="196" t="s">
        <v>190</v>
      </c>
      <c r="E124" s="219" t="s">
        <v>19</v>
      </c>
      <c r="F124" s="220" t="s">
        <v>210</v>
      </c>
      <c r="G124" s="218"/>
      <c r="H124" s="219" t="s">
        <v>19</v>
      </c>
      <c r="I124" s="221"/>
      <c r="J124" s="218"/>
      <c r="K124" s="218"/>
      <c r="L124" s="222"/>
      <c r="M124" s="223"/>
      <c r="N124" s="224"/>
      <c r="O124" s="224"/>
      <c r="P124" s="224"/>
      <c r="Q124" s="224"/>
      <c r="R124" s="224"/>
      <c r="S124" s="224"/>
      <c r="T124" s="225"/>
      <c r="AT124" s="226" t="s">
        <v>190</v>
      </c>
      <c r="AU124" s="226" t="s">
        <v>84</v>
      </c>
      <c r="AV124" s="15" t="s">
        <v>82</v>
      </c>
      <c r="AW124" s="15" t="s">
        <v>35</v>
      </c>
      <c r="AX124" s="15" t="s">
        <v>74</v>
      </c>
      <c r="AY124" s="226" t="s">
        <v>179</v>
      </c>
    </row>
    <row r="125" spans="1:65" s="13" customFormat="1" ht="11.25" x14ac:dyDescent="0.2">
      <c r="B125" s="194"/>
      <c r="C125" s="195"/>
      <c r="D125" s="196" t="s">
        <v>190</v>
      </c>
      <c r="E125" s="197" t="s">
        <v>19</v>
      </c>
      <c r="F125" s="198" t="s">
        <v>211</v>
      </c>
      <c r="G125" s="195"/>
      <c r="H125" s="199">
        <v>11.52</v>
      </c>
      <c r="I125" s="200"/>
      <c r="J125" s="195"/>
      <c r="K125" s="195"/>
      <c r="L125" s="201"/>
      <c r="M125" s="202"/>
      <c r="N125" s="203"/>
      <c r="O125" s="203"/>
      <c r="P125" s="203"/>
      <c r="Q125" s="203"/>
      <c r="R125" s="203"/>
      <c r="S125" s="203"/>
      <c r="T125" s="204"/>
      <c r="AT125" s="205" t="s">
        <v>190</v>
      </c>
      <c r="AU125" s="205" t="s">
        <v>84</v>
      </c>
      <c r="AV125" s="13" t="s">
        <v>84</v>
      </c>
      <c r="AW125" s="13" t="s">
        <v>35</v>
      </c>
      <c r="AX125" s="13" t="s">
        <v>74</v>
      </c>
      <c r="AY125" s="205" t="s">
        <v>179</v>
      </c>
    </row>
    <row r="126" spans="1:65" s="14" customFormat="1" ht="11.25" x14ac:dyDescent="0.2">
      <c r="B126" s="206"/>
      <c r="C126" s="207"/>
      <c r="D126" s="196" t="s">
        <v>190</v>
      </c>
      <c r="E126" s="208" t="s">
        <v>19</v>
      </c>
      <c r="F126" s="209" t="s">
        <v>194</v>
      </c>
      <c r="G126" s="207"/>
      <c r="H126" s="210">
        <v>55.28</v>
      </c>
      <c r="I126" s="211"/>
      <c r="J126" s="207"/>
      <c r="K126" s="207"/>
      <c r="L126" s="212"/>
      <c r="M126" s="213"/>
      <c r="N126" s="214"/>
      <c r="O126" s="214"/>
      <c r="P126" s="214"/>
      <c r="Q126" s="214"/>
      <c r="R126" s="214"/>
      <c r="S126" s="214"/>
      <c r="T126" s="215"/>
      <c r="AT126" s="216" t="s">
        <v>190</v>
      </c>
      <c r="AU126" s="216" t="s">
        <v>84</v>
      </c>
      <c r="AV126" s="14" t="s">
        <v>186</v>
      </c>
      <c r="AW126" s="14" t="s">
        <v>35</v>
      </c>
      <c r="AX126" s="14" t="s">
        <v>82</v>
      </c>
      <c r="AY126" s="216" t="s">
        <v>179</v>
      </c>
    </row>
    <row r="127" spans="1:65" s="2" customFormat="1" ht="55.5" customHeight="1" x14ac:dyDescent="0.2">
      <c r="A127" s="36"/>
      <c r="B127" s="37"/>
      <c r="C127" s="176" t="s">
        <v>186</v>
      </c>
      <c r="D127" s="176" t="s">
        <v>181</v>
      </c>
      <c r="E127" s="177" t="s">
        <v>212</v>
      </c>
      <c r="F127" s="178" t="s">
        <v>213</v>
      </c>
      <c r="G127" s="179" t="s">
        <v>184</v>
      </c>
      <c r="H127" s="180">
        <v>222.03</v>
      </c>
      <c r="I127" s="181"/>
      <c r="J127" s="182">
        <f>ROUND(I127*H127,2)</f>
        <v>0</v>
      </c>
      <c r="K127" s="178" t="s">
        <v>185</v>
      </c>
      <c r="L127" s="41"/>
      <c r="M127" s="183" t="s">
        <v>19</v>
      </c>
      <c r="N127" s="184" t="s">
        <v>45</v>
      </c>
      <c r="O127" s="66"/>
      <c r="P127" s="185">
        <f>O127*H127</f>
        <v>0</v>
      </c>
      <c r="Q127" s="185">
        <v>0</v>
      </c>
      <c r="R127" s="185">
        <f>Q127*H127</f>
        <v>0</v>
      </c>
      <c r="S127" s="185">
        <v>0</v>
      </c>
      <c r="T127" s="186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7" t="s">
        <v>186</v>
      </c>
      <c r="AT127" s="187" t="s">
        <v>181</v>
      </c>
      <c r="AU127" s="187" t="s">
        <v>84</v>
      </c>
      <c r="AY127" s="19" t="s">
        <v>179</v>
      </c>
      <c r="BE127" s="188">
        <f>IF(N127="základní",J127,0)</f>
        <v>0</v>
      </c>
      <c r="BF127" s="188">
        <f>IF(N127="snížená",J127,0)</f>
        <v>0</v>
      </c>
      <c r="BG127" s="188">
        <f>IF(N127="zákl. přenesená",J127,0)</f>
        <v>0</v>
      </c>
      <c r="BH127" s="188">
        <f>IF(N127="sníž. přenesená",J127,0)</f>
        <v>0</v>
      </c>
      <c r="BI127" s="188">
        <f>IF(N127="nulová",J127,0)</f>
        <v>0</v>
      </c>
      <c r="BJ127" s="19" t="s">
        <v>82</v>
      </c>
      <c r="BK127" s="188">
        <f>ROUND(I127*H127,2)</f>
        <v>0</v>
      </c>
      <c r="BL127" s="19" t="s">
        <v>186</v>
      </c>
      <c r="BM127" s="187" t="s">
        <v>214</v>
      </c>
    </row>
    <row r="128" spans="1:65" s="2" customFormat="1" ht="11.25" x14ac:dyDescent="0.2">
      <c r="A128" s="36"/>
      <c r="B128" s="37"/>
      <c r="C128" s="38"/>
      <c r="D128" s="189" t="s">
        <v>188</v>
      </c>
      <c r="E128" s="38"/>
      <c r="F128" s="190" t="s">
        <v>215</v>
      </c>
      <c r="G128" s="38"/>
      <c r="H128" s="38"/>
      <c r="I128" s="191"/>
      <c r="J128" s="38"/>
      <c r="K128" s="38"/>
      <c r="L128" s="41"/>
      <c r="M128" s="192"/>
      <c r="N128" s="193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188</v>
      </c>
      <c r="AU128" s="19" t="s">
        <v>84</v>
      </c>
    </row>
    <row r="129" spans="1:65" s="15" customFormat="1" ht="11.25" x14ac:dyDescent="0.2">
      <c r="B129" s="217"/>
      <c r="C129" s="218"/>
      <c r="D129" s="196" t="s">
        <v>190</v>
      </c>
      <c r="E129" s="219" t="s">
        <v>19</v>
      </c>
      <c r="F129" s="220" t="s">
        <v>216</v>
      </c>
      <c r="G129" s="218"/>
      <c r="H129" s="219" t="s">
        <v>19</v>
      </c>
      <c r="I129" s="221"/>
      <c r="J129" s="218"/>
      <c r="K129" s="218"/>
      <c r="L129" s="222"/>
      <c r="M129" s="223"/>
      <c r="N129" s="224"/>
      <c r="O129" s="224"/>
      <c r="P129" s="224"/>
      <c r="Q129" s="224"/>
      <c r="R129" s="224"/>
      <c r="S129" s="224"/>
      <c r="T129" s="225"/>
      <c r="AT129" s="226" t="s">
        <v>190</v>
      </c>
      <c r="AU129" s="226" t="s">
        <v>84</v>
      </c>
      <c r="AV129" s="15" t="s">
        <v>82</v>
      </c>
      <c r="AW129" s="15" t="s">
        <v>35</v>
      </c>
      <c r="AX129" s="15" t="s">
        <v>74</v>
      </c>
      <c r="AY129" s="226" t="s">
        <v>179</v>
      </c>
    </row>
    <row r="130" spans="1:65" s="13" customFormat="1" ht="11.25" x14ac:dyDescent="0.2">
      <c r="B130" s="194"/>
      <c r="C130" s="195"/>
      <c r="D130" s="196" t="s">
        <v>190</v>
      </c>
      <c r="E130" s="197" t="s">
        <v>19</v>
      </c>
      <c r="F130" s="198" t="s">
        <v>217</v>
      </c>
      <c r="G130" s="195"/>
      <c r="H130" s="199">
        <v>166.75</v>
      </c>
      <c r="I130" s="200"/>
      <c r="J130" s="195"/>
      <c r="K130" s="195"/>
      <c r="L130" s="201"/>
      <c r="M130" s="202"/>
      <c r="N130" s="203"/>
      <c r="O130" s="203"/>
      <c r="P130" s="203"/>
      <c r="Q130" s="203"/>
      <c r="R130" s="203"/>
      <c r="S130" s="203"/>
      <c r="T130" s="204"/>
      <c r="AT130" s="205" t="s">
        <v>190</v>
      </c>
      <c r="AU130" s="205" t="s">
        <v>84</v>
      </c>
      <c r="AV130" s="13" t="s">
        <v>84</v>
      </c>
      <c r="AW130" s="13" t="s">
        <v>35</v>
      </c>
      <c r="AX130" s="13" t="s">
        <v>74</v>
      </c>
      <c r="AY130" s="205" t="s">
        <v>179</v>
      </c>
    </row>
    <row r="131" spans="1:65" s="13" customFormat="1" ht="11.25" x14ac:dyDescent="0.2">
      <c r="B131" s="194"/>
      <c r="C131" s="195"/>
      <c r="D131" s="196" t="s">
        <v>190</v>
      </c>
      <c r="E131" s="197" t="s">
        <v>19</v>
      </c>
      <c r="F131" s="198" t="s">
        <v>218</v>
      </c>
      <c r="G131" s="195"/>
      <c r="H131" s="199">
        <v>55.28</v>
      </c>
      <c r="I131" s="200"/>
      <c r="J131" s="195"/>
      <c r="K131" s="195"/>
      <c r="L131" s="201"/>
      <c r="M131" s="202"/>
      <c r="N131" s="203"/>
      <c r="O131" s="203"/>
      <c r="P131" s="203"/>
      <c r="Q131" s="203"/>
      <c r="R131" s="203"/>
      <c r="S131" s="203"/>
      <c r="T131" s="204"/>
      <c r="AT131" s="205" t="s">
        <v>190</v>
      </c>
      <c r="AU131" s="205" t="s">
        <v>84</v>
      </c>
      <c r="AV131" s="13" t="s">
        <v>84</v>
      </c>
      <c r="AW131" s="13" t="s">
        <v>35</v>
      </c>
      <c r="AX131" s="13" t="s">
        <v>74</v>
      </c>
      <c r="AY131" s="205" t="s">
        <v>179</v>
      </c>
    </row>
    <row r="132" spans="1:65" s="14" customFormat="1" ht="11.25" x14ac:dyDescent="0.2">
      <c r="B132" s="206"/>
      <c r="C132" s="207"/>
      <c r="D132" s="196" t="s">
        <v>190</v>
      </c>
      <c r="E132" s="208" t="s">
        <v>19</v>
      </c>
      <c r="F132" s="209" t="s">
        <v>194</v>
      </c>
      <c r="G132" s="207"/>
      <c r="H132" s="210">
        <v>222.03</v>
      </c>
      <c r="I132" s="211"/>
      <c r="J132" s="207"/>
      <c r="K132" s="207"/>
      <c r="L132" s="212"/>
      <c r="M132" s="213"/>
      <c r="N132" s="214"/>
      <c r="O132" s="214"/>
      <c r="P132" s="214"/>
      <c r="Q132" s="214"/>
      <c r="R132" s="214"/>
      <c r="S132" s="214"/>
      <c r="T132" s="215"/>
      <c r="AT132" s="216" t="s">
        <v>190</v>
      </c>
      <c r="AU132" s="216" t="s">
        <v>84</v>
      </c>
      <c r="AV132" s="14" t="s">
        <v>186</v>
      </c>
      <c r="AW132" s="14" t="s">
        <v>35</v>
      </c>
      <c r="AX132" s="14" t="s">
        <v>82</v>
      </c>
      <c r="AY132" s="216" t="s">
        <v>179</v>
      </c>
    </row>
    <row r="133" spans="1:65" s="2" customFormat="1" ht="62.65" customHeight="1" x14ac:dyDescent="0.2">
      <c r="A133" s="36"/>
      <c r="B133" s="37"/>
      <c r="C133" s="176" t="s">
        <v>219</v>
      </c>
      <c r="D133" s="176" t="s">
        <v>181</v>
      </c>
      <c r="E133" s="177" t="s">
        <v>220</v>
      </c>
      <c r="F133" s="178" t="s">
        <v>221</v>
      </c>
      <c r="G133" s="179" t="s">
        <v>184</v>
      </c>
      <c r="H133" s="180">
        <v>1110.1500000000001</v>
      </c>
      <c r="I133" s="181"/>
      <c r="J133" s="182">
        <f>ROUND(I133*H133,2)</f>
        <v>0</v>
      </c>
      <c r="K133" s="178" t="s">
        <v>185</v>
      </c>
      <c r="L133" s="41"/>
      <c r="M133" s="183" t="s">
        <v>19</v>
      </c>
      <c r="N133" s="184" t="s">
        <v>45</v>
      </c>
      <c r="O133" s="66"/>
      <c r="P133" s="185">
        <f>O133*H133</f>
        <v>0</v>
      </c>
      <c r="Q133" s="185">
        <v>0</v>
      </c>
      <c r="R133" s="185">
        <f>Q133*H133</f>
        <v>0</v>
      </c>
      <c r="S133" s="185">
        <v>0</v>
      </c>
      <c r="T133" s="186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7" t="s">
        <v>186</v>
      </c>
      <c r="AT133" s="187" t="s">
        <v>181</v>
      </c>
      <c r="AU133" s="187" t="s">
        <v>84</v>
      </c>
      <c r="AY133" s="19" t="s">
        <v>179</v>
      </c>
      <c r="BE133" s="188">
        <f>IF(N133="základní",J133,0)</f>
        <v>0</v>
      </c>
      <c r="BF133" s="188">
        <f>IF(N133="snížená",J133,0)</f>
        <v>0</v>
      </c>
      <c r="BG133" s="188">
        <f>IF(N133="zákl. přenesená",J133,0)</f>
        <v>0</v>
      </c>
      <c r="BH133" s="188">
        <f>IF(N133="sníž. přenesená",J133,0)</f>
        <v>0</v>
      </c>
      <c r="BI133" s="188">
        <f>IF(N133="nulová",J133,0)</f>
        <v>0</v>
      </c>
      <c r="BJ133" s="19" t="s">
        <v>82</v>
      </c>
      <c r="BK133" s="188">
        <f>ROUND(I133*H133,2)</f>
        <v>0</v>
      </c>
      <c r="BL133" s="19" t="s">
        <v>186</v>
      </c>
      <c r="BM133" s="187" t="s">
        <v>222</v>
      </c>
    </row>
    <row r="134" spans="1:65" s="2" customFormat="1" ht="11.25" x14ac:dyDescent="0.2">
      <c r="A134" s="36"/>
      <c r="B134" s="37"/>
      <c r="C134" s="38"/>
      <c r="D134" s="189" t="s">
        <v>188</v>
      </c>
      <c r="E134" s="38"/>
      <c r="F134" s="190" t="s">
        <v>223</v>
      </c>
      <c r="G134" s="38"/>
      <c r="H134" s="38"/>
      <c r="I134" s="191"/>
      <c r="J134" s="38"/>
      <c r="K134" s="38"/>
      <c r="L134" s="41"/>
      <c r="M134" s="192"/>
      <c r="N134" s="193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188</v>
      </c>
      <c r="AU134" s="19" t="s">
        <v>84</v>
      </c>
    </row>
    <row r="135" spans="1:65" s="13" customFormat="1" ht="11.25" x14ac:dyDescent="0.2">
      <c r="B135" s="194"/>
      <c r="C135" s="195"/>
      <c r="D135" s="196" t="s">
        <v>190</v>
      </c>
      <c r="E135" s="195"/>
      <c r="F135" s="198" t="s">
        <v>224</v>
      </c>
      <c r="G135" s="195"/>
      <c r="H135" s="199">
        <v>1110.1500000000001</v>
      </c>
      <c r="I135" s="200"/>
      <c r="J135" s="195"/>
      <c r="K135" s="195"/>
      <c r="L135" s="201"/>
      <c r="M135" s="202"/>
      <c r="N135" s="203"/>
      <c r="O135" s="203"/>
      <c r="P135" s="203"/>
      <c r="Q135" s="203"/>
      <c r="R135" s="203"/>
      <c r="S135" s="203"/>
      <c r="T135" s="204"/>
      <c r="AT135" s="205" t="s">
        <v>190</v>
      </c>
      <c r="AU135" s="205" t="s">
        <v>84</v>
      </c>
      <c r="AV135" s="13" t="s">
        <v>84</v>
      </c>
      <c r="AW135" s="13" t="s">
        <v>4</v>
      </c>
      <c r="AX135" s="13" t="s">
        <v>82</v>
      </c>
      <c r="AY135" s="205" t="s">
        <v>179</v>
      </c>
    </row>
    <row r="136" spans="1:65" s="2" customFormat="1" ht="62.65" customHeight="1" x14ac:dyDescent="0.2">
      <c r="A136" s="36"/>
      <c r="B136" s="37"/>
      <c r="C136" s="176" t="s">
        <v>225</v>
      </c>
      <c r="D136" s="176" t="s">
        <v>181</v>
      </c>
      <c r="E136" s="177" t="s">
        <v>226</v>
      </c>
      <c r="F136" s="178" t="s">
        <v>227</v>
      </c>
      <c r="G136" s="179" t="s">
        <v>184</v>
      </c>
      <c r="H136" s="180">
        <v>222.03</v>
      </c>
      <c r="I136" s="181"/>
      <c r="J136" s="182">
        <f>ROUND(I136*H136,2)</f>
        <v>0</v>
      </c>
      <c r="K136" s="178" t="s">
        <v>185</v>
      </c>
      <c r="L136" s="41"/>
      <c r="M136" s="183" t="s">
        <v>19</v>
      </c>
      <c r="N136" s="184" t="s">
        <v>45</v>
      </c>
      <c r="O136" s="66"/>
      <c r="P136" s="185">
        <f>O136*H136</f>
        <v>0</v>
      </c>
      <c r="Q136" s="185">
        <v>0</v>
      </c>
      <c r="R136" s="185">
        <f>Q136*H136</f>
        <v>0</v>
      </c>
      <c r="S136" s="185">
        <v>0</v>
      </c>
      <c r="T136" s="186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7" t="s">
        <v>186</v>
      </c>
      <c r="AT136" s="187" t="s">
        <v>181</v>
      </c>
      <c r="AU136" s="187" t="s">
        <v>84</v>
      </c>
      <c r="AY136" s="19" t="s">
        <v>179</v>
      </c>
      <c r="BE136" s="188">
        <f>IF(N136="základní",J136,0)</f>
        <v>0</v>
      </c>
      <c r="BF136" s="188">
        <f>IF(N136="snížená",J136,0)</f>
        <v>0</v>
      </c>
      <c r="BG136" s="188">
        <f>IF(N136="zákl. přenesená",J136,0)</f>
        <v>0</v>
      </c>
      <c r="BH136" s="188">
        <f>IF(N136="sníž. přenesená",J136,0)</f>
        <v>0</v>
      </c>
      <c r="BI136" s="188">
        <f>IF(N136="nulová",J136,0)</f>
        <v>0</v>
      </c>
      <c r="BJ136" s="19" t="s">
        <v>82</v>
      </c>
      <c r="BK136" s="188">
        <f>ROUND(I136*H136,2)</f>
        <v>0</v>
      </c>
      <c r="BL136" s="19" t="s">
        <v>186</v>
      </c>
      <c r="BM136" s="187" t="s">
        <v>228</v>
      </c>
    </row>
    <row r="137" spans="1:65" s="2" customFormat="1" ht="11.25" x14ac:dyDescent="0.2">
      <c r="A137" s="36"/>
      <c r="B137" s="37"/>
      <c r="C137" s="38"/>
      <c r="D137" s="189" t="s">
        <v>188</v>
      </c>
      <c r="E137" s="38"/>
      <c r="F137" s="190" t="s">
        <v>229</v>
      </c>
      <c r="G137" s="38"/>
      <c r="H137" s="38"/>
      <c r="I137" s="191"/>
      <c r="J137" s="38"/>
      <c r="K137" s="38"/>
      <c r="L137" s="41"/>
      <c r="M137" s="192"/>
      <c r="N137" s="193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188</v>
      </c>
      <c r="AU137" s="19" t="s">
        <v>84</v>
      </c>
    </row>
    <row r="138" spans="1:65" s="2" customFormat="1" ht="66.75" customHeight="1" x14ac:dyDescent="0.2">
      <c r="A138" s="36"/>
      <c r="B138" s="37"/>
      <c r="C138" s="176" t="s">
        <v>230</v>
      </c>
      <c r="D138" s="176" t="s">
        <v>181</v>
      </c>
      <c r="E138" s="177" t="s">
        <v>231</v>
      </c>
      <c r="F138" s="178" t="s">
        <v>232</v>
      </c>
      <c r="G138" s="179" t="s">
        <v>184</v>
      </c>
      <c r="H138" s="180">
        <v>1110.1500000000001</v>
      </c>
      <c r="I138" s="181"/>
      <c r="J138" s="182">
        <f>ROUND(I138*H138,2)</f>
        <v>0</v>
      </c>
      <c r="K138" s="178" t="s">
        <v>185</v>
      </c>
      <c r="L138" s="41"/>
      <c r="M138" s="183" t="s">
        <v>19</v>
      </c>
      <c r="N138" s="184" t="s">
        <v>45</v>
      </c>
      <c r="O138" s="66"/>
      <c r="P138" s="185">
        <f>O138*H138</f>
        <v>0</v>
      </c>
      <c r="Q138" s="185">
        <v>0</v>
      </c>
      <c r="R138" s="185">
        <f>Q138*H138</f>
        <v>0</v>
      </c>
      <c r="S138" s="185">
        <v>0</v>
      </c>
      <c r="T138" s="18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7" t="s">
        <v>186</v>
      </c>
      <c r="AT138" s="187" t="s">
        <v>181</v>
      </c>
      <c r="AU138" s="187" t="s">
        <v>84</v>
      </c>
      <c r="AY138" s="19" t="s">
        <v>179</v>
      </c>
      <c r="BE138" s="188">
        <f>IF(N138="základní",J138,0)</f>
        <v>0</v>
      </c>
      <c r="BF138" s="188">
        <f>IF(N138="snížená",J138,0)</f>
        <v>0</v>
      </c>
      <c r="BG138" s="188">
        <f>IF(N138="zákl. přenesená",J138,0)</f>
        <v>0</v>
      </c>
      <c r="BH138" s="188">
        <f>IF(N138="sníž. přenesená",J138,0)</f>
        <v>0</v>
      </c>
      <c r="BI138" s="188">
        <f>IF(N138="nulová",J138,0)</f>
        <v>0</v>
      </c>
      <c r="BJ138" s="19" t="s">
        <v>82</v>
      </c>
      <c r="BK138" s="188">
        <f>ROUND(I138*H138,2)</f>
        <v>0</v>
      </c>
      <c r="BL138" s="19" t="s">
        <v>186</v>
      </c>
      <c r="BM138" s="187" t="s">
        <v>233</v>
      </c>
    </row>
    <row r="139" spans="1:65" s="2" customFormat="1" ht="11.25" x14ac:dyDescent="0.2">
      <c r="A139" s="36"/>
      <c r="B139" s="37"/>
      <c r="C139" s="38"/>
      <c r="D139" s="189" t="s">
        <v>188</v>
      </c>
      <c r="E139" s="38"/>
      <c r="F139" s="190" t="s">
        <v>234</v>
      </c>
      <c r="G139" s="38"/>
      <c r="H139" s="38"/>
      <c r="I139" s="191"/>
      <c r="J139" s="38"/>
      <c r="K139" s="38"/>
      <c r="L139" s="41"/>
      <c r="M139" s="192"/>
      <c r="N139" s="193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188</v>
      </c>
      <c r="AU139" s="19" t="s">
        <v>84</v>
      </c>
    </row>
    <row r="140" spans="1:65" s="13" customFormat="1" ht="11.25" x14ac:dyDescent="0.2">
      <c r="B140" s="194"/>
      <c r="C140" s="195"/>
      <c r="D140" s="196" t="s">
        <v>190</v>
      </c>
      <c r="E140" s="195"/>
      <c r="F140" s="198" t="s">
        <v>224</v>
      </c>
      <c r="G140" s="195"/>
      <c r="H140" s="199">
        <v>1110.1500000000001</v>
      </c>
      <c r="I140" s="200"/>
      <c r="J140" s="195"/>
      <c r="K140" s="195"/>
      <c r="L140" s="201"/>
      <c r="M140" s="202"/>
      <c r="N140" s="203"/>
      <c r="O140" s="203"/>
      <c r="P140" s="203"/>
      <c r="Q140" s="203"/>
      <c r="R140" s="203"/>
      <c r="S140" s="203"/>
      <c r="T140" s="204"/>
      <c r="AT140" s="205" t="s">
        <v>190</v>
      </c>
      <c r="AU140" s="205" t="s">
        <v>84</v>
      </c>
      <c r="AV140" s="13" t="s">
        <v>84</v>
      </c>
      <c r="AW140" s="13" t="s">
        <v>4</v>
      </c>
      <c r="AX140" s="13" t="s">
        <v>82</v>
      </c>
      <c r="AY140" s="205" t="s">
        <v>179</v>
      </c>
    </row>
    <row r="141" spans="1:65" s="2" customFormat="1" ht="37.9" customHeight="1" x14ac:dyDescent="0.2">
      <c r="A141" s="36"/>
      <c r="B141" s="37"/>
      <c r="C141" s="176" t="s">
        <v>235</v>
      </c>
      <c r="D141" s="176" t="s">
        <v>181</v>
      </c>
      <c r="E141" s="177" t="s">
        <v>236</v>
      </c>
      <c r="F141" s="178" t="s">
        <v>237</v>
      </c>
      <c r="G141" s="179" t="s">
        <v>184</v>
      </c>
      <c r="H141" s="180">
        <v>222.03</v>
      </c>
      <c r="I141" s="181"/>
      <c r="J141" s="182">
        <f>ROUND(I141*H141,2)</f>
        <v>0</v>
      </c>
      <c r="K141" s="178" t="s">
        <v>185</v>
      </c>
      <c r="L141" s="41"/>
      <c r="M141" s="183" t="s">
        <v>19</v>
      </c>
      <c r="N141" s="184" t="s">
        <v>45</v>
      </c>
      <c r="O141" s="66"/>
      <c r="P141" s="185">
        <f>O141*H141</f>
        <v>0</v>
      </c>
      <c r="Q141" s="185">
        <v>0</v>
      </c>
      <c r="R141" s="185">
        <f>Q141*H141</f>
        <v>0</v>
      </c>
      <c r="S141" s="185">
        <v>0</v>
      </c>
      <c r="T141" s="18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7" t="s">
        <v>186</v>
      </c>
      <c r="AT141" s="187" t="s">
        <v>181</v>
      </c>
      <c r="AU141" s="187" t="s">
        <v>84</v>
      </c>
      <c r="AY141" s="19" t="s">
        <v>179</v>
      </c>
      <c r="BE141" s="188">
        <f>IF(N141="základní",J141,0)</f>
        <v>0</v>
      </c>
      <c r="BF141" s="188">
        <f>IF(N141="snížená",J141,0)</f>
        <v>0</v>
      </c>
      <c r="BG141" s="188">
        <f>IF(N141="zákl. přenesená",J141,0)</f>
        <v>0</v>
      </c>
      <c r="BH141" s="188">
        <f>IF(N141="sníž. přenesená",J141,0)</f>
        <v>0</v>
      </c>
      <c r="BI141" s="188">
        <f>IF(N141="nulová",J141,0)</f>
        <v>0</v>
      </c>
      <c r="BJ141" s="19" t="s">
        <v>82</v>
      </c>
      <c r="BK141" s="188">
        <f>ROUND(I141*H141,2)</f>
        <v>0</v>
      </c>
      <c r="BL141" s="19" t="s">
        <v>186</v>
      </c>
      <c r="BM141" s="187" t="s">
        <v>238</v>
      </c>
    </row>
    <row r="142" spans="1:65" s="2" customFormat="1" ht="11.25" x14ac:dyDescent="0.2">
      <c r="A142" s="36"/>
      <c r="B142" s="37"/>
      <c r="C142" s="38"/>
      <c r="D142" s="189" t="s">
        <v>188</v>
      </c>
      <c r="E142" s="38"/>
      <c r="F142" s="190" t="s">
        <v>239</v>
      </c>
      <c r="G142" s="38"/>
      <c r="H142" s="38"/>
      <c r="I142" s="191"/>
      <c r="J142" s="38"/>
      <c r="K142" s="38"/>
      <c r="L142" s="41"/>
      <c r="M142" s="192"/>
      <c r="N142" s="193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188</v>
      </c>
      <c r="AU142" s="19" t="s">
        <v>84</v>
      </c>
    </row>
    <row r="143" spans="1:65" s="2" customFormat="1" ht="44.25" customHeight="1" x14ac:dyDescent="0.2">
      <c r="A143" s="36"/>
      <c r="B143" s="37"/>
      <c r="C143" s="176" t="s">
        <v>240</v>
      </c>
      <c r="D143" s="176" t="s">
        <v>181</v>
      </c>
      <c r="E143" s="177" t="s">
        <v>241</v>
      </c>
      <c r="F143" s="178" t="s">
        <v>242</v>
      </c>
      <c r="G143" s="179" t="s">
        <v>243</v>
      </c>
      <c r="H143" s="180">
        <v>421.85700000000003</v>
      </c>
      <c r="I143" s="181"/>
      <c r="J143" s="182">
        <f>ROUND(I143*H143,2)</f>
        <v>0</v>
      </c>
      <c r="K143" s="178" t="s">
        <v>185</v>
      </c>
      <c r="L143" s="41"/>
      <c r="M143" s="183" t="s">
        <v>19</v>
      </c>
      <c r="N143" s="184" t="s">
        <v>45</v>
      </c>
      <c r="O143" s="66"/>
      <c r="P143" s="185">
        <f>O143*H143</f>
        <v>0</v>
      </c>
      <c r="Q143" s="185">
        <v>0</v>
      </c>
      <c r="R143" s="185">
        <f>Q143*H143</f>
        <v>0</v>
      </c>
      <c r="S143" s="185">
        <v>0</v>
      </c>
      <c r="T143" s="18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7" t="s">
        <v>186</v>
      </c>
      <c r="AT143" s="187" t="s">
        <v>181</v>
      </c>
      <c r="AU143" s="187" t="s">
        <v>84</v>
      </c>
      <c r="AY143" s="19" t="s">
        <v>179</v>
      </c>
      <c r="BE143" s="188">
        <f>IF(N143="základní",J143,0)</f>
        <v>0</v>
      </c>
      <c r="BF143" s="188">
        <f>IF(N143="snížená",J143,0)</f>
        <v>0</v>
      </c>
      <c r="BG143" s="188">
        <f>IF(N143="zákl. přenesená",J143,0)</f>
        <v>0</v>
      </c>
      <c r="BH143" s="188">
        <f>IF(N143="sníž. přenesená",J143,0)</f>
        <v>0</v>
      </c>
      <c r="BI143" s="188">
        <f>IF(N143="nulová",J143,0)</f>
        <v>0</v>
      </c>
      <c r="BJ143" s="19" t="s">
        <v>82</v>
      </c>
      <c r="BK143" s="188">
        <f>ROUND(I143*H143,2)</f>
        <v>0</v>
      </c>
      <c r="BL143" s="19" t="s">
        <v>186</v>
      </c>
      <c r="BM143" s="187" t="s">
        <v>244</v>
      </c>
    </row>
    <row r="144" spans="1:65" s="2" customFormat="1" ht="11.25" x14ac:dyDescent="0.2">
      <c r="A144" s="36"/>
      <c r="B144" s="37"/>
      <c r="C144" s="38"/>
      <c r="D144" s="189" t="s">
        <v>188</v>
      </c>
      <c r="E144" s="38"/>
      <c r="F144" s="190" t="s">
        <v>245</v>
      </c>
      <c r="G144" s="38"/>
      <c r="H144" s="38"/>
      <c r="I144" s="191"/>
      <c r="J144" s="38"/>
      <c r="K144" s="38"/>
      <c r="L144" s="41"/>
      <c r="M144" s="192"/>
      <c r="N144" s="193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188</v>
      </c>
      <c r="AU144" s="19" t="s">
        <v>84</v>
      </c>
    </row>
    <row r="145" spans="1:65" s="13" customFormat="1" ht="11.25" x14ac:dyDescent="0.2">
      <c r="B145" s="194"/>
      <c r="C145" s="195"/>
      <c r="D145" s="196" t="s">
        <v>190</v>
      </c>
      <c r="E145" s="195"/>
      <c r="F145" s="198" t="s">
        <v>246</v>
      </c>
      <c r="G145" s="195"/>
      <c r="H145" s="199">
        <v>421.85700000000003</v>
      </c>
      <c r="I145" s="200"/>
      <c r="J145" s="195"/>
      <c r="K145" s="195"/>
      <c r="L145" s="201"/>
      <c r="M145" s="202"/>
      <c r="N145" s="203"/>
      <c r="O145" s="203"/>
      <c r="P145" s="203"/>
      <c r="Q145" s="203"/>
      <c r="R145" s="203"/>
      <c r="S145" s="203"/>
      <c r="T145" s="204"/>
      <c r="AT145" s="205" t="s">
        <v>190</v>
      </c>
      <c r="AU145" s="205" t="s">
        <v>84</v>
      </c>
      <c r="AV145" s="13" t="s">
        <v>84</v>
      </c>
      <c r="AW145" s="13" t="s">
        <v>4</v>
      </c>
      <c r="AX145" s="13" t="s">
        <v>82</v>
      </c>
      <c r="AY145" s="205" t="s">
        <v>179</v>
      </c>
    </row>
    <row r="146" spans="1:65" s="2" customFormat="1" ht="37.9" customHeight="1" x14ac:dyDescent="0.2">
      <c r="A146" s="36"/>
      <c r="B146" s="37"/>
      <c r="C146" s="176" t="s">
        <v>247</v>
      </c>
      <c r="D146" s="176" t="s">
        <v>181</v>
      </c>
      <c r="E146" s="177" t="s">
        <v>248</v>
      </c>
      <c r="F146" s="178" t="s">
        <v>249</v>
      </c>
      <c r="G146" s="179" t="s">
        <v>184</v>
      </c>
      <c r="H146" s="180">
        <v>222.03</v>
      </c>
      <c r="I146" s="181"/>
      <c r="J146" s="182">
        <f>ROUND(I146*H146,2)</f>
        <v>0</v>
      </c>
      <c r="K146" s="178" t="s">
        <v>185</v>
      </c>
      <c r="L146" s="41"/>
      <c r="M146" s="183" t="s">
        <v>19</v>
      </c>
      <c r="N146" s="184" t="s">
        <v>45</v>
      </c>
      <c r="O146" s="66"/>
      <c r="P146" s="185">
        <f>O146*H146</f>
        <v>0</v>
      </c>
      <c r="Q146" s="185">
        <v>0</v>
      </c>
      <c r="R146" s="185">
        <f>Q146*H146</f>
        <v>0</v>
      </c>
      <c r="S146" s="185">
        <v>0</v>
      </c>
      <c r="T146" s="18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7" t="s">
        <v>186</v>
      </c>
      <c r="AT146" s="187" t="s">
        <v>181</v>
      </c>
      <c r="AU146" s="187" t="s">
        <v>84</v>
      </c>
      <c r="AY146" s="19" t="s">
        <v>179</v>
      </c>
      <c r="BE146" s="188">
        <f>IF(N146="základní",J146,0)</f>
        <v>0</v>
      </c>
      <c r="BF146" s="188">
        <f>IF(N146="snížená",J146,0)</f>
        <v>0</v>
      </c>
      <c r="BG146" s="188">
        <f>IF(N146="zákl. přenesená",J146,0)</f>
        <v>0</v>
      </c>
      <c r="BH146" s="188">
        <f>IF(N146="sníž. přenesená",J146,0)</f>
        <v>0</v>
      </c>
      <c r="BI146" s="188">
        <f>IF(N146="nulová",J146,0)</f>
        <v>0</v>
      </c>
      <c r="BJ146" s="19" t="s">
        <v>82</v>
      </c>
      <c r="BK146" s="188">
        <f>ROUND(I146*H146,2)</f>
        <v>0</v>
      </c>
      <c r="BL146" s="19" t="s">
        <v>186</v>
      </c>
      <c r="BM146" s="187" t="s">
        <v>250</v>
      </c>
    </row>
    <row r="147" spans="1:65" s="2" customFormat="1" ht="11.25" x14ac:dyDescent="0.2">
      <c r="A147" s="36"/>
      <c r="B147" s="37"/>
      <c r="C147" s="38"/>
      <c r="D147" s="189" t="s">
        <v>188</v>
      </c>
      <c r="E147" s="38"/>
      <c r="F147" s="190" t="s">
        <v>251</v>
      </c>
      <c r="G147" s="38"/>
      <c r="H147" s="38"/>
      <c r="I147" s="191"/>
      <c r="J147" s="38"/>
      <c r="K147" s="38"/>
      <c r="L147" s="41"/>
      <c r="M147" s="192"/>
      <c r="N147" s="193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188</v>
      </c>
      <c r="AU147" s="19" t="s">
        <v>84</v>
      </c>
    </row>
    <row r="148" spans="1:65" s="2" customFormat="1" ht="44.25" customHeight="1" x14ac:dyDescent="0.2">
      <c r="A148" s="36"/>
      <c r="B148" s="37"/>
      <c r="C148" s="176" t="s">
        <v>252</v>
      </c>
      <c r="D148" s="176" t="s">
        <v>181</v>
      </c>
      <c r="E148" s="177" t="s">
        <v>253</v>
      </c>
      <c r="F148" s="178" t="s">
        <v>254</v>
      </c>
      <c r="G148" s="179" t="s">
        <v>184</v>
      </c>
      <c r="H148" s="180">
        <v>4.3520000000000003</v>
      </c>
      <c r="I148" s="181"/>
      <c r="J148" s="182">
        <f>ROUND(I148*H148,2)</f>
        <v>0</v>
      </c>
      <c r="K148" s="178" t="s">
        <v>185</v>
      </c>
      <c r="L148" s="41"/>
      <c r="M148" s="183" t="s">
        <v>19</v>
      </c>
      <c r="N148" s="184" t="s">
        <v>45</v>
      </c>
      <c r="O148" s="66"/>
      <c r="P148" s="185">
        <f>O148*H148</f>
        <v>0</v>
      </c>
      <c r="Q148" s="185">
        <v>0</v>
      </c>
      <c r="R148" s="185">
        <f>Q148*H148</f>
        <v>0</v>
      </c>
      <c r="S148" s="185">
        <v>0</v>
      </c>
      <c r="T148" s="186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87" t="s">
        <v>186</v>
      </c>
      <c r="AT148" s="187" t="s">
        <v>181</v>
      </c>
      <c r="AU148" s="187" t="s">
        <v>84</v>
      </c>
      <c r="AY148" s="19" t="s">
        <v>179</v>
      </c>
      <c r="BE148" s="188">
        <f>IF(N148="základní",J148,0)</f>
        <v>0</v>
      </c>
      <c r="BF148" s="188">
        <f>IF(N148="snížená",J148,0)</f>
        <v>0</v>
      </c>
      <c r="BG148" s="188">
        <f>IF(N148="zákl. přenesená",J148,0)</f>
        <v>0</v>
      </c>
      <c r="BH148" s="188">
        <f>IF(N148="sníž. přenesená",J148,0)</f>
        <v>0</v>
      </c>
      <c r="BI148" s="188">
        <f>IF(N148="nulová",J148,0)</f>
        <v>0</v>
      </c>
      <c r="BJ148" s="19" t="s">
        <v>82</v>
      </c>
      <c r="BK148" s="188">
        <f>ROUND(I148*H148,2)</f>
        <v>0</v>
      </c>
      <c r="BL148" s="19" t="s">
        <v>186</v>
      </c>
      <c r="BM148" s="187" t="s">
        <v>255</v>
      </c>
    </row>
    <row r="149" spans="1:65" s="2" customFormat="1" ht="11.25" x14ac:dyDescent="0.2">
      <c r="A149" s="36"/>
      <c r="B149" s="37"/>
      <c r="C149" s="38"/>
      <c r="D149" s="189" t="s">
        <v>188</v>
      </c>
      <c r="E149" s="38"/>
      <c r="F149" s="190" t="s">
        <v>256</v>
      </c>
      <c r="G149" s="38"/>
      <c r="H149" s="38"/>
      <c r="I149" s="191"/>
      <c r="J149" s="38"/>
      <c r="K149" s="38"/>
      <c r="L149" s="41"/>
      <c r="M149" s="192"/>
      <c r="N149" s="193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188</v>
      </c>
      <c r="AU149" s="19" t="s">
        <v>84</v>
      </c>
    </row>
    <row r="150" spans="1:65" s="15" customFormat="1" ht="11.25" x14ac:dyDescent="0.2">
      <c r="B150" s="217"/>
      <c r="C150" s="218"/>
      <c r="D150" s="196" t="s">
        <v>190</v>
      </c>
      <c r="E150" s="219" t="s">
        <v>19</v>
      </c>
      <c r="F150" s="220" t="s">
        <v>257</v>
      </c>
      <c r="G150" s="218"/>
      <c r="H150" s="219" t="s">
        <v>19</v>
      </c>
      <c r="I150" s="221"/>
      <c r="J150" s="218"/>
      <c r="K150" s="218"/>
      <c r="L150" s="222"/>
      <c r="M150" s="223"/>
      <c r="N150" s="224"/>
      <c r="O150" s="224"/>
      <c r="P150" s="224"/>
      <c r="Q150" s="224"/>
      <c r="R150" s="224"/>
      <c r="S150" s="224"/>
      <c r="T150" s="225"/>
      <c r="AT150" s="226" t="s">
        <v>190</v>
      </c>
      <c r="AU150" s="226" t="s">
        <v>84</v>
      </c>
      <c r="AV150" s="15" t="s">
        <v>82</v>
      </c>
      <c r="AW150" s="15" t="s">
        <v>35</v>
      </c>
      <c r="AX150" s="15" t="s">
        <v>74</v>
      </c>
      <c r="AY150" s="226" t="s">
        <v>179</v>
      </c>
    </row>
    <row r="151" spans="1:65" s="13" customFormat="1" ht="11.25" x14ac:dyDescent="0.2">
      <c r="B151" s="194"/>
      <c r="C151" s="195"/>
      <c r="D151" s="196" t="s">
        <v>190</v>
      </c>
      <c r="E151" s="197" t="s">
        <v>19</v>
      </c>
      <c r="F151" s="198" t="s">
        <v>258</v>
      </c>
      <c r="G151" s="195"/>
      <c r="H151" s="199">
        <v>4.3520000000000003</v>
      </c>
      <c r="I151" s="200"/>
      <c r="J151" s="195"/>
      <c r="K151" s="195"/>
      <c r="L151" s="201"/>
      <c r="M151" s="202"/>
      <c r="N151" s="203"/>
      <c r="O151" s="203"/>
      <c r="P151" s="203"/>
      <c r="Q151" s="203"/>
      <c r="R151" s="203"/>
      <c r="S151" s="203"/>
      <c r="T151" s="204"/>
      <c r="AT151" s="205" t="s">
        <v>190</v>
      </c>
      <c r="AU151" s="205" t="s">
        <v>84</v>
      </c>
      <c r="AV151" s="13" t="s">
        <v>84</v>
      </c>
      <c r="AW151" s="13" t="s">
        <v>35</v>
      </c>
      <c r="AX151" s="13" t="s">
        <v>74</v>
      </c>
      <c r="AY151" s="205" t="s">
        <v>179</v>
      </c>
    </row>
    <row r="152" spans="1:65" s="14" customFormat="1" ht="11.25" x14ac:dyDescent="0.2">
      <c r="B152" s="206"/>
      <c r="C152" s="207"/>
      <c r="D152" s="196" t="s">
        <v>190</v>
      </c>
      <c r="E152" s="208" t="s">
        <v>19</v>
      </c>
      <c r="F152" s="209" t="s">
        <v>194</v>
      </c>
      <c r="G152" s="207"/>
      <c r="H152" s="210">
        <v>4.3520000000000003</v>
      </c>
      <c r="I152" s="211"/>
      <c r="J152" s="207"/>
      <c r="K152" s="207"/>
      <c r="L152" s="212"/>
      <c r="M152" s="213"/>
      <c r="N152" s="214"/>
      <c r="O152" s="214"/>
      <c r="P152" s="214"/>
      <c r="Q152" s="214"/>
      <c r="R152" s="214"/>
      <c r="S152" s="214"/>
      <c r="T152" s="215"/>
      <c r="AT152" s="216" t="s">
        <v>190</v>
      </c>
      <c r="AU152" s="216" t="s">
        <v>84</v>
      </c>
      <c r="AV152" s="14" t="s">
        <v>186</v>
      </c>
      <c r="AW152" s="14" t="s">
        <v>35</v>
      </c>
      <c r="AX152" s="14" t="s">
        <v>82</v>
      </c>
      <c r="AY152" s="216" t="s">
        <v>179</v>
      </c>
    </row>
    <row r="153" spans="1:65" s="2" customFormat="1" ht="16.5" customHeight="1" x14ac:dyDescent="0.2">
      <c r="A153" s="36"/>
      <c r="B153" s="37"/>
      <c r="C153" s="227" t="s">
        <v>8</v>
      </c>
      <c r="D153" s="227" t="s">
        <v>259</v>
      </c>
      <c r="E153" s="228" t="s">
        <v>260</v>
      </c>
      <c r="F153" s="229" t="s">
        <v>261</v>
      </c>
      <c r="G153" s="230" t="s">
        <v>243</v>
      </c>
      <c r="H153" s="231">
        <v>8.7040000000000006</v>
      </c>
      <c r="I153" s="232"/>
      <c r="J153" s="233">
        <f>ROUND(I153*H153,2)</f>
        <v>0</v>
      </c>
      <c r="K153" s="229" t="s">
        <v>185</v>
      </c>
      <c r="L153" s="234"/>
      <c r="M153" s="235" t="s">
        <v>19</v>
      </c>
      <c r="N153" s="236" t="s">
        <v>45</v>
      </c>
      <c r="O153" s="66"/>
      <c r="P153" s="185">
        <f>O153*H153</f>
        <v>0</v>
      </c>
      <c r="Q153" s="185">
        <v>1</v>
      </c>
      <c r="R153" s="185">
        <f>Q153*H153</f>
        <v>8.7040000000000006</v>
      </c>
      <c r="S153" s="185">
        <v>0</v>
      </c>
      <c r="T153" s="18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87" t="s">
        <v>235</v>
      </c>
      <c r="AT153" s="187" t="s">
        <v>259</v>
      </c>
      <c r="AU153" s="187" t="s">
        <v>84</v>
      </c>
      <c r="AY153" s="19" t="s">
        <v>179</v>
      </c>
      <c r="BE153" s="188">
        <f>IF(N153="základní",J153,0)</f>
        <v>0</v>
      </c>
      <c r="BF153" s="188">
        <f>IF(N153="snížená",J153,0)</f>
        <v>0</v>
      </c>
      <c r="BG153" s="188">
        <f>IF(N153="zákl. přenesená",J153,0)</f>
        <v>0</v>
      </c>
      <c r="BH153" s="188">
        <f>IF(N153="sníž. přenesená",J153,0)</f>
        <v>0</v>
      </c>
      <c r="BI153" s="188">
        <f>IF(N153="nulová",J153,0)</f>
        <v>0</v>
      </c>
      <c r="BJ153" s="19" t="s">
        <v>82</v>
      </c>
      <c r="BK153" s="188">
        <f>ROUND(I153*H153,2)</f>
        <v>0</v>
      </c>
      <c r="BL153" s="19" t="s">
        <v>186</v>
      </c>
      <c r="BM153" s="187" t="s">
        <v>262</v>
      </c>
    </row>
    <row r="154" spans="1:65" s="13" customFormat="1" ht="11.25" x14ac:dyDescent="0.2">
      <c r="B154" s="194"/>
      <c r="C154" s="195"/>
      <c r="D154" s="196" t="s">
        <v>190</v>
      </c>
      <c r="E154" s="195"/>
      <c r="F154" s="198" t="s">
        <v>263</v>
      </c>
      <c r="G154" s="195"/>
      <c r="H154" s="199">
        <v>8.7040000000000006</v>
      </c>
      <c r="I154" s="200"/>
      <c r="J154" s="195"/>
      <c r="K154" s="195"/>
      <c r="L154" s="201"/>
      <c r="M154" s="202"/>
      <c r="N154" s="203"/>
      <c r="O154" s="203"/>
      <c r="P154" s="203"/>
      <c r="Q154" s="203"/>
      <c r="R154" s="203"/>
      <c r="S154" s="203"/>
      <c r="T154" s="204"/>
      <c r="AT154" s="205" t="s">
        <v>190</v>
      </c>
      <c r="AU154" s="205" t="s">
        <v>84</v>
      </c>
      <c r="AV154" s="13" t="s">
        <v>84</v>
      </c>
      <c r="AW154" s="13" t="s">
        <v>4</v>
      </c>
      <c r="AX154" s="13" t="s">
        <v>82</v>
      </c>
      <c r="AY154" s="205" t="s">
        <v>179</v>
      </c>
    </row>
    <row r="155" spans="1:65" s="2" customFormat="1" ht="66.75" customHeight="1" x14ac:dyDescent="0.2">
      <c r="A155" s="36"/>
      <c r="B155" s="37"/>
      <c r="C155" s="176" t="s">
        <v>264</v>
      </c>
      <c r="D155" s="176" t="s">
        <v>181</v>
      </c>
      <c r="E155" s="177" t="s">
        <v>265</v>
      </c>
      <c r="F155" s="178" t="s">
        <v>266</v>
      </c>
      <c r="G155" s="179" t="s">
        <v>184</v>
      </c>
      <c r="H155" s="180">
        <v>23.327999999999999</v>
      </c>
      <c r="I155" s="181"/>
      <c r="J155" s="182">
        <f>ROUND(I155*H155,2)</f>
        <v>0</v>
      </c>
      <c r="K155" s="178" t="s">
        <v>185</v>
      </c>
      <c r="L155" s="41"/>
      <c r="M155" s="183" t="s">
        <v>19</v>
      </c>
      <c r="N155" s="184" t="s">
        <v>45</v>
      </c>
      <c r="O155" s="66"/>
      <c r="P155" s="185">
        <f>O155*H155</f>
        <v>0</v>
      </c>
      <c r="Q155" s="185">
        <v>0</v>
      </c>
      <c r="R155" s="185">
        <f>Q155*H155</f>
        <v>0</v>
      </c>
      <c r="S155" s="185">
        <v>0</v>
      </c>
      <c r="T155" s="18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7" t="s">
        <v>186</v>
      </c>
      <c r="AT155" s="187" t="s">
        <v>181</v>
      </c>
      <c r="AU155" s="187" t="s">
        <v>84</v>
      </c>
      <c r="AY155" s="19" t="s">
        <v>179</v>
      </c>
      <c r="BE155" s="188">
        <f>IF(N155="základní",J155,0)</f>
        <v>0</v>
      </c>
      <c r="BF155" s="188">
        <f>IF(N155="snížená",J155,0)</f>
        <v>0</v>
      </c>
      <c r="BG155" s="188">
        <f>IF(N155="zákl. přenesená",J155,0)</f>
        <v>0</v>
      </c>
      <c r="BH155" s="188">
        <f>IF(N155="sníž. přenesená",J155,0)</f>
        <v>0</v>
      </c>
      <c r="BI155" s="188">
        <f>IF(N155="nulová",J155,0)</f>
        <v>0</v>
      </c>
      <c r="BJ155" s="19" t="s">
        <v>82</v>
      </c>
      <c r="BK155" s="188">
        <f>ROUND(I155*H155,2)</f>
        <v>0</v>
      </c>
      <c r="BL155" s="19" t="s">
        <v>186</v>
      </c>
      <c r="BM155" s="187" t="s">
        <v>267</v>
      </c>
    </row>
    <row r="156" spans="1:65" s="2" customFormat="1" ht="11.25" x14ac:dyDescent="0.2">
      <c r="A156" s="36"/>
      <c r="B156" s="37"/>
      <c r="C156" s="38"/>
      <c r="D156" s="189" t="s">
        <v>188</v>
      </c>
      <c r="E156" s="38"/>
      <c r="F156" s="190" t="s">
        <v>268</v>
      </c>
      <c r="G156" s="38"/>
      <c r="H156" s="38"/>
      <c r="I156" s="191"/>
      <c r="J156" s="38"/>
      <c r="K156" s="38"/>
      <c r="L156" s="41"/>
      <c r="M156" s="192"/>
      <c r="N156" s="193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188</v>
      </c>
      <c r="AU156" s="19" t="s">
        <v>84</v>
      </c>
    </row>
    <row r="157" spans="1:65" s="15" customFormat="1" ht="11.25" x14ac:dyDescent="0.2">
      <c r="B157" s="217"/>
      <c r="C157" s="218"/>
      <c r="D157" s="196" t="s">
        <v>190</v>
      </c>
      <c r="E157" s="219" t="s">
        <v>19</v>
      </c>
      <c r="F157" s="220" t="s">
        <v>257</v>
      </c>
      <c r="G157" s="218"/>
      <c r="H157" s="219" t="s">
        <v>19</v>
      </c>
      <c r="I157" s="221"/>
      <c r="J157" s="218"/>
      <c r="K157" s="218"/>
      <c r="L157" s="222"/>
      <c r="M157" s="223"/>
      <c r="N157" s="224"/>
      <c r="O157" s="224"/>
      <c r="P157" s="224"/>
      <c r="Q157" s="224"/>
      <c r="R157" s="224"/>
      <c r="S157" s="224"/>
      <c r="T157" s="225"/>
      <c r="AT157" s="226" t="s">
        <v>190</v>
      </c>
      <c r="AU157" s="226" t="s">
        <v>84</v>
      </c>
      <c r="AV157" s="15" t="s">
        <v>82</v>
      </c>
      <c r="AW157" s="15" t="s">
        <v>35</v>
      </c>
      <c r="AX157" s="15" t="s">
        <v>74</v>
      </c>
      <c r="AY157" s="226" t="s">
        <v>179</v>
      </c>
    </row>
    <row r="158" spans="1:65" s="13" customFormat="1" ht="11.25" x14ac:dyDescent="0.2">
      <c r="B158" s="194"/>
      <c r="C158" s="195"/>
      <c r="D158" s="196" t="s">
        <v>190</v>
      </c>
      <c r="E158" s="197" t="s">
        <v>19</v>
      </c>
      <c r="F158" s="198" t="s">
        <v>269</v>
      </c>
      <c r="G158" s="195"/>
      <c r="H158" s="199">
        <v>4.6079999999999997</v>
      </c>
      <c r="I158" s="200"/>
      <c r="J158" s="195"/>
      <c r="K158" s="195"/>
      <c r="L158" s="201"/>
      <c r="M158" s="202"/>
      <c r="N158" s="203"/>
      <c r="O158" s="203"/>
      <c r="P158" s="203"/>
      <c r="Q158" s="203"/>
      <c r="R158" s="203"/>
      <c r="S158" s="203"/>
      <c r="T158" s="204"/>
      <c r="AT158" s="205" t="s">
        <v>190</v>
      </c>
      <c r="AU158" s="205" t="s">
        <v>84</v>
      </c>
      <c r="AV158" s="13" t="s">
        <v>84</v>
      </c>
      <c r="AW158" s="13" t="s">
        <v>35</v>
      </c>
      <c r="AX158" s="13" t="s">
        <v>74</v>
      </c>
      <c r="AY158" s="205" t="s">
        <v>179</v>
      </c>
    </row>
    <row r="159" spans="1:65" s="15" customFormat="1" ht="11.25" x14ac:dyDescent="0.2">
      <c r="B159" s="217"/>
      <c r="C159" s="218"/>
      <c r="D159" s="196" t="s">
        <v>190</v>
      </c>
      <c r="E159" s="219" t="s">
        <v>19</v>
      </c>
      <c r="F159" s="220" t="s">
        <v>270</v>
      </c>
      <c r="G159" s="218"/>
      <c r="H159" s="219" t="s">
        <v>19</v>
      </c>
      <c r="I159" s="221"/>
      <c r="J159" s="218"/>
      <c r="K159" s="218"/>
      <c r="L159" s="222"/>
      <c r="M159" s="223"/>
      <c r="N159" s="224"/>
      <c r="O159" s="224"/>
      <c r="P159" s="224"/>
      <c r="Q159" s="224"/>
      <c r="R159" s="224"/>
      <c r="S159" s="224"/>
      <c r="T159" s="225"/>
      <c r="AT159" s="226" t="s">
        <v>190</v>
      </c>
      <c r="AU159" s="226" t="s">
        <v>84</v>
      </c>
      <c r="AV159" s="15" t="s">
        <v>82</v>
      </c>
      <c r="AW159" s="15" t="s">
        <v>35</v>
      </c>
      <c r="AX159" s="15" t="s">
        <v>74</v>
      </c>
      <c r="AY159" s="226" t="s">
        <v>179</v>
      </c>
    </row>
    <row r="160" spans="1:65" s="13" customFormat="1" ht="11.25" x14ac:dyDescent="0.2">
      <c r="B160" s="194"/>
      <c r="C160" s="195"/>
      <c r="D160" s="196" t="s">
        <v>190</v>
      </c>
      <c r="E160" s="197" t="s">
        <v>19</v>
      </c>
      <c r="F160" s="198" t="s">
        <v>211</v>
      </c>
      <c r="G160" s="195"/>
      <c r="H160" s="199">
        <v>11.52</v>
      </c>
      <c r="I160" s="200"/>
      <c r="J160" s="195"/>
      <c r="K160" s="195"/>
      <c r="L160" s="201"/>
      <c r="M160" s="202"/>
      <c r="N160" s="203"/>
      <c r="O160" s="203"/>
      <c r="P160" s="203"/>
      <c r="Q160" s="203"/>
      <c r="R160" s="203"/>
      <c r="S160" s="203"/>
      <c r="T160" s="204"/>
      <c r="AT160" s="205" t="s">
        <v>190</v>
      </c>
      <c r="AU160" s="205" t="s">
        <v>84</v>
      </c>
      <c r="AV160" s="13" t="s">
        <v>84</v>
      </c>
      <c r="AW160" s="13" t="s">
        <v>35</v>
      </c>
      <c r="AX160" s="13" t="s">
        <v>74</v>
      </c>
      <c r="AY160" s="205" t="s">
        <v>179</v>
      </c>
    </row>
    <row r="161" spans="1:65" s="15" customFormat="1" ht="11.25" x14ac:dyDescent="0.2">
      <c r="B161" s="217"/>
      <c r="C161" s="218"/>
      <c r="D161" s="196" t="s">
        <v>190</v>
      </c>
      <c r="E161" s="219" t="s">
        <v>19</v>
      </c>
      <c r="F161" s="220" t="s">
        <v>271</v>
      </c>
      <c r="G161" s="218"/>
      <c r="H161" s="219" t="s">
        <v>19</v>
      </c>
      <c r="I161" s="221"/>
      <c r="J161" s="218"/>
      <c r="K161" s="218"/>
      <c r="L161" s="222"/>
      <c r="M161" s="223"/>
      <c r="N161" s="224"/>
      <c r="O161" s="224"/>
      <c r="P161" s="224"/>
      <c r="Q161" s="224"/>
      <c r="R161" s="224"/>
      <c r="S161" s="224"/>
      <c r="T161" s="225"/>
      <c r="AT161" s="226" t="s">
        <v>190</v>
      </c>
      <c r="AU161" s="226" t="s">
        <v>84</v>
      </c>
      <c r="AV161" s="15" t="s">
        <v>82</v>
      </c>
      <c r="AW161" s="15" t="s">
        <v>35</v>
      </c>
      <c r="AX161" s="15" t="s">
        <v>74</v>
      </c>
      <c r="AY161" s="226" t="s">
        <v>179</v>
      </c>
    </row>
    <row r="162" spans="1:65" s="13" customFormat="1" ht="11.25" x14ac:dyDescent="0.2">
      <c r="B162" s="194"/>
      <c r="C162" s="195"/>
      <c r="D162" s="196" t="s">
        <v>190</v>
      </c>
      <c r="E162" s="197" t="s">
        <v>19</v>
      </c>
      <c r="F162" s="198" t="s">
        <v>272</v>
      </c>
      <c r="G162" s="195"/>
      <c r="H162" s="199">
        <v>7.2</v>
      </c>
      <c r="I162" s="200"/>
      <c r="J162" s="195"/>
      <c r="K162" s="195"/>
      <c r="L162" s="201"/>
      <c r="M162" s="202"/>
      <c r="N162" s="203"/>
      <c r="O162" s="203"/>
      <c r="P162" s="203"/>
      <c r="Q162" s="203"/>
      <c r="R162" s="203"/>
      <c r="S162" s="203"/>
      <c r="T162" s="204"/>
      <c r="AT162" s="205" t="s">
        <v>190</v>
      </c>
      <c r="AU162" s="205" t="s">
        <v>84</v>
      </c>
      <c r="AV162" s="13" t="s">
        <v>84</v>
      </c>
      <c r="AW162" s="13" t="s">
        <v>35</v>
      </c>
      <c r="AX162" s="13" t="s">
        <v>74</v>
      </c>
      <c r="AY162" s="205" t="s">
        <v>179</v>
      </c>
    </row>
    <row r="163" spans="1:65" s="14" customFormat="1" ht="11.25" x14ac:dyDescent="0.2">
      <c r="B163" s="206"/>
      <c r="C163" s="207"/>
      <c r="D163" s="196" t="s">
        <v>190</v>
      </c>
      <c r="E163" s="208" t="s">
        <v>19</v>
      </c>
      <c r="F163" s="209" t="s">
        <v>194</v>
      </c>
      <c r="G163" s="207"/>
      <c r="H163" s="210">
        <v>23.327999999999999</v>
      </c>
      <c r="I163" s="211"/>
      <c r="J163" s="207"/>
      <c r="K163" s="207"/>
      <c r="L163" s="212"/>
      <c r="M163" s="213"/>
      <c r="N163" s="214"/>
      <c r="O163" s="214"/>
      <c r="P163" s="214"/>
      <c r="Q163" s="214"/>
      <c r="R163" s="214"/>
      <c r="S163" s="214"/>
      <c r="T163" s="215"/>
      <c r="AT163" s="216" t="s">
        <v>190</v>
      </c>
      <c r="AU163" s="216" t="s">
        <v>84</v>
      </c>
      <c r="AV163" s="14" t="s">
        <v>186</v>
      </c>
      <c r="AW163" s="14" t="s">
        <v>35</v>
      </c>
      <c r="AX163" s="14" t="s">
        <v>82</v>
      </c>
      <c r="AY163" s="216" t="s">
        <v>179</v>
      </c>
    </row>
    <row r="164" spans="1:65" s="2" customFormat="1" ht="16.5" customHeight="1" x14ac:dyDescent="0.2">
      <c r="A164" s="36"/>
      <c r="B164" s="37"/>
      <c r="C164" s="227" t="s">
        <v>273</v>
      </c>
      <c r="D164" s="227" t="s">
        <v>259</v>
      </c>
      <c r="E164" s="228" t="s">
        <v>274</v>
      </c>
      <c r="F164" s="229" t="s">
        <v>275</v>
      </c>
      <c r="G164" s="230" t="s">
        <v>243</v>
      </c>
      <c r="H164" s="231">
        <v>46.655999999999999</v>
      </c>
      <c r="I164" s="232"/>
      <c r="J164" s="233">
        <f>ROUND(I164*H164,2)</f>
        <v>0</v>
      </c>
      <c r="K164" s="229" t="s">
        <v>185</v>
      </c>
      <c r="L164" s="234"/>
      <c r="M164" s="235" t="s">
        <v>19</v>
      </c>
      <c r="N164" s="236" t="s">
        <v>45</v>
      </c>
      <c r="O164" s="66"/>
      <c r="P164" s="185">
        <f>O164*H164</f>
        <v>0</v>
      </c>
      <c r="Q164" s="185">
        <v>1</v>
      </c>
      <c r="R164" s="185">
        <f>Q164*H164</f>
        <v>46.655999999999999</v>
      </c>
      <c r="S164" s="185">
        <v>0</v>
      </c>
      <c r="T164" s="18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7" t="s">
        <v>235</v>
      </c>
      <c r="AT164" s="187" t="s">
        <v>259</v>
      </c>
      <c r="AU164" s="187" t="s">
        <v>84</v>
      </c>
      <c r="AY164" s="19" t="s">
        <v>179</v>
      </c>
      <c r="BE164" s="188">
        <f>IF(N164="základní",J164,0)</f>
        <v>0</v>
      </c>
      <c r="BF164" s="188">
        <f>IF(N164="snížená",J164,0)</f>
        <v>0</v>
      </c>
      <c r="BG164" s="188">
        <f>IF(N164="zákl. přenesená",J164,0)</f>
        <v>0</v>
      </c>
      <c r="BH164" s="188">
        <f>IF(N164="sníž. přenesená",J164,0)</f>
        <v>0</v>
      </c>
      <c r="BI164" s="188">
        <f>IF(N164="nulová",J164,0)</f>
        <v>0</v>
      </c>
      <c r="BJ164" s="19" t="s">
        <v>82</v>
      </c>
      <c r="BK164" s="188">
        <f>ROUND(I164*H164,2)</f>
        <v>0</v>
      </c>
      <c r="BL164" s="19" t="s">
        <v>186</v>
      </c>
      <c r="BM164" s="187" t="s">
        <v>276</v>
      </c>
    </row>
    <row r="165" spans="1:65" s="13" customFormat="1" ht="11.25" x14ac:dyDescent="0.2">
      <c r="B165" s="194"/>
      <c r="C165" s="195"/>
      <c r="D165" s="196" t="s">
        <v>190</v>
      </c>
      <c r="E165" s="195"/>
      <c r="F165" s="198" t="s">
        <v>277</v>
      </c>
      <c r="G165" s="195"/>
      <c r="H165" s="199">
        <v>46.655999999999999</v>
      </c>
      <c r="I165" s="200"/>
      <c r="J165" s="195"/>
      <c r="K165" s="195"/>
      <c r="L165" s="201"/>
      <c r="M165" s="202"/>
      <c r="N165" s="203"/>
      <c r="O165" s="203"/>
      <c r="P165" s="203"/>
      <c r="Q165" s="203"/>
      <c r="R165" s="203"/>
      <c r="S165" s="203"/>
      <c r="T165" s="204"/>
      <c r="AT165" s="205" t="s">
        <v>190</v>
      </c>
      <c r="AU165" s="205" t="s">
        <v>84</v>
      </c>
      <c r="AV165" s="13" t="s">
        <v>84</v>
      </c>
      <c r="AW165" s="13" t="s">
        <v>4</v>
      </c>
      <c r="AX165" s="13" t="s">
        <v>82</v>
      </c>
      <c r="AY165" s="205" t="s">
        <v>179</v>
      </c>
    </row>
    <row r="166" spans="1:65" s="12" customFormat="1" ht="22.9" customHeight="1" x14ac:dyDescent="0.2">
      <c r="B166" s="160"/>
      <c r="C166" s="161"/>
      <c r="D166" s="162" t="s">
        <v>73</v>
      </c>
      <c r="E166" s="174" t="s">
        <v>84</v>
      </c>
      <c r="F166" s="174" t="s">
        <v>278</v>
      </c>
      <c r="G166" s="161"/>
      <c r="H166" s="161"/>
      <c r="I166" s="164"/>
      <c r="J166" s="175">
        <f>BK166</f>
        <v>0</v>
      </c>
      <c r="K166" s="161"/>
      <c r="L166" s="166"/>
      <c r="M166" s="167"/>
      <c r="N166" s="168"/>
      <c r="O166" s="168"/>
      <c r="P166" s="169">
        <f>SUM(P167:P232)</f>
        <v>0</v>
      </c>
      <c r="Q166" s="168"/>
      <c r="R166" s="169">
        <f>SUM(R167:R232)</f>
        <v>690.5245281399998</v>
      </c>
      <c r="S166" s="168"/>
      <c r="T166" s="170">
        <f>SUM(T167:T232)</f>
        <v>0</v>
      </c>
      <c r="AR166" s="171" t="s">
        <v>82</v>
      </c>
      <c r="AT166" s="172" t="s">
        <v>73</v>
      </c>
      <c r="AU166" s="172" t="s">
        <v>82</v>
      </c>
      <c r="AY166" s="171" t="s">
        <v>179</v>
      </c>
      <c r="BK166" s="173">
        <f>SUM(BK167:BK232)</f>
        <v>0</v>
      </c>
    </row>
    <row r="167" spans="1:65" s="2" customFormat="1" ht="66.75" customHeight="1" x14ac:dyDescent="0.2">
      <c r="A167" s="36"/>
      <c r="B167" s="37"/>
      <c r="C167" s="176" t="s">
        <v>279</v>
      </c>
      <c r="D167" s="176" t="s">
        <v>181</v>
      </c>
      <c r="E167" s="177" t="s">
        <v>280</v>
      </c>
      <c r="F167" s="178" t="s">
        <v>281</v>
      </c>
      <c r="G167" s="179" t="s">
        <v>282</v>
      </c>
      <c r="H167" s="180">
        <v>8</v>
      </c>
      <c r="I167" s="181"/>
      <c r="J167" s="182">
        <f>ROUND(I167*H167,2)</f>
        <v>0</v>
      </c>
      <c r="K167" s="178" t="s">
        <v>185</v>
      </c>
      <c r="L167" s="41"/>
      <c r="M167" s="183" t="s">
        <v>19</v>
      </c>
      <c r="N167" s="184" t="s">
        <v>45</v>
      </c>
      <c r="O167" s="66"/>
      <c r="P167" s="185">
        <f>O167*H167</f>
        <v>0</v>
      </c>
      <c r="Q167" s="185">
        <v>0</v>
      </c>
      <c r="R167" s="185">
        <f>Q167*H167</f>
        <v>0</v>
      </c>
      <c r="S167" s="185">
        <v>0</v>
      </c>
      <c r="T167" s="18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87" t="s">
        <v>186</v>
      </c>
      <c r="AT167" s="187" t="s">
        <v>181</v>
      </c>
      <c r="AU167" s="187" t="s">
        <v>84</v>
      </c>
      <c r="AY167" s="19" t="s">
        <v>179</v>
      </c>
      <c r="BE167" s="188">
        <f>IF(N167="základní",J167,0)</f>
        <v>0</v>
      </c>
      <c r="BF167" s="188">
        <f>IF(N167="snížená",J167,0)</f>
        <v>0</v>
      </c>
      <c r="BG167" s="188">
        <f>IF(N167="zákl. přenesená",J167,0)</f>
        <v>0</v>
      </c>
      <c r="BH167" s="188">
        <f>IF(N167="sníž. přenesená",J167,0)</f>
        <v>0</v>
      </c>
      <c r="BI167" s="188">
        <f>IF(N167="nulová",J167,0)</f>
        <v>0</v>
      </c>
      <c r="BJ167" s="19" t="s">
        <v>82</v>
      </c>
      <c r="BK167" s="188">
        <f>ROUND(I167*H167,2)</f>
        <v>0</v>
      </c>
      <c r="BL167" s="19" t="s">
        <v>186</v>
      </c>
      <c r="BM167" s="187" t="s">
        <v>283</v>
      </c>
    </row>
    <row r="168" spans="1:65" s="2" customFormat="1" ht="11.25" x14ac:dyDescent="0.2">
      <c r="A168" s="36"/>
      <c r="B168" s="37"/>
      <c r="C168" s="38"/>
      <c r="D168" s="189" t="s">
        <v>188</v>
      </c>
      <c r="E168" s="38"/>
      <c r="F168" s="190" t="s">
        <v>284</v>
      </c>
      <c r="G168" s="38"/>
      <c r="H168" s="38"/>
      <c r="I168" s="191"/>
      <c r="J168" s="38"/>
      <c r="K168" s="38"/>
      <c r="L168" s="41"/>
      <c r="M168" s="192"/>
      <c r="N168" s="193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188</v>
      </c>
      <c r="AU168" s="19" t="s">
        <v>84</v>
      </c>
    </row>
    <row r="169" spans="1:65" s="15" customFormat="1" ht="22.5" x14ac:dyDescent="0.2">
      <c r="B169" s="217"/>
      <c r="C169" s="218"/>
      <c r="D169" s="196" t="s">
        <v>190</v>
      </c>
      <c r="E169" s="219" t="s">
        <v>19</v>
      </c>
      <c r="F169" s="220" t="s">
        <v>285</v>
      </c>
      <c r="G169" s="218"/>
      <c r="H169" s="219" t="s">
        <v>19</v>
      </c>
      <c r="I169" s="221"/>
      <c r="J169" s="218"/>
      <c r="K169" s="218"/>
      <c r="L169" s="222"/>
      <c r="M169" s="223"/>
      <c r="N169" s="224"/>
      <c r="O169" s="224"/>
      <c r="P169" s="224"/>
      <c r="Q169" s="224"/>
      <c r="R169" s="224"/>
      <c r="S169" s="224"/>
      <c r="T169" s="225"/>
      <c r="AT169" s="226" t="s">
        <v>190</v>
      </c>
      <c r="AU169" s="226" t="s">
        <v>84</v>
      </c>
      <c r="AV169" s="15" t="s">
        <v>82</v>
      </c>
      <c r="AW169" s="15" t="s">
        <v>35</v>
      </c>
      <c r="AX169" s="15" t="s">
        <v>74</v>
      </c>
      <c r="AY169" s="226" t="s">
        <v>179</v>
      </c>
    </row>
    <row r="170" spans="1:65" s="13" customFormat="1" ht="11.25" x14ac:dyDescent="0.2">
      <c r="B170" s="194"/>
      <c r="C170" s="195"/>
      <c r="D170" s="196" t="s">
        <v>190</v>
      </c>
      <c r="E170" s="197" t="s">
        <v>19</v>
      </c>
      <c r="F170" s="198" t="s">
        <v>186</v>
      </c>
      <c r="G170" s="195"/>
      <c r="H170" s="199">
        <v>4</v>
      </c>
      <c r="I170" s="200"/>
      <c r="J170" s="195"/>
      <c r="K170" s="195"/>
      <c r="L170" s="201"/>
      <c r="M170" s="202"/>
      <c r="N170" s="203"/>
      <c r="O170" s="203"/>
      <c r="P170" s="203"/>
      <c r="Q170" s="203"/>
      <c r="R170" s="203"/>
      <c r="S170" s="203"/>
      <c r="T170" s="204"/>
      <c r="AT170" s="205" t="s">
        <v>190</v>
      </c>
      <c r="AU170" s="205" t="s">
        <v>84</v>
      </c>
      <c r="AV170" s="13" t="s">
        <v>84</v>
      </c>
      <c r="AW170" s="13" t="s">
        <v>35</v>
      </c>
      <c r="AX170" s="13" t="s">
        <v>74</v>
      </c>
      <c r="AY170" s="205" t="s">
        <v>179</v>
      </c>
    </row>
    <row r="171" spans="1:65" s="15" customFormat="1" ht="11.25" x14ac:dyDescent="0.2">
      <c r="B171" s="217"/>
      <c r="C171" s="218"/>
      <c r="D171" s="196" t="s">
        <v>190</v>
      </c>
      <c r="E171" s="219" t="s">
        <v>19</v>
      </c>
      <c r="F171" s="220" t="s">
        <v>286</v>
      </c>
      <c r="G171" s="218"/>
      <c r="H171" s="219" t="s">
        <v>19</v>
      </c>
      <c r="I171" s="221"/>
      <c r="J171" s="218"/>
      <c r="K171" s="218"/>
      <c r="L171" s="222"/>
      <c r="M171" s="223"/>
      <c r="N171" s="224"/>
      <c r="O171" s="224"/>
      <c r="P171" s="224"/>
      <c r="Q171" s="224"/>
      <c r="R171" s="224"/>
      <c r="S171" s="224"/>
      <c r="T171" s="225"/>
      <c r="AT171" s="226" t="s">
        <v>190</v>
      </c>
      <c r="AU171" s="226" t="s">
        <v>84</v>
      </c>
      <c r="AV171" s="15" t="s">
        <v>82</v>
      </c>
      <c r="AW171" s="15" t="s">
        <v>35</v>
      </c>
      <c r="AX171" s="15" t="s">
        <v>74</v>
      </c>
      <c r="AY171" s="226" t="s">
        <v>179</v>
      </c>
    </row>
    <row r="172" spans="1:65" s="13" customFormat="1" ht="11.25" x14ac:dyDescent="0.2">
      <c r="B172" s="194"/>
      <c r="C172" s="195"/>
      <c r="D172" s="196" t="s">
        <v>190</v>
      </c>
      <c r="E172" s="197" t="s">
        <v>19</v>
      </c>
      <c r="F172" s="198" t="s">
        <v>186</v>
      </c>
      <c r="G172" s="195"/>
      <c r="H172" s="199">
        <v>4</v>
      </c>
      <c r="I172" s="200"/>
      <c r="J172" s="195"/>
      <c r="K172" s="195"/>
      <c r="L172" s="201"/>
      <c r="M172" s="202"/>
      <c r="N172" s="203"/>
      <c r="O172" s="203"/>
      <c r="P172" s="203"/>
      <c r="Q172" s="203"/>
      <c r="R172" s="203"/>
      <c r="S172" s="203"/>
      <c r="T172" s="204"/>
      <c r="AT172" s="205" t="s">
        <v>190</v>
      </c>
      <c r="AU172" s="205" t="s">
        <v>84</v>
      </c>
      <c r="AV172" s="13" t="s">
        <v>84</v>
      </c>
      <c r="AW172" s="13" t="s">
        <v>35</v>
      </c>
      <c r="AX172" s="13" t="s">
        <v>74</v>
      </c>
      <c r="AY172" s="205" t="s">
        <v>179</v>
      </c>
    </row>
    <row r="173" spans="1:65" s="14" customFormat="1" ht="11.25" x14ac:dyDescent="0.2">
      <c r="B173" s="206"/>
      <c r="C173" s="207"/>
      <c r="D173" s="196" t="s">
        <v>190</v>
      </c>
      <c r="E173" s="208" t="s">
        <v>19</v>
      </c>
      <c r="F173" s="209" t="s">
        <v>194</v>
      </c>
      <c r="G173" s="207"/>
      <c r="H173" s="210">
        <v>8</v>
      </c>
      <c r="I173" s="211"/>
      <c r="J173" s="207"/>
      <c r="K173" s="207"/>
      <c r="L173" s="212"/>
      <c r="M173" s="213"/>
      <c r="N173" s="214"/>
      <c r="O173" s="214"/>
      <c r="P173" s="214"/>
      <c r="Q173" s="214"/>
      <c r="R173" s="214"/>
      <c r="S173" s="214"/>
      <c r="T173" s="215"/>
      <c r="AT173" s="216" t="s">
        <v>190</v>
      </c>
      <c r="AU173" s="216" t="s">
        <v>84</v>
      </c>
      <c r="AV173" s="14" t="s">
        <v>186</v>
      </c>
      <c r="AW173" s="14" t="s">
        <v>35</v>
      </c>
      <c r="AX173" s="14" t="s">
        <v>82</v>
      </c>
      <c r="AY173" s="216" t="s">
        <v>179</v>
      </c>
    </row>
    <row r="174" spans="1:65" s="2" customFormat="1" ht="16.5" customHeight="1" x14ac:dyDescent="0.2">
      <c r="A174" s="36"/>
      <c r="B174" s="37"/>
      <c r="C174" s="227" t="s">
        <v>287</v>
      </c>
      <c r="D174" s="227" t="s">
        <v>259</v>
      </c>
      <c r="E174" s="228" t="s">
        <v>288</v>
      </c>
      <c r="F174" s="229" t="s">
        <v>289</v>
      </c>
      <c r="G174" s="230" t="s">
        <v>282</v>
      </c>
      <c r="H174" s="231">
        <v>4</v>
      </c>
      <c r="I174" s="232"/>
      <c r="J174" s="233">
        <f>ROUND(I174*H174,2)</f>
        <v>0</v>
      </c>
      <c r="K174" s="229" t="s">
        <v>185</v>
      </c>
      <c r="L174" s="234"/>
      <c r="M174" s="235" t="s">
        <v>19</v>
      </c>
      <c r="N174" s="236" t="s">
        <v>45</v>
      </c>
      <c r="O174" s="66"/>
      <c r="P174" s="185">
        <f>O174*H174</f>
        <v>0</v>
      </c>
      <c r="Q174" s="185">
        <v>2.64E-3</v>
      </c>
      <c r="R174" s="185">
        <f>Q174*H174</f>
        <v>1.056E-2</v>
      </c>
      <c r="S174" s="185">
        <v>0</v>
      </c>
      <c r="T174" s="18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7" t="s">
        <v>235</v>
      </c>
      <c r="AT174" s="187" t="s">
        <v>259</v>
      </c>
      <c r="AU174" s="187" t="s">
        <v>84</v>
      </c>
      <c r="AY174" s="19" t="s">
        <v>179</v>
      </c>
      <c r="BE174" s="188">
        <f>IF(N174="základní",J174,0)</f>
        <v>0</v>
      </c>
      <c r="BF174" s="188">
        <f>IF(N174="snížená",J174,0)</f>
        <v>0</v>
      </c>
      <c r="BG174" s="188">
        <f>IF(N174="zákl. přenesená",J174,0)</f>
        <v>0</v>
      </c>
      <c r="BH174" s="188">
        <f>IF(N174="sníž. přenesená",J174,0)</f>
        <v>0</v>
      </c>
      <c r="BI174" s="188">
        <f>IF(N174="nulová",J174,0)</f>
        <v>0</v>
      </c>
      <c r="BJ174" s="19" t="s">
        <v>82</v>
      </c>
      <c r="BK174" s="188">
        <f>ROUND(I174*H174,2)</f>
        <v>0</v>
      </c>
      <c r="BL174" s="19" t="s">
        <v>186</v>
      </c>
      <c r="BM174" s="187" t="s">
        <v>290</v>
      </c>
    </row>
    <row r="175" spans="1:65" s="2" customFormat="1" ht="16.5" customHeight="1" x14ac:dyDescent="0.2">
      <c r="A175" s="36"/>
      <c r="B175" s="37"/>
      <c r="C175" s="227" t="s">
        <v>291</v>
      </c>
      <c r="D175" s="227" t="s">
        <v>259</v>
      </c>
      <c r="E175" s="228" t="s">
        <v>292</v>
      </c>
      <c r="F175" s="229" t="s">
        <v>293</v>
      </c>
      <c r="G175" s="230" t="s">
        <v>282</v>
      </c>
      <c r="H175" s="231">
        <v>4</v>
      </c>
      <c r="I175" s="232"/>
      <c r="J175" s="233">
        <f>ROUND(I175*H175,2)</f>
        <v>0</v>
      </c>
      <c r="K175" s="229" t="s">
        <v>185</v>
      </c>
      <c r="L175" s="234"/>
      <c r="M175" s="235" t="s">
        <v>19</v>
      </c>
      <c r="N175" s="236" t="s">
        <v>45</v>
      </c>
      <c r="O175" s="66"/>
      <c r="P175" s="185">
        <f>O175*H175</f>
        <v>0</v>
      </c>
      <c r="Q175" s="185">
        <v>1.1900000000000001E-3</v>
      </c>
      <c r="R175" s="185">
        <f>Q175*H175</f>
        <v>4.7600000000000003E-3</v>
      </c>
      <c r="S175" s="185">
        <v>0</v>
      </c>
      <c r="T175" s="186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87" t="s">
        <v>235</v>
      </c>
      <c r="AT175" s="187" t="s">
        <v>259</v>
      </c>
      <c r="AU175" s="187" t="s">
        <v>84</v>
      </c>
      <c r="AY175" s="19" t="s">
        <v>179</v>
      </c>
      <c r="BE175" s="188">
        <f>IF(N175="základní",J175,0)</f>
        <v>0</v>
      </c>
      <c r="BF175" s="188">
        <f>IF(N175="snížená",J175,0)</f>
        <v>0</v>
      </c>
      <c r="BG175" s="188">
        <f>IF(N175="zákl. přenesená",J175,0)</f>
        <v>0</v>
      </c>
      <c r="BH175" s="188">
        <f>IF(N175="sníž. přenesená",J175,0)</f>
        <v>0</v>
      </c>
      <c r="BI175" s="188">
        <f>IF(N175="nulová",J175,0)</f>
        <v>0</v>
      </c>
      <c r="BJ175" s="19" t="s">
        <v>82</v>
      </c>
      <c r="BK175" s="188">
        <f>ROUND(I175*H175,2)</f>
        <v>0</v>
      </c>
      <c r="BL175" s="19" t="s">
        <v>186</v>
      </c>
      <c r="BM175" s="187" t="s">
        <v>294</v>
      </c>
    </row>
    <row r="176" spans="1:65" s="2" customFormat="1" ht="24.2" customHeight="1" x14ac:dyDescent="0.2">
      <c r="A176" s="36"/>
      <c r="B176" s="37"/>
      <c r="C176" s="176" t="s">
        <v>295</v>
      </c>
      <c r="D176" s="176" t="s">
        <v>181</v>
      </c>
      <c r="E176" s="177" t="s">
        <v>296</v>
      </c>
      <c r="F176" s="178" t="s">
        <v>297</v>
      </c>
      <c r="G176" s="179" t="s">
        <v>184</v>
      </c>
      <c r="H176" s="180">
        <v>103.238</v>
      </c>
      <c r="I176" s="181"/>
      <c r="J176" s="182">
        <f>ROUND(I176*H176,2)</f>
        <v>0</v>
      </c>
      <c r="K176" s="178" t="s">
        <v>185</v>
      </c>
      <c r="L176" s="41"/>
      <c r="M176" s="183" t="s">
        <v>19</v>
      </c>
      <c r="N176" s="184" t="s">
        <v>45</v>
      </c>
      <c r="O176" s="66"/>
      <c r="P176" s="185">
        <f>O176*H176</f>
        <v>0</v>
      </c>
      <c r="Q176" s="185">
        <v>2.16</v>
      </c>
      <c r="R176" s="185">
        <f>Q176*H176</f>
        <v>222.99408000000003</v>
      </c>
      <c r="S176" s="185">
        <v>0</v>
      </c>
      <c r="T176" s="18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7" t="s">
        <v>186</v>
      </c>
      <c r="AT176" s="187" t="s">
        <v>181</v>
      </c>
      <c r="AU176" s="187" t="s">
        <v>84</v>
      </c>
      <c r="AY176" s="19" t="s">
        <v>179</v>
      </c>
      <c r="BE176" s="188">
        <f>IF(N176="základní",J176,0)</f>
        <v>0</v>
      </c>
      <c r="BF176" s="188">
        <f>IF(N176="snížená",J176,0)</f>
        <v>0</v>
      </c>
      <c r="BG176" s="188">
        <f>IF(N176="zákl. přenesená",J176,0)</f>
        <v>0</v>
      </c>
      <c r="BH176" s="188">
        <f>IF(N176="sníž. přenesená",J176,0)</f>
        <v>0</v>
      </c>
      <c r="BI176" s="188">
        <f>IF(N176="nulová",J176,0)</f>
        <v>0</v>
      </c>
      <c r="BJ176" s="19" t="s">
        <v>82</v>
      </c>
      <c r="BK176" s="188">
        <f>ROUND(I176*H176,2)</f>
        <v>0</v>
      </c>
      <c r="BL176" s="19" t="s">
        <v>186</v>
      </c>
      <c r="BM176" s="187" t="s">
        <v>298</v>
      </c>
    </row>
    <row r="177" spans="1:65" s="2" customFormat="1" ht="11.25" x14ac:dyDescent="0.2">
      <c r="A177" s="36"/>
      <c r="B177" s="37"/>
      <c r="C177" s="38"/>
      <c r="D177" s="189" t="s">
        <v>188</v>
      </c>
      <c r="E177" s="38"/>
      <c r="F177" s="190" t="s">
        <v>299</v>
      </c>
      <c r="G177" s="38"/>
      <c r="H177" s="38"/>
      <c r="I177" s="191"/>
      <c r="J177" s="38"/>
      <c r="K177" s="38"/>
      <c r="L177" s="41"/>
      <c r="M177" s="192"/>
      <c r="N177" s="193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188</v>
      </c>
      <c r="AU177" s="19" t="s">
        <v>84</v>
      </c>
    </row>
    <row r="178" spans="1:65" s="2" customFormat="1" ht="29.25" x14ac:dyDescent="0.2">
      <c r="A178" s="36"/>
      <c r="B178" s="37"/>
      <c r="C178" s="38"/>
      <c r="D178" s="196" t="s">
        <v>300</v>
      </c>
      <c r="E178" s="38"/>
      <c r="F178" s="237" t="s">
        <v>301</v>
      </c>
      <c r="G178" s="38"/>
      <c r="H178" s="38"/>
      <c r="I178" s="191"/>
      <c r="J178" s="38"/>
      <c r="K178" s="38"/>
      <c r="L178" s="41"/>
      <c r="M178" s="192"/>
      <c r="N178" s="193"/>
      <c r="O178" s="66"/>
      <c r="P178" s="66"/>
      <c r="Q178" s="66"/>
      <c r="R178" s="66"/>
      <c r="S178" s="66"/>
      <c r="T178" s="67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9" t="s">
        <v>300</v>
      </c>
      <c r="AU178" s="19" t="s">
        <v>84</v>
      </c>
    </row>
    <row r="179" spans="1:65" s="13" customFormat="1" ht="22.5" x14ac:dyDescent="0.2">
      <c r="B179" s="194"/>
      <c r="C179" s="195"/>
      <c r="D179" s="196" t="s">
        <v>190</v>
      </c>
      <c r="E179" s="197" t="s">
        <v>19</v>
      </c>
      <c r="F179" s="198" t="s">
        <v>302</v>
      </c>
      <c r="G179" s="195"/>
      <c r="H179" s="199">
        <v>103.238</v>
      </c>
      <c r="I179" s="200"/>
      <c r="J179" s="195"/>
      <c r="K179" s="195"/>
      <c r="L179" s="201"/>
      <c r="M179" s="202"/>
      <c r="N179" s="203"/>
      <c r="O179" s="203"/>
      <c r="P179" s="203"/>
      <c r="Q179" s="203"/>
      <c r="R179" s="203"/>
      <c r="S179" s="203"/>
      <c r="T179" s="204"/>
      <c r="AT179" s="205" t="s">
        <v>190</v>
      </c>
      <c r="AU179" s="205" t="s">
        <v>84</v>
      </c>
      <c r="AV179" s="13" t="s">
        <v>84</v>
      </c>
      <c r="AW179" s="13" t="s">
        <v>35</v>
      </c>
      <c r="AX179" s="13" t="s">
        <v>74</v>
      </c>
      <c r="AY179" s="205" t="s">
        <v>179</v>
      </c>
    </row>
    <row r="180" spans="1:65" s="14" customFormat="1" ht="11.25" x14ac:dyDescent="0.2">
      <c r="B180" s="206"/>
      <c r="C180" s="207"/>
      <c r="D180" s="196" t="s">
        <v>190</v>
      </c>
      <c r="E180" s="208" t="s">
        <v>19</v>
      </c>
      <c r="F180" s="209" t="s">
        <v>194</v>
      </c>
      <c r="G180" s="207"/>
      <c r="H180" s="210">
        <v>103.238</v>
      </c>
      <c r="I180" s="211"/>
      <c r="J180" s="207"/>
      <c r="K180" s="207"/>
      <c r="L180" s="212"/>
      <c r="M180" s="213"/>
      <c r="N180" s="214"/>
      <c r="O180" s="214"/>
      <c r="P180" s="214"/>
      <c r="Q180" s="214"/>
      <c r="R180" s="214"/>
      <c r="S180" s="214"/>
      <c r="T180" s="215"/>
      <c r="AT180" s="216" t="s">
        <v>190</v>
      </c>
      <c r="AU180" s="216" t="s">
        <v>84</v>
      </c>
      <c r="AV180" s="14" t="s">
        <v>186</v>
      </c>
      <c r="AW180" s="14" t="s">
        <v>35</v>
      </c>
      <c r="AX180" s="14" t="s">
        <v>82</v>
      </c>
      <c r="AY180" s="216" t="s">
        <v>179</v>
      </c>
    </row>
    <row r="181" spans="1:65" s="2" customFormat="1" ht="24.2" customHeight="1" x14ac:dyDescent="0.2">
      <c r="A181" s="36"/>
      <c r="B181" s="37"/>
      <c r="C181" s="176" t="s">
        <v>303</v>
      </c>
      <c r="D181" s="176" t="s">
        <v>181</v>
      </c>
      <c r="E181" s="177" t="s">
        <v>304</v>
      </c>
      <c r="F181" s="178" t="s">
        <v>305</v>
      </c>
      <c r="G181" s="179" t="s">
        <v>184</v>
      </c>
      <c r="H181" s="180">
        <v>28.177</v>
      </c>
      <c r="I181" s="181"/>
      <c r="J181" s="182">
        <f>ROUND(I181*H181,2)</f>
        <v>0</v>
      </c>
      <c r="K181" s="178" t="s">
        <v>185</v>
      </c>
      <c r="L181" s="41"/>
      <c r="M181" s="183" t="s">
        <v>19</v>
      </c>
      <c r="N181" s="184" t="s">
        <v>45</v>
      </c>
      <c r="O181" s="66"/>
      <c r="P181" s="185">
        <f>O181*H181</f>
        <v>0</v>
      </c>
      <c r="Q181" s="185">
        <v>2.3010199999999998</v>
      </c>
      <c r="R181" s="185">
        <f>Q181*H181</f>
        <v>64.835840539999992</v>
      </c>
      <c r="S181" s="185">
        <v>0</v>
      </c>
      <c r="T181" s="18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87" t="s">
        <v>186</v>
      </c>
      <c r="AT181" s="187" t="s">
        <v>181</v>
      </c>
      <c r="AU181" s="187" t="s">
        <v>84</v>
      </c>
      <c r="AY181" s="19" t="s">
        <v>179</v>
      </c>
      <c r="BE181" s="188">
        <f>IF(N181="základní",J181,0)</f>
        <v>0</v>
      </c>
      <c r="BF181" s="188">
        <f>IF(N181="snížená",J181,0)</f>
        <v>0</v>
      </c>
      <c r="BG181" s="188">
        <f>IF(N181="zákl. přenesená",J181,0)</f>
        <v>0</v>
      </c>
      <c r="BH181" s="188">
        <f>IF(N181="sníž. přenesená",J181,0)</f>
        <v>0</v>
      </c>
      <c r="BI181" s="188">
        <f>IF(N181="nulová",J181,0)</f>
        <v>0</v>
      </c>
      <c r="BJ181" s="19" t="s">
        <v>82</v>
      </c>
      <c r="BK181" s="188">
        <f>ROUND(I181*H181,2)</f>
        <v>0</v>
      </c>
      <c r="BL181" s="19" t="s">
        <v>186</v>
      </c>
      <c r="BM181" s="187" t="s">
        <v>306</v>
      </c>
    </row>
    <row r="182" spans="1:65" s="2" customFormat="1" ht="11.25" x14ac:dyDescent="0.2">
      <c r="A182" s="36"/>
      <c r="B182" s="37"/>
      <c r="C182" s="38"/>
      <c r="D182" s="189" t="s">
        <v>188</v>
      </c>
      <c r="E182" s="38"/>
      <c r="F182" s="190" t="s">
        <v>307</v>
      </c>
      <c r="G182" s="38"/>
      <c r="H182" s="38"/>
      <c r="I182" s="191"/>
      <c r="J182" s="38"/>
      <c r="K182" s="38"/>
      <c r="L182" s="41"/>
      <c r="M182" s="192"/>
      <c r="N182" s="193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188</v>
      </c>
      <c r="AU182" s="19" t="s">
        <v>84</v>
      </c>
    </row>
    <row r="183" spans="1:65" s="15" customFormat="1" ht="11.25" x14ac:dyDescent="0.2">
      <c r="B183" s="217"/>
      <c r="C183" s="218"/>
      <c r="D183" s="196" t="s">
        <v>190</v>
      </c>
      <c r="E183" s="219" t="s">
        <v>19</v>
      </c>
      <c r="F183" s="220" t="s">
        <v>308</v>
      </c>
      <c r="G183" s="218"/>
      <c r="H183" s="219" t="s">
        <v>19</v>
      </c>
      <c r="I183" s="221"/>
      <c r="J183" s="218"/>
      <c r="K183" s="218"/>
      <c r="L183" s="222"/>
      <c r="M183" s="223"/>
      <c r="N183" s="224"/>
      <c r="O183" s="224"/>
      <c r="P183" s="224"/>
      <c r="Q183" s="224"/>
      <c r="R183" s="224"/>
      <c r="S183" s="224"/>
      <c r="T183" s="225"/>
      <c r="AT183" s="226" t="s">
        <v>190</v>
      </c>
      <c r="AU183" s="226" t="s">
        <v>84</v>
      </c>
      <c r="AV183" s="15" t="s">
        <v>82</v>
      </c>
      <c r="AW183" s="15" t="s">
        <v>35</v>
      </c>
      <c r="AX183" s="15" t="s">
        <v>74</v>
      </c>
      <c r="AY183" s="226" t="s">
        <v>179</v>
      </c>
    </row>
    <row r="184" spans="1:65" s="13" customFormat="1" ht="11.25" x14ac:dyDescent="0.2">
      <c r="B184" s="194"/>
      <c r="C184" s="195"/>
      <c r="D184" s="196" t="s">
        <v>190</v>
      </c>
      <c r="E184" s="197" t="s">
        <v>19</v>
      </c>
      <c r="F184" s="198" t="s">
        <v>309</v>
      </c>
      <c r="G184" s="195"/>
      <c r="H184" s="199">
        <v>6.0270000000000001</v>
      </c>
      <c r="I184" s="200"/>
      <c r="J184" s="195"/>
      <c r="K184" s="195"/>
      <c r="L184" s="201"/>
      <c r="M184" s="202"/>
      <c r="N184" s="203"/>
      <c r="O184" s="203"/>
      <c r="P184" s="203"/>
      <c r="Q184" s="203"/>
      <c r="R184" s="203"/>
      <c r="S184" s="203"/>
      <c r="T184" s="204"/>
      <c r="AT184" s="205" t="s">
        <v>190</v>
      </c>
      <c r="AU184" s="205" t="s">
        <v>84</v>
      </c>
      <c r="AV184" s="13" t="s">
        <v>84</v>
      </c>
      <c r="AW184" s="13" t="s">
        <v>35</v>
      </c>
      <c r="AX184" s="13" t="s">
        <v>74</v>
      </c>
      <c r="AY184" s="205" t="s">
        <v>179</v>
      </c>
    </row>
    <row r="185" spans="1:65" s="15" customFormat="1" ht="22.5" x14ac:dyDescent="0.2">
      <c r="B185" s="217"/>
      <c r="C185" s="218"/>
      <c r="D185" s="196" t="s">
        <v>190</v>
      </c>
      <c r="E185" s="219" t="s">
        <v>19</v>
      </c>
      <c r="F185" s="220" t="s">
        <v>310</v>
      </c>
      <c r="G185" s="218"/>
      <c r="H185" s="219" t="s">
        <v>19</v>
      </c>
      <c r="I185" s="221"/>
      <c r="J185" s="218"/>
      <c r="K185" s="218"/>
      <c r="L185" s="222"/>
      <c r="M185" s="223"/>
      <c r="N185" s="224"/>
      <c r="O185" s="224"/>
      <c r="P185" s="224"/>
      <c r="Q185" s="224"/>
      <c r="R185" s="224"/>
      <c r="S185" s="224"/>
      <c r="T185" s="225"/>
      <c r="AT185" s="226" t="s">
        <v>190</v>
      </c>
      <c r="AU185" s="226" t="s">
        <v>84</v>
      </c>
      <c r="AV185" s="15" t="s">
        <v>82</v>
      </c>
      <c r="AW185" s="15" t="s">
        <v>35</v>
      </c>
      <c r="AX185" s="15" t="s">
        <v>74</v>
      </c>
      <c r="AY185" s="226" t="s">
        <v>179</v>
      </c>
    </row>
    <row r="186" spans="1:65" s="13" customFormat="1" ht="11.25" x14ac:dyDescent="0.2">
      <c r="B186" s="194"/>
      <c r="C186" s="195"/>
      <c r="D186" s="196" t="s">
        <v>190</v>
      </c>
      <c r="E186" s="197" t="s">
        <v>19</v>
      </c>
      <c r="F186" s="198" t="s">
        <v>311</v>
      </c>
      <c r="G186" s="195"/>
      <c r="H186" s="199">
        <v>22.15</v>
      </c>
      <c r="I186" s="200"/>
      <c r="J186" s="195"/>
      <c r="K186" s="195"/>
      <c r="L186" s="201"/>
      <c r="M186" s="202"/>
      <c r="N186" s="203"/>
      <c r="O186" s="203"/>
      <c r="P186" s="203"/>
      <c r="Q186" s="203"/>
      <c r="R186" s="203"/>
      <c r="S186" s="203"/>
      <c r="T186" s="204"/>
      <c r="AT186" s="205" t="s">
        <v>190</v>
      </c>
      <c r="AU186" s="205" t="s">
        <v>84</v>
      </c>
      <c r="AV186" s="13" t="s">
        <v>84</v>
      </c>
      <c r="AW186" s="13" t="s">
        <v>35</v>
      </c>
      <c r="AX186" s="13" t="s">
        <v>74</v>
      </c>
      <c r="AY186" s="205" t="s">
        <v>179</v>
      </c>
    </row>
    <row r="187" spans="1:65" s="14" customFormat="1" ht="11.25" x14ac:dyDescent="0.2">
      <c r="B187" s="206"/>
      <c r="C187" s="207"/>
      <c r="D187" s="196" t="s">
        <v>190</v>
      </c>
      <c r="E187" s="208" t="s">
        <v>19</v>
      </c>
      <c r="F187" s="209" t="s">
        <v>194</v>
      </c>
      <c r="G187" s="207"/>
      <c r="H187" s="210">
        <v>28.177</v>
      </c>
      <c r="I187" s="211"/>
      <c r="J187" s="207"/>
      <c r="K187" s="207"/>
      <c r="L187" s="212"/>
      <c r="M187" s="213"/>
      <c r="N187" s="214"/>
      <c r="O187" s="214"/>
      <c r="P187" s="214"/>
      <c r="Q187" s="214"/>
      <c r="R187" s="214"/>
      <c r="S187" s="214"/>
      <c r="T187" s="215"/>
      <c r="AT187" s="216" t="s">
        <v>190</v>
      </c>
      <c r="AU187" s="216" t="s">
        <v>84</v>
      </c>
      <c r="AV187" s="14" t="s">
        <v>186</v>
      </c>
      <c r="AW187" s="14" t="s">
        <v>35</v>
      </c>
      <c r="AX187" s="14" t="s">
        <v>82</v>
      </c>
      <c r="AY187" s="216" t="s">
        <v>179</v>
      </c>
    </row>
    <row r="188" spans="1:65" s="2" customFormat="1" ht="33" customHeight="1" x14ac:dyDescent="0.2">
      <c r="A188" s="36"/>
      <c r="B188" s="37"/>
      <c r="C188" s="176" t="s">
        <v>312</v>
      </c>
      <c r="D188" s="176" t="s">
        <v>181</v>
      </c>
      <c r="E188" s="177" t="s">
        <v>313</v>
      </c>
      <c r="F188" s="178" t="s">
        <v>314</v>
      </c>
      <c r="G188" s="179" t="s">
        <v>184</v>
      </c>
      <c r="H188" s="180">
        <v>135.6</v>
      </c>
      <c r="I188" s="181"/>
      <c r="J188" s="182">
        <f>ROUND(I188*H188,2)</f>
        <v>0</v>
      </c>
      <c r="K188" s="178" t="s">
        <v>185</v>
      </c>
      <c r="L188" s="41"/>
      <c r="M188" s="183" t="s">
        <v>19</v>
      </c>
      <c r="N188" s="184" t="s">
        <v>45</v>
      </c>
      <c r="O188" s="66"/>
      <c r="P188" s="185">
        <f>O188*H188</f>
        <v>0</v>
      </c>
      <c r="Q188" s="185">
        <v>2.5018699999999998</v>
      </c>
      <c r="R188" s="185">
        <f>Q188*H188</f>
        <v>339.25357199999996</v>
      </c>
      <c r="S188" s="185">
        <v>0</v>
      </c>
      <c r="T188" s="186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87" t="s">
        <v>186</v>
      </c>
      <c r="AT188" s="187" t="s">
        <v>181</v>
      </c>
      <c r="AU188" s="187" t="s">
        <v>84</v>
      </c>
      <c r="AY188" s="19" t="s">
        <v>179</v>
      </c>
      <c r="BE188" s="188">
        <f>IF(N188="základní",J188,0)</f>
        <v>0</v>
      </c>
      <c r="BF188" s="188">
        <f>IF(N188="snížená",J188,0)</f>
        <v>0</v>
      </c>
      <c r="BG188" s="188">
        <f>IF(N188="zákl. přenesená",J188,0)</f>
        <v>0</v>
      </c>
      <c r="BH188" s="188">
        <f>IF(N188="sníž. přenesená",J188,0)</f>
        <v>0</v>
      </c>
      <c r="BI188" s="188">
        <f>IF(N188="nulová",J188,0)</f>
        <v>0</v>
      </c>
      <c r="BJ188" s="19" t="s">
        <v>82</v>
      </c>
      <c r="BK188" s="188">
        <f>ROUND(I188*H188,2)</f>
        <v>0</v>
      </c>
      <c r="BL188" s="19" t="s">
        <v>186</v>
      </c>
      <c r="BM188" s="187" t="s">
        <v>315</v>
      </c>
    </row>
    <row r="189" spans="1:65" s="2" customFormat="1" ht="11.25" x14ac:dyDescent="0.2">
      <c r="A189" s="36"/>
      <c r="B189" s="37"/>
      <c r="C189" s="38"/>
      <c r="D189" s="189" t="s">
        <v>188</v>
      </c>
      <c r="E189" s="38"/>
      <c r="F189" s="190" t="s">
        <v>316</v>
      </c>
      <c r="G189" s="38"/>
      <c r="H189" s="38"/>
      <c r="I189" s="191"/>
      <c r="J189" s="38"/>
      <c r="K189" s="38"/>
      <c r="L189" s="41"/>
      <c r="M189" s="192"/>
      <c r="N189" s="193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9" t="s">
        <v>188</v>
      </c>
      <c r="AU189" s="19" t="s">
        <v>84</v>
      </c>
    </row>
    <row r="190" spans="1:65" s="15" customFormat="1" ht="11.25" x14ac:dyDescent="0.2">
      <c r="B190" s="217"/>
      <c r="C190" s="218"/>
      <c r="D190" s="196" t="s">
        <v>190</v>
      </c>
      <c r="E190" s="219" t="s">
        <v>19</v>
      </c>
      <c r="F190" s="220" t="s">
        <v>317</v>
      </c>
      <c r="G190" s="218"/>
      <c r="H190" s="219" t="s">
        <v>19</v>
      </c>
      <c r="I190" s="221"/>
      <c r="J190" s="218"/>
      <c r="K190" s="218"/>
      <c r="L190" s="222"/>
      <c r="M190" s="223"/>
      <c r="N190" s="224"/>
      <c r="O190" s="224"/>
      <c r="P190" s="224"/>
      <c r="Q190" s="224"/>
      <c r="R190" s="224"/>
      <c r="S190" s="224"/>
      <c r="T190" s="225"/>
      <c r="AT190" s="226" t="s">
        <v>190</v>
      </c>
      <c r="AU190" s="226" t="s">
        <v>84</v>
      </c>
      <c r="AV190" s="15" t="s">
        <v>82</v>
      </c>
      <c r="AW190" s="15" t="s">
        <v>35</v>
      </c>
      <c r="AX190" s="15" t="s">
        <v>74</v>
      </c>
      <c r="AY190" s="226" t="s">
        <v>179</v>
      </c>
    </row>
    <row r="191" spans="1:65" s="13" customFormat="1" ht="11.25" x14ac:dyDescent="0.2">
      <c r="B191" s="194"/>
      <c r="C191" s="195"/>
      <c r="D191" s="196" t="s">
        <v>190</v>
      </c>
      <c r="E191" s="197" t="s">
        <v>19</v>
      </c>
      <c r="F191" s="198" t="s">
        <v>318</v>
      </c>
      <c r="G191" s="195"/>
      <c r="H191" s="199">
        <v>135.6</v>
      </c>
      <c r="I191" s="200"/>
      <c r="J191" s="195"/>
      <c r="K191" s="195"/>
      <c r="L191" s="201"/>
      <c r="M191" s="202"/>
      <c r="N191" s="203"/>
      <c r="O191" s="203"/>
      <c r="P191" s="203"/>
      <c r="Q191" s="203"/>
      <c r="R191" s="203"/>
      <c r="S191" s="203"/>
      <c r="T191" s="204"/>
      <c r="AT191" s="205" t="s">
        <v>190</v>
      </c>
      <c r="AU191" s="205" t="s">
        <v>84</v>
      </c>
      <c r="AV191" s="13" t="s">
        <v>84</v>
      </c>
      <c r="AW191" s="13" t="s">
        <v>35</v>
      </c>
      <c r="AX191" s="13" t="s">
        <v>74</v>
      </c>
      <c r="AY191" s="205" t="s">
        <v>179</v>
      </c>
    </row>
    <row r="192" spans="1:65" s="14" customFormat="1" ht="11.25" x14ac:dyDescent="0.2">
      <c r="B192" s="206"/>
      <c r="C192" s="207"/>
      <c r="D192" s="196" t="s">
        <v>190</v>
      </c>
      <c r="E192" s="208" t="s">
        <v>19</v>
      </c>
      <c r="F192" s="209" t="s">
        <v>194</v>
      </c>
      <c r="G192" s="207"/>
      <c r="H192" s="210">
        <v>135.6</v>
      </c>
      <c r="I192" s="211"/>
      <c r="J192" s="207"/>
      <c r="K192" s="207"/>
      <c r="L192" s="212"/>
      <c r="M192" s="213"/>
      <c r="N192" s="214"/>
      <c r="O192" s="214"/>
      <c r="P192" s="214"/>
      <c r="Q192" s="214"/>
      <c r="R192" s="214"/>
      <c r="S192" s="214"/>
      <c r="T192" s="215"/>
      <c r="AT192" s="216" t="s">
        <v>190</v>
      </c>
      <c r="AU192" s="216" t="s">
        <v>84</v>
      </c>
      <c r="AV192" s="14" t="s">
        <v>186</v>
      </c>
      <c r="AW192" s="14" t="s">
        <v>35</v>
      </c>
      <c r="AX192" s="14" t="s">
        <v>82</v>
      </c>
      <c r="AY192" s="216" t="s">
        <v>179</v>
      </c>
    </row>
    <row r="193" spans="1:65" s="2" customFormat="1" ht="16.5" customHeight="1" x14ac:dyDescent="0.2">
      <c r="A193" s="36"/>
      <c r="B193" s="37"/>
      <c r="C193" s="176" t="s">
        <v>7</v>
      </c>
      <c r="D193" s="176" t="s">
        <v>181</v>
      </c>
      <c r="E193" s="177" t="s">
        <v>319</v>
      </c>
      <c r="F193" s="178" t="s">
        <v>320</v>
      </c>
      <c r="G193" s="179" t="s">
        <v>99</v>
      </c>
      <c r="H193" s="180">
        <v>67.14</v>
      </c>
      <c r="I193" s="181"/>
      <c r="J193" s="182">
        <f>ROUND(I193*H193,2)</f>
        <v>0</v>
      </c>
      <c r="K193" s="178" t="s">
        <v>185</v>
      </c>
      <c r="L193" s="41"/>
      <c r="M193" s="183" t="s">
        <v>19</v>
      </c>
      <c r="N193" s="184" t="s">
        <v>45</v>
      </c>
      <c r="O193" s="66"/>
      <c r="P193" s="185">
        <f>O193*H193</f>
        <v>0</v>
      </c>
      <c r="Q193" s="185">
        <v>2.9399999999999999E-3</v>
      </c>
      <c r="R193" s="185">
        <f>Q193*H193</f>
        <v>0.1973916</v>
      </c>
      <c r="S193" s="185">
        <v>0</v>
      </c>
      <c r="T193" s="18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87" t="s">
        <v>186</v>
      </c>
      <c r="AT193" s="187" t="s">
        <v>181</v>
      </c>
      <c r="AU193" s="187" t="s">
        <v>84</v>
      </c>
      <c r="AY193" s="19" t="s">
        <v>179</v>
      </c>
      <c r="BE193" s="188">
        <f>IF(N193="základní",J193,0)</f>
        <v>0</v>
      </c>
      <c r="BF193" s="188">
        <f>IF(N193="snížená",J193,0)</f>
        <v>0</v>
      </c>
      <c r="BG193" s="188">
        <f>IF(N193="zákl. přenesená",J193,0)</f>
        <v>0</v>
      </c>
      <c r="BH193" s="188">
        <f>IF(N193="sníž. přenesená",J193,0)</f>
        <v>0</v>
      </c>
      <c r="BI193" s="188">
        <f>IF(N193="nulová",J193,0)</f>
        <v>0</v>
      </c>
      <c r="BJ193" s="19" t="s">
        <v>82</v>
      </c>
      <c r="BK193" s="188">
        <f>ROUND(I193*H193,2)</f>
        <v>0</v>
      </c>
      <c r="BL193" s="19" t="s">
        <v>186</v>
      </c>
      <c r="BM193" s="187" t="s">
        <v>321</v>
      </c>
    </row>
    <row r="194" spans="1:65" s="2" customFormat="1" ht="11.25" x14ac:dyDescent="0.2">
      <c r="A194" s="36"/>
      <c r="B194" s="37"/>
      <c r="C194" s="38"/>
      <c r="D194" s="189" t="s">
        <v>188</v>
      </c>
      <c r="E194" s="38"/>
      <c r="F194" s="190" t="s">
        <v>322</v>
      </c>
      <c r="G194" s="38"/>
      <c r="H194" s="38"/>
      <c r="I194" s="191"/>
      <c r="J194" s="38"/>
      <c r="K194" s="38"/>
      <c r="L194" s="41"/>
      <c r="M194" s="192"/>
      <c r="N194" s="193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9" t="s">
        <v>188</v>
      </c>
      <c r="AU194" s="19" t="s">
        <v>84</v>
      </c>
    </row>
    <row r="195" spans="1:65" s="15" customFormat="1" ht="11.25" x14ac:dyDescent="0.2">
      <c r="B195" s="217"/>
      <c r="C195" s="218"/>
      <c r="D195" s="196" t="s">
        <v>190</v>
      </c>
      <c r="E195" s="219" t="s">
        <v>19</v>
      </c>
      <c r="F195" s="220" t="s">
        <v>317</v>
      </c>
      <c r="G195" s="218"/>
      <c r="H195" s="219" t="s">
        <v>19</v>
      </c>
      <c r="I195" s="221"/>
      <c r="J195" s="218"/>
      <c r="K195" s="218"/>
      <c r="L195" s="222"/>
      <c r="M195" s="223"/>
      <c r="N195" s="224"/>
      <c r="O195" s="224"/>
      <c r="P195" s="224"/>
      <c r="Q195" s="224"/>
      <c r="R195" s="224"/>
      <c r="S195" s="224"/>
      <c r="T195" s="225"/>
      <c r="AT195" s="226" t="s">
        <v>190</v>
      </c>
      <c r="AU195" s="226" t="s">
        <v>84</v>
      </c>
      <c r="AV195" s="15" t="s">
        <v>82</v>
      </c>
      <c r="AW195" s="15" t="s">
        <v>35</v>
      </c>
      <c r="AX195" s="15" t="s">
        <v>74</v>
      </c>
      <c r="AY195" s="226" t="s">
        <v>179</v>
      </c>
    </row>
    <row r="196" spans="1:65" s="13" customFormat="1" ht="11.25" x14ac:dyDescent="0.2">
      <c r="B196" s="194"/>
      <c r="C196" s="195"/>
      <c r="D196" s="196" t="s">
        <v>190</v>
      </c>
      <c r="E196" s="197" t="s">
        <v>19</v>
      </c>
      <c r="F196" s="198" t="s">
        <v>323</v>
      </c>
      <c r="G196" s="195"/>
      <c r="H196" s="199">
        <v>67.14</v>
      </c>
      <c r="I196" s="200"/>
      <c r="J196" s="195"/>
      <c r="K196" s="195"/>
      <c r="L196" s="201"/>
      <c r="M196" s="202"/>
      <c r="N196" s="203"/>
      <c r="O196" s="203"/>
      <c r="P196" s="203"/>
      <c r="Q196" s="203"/>
      <c r="R196" s="203"/>
      <c r="S196" s="203"/>
      <c r="T196" s="204"/>
      <c r="AT196" s="205" t="s">
        <v>190</v>
      </c>
      <c r="AU196" s="205" t="s">
        <v>84</v>
      </c>
      <c r="AV196" s="13" t="s">
        <v>84</v>
      </c>
      <c r="AW196" s="13" t="s">
        <v>35</v>
      </c>
      <c r="AX196" s="13" t="s">
        <v>74</v>
      </c>
      <c r="AY196" s="205" t="s">
        <v>179</v>
      </c>
    </row>
    <row r="197" spans="1:65" s="14" customFormat="1" ht="11.25" x14ac:dyDescent="0.2">
      <c r="B197" s="206"/>
      <c r="C197" s="207"/>
      <c r="D197" s="196" t="s">
        <v>190</v>
      </c>
      <c r="E197" s="208" t="s">
        <v>19</v>
      </c>
      <c r="F197" s="209" t="s">
        <v>194</v>
      </c>
      <c r="G197" s="207"/>
      <c r="H197" s="210">
        <v>67.14</v>
      </c>
      <c r="I197" s="211"/>
      <c r="J197" s="207"/>
      <c r="K197" s="207"/>
      <c r="L197" s="212"/>
      <c r="M197" s="213"/>
      <c r="N197" s="214"/>
      <c r="O197" s="214"/>
      <c r="P197" s="214"/>
      <c r="Q197" s="214"/>
      <c r="R197" s="214"/>
      <c r="S197" s="214"/>
      <c r="T197" s="215"/>
      <c r="AT197" s="216" t="s">
        <v>190</v>
      </c>
      <c r="AU197" s="216" t="s">
        <v>84</v>
      </c>
      <c r="AV197" s="14" t="s">
        <v>186</v>
      </c>
      <c r="AW197" s="14" t="s">
        <v>35</v>
      </c>
      <c r="AX197" s="14" t="s">
        <v>82</v>
      </c>
      <c r="AY197" s="216" t="s">
        <v>179</v>
      </c>
    </row>
    <row r="198" spans="1:65" s="2" customFormat="1" ht="16.5" customHeight="1" x14ac:dyDescent="0.2">
      <c r="A198" s="36"/>
      <c r="B198" s="37"/>
      <c r="C198" s="176" t="s">
        <v>324</v>
      </c>
      <c r="D198" s="176" t="s">
        <v>181</v>
      </c>
      <c r="E198" s="177" t="s">
        <v>325</v>
      </c>
      <c r="F198" s="178" t="s">
        <v>326</v>
      </c>
      <c r="G198" s="179" t="s">
        <v>99</v>
      </c>
      <c r="H198" s="180">
        <v>67.14</v>
      </c>
      <c r="I198" s="181"/>
      <c r="J198" s="182">
        <f>ROUND(I198*H198,2)</f>
        <v>0</v>
      </c>
      <c r="K198" s="178" t="s">
        <v>185</v>
      </c>
      <c r="L198" s="41"/>
      <c r="M198" s="183" t="s">
        <v>19</v>
      </c>
      <c r="N198" s="184" t="s">
        <v>45</v>
      </c>
      <c r="O198" s="66"/>
      <c r="P198" s="185">
        <f>O198*H198</f>
        <v>0</v>
      </c>
      <c r="Q198" s="185">
        <v>0</v>
      </c>
      <c r="R198" s="185">
        <f>Q198*H198</f>
        <v>0</v>
      </c>
      <c r="S198" s="185">
        <v>0</v>
      </c>
      <c r="T198" s="186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87" t="s">
        <v>186</v>
      </c>
      <c r="AT198" s="187" t="s">
        <v>181</v>
      </c>
      <c r="AU198" s="187" t="s">
        <v>84</v>
      </c>
      <c r="AY198" s="19" t="s">
        <v>179</v>
      </c>
      <c r="BE198" s="188">
        <f>IF(N198="základní",J198,0)</f>
        <v>0</v>
      </c>
      <c r="BF198" s="188">
        <f>IF(N198="snížená",J198,0)</f>
        <v>0</v>
      </c>
      <c r="BG198" s="188">
        <f>IF(N198="zákl. přenesená",J198,0)</f>
        <v>0</v>
      </c>
      <c r="BH198" s="188">
        <f>IF(N198="sníž. přenesená",J198,0)</f>
        <v>0</v>
      </c>
      <c r="BI198" s="188">
        <f>IF(N198="nulová",J198,0)</f>
        <v>0</v>
      </c>
      <c r="BJ198" s="19" t="s">
        <v>82</v>
      </c>
      <c r="BK198" s="188">
        <f>ROUND(I198*H198,2)</f>
        <v>0</v>
      </c>
      <c r="BL198" s="19" t="s">
        <v>186</v>
      </c>
      <c r="BM198" s="187" t="s">
        <v>327</v>
      </c>
    </row>
    <row r="199" spans="1:65" s="2" customFormat="1" ht="11.25" x14ac:dyDescent="0.2">
      <c r="A199" s="36"/>
      <c r="B199" s="37"/>
      <c r="C199" s="38"/>
      <c r="D199" s="189" t="s">
        <v>188</v>
      </c>
      <c r="E199" s="38"/>
      <c r="F199" s="190" t="s">
        <v>328</v>
      </c>
      <c r="G199" s="38"/>
      <c r="H199" s="38"/>
      <c r="I199" s="191"/>
      <c r="J199" s="38"/>
      <c r="K199" s="38"/>
      <c r="L199" s="41"/>
      <c r="M199" s="192"/>
      <c r="N199" s="193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188</v>
      </c>
      <c r="AU199" s="19" t="s">
        <v>84</v>
      </c>
    </row>
    <row r="200" spans="1:65" s="2" customFormat="1" ht="24.2" customHeight="1" x14ac:dyDescent="0.2">
      <c r="A200" s="36"/>
      <c r="B200" s="37"/>
      <c r="C200" s="176" t="s">
        <v>329</v>
      </c>
      <c r="D200" s="176" t="s">
        <v>181</v>
      </c>
      <c r="E200" s="177" t="s">
        <v>330</v>
      </c>
      <c r="F200" s="178" t="s">
        <v>331</v>
      </c>
      <c r="G200" s="179" t="s">
        <v>243</v>
      </c>
      <c r="H200" s="180">
        <v>0.70299999999999996</v>
      </c>
      <c r="I200" s="181"/>
      <c r="J200" s="182">
        <f>ROUND(I200*H200,2)</f>
        <v>0</v>
      </c>
      <c r="K200" s="178" t="s">
        <v>185</v>
      </c>
      <c r="L200" s="41"/>
      <c r="M200" s="183" t="s">
        <v>19</v>
      </c>
      <c r="N200" s="184" t="s">
        <v>45</v>
      </c>
      <c r="O200" s="66"/>
      <c r="P200" s="185">
        <f>O200*H200</f>
        <v>0</v>
      </c>
      <c r="Q200" s="185">
        <v>1.0606199999999999</v>
      </c>
      <c r="R200" s="185">
        <f>Q200*H200</f>
        <v>0.74561585999999991</v>
      </c>
      <c r="S200" s="185">
        <v>0</v>
      </c>
      <c r="T200" s="186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87" t="s">
        <v>186</v>
      </c>
      <c r="AT200" s="187" t="s">
        <v>181</v>
      </c>
      <c r="AU200" s="187" t="s">
        <v>84</v>
      </c>
      <c r="AY200" s="19" t="s">
        <v>179</v>
      </c>
      <c r="BE200" s="188">
        <f>IF(N200="základní",J200,0)</f>
        <v>0</v>
      </c>
      <c r="BF200" s="188">
        <f>IF(N200="snížená",J200,0)</f>
        <v>0</v>
      </c>
      <c r="BG200" s="188">
        <f>IF(N200="zákl. přenesená",J200,0)</f>
        <v>0</v>
      </c>
      <c r="BH200" s="188">
        <f>IF(N200="sníž. přenesená",J200,0)</f>
        <v>0</v>
      </c>
      <c r="BI200" s="188">
        <f>IF(N200="nulová",J200,0)</f>
        <v>0</v>
      </c>
      <c r="BJ200" s="19" t="s">
        <v>82</v>
      </c>
      <c r="BK200" s="188">
        <f>ROUND(I200*H200,2)</f>
        <v>0</v>
      </c>
      <c r="BL200" s="19" t="s">
        <v>186</v>
      </c>
      <c r="BM200" s="187" t="s">
        <v>332</v>
      </c>
    </row>
    <row r="201" spans="1:65" s="2" customFormat="1" ht="11.25" x14ac:dyDescent="0.2">
      <c r="A201" s="36"/>
      <c r="B201" s="37"/>
      <c r="C201" s="38"/>
      <c r="D201" s="189" t="s">
        <v>188</v>
      </c>
      <c r="E201" s="38"/>
      <c r="F201" s="190" t="s">
        <v>333</v>
      </c>
      <c r="G201" s="38"/>
      <c r="H201" s="38"/>
      <c r="I201" s="191"/>
      <c r="J201" s="38"/>
      <c r="K201" s="38"/>
      <c r="L201" s="41"/>
      <c r="M201" s="192"/>
      <c r="N201" s="193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9" t="s">
        <v>188</v>
      </c>
      <c r="AU201" s="19" t="s">
        <v>84</v>
      </c>
    </row>
    <row r="202" spans="1:65" s="15" customFormat="1" ht="22.5" x14ac:dyDescent="0.2">
      <c r="B202" s="217"/>
      <c r="C202" s="218"/>
      <c r="D202" s="196" t="s">
        <v>190</v>
      </c>
      <c r="E202" s="219" t="s">
        <v>19</v>
      </c>
      <c r="F202" s="220" t="s">
        <v>334</v>
      </c>
      <c r="G202" s="218"/>
      <c r="H202" s="219" t="s">
        <v>19</v>
      </c>
      <c r="I202" s="221"/>
      <c r="J202" s="218"/>
      <c r="K202" s="218"/>
      <c r="L202" s="222"/>
      <c r="M202" s="223"/>
      <c r="N202" s="224"/>
      <c r="O202" s="224"/>
      <c r="P202" s="224"/>
      <c r="Q202" s="224"/>
      <c r="R202" s="224"/>
      <c r="S202" s="224"/>
      <c r="T202" s="225"/>
      <c r="AT202" s="226" t="s">
        <v>190</v>
      </c>
      <c r="AU202" s="226" t="s">
        <v>84</v>
      </c>
      <c r="AV202" s="15" t="s">
        <v>82</v>
      </c>
      <c r="AW202" s="15" t="s">
        <v>35</v>
      </c>
      <c r="AX202" s="15" t="s">
        <v>74</v>
      </c>
      <c r="AY202" s="226" t="s">
        <v>179</v>
      </c>
    </row>
    <row r="203" spans="1:65" s="13" customFormat="1" ht="22.5" x14ac:dyDescent="0.2">
      <c r="B203" s="194"/>
      <c r="C203" s="195"/>
      <c r="D203" s="196" t="s">
        <v>190</v>
      </c>
      <c r="E203" s="197" t="s">
        <v>19</v>
      </c>
      <c r="F203" s="198" t="s">
        <v>335</v>
      </c>
      <c r="G203" s="195"/>
      <c r="H203" s="199">
        <v>0.70299999999999996</v>
      </c>
      <c r="I203" s="200"/>
      <c r="J203" s="195"/>
      <c r="K203" s="195"/>
      <c r="L203" s="201"/>
      <c r="M203" s="202"/>
      <c r="N203" s="203"/>
      <c r="O203" s="203"/>
      <c r="P203" s="203"/>
      <c r="Q203" s="203"/>
      <c r="R203" s="203"/>
      <c r="S203" s="203"/>
      <c r="T203" s="204"/>
      <c r="AT203" s="205" t="s">
        <v>190</v>
      </c>
      <c r="AU203" s="205" t="s">
        <v>84</v>
      </c>
      <c r="AV203" s="13" t="s">
        <v>84</v>
      </c>
      <c r="AW203" s="13" t="s">
        <v>35</v>
      </c>
      <c r="AX203" s="13" t="s">
        <v>74</v>
      </c>
      <c r="AY203" s="205" t="s">
        <v>179</v>
      </c>
    </row>
    <row r="204" spans="1:65" s="14" customFormat="1" ht="11.25" x14ac:dyDescent="0.2">
      <c r="B204" s="206"/>
      <c r="C204" s="207"/>
      <c r="D204" s="196" t="s">
        <v>190</v>
      </c>
      <c r="E204" s="208" t="s">
        <v>19</v>
      </c>
      <c r="F204" s="209" t="s">
        <v>194</v>
      </c>
      <c r="G204" s="207"/>
      <c r="H204" s="210">
        <v>0.70299999999999996</v>
      </c>
      <c r="I204" s="211"/>
      <c r="J204" s="207"/>
      <c r="K204" s="207"/>
      <c r="L204" s="212"/>
      <c r="M204" s="213"/>
      <c r="N204" s="214"/>
      <c r="O204" s="214"/>
      <c r="P204" s="214"/>
      <c r="Q204" s="214"/>
      <c r="R204" s="214"/>
      <c r="S204" s="214"/>
      <c r="T204" s="215"/>
      <c r="AT204" s="216" t="s">
        <v>190</v>
      </c>
      <c r="AU204" s="216" t="s">
        <v>84</v>
      </c>
      <c r="AV204" s="14" t="s">
        <v>186</v>
      </c>
      <c r="AW204" s="14" t="s">
        <v>35</v>
      </c>
      <c r="AX204" s="14" t="s">
        <v>82</v>
      </c>
      <c r="AY204" s="216" t="s">
        <v>179</v>
      </c>
    </row>
    <row r="205" spans="1:65" s="2" customFormat="1" ht="24.2" customHeight="1" x14ac:dyDescent="0.2">
      <c r="A205" s="36"/>
      <c r="B205" s="37"/>
      <c r="C205" s="176" t="s">
        <v>336</v>
      </c>
      <c r="D205" s="176" t="s">
        <v>181</v>
      </c>
      <c r="E205" s="177" t="s">
        <v>337</v>
      </c>
      <c r="F205" s="178" t="s">
        <v>338</v>
      </c>
      <c r="G205" s="179" t="s">
        <v>243</v>
      </c>
      <c r="H205" s="180">
        <v>14.502000000000001</v>
      </c>
      <c r="I205" s="181"/>
      <c r="J205" s="182">
        <f>ROUND(I205*H205,2)</f>
        <v>0</v>
      </c>
      <c r="K205" s="178" t="s">
        <v>185</v>
      </c>
      <c r="L205" s="41"/>
      <c r="M205" s="183" t="s">
        <v>19</v>
      </c>
      <c r="N205" s="184" t="s">
        <v>45</v>
      </c>
      <c r="O205" s="66"/>
      <c r="P205" s="185">
        <f>O205*H205</f>
        <v>0</v>
      </c>
      <c r="Q205" s="185">
        <v>1.06277</v>
      </c>
      <c r="R205" s="185">
        <f>Q205*H205</f>
        <v>15.412290540000001</v>
      </c>
      <c r="S205" s="185">
        <v>0</v>
      </c>
      <c r="T205" s="186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87" t="s">
        <v>186</v>
      </c>
      <c r="AT205" s="187" t="s">
        <v>181</v>
      </c>
      <c r="AU205" s="187" t="s">
        <v>84</v>
      </c>
      <c r="AY205" s="19" t="s">
        <v>179</v>
      </c>
      <c r="BE205" s="188">
        <f>IF(N205="základní",J205,0)</f>
        <v>0</v>
      </c>
      <c r="BF205" s="188">
        <f>IF(N205="snížená",J205,0)</f>
        <v>0</v>
      </c>
      <c r="BG205" s="188">
        <f>IF(N205="zákl. přenesená",J205,0)</f>
        <v>0</v>
      </c>
      <c r="BH205" s="188">
        <f>IF(N205="sníž. přenesená",J205,0)</f>
        <v>0</v>
      </c>
      <c r="BI205" s="188">
        <f>IF(N205="nulová",J205,0)</f>
        <v>0</v>
      </c>
      <c r="BJ205" s="19" t="s">
        <v>82</v>
      </c>
      <c r="BK205" s="188">
        <f>ROUND(I205*H205,2)</f>
        <v>0</v>
      </c>
      <c r="BL205" s="19" t="s">
        <v>186</v>
      </c>
      <c r="BM205" s="187" t="s">
        <v>339</v>
      </c>
    </row>
    <row r="206" spans="1:65" s="2" customFormat="1" ht="11.25" x14ac:dyDescent="0.2">
      <c r="A206" s="36"/>
      <c r="B206" s="37"/>
      <c r="C206" s="38"/>
      <c r="D206" s="189" t="s">
        <v>188</v>
      </c>
      <c r="E206" s="38"/>
      <c r="F206" s="190" t="s">
        <v>340</v>
      </c>
      <c r="G206" s="38"/>
      <c r="H206" s="38"/>
      <c r="I206" s="191"/>
      <c r="J206" s="38"/>
      <c r="K206" s="38"/>
      <c r="L206" s="41"/>
      <c r="M206" s="192"/>
      <c r="N206" s="193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188</v>
      </c>
      <c r="AU206" s="19" t="s">
        <v>84</v>
      </c>
    </row>
    <row r="207" spans="1:65" s="15" customFormat="1" ht="22.5" x14ac:dyDescent="0.2">
      <c r="B207" s="217"/>
      <c r="C207" s="218"/>
      <c r="D207" s="196" t="s">
        <v>190</v>
      </c>
      <c r="E207" s="219" t="s">
        <v>19</v>
      </c>
      <c r="F207" s="220" t="s">
        <v>341</v>
      </c>
      <c r="G207" s="218"/>
      <c r="H207" s="219" t="s">
        <v>19</v>
      </c>
      <c r="I207" s="221"/>
      <c r="J207" s="218"/>
      <c r="K207" s="218"/>
      <c r="L207" s="222"/>
      <c r="M207" s="223"/>
      <c r="N207" s="224"/>
      <c r="O207" s="224"/>
      <c r="P207" s="224"/>
      <c r="Q207" s="224"/>
      <c r="R207" s="224"/>
      <c r="S207" s="224"/>
      <c r="T207" s="225"/>
      <c r="AT207" s="226" t="s">
        <v>190</v>
      </c>
      <c r="AU207" s="226" t="s">
        <v>84</v>
      </c>
      <c r="AV207" s="15" t="s">
        <v>82</v>
      </c>
      <c r="AW207" s="15" t="s">
        <v>35</v>
      </c>
      <c r="AX207" s="15" t="s">
        <v>74</v>
      </c>
      <c r="AY207" s="226" t="s">
        <v>179</v>
      </c>
    </row>
    <row r="208" spans="1:65" s="13" customFormat="1" ht="11.25" x14ac:dyDescent="0.2">
      <c r="B208" s="194"/>
      <c r="C208" s="195"/>
      <c r="D208" s="196" t="s">
        <v>190</v>
      </c>
      <c r="E208" s="197" t="s">
        <v>19</v>
      </c>
      <c r="F208" s="198" t="s">
        <v>342</v>
      </c>
      <c r="G208" s="195"/>
      <c r="H208" s="199">
        <v>14.502000000000001</v>
      </c>
      <c r="I208" s="200"/>
      <c r="J208" s="195"/>
      <c r="K208" s="195"/>
      <c r="L208" s="201"/>
      <c r="M208" s="202"/>
      <c r="N208" s="203"/>
      <c r="O208" s="203"/>
      <c r="P208" s="203"/>
      <c r="Q208" s="203"/>
      <c r="R208" s="203"/>
      <c r="S208" s="203"/>
      <c r="T208" s="204"/>
      <c r="AT208" s="205" t="s">
        <v>190</v>
      </c>
      <c r="AU208" s="205" t="s">
        <v>84</v>
      </c>
      <c r="AV208" s="13" t="s">
        <v>84</v>
      </c>
      <c r="AW208" s="13" t="s">
        <v>35</v>
      </c>
      <c r="AX208" s="13" t="s">
        <v>74</v>
      </c>
      <c r="AY208" s="205" t="s">
        <v>179</v>
      </c>
    </row>
    <row r="209" spans="1:65" s="14" customFormat="1" ht="11.25" x14ac:dyDescent="0.2">
      <c r="B209" s="206"/>
      <c r="C209" s="207"/>
      <c r="D209" s="196" t="s">
        <v>190</v>
      </c>
      <c r="E209" s="208" t="s">
        <v>19</v>
      </c>
      <c r="F209" s="209" t="s">
        <v>194</v>
      </c>
      <c r="G209" s="207"/>
      <c r="H209" s="210">
        <v>14.502000000000001</v>
      </c>
      <c r="I209" s="211"/>
      <c r="J209" s="207"/>
      <c r="K209" s="207"/>
      <c r="L209" s="212"/>
      <c r="M209" s="213"/>
      <c r="N209" s="214"/>
      <c r="O209" s="214"/>
      <c r="P209" s="214"/>
      <c r="Q209" s="214"/>
      <c r="R209" s="214"/>
      <c r="S209" s="214"/>
      <c r="T209" s="215"/>
      <c r="AT209" s="216" t="s">
        <v>190</v>
      </c>
      <c r="AU209" s="216" t="s">
        <v>84</v>
      </c>
      <c r="AV209" s="14" t="s">
        <v>186</v>
      </c>
      <c r="AW209" s="14" t="s">
        <v>35</v>
      </c>
      <c r="AX209" s="14" t="s">
        <v>82</v>
      </c>
      <c r="AY209" s="216" t="s">
        <v>179</v>
      </c>
    </row>
    <row r="210" spans="1:65" s="2" customFormat="1" ht="33" customHeight="1" x14ac:dyDescent="0.2">
      <c r="A210" s="36"/>
      <c r="B210" s="37"/>
      <c r="C210" s="176" t="s">
        <v>343</v>
      </c>
      <c r="D210" s="176" t="s">
        <v>181</v>
      </c>
      <c r="E210" s="177" t="s">
        <v>344</v>
      </c>
      <c r="F210" s="178" t="s">
        <v>345</v>
      </c>
      <c r="G210" s="179" t="s">
        <v>184</v>
      </c>
      <c r="H210" s="180">
        <v>17.669</v>
      </c>
      <c r="I210" s="181"/>
      <c r="J210" s="182">
        <f>ROUND(I210*H210,2)</f>
        <v>0</v>
      </c>
      <c r="K210" s="178" t="s">
        <v>185</v>
      </c>
      <c r="L210" s="41"/>
      <c r="M210" s="183" t="s">
        <v>19</v>
      </c>
      <c r="N210" s="184" t="s">
        <v>45</v>
      </c>
      <c r="O210" s="66"/>
      <c r="P210" s="185">
        <f>O210*H210</f>
        <v>0</v>
      </c>
      <c r="Q210" s="185">
        <v>2.5018699999999998</v>
      </c>
      <c r="R210" s="185">
        <f>Q210*H210</f>
        <v>44.205541029999999</v>
      </c>
      <c r="S210" s="185">
        <v>0</v>
      </c>
      <c r="T210" s="186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7" t="s">
        <v>186</v>
      </c>
      <c r="AT210" s="187" t="s">
        <v>181</v>
      </c>
      <c r="AU210" s="187" t="s">
        <v>84</v>
      </c>
      <c r="AY210" s="19" t="s">
        <v>179</v>
      </c>
      <c r="BE210" s="188">
        <f>IF(N210="základní",J210,0)</f>
        <v>0</v>
      </c>
      <c r="BF210" s="188">
        <f>IF(N210="snížená",J210,0)</f>
        <v>0</v>
      </c>
      <c r="BG210" s="188">
        <f>IF(N210="zákl. přenesená",J210,0)</f>
        <v>0</v>
      </c>
      <c r="BH210" s="188">
        <f>IF(N210="sníž. přenesená",J210,0)</f>
        <v>0</v>
      </c>
      <c r="BI210" s="188">
        <f>IF(N210="nulová",J210,0)</f>
        <v>0</v>
      </c>
      <c r="BJ210" s="19" t="s">
        <v>82</v>
      </c>
      <c r="BK210" s="188">
        <f>ROUND(I210*H210,2)</f>
        <v>0</v>
      </c>
      <c r="BL210" s="19" t="s">
        <v>186</v>
      </c>
      <c r="BM210" s="187" t="s">
        <v>346</v>
      </c>
    </row>
    <row r="211" spans="1:65" s="2" customFormat="1" ht="11.25" x14ac:dyDescent="0.2">
      <c r="A211" s="36"/>
      <c r="B211" s="37"/>
      <c r="C211" s="38"/>
      <c r="D211" s="189" t="s">
        <v>188</v>
      </c>
      <c r="E211" s="38"/>
      <c r="F211" s="190" t="s">
        <v>347</v>
      </c>
      <c r="G211" s="38"/>
      <c r="H211" s="38"/>
      <c r="I211" s="191"/>
      <c r="J211" s="38"/>
      <c r="K211" s="38"/>
      <c r="L211" s="41"/>
      <c r="M211" s="192"/>
      <c r="N211" s="193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188</v>
      </c>
      <c r="AU211" s="19" t="s">
        <v>84</v>
      </c>
    </row>
    <row r="212" spans="1:65" s="15" customFormat="1" ht="11.25" x14ac:dyDescent="0.2">
      <c r="B212" s="217"/>
      <c r="C212" s="218"/>
      <c r="D212" s="196" t="s">
        <v>190</v>
      </c>
      <c r="E212" s="219" t="s">
        <v>19</v>
      </c>
      <c r="F212" s="220" t="s">
        <v>348</v>
      </c>
      <c r="G212" s="218"/>
      <c r="H212" s="219" t="s">
        <v>19</v>
      </c>
      <c r="I212" s="221"/>
      <c r="J212" s="218"/>
      <c r="K212" s="218"/>
      <c r="L212" s="222"/>
      <c r="M212" s="223"/>
      <c r="N212" s="224"/>
      <c r="O212" s="224"/>
      <c r="P212" s="224"/>
      <c r="Q212" s="224"/>
      <c r="R212" s="224"/>
      <c r="S212" s="224"/>
      <c r="T212" s="225"/>
      <c r="AT212" s="226" t="s">
        <v>190</v>
      </c>
      <c r="AU212" s="226" t="s">
        <v>84</v>
      </c>
      <c r="AV212" s="15" t="s">
        <v>82</v>
      </c>
      <c r="AW212" s="15" t="s">
        <v>35</v>
      </c>
      <c r="AX212" s="15" t="s">
        <v>74</v>
      </c>
      <c r="AY212" s="226" t="s">
        <v>179</v>
      </c>
    </row>
    <row r="213" spans="1:65" s="13" customFormat="1" ht="11.25" x14ac:dyDescent="0.2">
      <c r="B213" s="194"/>
      <c r="C213" s="195"/>
      <c r="D213" s="196" t="s">
        <v>190</v>
      </c>
      <c r="E213" s="197" t="s">
        <v>19</v>
      </c>
      <c r="F213" s="198" t="s">
        <v>349</v>
      </c>
      <c r="G213" s="195"/>
      <c r="H213" s="199">
        <v>17.669</v>
      </c>
      <c r="I213" s="200"/>
      <c r="J213" s="195"/>
      <c r="K213" s="195"/>
      <c r="L213" s="201"/>
      <c r="M213" s="202"/>
      <c r="N213" s="203"/>
      <c r="O213" s="203"/>
      <c r="P213" s="203"/>
      <c r="Q213" s="203"/>
      <c r="R213" s="203"/>
      <c r="S213" s="203"/>
      <c r="T213" s="204"/>
      <c r="AT213" s="205" t="s">
        <v>190</v>
      </c>
      <c r="AU213" s="205" t="s">
        <v>84</v>
      </c>
      <c r="AV213" s="13" t="s">
        <v>84</v>
      </c>
      <c r="AW213" s="13" t="s">
        <v>35</v>
      </c>
      <c r="AX213" s="13" t="s">
        <v>74</v>
      </c>
      <c r="AY213" s="205" t="s">
        <v>179</v>
      </c>
    </row>
    <row r="214" spans="1:65" s="14" customFormat="1" ht="11.25" x14ac:dyDescent="0.2">
      <c r="B214" s="206"/>
      <c r="C214" s="207"/>
      <c r="D214" s="196" t="s">
        <v>190</v>
      </c>
      <c r="E214" s="208" t="s">
        <v>19</v>
      </c>
      <c r="F214" s="209" t="s">
        <v>194</v>
      </c>
      <c r="G214" s="207"/>
      <c r="H214" s="210">
        <v>17.669</v>
      </c>
      <c r="I214" s="211"/>
      <c r="J214" s="207"/>
      <c r="K214" s="207"/>
      <c r="L214" s="212"/>
      <c r="M214" s="213"/>
      <c r="N214" s="214"/>
      <c r="O214" s="214"/>
      <c r="P214" s="214"/>
      <c r="Q214" s="214"/>
      <c r="R214" s="214"/>
      <c r="S214" s="214"/>
      <c r="T214" s="215"/>
      <c r="AT214" s="216" t="s">
        <v>190</v>
      </c>
      <c r="AU214" s="216" t="s">
        <v>84</v>
      </c>
      <c r="AV214" s="14" t="s">
        <v>186</v>
      </c>
      <c r="AW214" s="14" t="s">
        <v>35</v>
      </c>
      <c r="AX214" s="14" t="s">
        <v>82</v>
      </c>
      <c r="AY214" s="216" t="s">
        <v>179</v>
      </c>
    </row>
    <row r="215" spans="1:65" s="2" customFormat="1" ht="16.5" customHeight="1" x14ac:dyDescent="0.2">
      <c r="A215" s="36"/>
      <c r="B215" s="37"/>
      <c r="C215" s="176" t="s">
        <v>350</v>
      </c>
      <c r="D215" s="176" t="s">
        <v>181</v>
      </c>
      <c r="E215" s="177" t="s">
        <v>351</v>
      </c>
      <c r="F215" s="178" t="s">
        <v>352</v>
      </c>
      <c r="G215" s="179" t="s">
        <v>99</v>
      </c>
      <c r="H215" s="180">
        <v>106.7</v>
      </c>
      <c r="I215" s="181"/>
      <c r="J215" s="182">
        <f>ROUND(I215*H215,2)</f>
        <v>0</v>
      </c>
      <c r="K215" s="178" t="s">
        <v>185</v>
      </c>
      <c r="L215" s="41"/>
      <c r="M215" s="183" t="s">
        <v>19</v>
      </c>
      <c r="N215" s="184" t="s">
        <v>45</v>
      </c>
      <c r="O215" s="66"/>
      <c r="P215" s="185">
        <f>O215*H215</f>
        <v>0</v>
      </c>
      <c r="Q215" s="185">
        <v>2.6900000000000001E-3</v>
      </c>
      <c r="R215" s="185">
        <f>Q215*H215</f>
        <v>0.28702300000000003</v>
      </c>
      <c r="S215" s="185">
        <v>0</v>
      </c>
      <c r="T215" s="18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87" t="s">
        <v>186</v>
      </c>
      <c r="AT215" s="187" t="s">
        <v>181</v>
      </c>
      <c r="AU215" s="187" t="s">
        <v>84</v>
      </c>
      <c r="AY215" s="19" t="s">
        <v>179</v>
      </c>
      <c r="BE215" s="188">
        <f>IF(N215="základní",J215,0)</f>
        <v>0</v>
      </c>
      <c r="BF215" s="188">
        <f>IF(N215="snížená",J215,0)</f>
        <v>0</v>
      </c>
      <c r="BG215" s="188">
        <f>IF(N215="zákl. přenesená",J215,0)</f>
        <v>0</v>
      </c>
      <c r="BH215" s="188">
        <f>IF(N215="sníž. přenesená",J215,0)</f>
        <v>0</v>
      </c>
      <c r="BI215" s="188">
        <f>IF(N215="nulová",J215,0)</f>
        <v>0</v>
      </c>
      <c r="BJ215" s="19" t="s">
        <v>82</v>
      </c>
      <c r="BK215" s="188">
        <f>ROUND(I215*H215,2)</f>
        <v>0</v>
      </c>
      <c r="BL215" s="19" t="s">
        <v>186</v>
      </c>
      <c r="BM215" s="187" t="s">
        <v>353</v>
      </c>
    </row>
    <row r="216" spans="1:65" s="2" customFormat="1" ht="11.25" x14ac:dyDescent="0.2">
      <c r="A216" s="36"/>
      <c r="B216" s="37"/>
      <c r="C216" s="38"/>
      <c r="D216" s="189" t="s">
        <v>188</v>
      </c>
      <c r="E216" s="38"/>
      <c r="F216" s="190" t="s">
        <v>354</v>
      </c>
      <c r="G216" s="38"/>
      <c r="H216" s="38"/>
      <c r="I216" s="191"/>
      <c r="J216" s="38"/>
      <c r="K216" s="38"/>
      <c r="L216" s="41"/>
      <c r="M216" s="192"/>
      <c r="N216" s="193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9" t="s">
        <v>188</v>
      </c>
      <c r="AU216" s="19" t="s">
        <v>84</v>
      </c>
    </row>
    <row r="217" spans="1:65" s="15" customFormat="1" ht="11.25" x14ac:dyDescent="0.2">
      <c r="B217" s="217"/>
      <c r="C217" s="218"/>
      <c r="D217" s="196" t="s">
        <v>190</v>
      </c>
      <c r="E217" s="219" t="s">
        <v>19</v>
      </c>
      <c r="F217" s="220" t="s">
        <v>348</v>
      </c>
      <c r="G217" s="218"/>
      <c r="H217" s="219" t="s">
        <v>19</v>
      </c>
      <c r="I217" s="221"/>
      <c r="J217" s="218"/>
      <c r="K217" s="218"/>
      <c r="L217" s="222"/>
      <c r="M217" s="223"/>
      <c r="N217" s="224"/>
      <c r="O217" s="224"/>
      <c r="P217" s="224"/>
      <c r="Q217" s="224"/>
      <c r="R217" s="224"/>
      <c r="S217" s="224"/>
      <c r="T217" s="225"/>
      <c r="AT217" s="226" t="s">
        <v>190</v>
      </c>
      <c r="AU217" s="226" t="s">
        <v>84</v>
      </c>
      <c r="AV217" s="15" t="s">
        <v>82</v>
      </c>
      <c r="AW217" s="15" t="s">
        <v>35</v>
      </c>
      <c r="AX217" s="15" t="s">
        <v>74</v>
      </c>
      <c r="AY217" s="226" t="s">
        <v>179</v>
      </c>
    </row>
    <row r="218" spans="1:65" s="13" customFormat="1" ht="11.25" x14ac:dyDescent="0.2">
      <c r="B218" s="194"/>
      <c r="C218" s="195"/>
      <c r="D218" s="196" t="s">
        <v>190</v>
      </c>
      <c r="E218" s="197" t="s">
        <v>19</v>
      </c>
      <c r="F218" s="198" t="s">
        <v>355</v>
      </c>
      <c r="G218" s="195"/>
      <c r="H218" s="199">
        <v>106.7</v>
      </c>
      <c r="I218" s="200"/>
      <c r="J218" s="195"/>
      <c r="K218" s="195"/>
      <c r="L218" s="201"/>
      <c r="M218" s="202"/>
      <c r="N218" s="203"/>
      <c r="O218" s="203"/>
      <c r="P218" s="203"/>
      <c r="Q218" s="203"/>
      <c r="R218" s="203"/>
      <c r="S218" s="203"/>
      <c r="T218" s="204"/>
      <c r="AT218" s="205" t="s">
        <v>190</v>
      </c>
      <c r="AU218" s="205" t="s">
        <v>84</v>
      </c>
      <c r="AV218" s="13" t="s">
        <v>84</v>
      </c>
      <c r="AW218" s="13" t="s">
        <v>35</v>
      </c>
      <c r="AX218" s="13" t="s">
        <v>74</v>
      </c>
      <c r="AY218" s="205" t="s">
        <v>179</v>
      </c>
    </row>
    <row r="219" spans="1:65" s="14" customFormat="1" ht="11.25" x14ac:dyDescent="0.2">
      <c r="B219" s="206"/>
      <c r="C219" s="207"/>
      <c r="D219" s="196" t="s">
        <v>190</v>
      </c>
      <c r="E219" s="208" t="s">
        <v>19</v>
      </c>
      <c r="F219" s="209" t="s">
        <v>194</v>
      </c>
      <c r="G219" s="207"/>
      <c r="H219" s="210">
        <v>106.7</v>
      </c>
      <c r="I219" s="211"/>
      <c r="J219" s="207"/>
      <c r="K219" s="207"/>
      <c r="L219" s="212"/>
      <c r="M219" s="213"/>
      <c r="N219" s="214"/>
      <c r="O219" s="214"/>
      <c r="P219" s="214"/>
      <c r="Q219" s="214"/>
      <c r="R219" s="214"/>
      <c r="S219" s="214"/>
      <c r="T219" s="215"/>
      <c r="AT219" s="216" t="s">
        <v>190</v>
      </c>
      <c r="AU219" s="216" t="s">
        <v>84</v>
      </c>
      <c r="AV219" s="14" t="s">
        <v>186</v>
      </c>
      <c r="AW219" s="14" t="s">
        <v>35</v>
      </c>
      <c r="AX219" s="14" t="s">
        <v>82</v>
      </c>
      <c r="AY219" s="216" t="s">
        <v>179</v>
      </c>
    </row>
    <row r="220" spans="1:65" s="2" customFormat="1" ht="16.5" customHeight="1" x14ac:dyDescent="0.2">
      <c r="A220" s="36"/>
      <c r="B220" s="37"/>
      <c r="C220" s="176" t="s">
        <v>356</v>
      </c>
      <c r="D220" s="176" t="s">
        <v>181</v>
      </c>
      <c r="E220" s="177" t="s">
        <v>357</v>
      </c>
      <c r="F220" s="178" t="s">
        <v>358</v>
      </c>
      <c r="G220" s="179" t="s">
        <v>99</v>
      </c>
      <c r="H220" s="180">
        <v>106.7</v>
      </c>
      <c r="I220" s="181"/>
      <c r="J220" s="182">
        <f>ROUND(I220*H220,2)</f>
        <v>0</v>
      </c>
      <c r="K220" s="178" t="s">
        <v>185</v>
      </c>
      <c r="L220" s="41"/>
      <c r="M220" s="183" t="s">
        <v>19</v>
      </c>
      <c r="N220" s="184" t="s">
        <v>45</v>
      </c>
      <c r="O220" s="66"/>
      <c r="P220" s="185">
        <f>O220*H220</f>
        <v>0</v>
      </c>
      <c r="Q220" s="185">
        <v>0</v>
      </c>
      <c r="R220" s="185">
        <f>Q220*H220</f>
        <v>0</v>
      </c>
      <c r="S220" s="185">
        <v>0</v>
      </c>
      <c r="T220" s="186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87" t="s">
        <v>186</v>
      </c>
      <c r="AT220" s="187" t="s">
        <v>181</v>
      </c>
      <c r="AU220" s="187" t="s">
        <v>84</v>
      </c>
      <c r="AY220" s="19" t="s">
        <v>179</v>
      </c>
      <c r="BE220" s="188">
        <f>IF(N220="základní",J220,0)</f>
        <v>0</v>
      </c>
      <c r="BF220" s="188">
        <f>IF(N220="snížená",J220,0)</f>
        <v>0</v>
      </c>
      <c r="BG220" s="188">
        <f>IF(N220="zákl. přenesená",J220,0)</f>
        <v>0</v>
      </c>
      <c r="BH220" s="188">
        <f>IF(N220="sníž. přenesená",J220,0)</f>
        <v>0</v>
      </c>
      <c r="BI220" s="188">
        <f>IF(N220="nulová",J220,0)</f>
        <v>0</v>
      </c>
      <c r="BJ220" s="19" t="s">
        <v>82</v>
      </c>
      <c r="BK220" s="188">
        <f>ROUND(I220*H220,2)</f>
        <v>0</v>
      </c>
      <c r="BL220" s="19" t="s">
        <v>186</v>
      </c>
      <c r="BM220" s="187" t="s">
        <v>359</v>
      </c>
    </row>
    <row r="221" spans="1:65" s="2" customFormat="1" ht="11.25" x14ac:dyDescent="0.2">
      <c r="A221" s="36"/>
      <c r="B221" s="37"/>
      <c r="C221" s="38"/>
      <c r="D221" s="189" t="s">
        <v>188</v>
      </c>
      <c r="E221" s="38"/>
      <c r="F221" s="190" t="s">
        <v>360</v>
      </c>
      <c r="G221" s="38"/>
      <c r="H221" s="38"/>
      <c r="I221" s="191"/>
      <c r="J221" s="38"/>
      <c r="K221" s="38"/>
      <c r="L221" s="41"/>
      <c r="M221" s="192"/>
      <c r="N221" s="193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9" t="s">
        <v>188</v>
      </c>
      <c r="AU221" s="19" t="s">
        <v>84</v>
      </c>
    </row>
    <row r="222" spans="1:65" s="2" customFormat="1" ht="24.2" customHeight="1" x14ac:dyDescent="0.2">
      <c r="A222" s="36"/>
      <c r="B222" s="37"/>
      <c r="C222" s="176" t="s">
        <v>361</v>
      </c>
      <c r="D222" s="176" t="s">
        <v>181</v>
      </c>
      <c r="E222" s="177" t="s">
        <v>362</v>
      </c>
      <c r="F222" s="178" t="s">
        <v>363</v>
      </c>
      <c r="G222" s="179" t="s">
        <v>99</v>
      </c>
      <c r="H222" s="180">
        <v>33.796999999999997</v>
      </c>
      <c r="I222" s="181"/>
      <c r="J222" s="182">
        <f>ROUND(I222*H222,2)</f>
        <v>0</v>
      </c>
      <c r="K222" s="178" t="s">
        <v>185</v>
      </c>
      <c r="L222" s="41"/>
      <c r="M222" s="183" t="s">
        <v>19</v>
      </c>
      <c r="N222" s="184" t="s">
        <v>45</v>
      </c>
      <c r="O222" s="66"/>
      <c r="P222" s="185">
        <f>O222*H222</f>
        <v>0</v>
      </c>
      <c r="Q222" s="185">
        <v>4.1900000000000001E-3</v>
      </c>
      <c r="R222" s="185">
        <f>Q222*H222</f>
        <v>0.14160942999999998</v>
      </c>
      <c r="S222" s="185">
        <v>0</v>
      </c>
      <c r="T222" s="186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87" t="s">
        <v>186</v>
      </c>
      <c r="AT222" s="187" t="s">
        <v>181</v>
      </c>
      <c r="AU222" s="187" t="s">
        <v>84</v>
      </c>
      <c r="AY222" s="19" t="s">
        <v>179</v>
      </c>
      <c r="BE222" s="188">
        <f>IF(N222="základní",J222,0)</f>
        <v>0</v>
      </c>
      <c r="BF222" s="188">
        <f>IF(N222="snížená",J222,0)</f>
        <v>0</v>
      </c>
      <c r="BG222" s="188">
        <f>IF(N222="zákl. přenesená",J222,0)</f>
        <v>0</v>
      </c>
      <c r="BH222" s="188">
        <f>IF(N222="sníž. přenesená",J222,0)</f>
        <v>0</v>
      </c>
      <c r="BI222" s="188">
        <f>IF(N222="nulová",J222,0)</f>
        <v>0</v>
      </c>
      <c r="BJ222" s="19" t="s">
        <v>82</v>
      </c>
      <c r="BK222" s="188">
        <f>ROUND(I222*H222,2)</f>
        <v>0</v>
      </c>
      <c r="BL222" s="19" t="s">
        <v>186</v>
      </c>
      <c r="BM222" s="187" t="s">
        <v>364</v>
      </c>
    </row>
    <row r="223" spans="1:65" s="2" customFormat="1" ht="11.25" x14ac:dyDescent="0.2">
      <c r="A223" s="36"/>
      <c r="B223" s="37"/>
      <c r="C223" s="38"/>
      <c r="D223" s="189" t="s">
        <v>188</v>
      </c>
      <c r="E223" s="38"/>
      <c r="F223" s="190" t="s">
        <v>365</v>
      </c>
      <c r="G223" s="38"/>
      <c r="H223" s="38"/>
      <c r="I223" s="191"/>
      <c r="J223" s="38"/>
      <c r="K223" s="38"/>
      <c r="L223" s="41"/>
      <c r="M223" s="192"/>
      <c r="N223" s="193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188</v>
      </c>
      <c r="AU223" s="19" t="s">
        <v>84</v>
      </c>
    </row>
    <row r="224" spans="1:65" s="15" customFormat="1" ht="11.25" x14ac:dyDescent="0.2">
      <c r="B224" s="217"/>
      <c r="C224" s="218"/>
      <c r="D224" s="196" t="s">
        <v>190</v>
      </c>
      <c r="E224" s="219" t="s">
        <v>19</v>
      </c>
      <c r="F224" s="220" t="s">
        <v>348</v>
      </c>
      <c r="G224" s="218"/>
      <c r="H224" s="219" t="s">
        <v>19</v>
      </c>
      <c r="I224" s="221"/>
      <c r="J224" s="218"/>
      <c r="K224" s="218"/>
      <c r="L224" s="222"/>
      <c r="M224" s="223"/>
      <c r="N224" s="224"/>
      <c r="O224" s="224"/>
      <c r="P224" s="224"/>
      <c r="Q224" s="224"/>
      <c r="R224" s="224"/>
      <c r="S224" s="224"/>
      <c r="T224" s="225"/>
      <c r="AT224" s="226" t="s">
        <v>190</v>
      </c>
      <c r="AU224" s="226" t="s">
        <v>84</v>
      </c>
      <c r="AV224" s="15" t="s">
        <v>82</v>
      </c>
      <c r="AW224" s="15" t="s">
        <v>35</v>
      </c>
      <c r="AX224" s="15" t="s">
        <v>74</v>
      </c>
      <c r="AY224" s="226" t="s">
        <v>179</v>
      </c>
    </row>
    <row r="225" spans="1:65" s="13" customFormat="1" ht="11.25" x14ac:dyDescent="0.2">
      <c r="B225" s="194"/>
      <c r="C225" s="195"/>
      <c r="D225" s="196" t="s">
        <v>190</v>
      </c>
      <c r="E225" s="197" t="s">
        <v>19</v>
      </c>
      <c r="F225" s="198" t="s">
        <v>366</v>
      </c>
      <c r="G225" s="195"/>
      <c r="H225" s="199">
        <v>33.796999999999997</v>
      </c>
      <c r="I225" s="200"/>
      <c r="J225" s="195"/>
      <c r="K225" s="195"/>
      <c r="L225" s="201"/>
      <c r="M225" s="202"/>
      <c r="N225" s="203"/>
      <c r="O225" s="203"/>
      <c r="P225" s="203"/>
      <c r="Q225" s="203"/>
      <c r="R225" s="203"/>
      <c r="S225" s="203"/>
      <c r="T225" s="204"/>
      <c r="AT225" s="205" t="s">
        <v>190</v>
      </c>
      <c r="AU225" s="205" t="s">
        <v>84</v>
      </c>
      <c r="AV225" s="13" t="s">
        <v>84</v>
      </c>
      <c r="AW225" s="13" t="s">
        <v>35</v>
      </c>
      <c r="AX225" s="13" t="s">
        <v>74</v>
      </c>
      <c r="AY225" s="205" t="s">
        <v>179</v>
      </c>
    </row>
    <row r="226" spans="1:65" s="14" customFormat="1" ht="11.25" x14ac:dyDescent="0.2">
      <c r="B226" s="206"/>
      <c r="C226" s="207"/>
      <c r="D226" s="196" t="s">
        <v>190</v>
      </c>
      <c r="E226" s="208" t="s">
        <v>19</v>
      </c>
      <c r="F226" s="209" t="s">
        <v>194</v>
      </c>
      <c r="G226" s="207"/>
      <c r="H226" s="210">
        <v>33.796999999999997</v>
      </c>
      <c r="I226" s="211"/>
      <c r="J226" s="207"/>
      <c r="K226" s="207"/>
      <c r="L226" s="212"/>
      <c r="M226" s="213"/>
      <c r="N226" s="214"/>
      <c r="O226" s="214"/>
      <c r="P226" s="214"/>
      <c r="Q226" s="214"/>
      <c r="R226" s="214"/>
      <c r="S226" s="214"/>
      <c r="T226" s="215"/>
      <c r="AT226" s="216" t="s">
        <v>190</v>
      </c>
      <c r="AU226" s="216" t="s">
        <v>84</v>
      </c>
      <c r="AV226" s="14" t="s">
        <v>186</v>
      </c>
      <c r="AW226" s="14" t="s">
        <v>35</v>
      </c>
      <c r="AX226" s="14" t="s">
        <v>82</v>
      </c>
      <c r="AY226" s="216" t="s">
        <v>179</v>
      </c>
    </row>
    <row r="227" spans="1:65" s="2" customFormat="1" ht="24.2" customHeight="1" x14ac:dyDescent="0.2">
      <c r="A227" s="36"/>
      <c r="B227" s="37"/>
      <c r="C227" s="176" t="s">
        <v>367</v>
      </c>
      <c r="D227" s="176" t="s">
        <v>181</v>
      </c>
      <c r="E227" s="177" t="s">
        <v>368</v>
      </c>
      <c r="F227" s="178" t="s">
        <v>369</v>
      </c>
      <c r="G227" s="179" t="s">
        <v>99</v>
      </c>
      <c r="H227" s="180">
        <v>33.796999999999997</v>
      </c>
      <c r="I227" s="181"/>
      <c r="J227" s="182">
        <f>ROUND(I227*H227,2)</f>
        <v>0</v>
      </c>
      <c r="K227" s="178" t="s">
        <v>185</v>
      </c>
      <c r="L227" s="41"/>
      <c r="M227" s="183" t="s">
        <v>19</v>
      </c>
      <c r="N227" s="184" t="s">
        <v>45</v>
      </c>
      <c r="O227" s="66"/>
      <c r="P227" s="185">
        <f>O227*H227</f>
        <v>0</v>
      </c>
      <c r="Q227" s="185">
        <v>0</v>
      </c>
      <c r="R227" s="185">
        <f>Q227*H227</f>
        <v>0</v>
      </c>
      <c r="S227" s="185">
        <v>0</v>
      </c>
      <c r="T227" s="186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87" t="s">
        <v>186</v>
      </c>
      <c r="AT227" s="187" t="s">
        <v>181</v>
      </c>
      <c r="AU227" s="187" t="s">
        <v>84</v>
      </c>
      <c r="AY227" s="19" t="s">
        <v>179</v>
      </c>
      <c r="BE227" s="188">
        <f>IF(N227="základní",J227,0)</f>
        <v>0</v>
      </c>
      <c r="BF227" s="188">
        <f>IF(N227="snížená",J227,0)</f>
        <v>0</v>
      </c>
      <c r="BG227" s="188">
        <f>IF(N227="zákl. přenesená",J227,0)</f>
        <v>0</v>
      </c>
      <c r="BH227" s="188">
        <f>IF(N227="sníž. přenesená",J227,0)</f>
        <v>0</v>
      </c>
      <c r="BI227" s="188">
        <f>IF(N227="nulová",J227,0)</f>
        <v>0</v>
      </c>
      <c r="BJ227" s="19" t="s">
        <v>82</v>
      </c>
      <c r="BK227" s="188">
        <f>ROUND(I227*H227,2)</f>
        <v>0</v>
      </c>
      <c r="BL227" s="19" t="s">
        <v>186</v>
      </c>
      <c r="BM227" s="187" t="s">
        <v>370</v>
      </c>
    </row>
    <row r="228" spans="1:65" s="2" customFormat="1" ht="11.25" x14ac:dyDescent="0.2">
      <c r="A228" s="36"/>
      <c r="B228" s="37"/>
      <c r="C228" s="38"/>
      <c r="D228" s="189" t="s">
        <v>188</v>
      </c>
      <c r="E228" s="38"/>
      <c r="F228" s="190" t="s">
        <v>371</v>
      </c>
      <c r="G228" s="38"/>
      <c r="H228" s="38"/>
      <c r="I228" s="191"/>
      <c r="J228" s="38"/>
      <c r="K228" s="38"/>
      <c r="L228" s="41"/>
      <c r="M228" s="192"/>
      <c r="N228" s="193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9" t="s">
        <v>188</v>
      </c>
      <c r="AU228" s="19" t="s">
        <v>84</v>
      </c>
    </row>
    <row r="229" spans="1:65" s="2" customFormat="1" ht="24.2" customHeight="1" x14ac:dyDescent="0.2">
      <c r="A229" s="36"/>
      <c r="B229" s="37"/>
      <c r="C229" s="176" t="s">
        <v>372</v>
      </c>
      <c r="D229" s="176" t="s">
        <v>181</v>
      </c>
      <c r="E229" s="177" t="s">
        <v>373</v>
      </c>
      <c r="F229" s="178" t="s">
        <v>374</v>
      </c>
      <c r="G229" s="179" t="s">
        <v>243</v>
      </c>
      <c r="H229" s="180">
        <v>2.2970000000000002</v>
      </c>
      <c r="I229" s="181"/>
      <c r="J229" s="182">
        <f>ROUND(I229*H229,2)</f>
        <v>0</v>
      </c>
      <c r="K229" s="178" t="s">
        <v>185</v>
      </c>
      <c r="L229" s="41"/>
      <c r="M229" s="183" t="s">
        <v>19</v>
      </c>
      <c r="N229" s="184" t="s">
        <v>45</v>
      </c>
      <c r="O229" s="66"/>
      <c r="P229" s="185">
        <f>O229*H229</f>
        <v>0</v>
      </c>
      <c r="Q229" s="185">
        <v>1.0606199999999999</v>
      </c>
      <c r="R229" s="185">
        <f>Q229*H229</f>
        <v>2.4362441399999999</v>
      </c>
      <c r="S229" s="185">
        <v>0</v>
      </c>
      <c r="T229" s="186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7" t="s">
        <v>186</v>
      </c>
      <c r="AT229" s="187" t="s">
        <v>181</v>
      </c>
      <c r="AU229" s="187" t="s">
        <v>84</v>
      </c>
      <c r="AY229" s="19" t="s">
        <v>179</v>
      </c>
      <c r="BE229" s="188">
        <f>IF(N229="základní",J229,0)</f>
        <v>0</v>
      </c>
      <c r="BF229" s="188">
        <f>IF(N229="snížená",J229,0)</f>
        <v>0</v>
      </c>
      <c r="BG229" s="188">
        <f>IF(N229="zákl. přenesená",J229,0)</f>
        <v>0</v>
      </c>
      <c r="BH229" s="188">
        <f>IF(N229="sníž. přenesená",J229,0)</f>
        <v>0</v>
      </c>
      <c r="BI229" s="188">
        <f>IF(N229="nulová",J229,0)</f>
        <v>0</v>
      </c>
      <c r="BJ229" s="19" t="s">
        <v>82</v>
      </c>
      <c r="BK229" s="188">
        <f>ROUND(I229*H229,2)</f>
        <v>0</v>
      </c>
      <c r="BL229" s="19" t="s">
        <v>186</v>
      </c>
      <c r="BM229" s="187" t="s">
        <v>375</v>
      </c>
    </row>
    <row r="230" spans="1:65" s="2" customFormat="1" ht="11.25" x14ac:dyDescent="0.2">
      <c r="A230" s="36"/>
      <c r="B230" s="37"/>
      <c r="C230" s="38"/>
      <c r="D230" s="189" t="s">
        <v>188</v>
      </c>
      <c r="E230" s="38"/>
      <c r="F230" s="190" t="s">
        <v>376</v>
      </c>
      <c r="G230" s="38"/>
      <c r="H230" s="38"/>
      <c r="I230" s="191"/>
      <c r="J230" s="38"/>
      <c r="K230" s="38"/>
      <c r="L230" s="41"/>
      <c r="M230" s="192"/>
      <c r="N230" s="193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9" t="s">
        <v>188</v>
      </c>
      <c r="AU230" s="19" t="s">
        <v>84</v>
      </c>
    </row>
    <row r="231" spans="1:65" s="2" customFormat="1" ht="19.5" x14ac:dyDescent="0.2">
      <c r="A231" s="36"/>
      <c r="B231" s="37"/>
      <c r="C231" s="38"/>
      <c r="D231" s="196" t="s">
        <v>300</v>
      </c>
      <c r="E231" s="38"/>
      <c r="F231" s="237" t="s">
        <v>377</v>
      </c>
      <c r="G231" s="38"/>
      <c r="H231" s="38"/>
      <c r="I231" s="191"/>
      <c r="J231" s="38"/>
      <c r="K231" s="38"/>
      <c r="L231" s="41"/>
      <c r="M231" s="192"/>
      <c r="N231" s="193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300</v>
      </c>
      <c r="AU231" s="19" t="s">
        <v>84</v>
      </c>
    </row>
    <row r="232" spans="1:65" s="13" customFormat="1" ht="11.25" x14ac:dyDescent="0.2">
      <c r="B232" s="194"/>
      <c r="C232" s="195"/>
      <c r="D232" s="196" t="s">
        <v>190</v>
      </c>
      <c r="E232" s="195"/>
      <c r="F232" s="198" t="s">
        <v>378</v>
      </c>
      <c r="G232" s="195"/>
      <c r="H232" s="199">
        <v>2.2970000000000002</v>
      </c>
      <c r="I232" s="200"/>
      <c r="J232" s="195"/>
      <c r="K232" s="195"/>
      <c r="L232" s="201"/>
      <c r="M232" s="202"/>
      <c r="N232" s="203"/>
      <c r="O232" s="203"/>
      <c r="P232" s="203"/>
      <c r="Q232" s="203"/>
      <c r="R232" s="203"/>
      <c r="S232" s="203"/>
      <c r="T232" s="204"/>
      <c r="AT232" s="205" t="s">
        <v>190</v>
      </c>
      <c r="AU232" s="205" t="s">
        <v>84</v>
      </c>
      <c r="AV232" s="13" t="s">
        <v>84</v>
      </c>
      <c r="AW232" s="13" t="s">
        <v>4</v>
      </c>
      <c r="AX232" s="13" t="s">
        <v>82</v>
      </c>
      <c r="AY232" s="205" t="s">
        <v>179</v>
      </c>
    </row>
    <row r="233" spans="1:65" s="12" customFormat="1" ht="22.9" customHeight="1" x14ac:dyDescent="0.2">
      <c r="B233" s="160"/>
      <c r="C233" s="161"/>
      <c r="D233" s="162" t="s">
        <v>73</v>
      </c>
      <c r="E233" s="174" t="s">
        <v>101</v>
      </c>
      <c r="F233" s="174" t="s">
        <v>379</v>
      </c>
      <c r="G233" s="161"/>
      <c r="H233" s="161"/>
      <c r="I233" s="164"/>
      <c r="J233" s="175">
        <f>BK233</f>
        <v>0</v>
      </c>
      <c r="K233" s="161"/>
      <c r="L233" s="166"/>
      <c r="M233" s="167"/>
      <c r="N233" s="168"/>
      <c r="O233" s="168"/>
      <c r="P233" s="169">
        <f>SUM(P234:P271)</f>
        <v>0</v>
      </c>
      <c r="Q233" s="168"/>
      <c r="R233" s="169">
        <f>SUM(R234:R271)</f>
        <v>91.817734010000009</v>
      </c>
      <c r="S233" s="168"/>
      <c r="T233" s="170">
        <f>SUM(T234:T271)</f>
        <v>0</v>
      </c>
      <c r="AR233" s="171" t="s">
        <v>82</v>
      </c>
      <c r="AT233" s="172" t="s">
        <v>73</v>
      </c>
      <c r="AU233" s="172" t="s">
        <v>82</v>
      </c>
      <c r="AY233" s="171" t="s">
        <v>179</v>
      </c>
      <c r="BK233" s="173">
        <f>SUM(BK234:BK271)</f>
        <v>0</v>
      </c>
    </row>
    <row r="234" spans="1:65" s="2" customFormat="1" ht="49.15" customHeight="1" x14ac:dyDescent="0.2">
      <c r="A234" s="36"/>
      <c r="B234" s="37"/>
      <c r="C234" s="176" t="s">
        <v>380</v>
      </c>
      <c r="D234" s="176" t="s">
        <v>181</v>
      </c>
      <c r="E234" s="177" t="s">
        <v>381</v>
      </c>
      <c r="F234" s="178" t="s">
        <v>382</v>
      </c>
      <c r="G234" s="179" t="s">
        <v>184</v>
      </c>
      <c r="H234" s="180">
        <v>32.518000000000001</v>
      </c>
      <c r="I234" s="181"/>
      <c r="J234" s="182">
        <f>ROUND(I234*H234,2)</f>
        <v>0</v>
      </c>
      <c r="K234" s="178" t="s">
        <v>185</v>
      </c>
      <c r="L234" s="41"/>
      <c r="M234" s="183" t="s">
        <v>19</v>
      </c>
      <c r="N234" s="184" t="s">
        <v>45</v>
      </c>
      <c r="O234" s="66"/>
      <c r="P234" s="185">
        <f>O234*H234</f>
        <v>0</v>
      </c>
      <c r="Q234" s="185">
        <v>2.5360200000000002</v>
      </c>
      <c r="R234" s="185">
        <f>Q234*H234</f>
        <v>82.46629836000001</v>
      </c>
      <c r="S234" s="185">
        <v>0</v>
      </c>
      <c r="T234" s="186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87" t="s">
        <v>186</v>
      </c>
      <c r="AT234" s="187" t="s">
        <v>181</v>
      </c>
      <c r="AU234" s="187" t="s">
        <v>84</v>
      </c>
      <c r="AY234" s="19" t="s">
        <v>179</v>
      </c>
      <c r="BE234" s="188">
        <f>IF(N234="základní",J234,0)</f>
        <v>0</v>
      </c>
      <c r="BF234" s="188">
        <f>IF(N234="snížená",J234,0)</f>
        <v>0</v>
      </c>
      <c r="BG234" s="188">
        <f>IF(N234="zákl. přenesená",J234,0)</f>
        <v>0</v>
      </c>
      <c r="BH234" s="188">
        <f>IF(N234="sníž. přenesená",J234,0)</f>
        <v>0</v>
      </c>
      <c r="BI234" s="188">
        <f>IF(N234="nulová",J234,0)</f>
        <v>0</v>
      </c>
      <c r="BJ234" s="19" t="s">
        <v>82</v>
      </c>
      <c r="BK234" s="188">
        <f>ROUND(I234*H234,2)</f>
        <v>0</v>
      </c>
      <c r="BL234" s="19" t="s">
        <v>186</v>
      </c>
      <c r="BM234" s="187" t="s">
        <v>383</v>
      </c>
    </row>
    <row r="235" spans="1:65" s="2" customFormat="1" ht="11.25" x14ac:dyDescent="0.2">
      <c r="A235" s="36"/>
      <c r="B235" s="37"/>
      <c r="C235" s="38"/>
      <c r="D235" s="189" t="s">
        <v>188</v>
      </c>
      <c r="E235" s="38"/>
      <c r="F235" s="190" t="s">
        <v>384</v>
      </c>
      <c r="G235" s="38"/>
      <c r="H235" s="38"/>
      <c r="I235" s="191"/>
      <c r="J235" s="38"/>
      <c r="K235" s="38"/>
      <c r="L235" s="41"/>
      <c r="M235" s="192"/>
      <c r="N235" s="193"/>
      <c r="O235" s="66"/>
      <c r="P235" s="66"/>
      <c r="Q235" s="66"/>
      <c r="R235" s="66"/>
      <c r="S235" s="66"/>
      <c r="T235" s="67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9" t="s">
        <v>188</v>
      </c>
      <c r="AU235" s="19" t="s">
        <v>84</v>
      </c>
    </row>
    <row r="236" spans="1:65" s="15" customFormat="1" ht="11.25" x14ac:dyDescent="0.2">
      <c r="B236" s="217"/>
      <c r="C236" s="218"/>
      <c r="D236" s="196" t="s">
        <v>190</v>
      </c>
      <c r="E236" s="219" t="s">
        <v>19</v>
      </c>
      <c r="F236" s="220" t="s">
        <v>385</v>
      </c>
      <c r="G236" s="218"/>
      <c r="H236" s="219" t="s">
        <v>19</v>
      </c>
      <c r="I236" s="221"/>
      <c r="J236" s="218"/>
      <c r="K236" s="218"/>
      <c r="L236" s="222"/>
      <c r="M236" s="223"/>
      <c r="N236" s="224"/>
      <c r="O236" s="224"/>
      <c r="P236" s="224"/>
      <c r="Q236" s="224"/>
      <c r="R236" s="224"/>
      <c r="S236" s="224"/>
      <c r="T236" s="225"/>
      <c r="AT236" s="226" t="s">
        <v>190</v>
      </c>
      <c r="AU236" s="226" t="s">
        <v>84</v>
      </c>
      <c r="AV236" s="15" t="s">
        <v>82</v>
      </c>
      <c r="AW236" s="15" t="s">
        <v>35</v>
      </c>
      <c r="AX236" s="15" t="s">
        <v>74</v>
      </c>
      <c r="AY236" s="226" t="s">
        <v>179</v>
      </c>
    </row>
    <row r="237" spans="1:65" s="13" customFormat="1" ht="11.25" x14ac:dyDescent="0.2">
      <c r="B237" s="194"/>
      <c r="C237" s="195"/>
      <c r="D237" s="196" t="s">
        <v>190</v>
      </c>
      <c r="E237" s="197" t="s">
        <v>19</v>
      </c>
      <c r="F237" s="198" t="s">
        <v>386</v>
      </c>
      <c r="G237" s="195"/>
      <c r="H237" s="199">
        <v>14.125</v>
      </c>
      <c r="I237" s="200"/>
      <c r="J237" s="195"/>
      <c r="K237" s="195"/>
      <c r="L237" s="201"/>
      <c r="M237" s="202"/>
      <c r="N237" s="203"/>
      <c r="O237" s="203"/>
      <c r="P237" s="203"/>
      <c r="Q237" s="203"/>
      <c r="R237" s="203"/>
      <c r="S237" s="203"/>
      <c r="T237" s="204"/>
      <c r="AT237" s="205" t="s">
        <v>190</v>
      </c>
      <c r="AU237" s="205" t="s">
        <v>84</v>
      </c>
      <c r="AV237" s="13" t="s">
        <v>84</v>
      </c>
      <c r="AW237" s="13" t="s">
        <v>35</v>
      </c>
      <c r="AX237" s="13" t="s">
        <v>74</v>
      </c>
      <c r="AY237" s="205" t="s">
        <v>179</v>
      </c>
    </row>
    <row r="238" spans="1:65" s="13" customFormat="1" ht="11.25" x14ac:dyDescent="0.2">
      <c r="B238" s="194"/>
      <c r="C238" s="195"/>
      <c r="D238" s="196" t="s">
        <v>190</v>
      </c>
      <c r="E238" s="197" t="s">
        <v>19</v>
      </c>
      <c r="F238" s="198" t="s">
        <v>387</v>
      </c>
      <c r="G238" s="195"/>
      <c r="H238" s="199">
        <v>6.9390000000000001</v>
      </c>
      <c r="I238" s="200"/>
      <c r="J238" s="195"/>
      <c r="K238" s="195"/>
      <c r="L238" s="201"/>
      <c r="M238" s="202"/>
      <c r="N238" s="203"/>
      <c r="O238" s="203"/>
      <c r="P238" s="203"/>
      <c r="Q238" s="203"/>
      <c r="R238" s="203"/>
      <c r="S238" s="203"/>
      <c r="T238" s="204"/>
      <c r="AT238" s="205" t="s">
        <v>190</v>
      </c>
      <c r="AU238" s="205" t="s">
        <v>84</v>
      </c>
      <c r="AV238" s="13" t="s">
        <v>84</v>
      </c>
      <c r="AW238" s="13" t="s">
        <v>35</v>
      </c>
      <c r="AX238" s="13" t="s">
        <v>74</v>
      </c>
      <c r="AY238" s="205" t="s">
        <v>179</v>
      </c>
    </row>
    <row r="239" spans="1:65" s="13" customFormat="1" ht="11.25" x14ac:dyDescent="0.2">
      <c r="B239" s="194"/>
      <c r="C239" s="195"/>
      <c r="D239" s="196" t="s">
        <v>190</v>
      </c>
      <c r="E239" s="197" t="s">
        <v>19</v>
      </c>
      <c r="F239" s="198" t="s">
        <v>388</v>
      </c>
      <c r="G239" s="195"/>
      <c r="H239" s="199">
        <v>6.8339999999999996</v>
      </c>
      <c r="I239" s="200"/>
      <c r="J239" s="195"/>
      <c r="K239" s="195"/>
      <c r="L239" s="201"/>
      <c r="M239" s="202"/>
      <c r="N239" s="203"/>
      <c r="O239" s="203"/>
      <c r="P239" s="203"/>
      <c r="Q239" s="203"/>
      <c r="R239" s="203"/>
      <c r="S239" s="203"/>
      <c r="T239" s="204"/>
      <c r="AT239" s="205" t="s">
        <v>190</v>
      </c>
      <c r="AU239" s="205" t="s">
        <v>84</v>
      </c>
      <c r="AV239" s="13" t="s">
        <v>84</v>
      </c>
      <c r="AW239" s="13" t="s">
        <v>35</v>
      </c>
      <c r="AX239" s="13" t="s">
        <v>74</v>
      </c>
      <c r="AY239" s="205" t="s">
        <v>179</v>
      </c>
    </row>
    <row r="240" spans="1:65" s="13" customFormat="1" ht="11.25" x14ac:dyDescent="0.2">
      <c r="B240" s="194"/>
      <c r="C240" s="195"/>
      <c r="D240" s="196" t="s">
        <v>190</v>
      </c>
      <c r="E240" s="197" t="s">
        <v>19</v>
      </c>
      <c r="F240" s="198" t="s">
        <v>389</v>
      </c>
      <c r="G240" s="195"/>
      <c r="H240" s="199">
        <v>4.62</v>
      </c>
      <c r="I240" s="200"/>
      <c r="J240" s="195"/>
      <c r="K240" s="195"/>
      <c r="L240" s="201"/>
      <c r="M240" s="202"/>
      <c r="N240" s="203"/>
      <c r="O240" s="203"/>
      <c r="P240" s="203"/>
      <c r="Q240" s="203"/>
      <c r="R240" s="203"/>
      <c r="S240" s="203"/>
      <c r="T240" s="204"/>
      <c r="AT240" s="205" t="s">
        <v>190</v>
      </c>
      <c r="AU240" s="205" t="s">
        <v>84</v>
      </c>
      <c r="AV240" s="13" t="s">
        <v>84</v>
      </c>
      <c r="AW240" s="13" t="s">
        <v>35</v>
      </c>
      <c r="AX240" s="13" t="s">
        <v>74</v>
      </c>
      <c r="AY240" s="205" t="s">
        <v>179</v>
      </c>
    </row>
    <row r="241" spans="1:65" s="14" customFormat="1" ht="11.25" x14ac:dyDescent="0.2">
      <c r="B241" s="206"/>
      <c r="C241" s="207"/>
      <c r="D241" s="196" t="s">
        <v>190</v>
      </c>
      <c r="E241" s="208" t="s">
        <v>19</v>
      </c>
      <c r="F241" s="209" t="s">
        <v>194</v>
      </c>
      <c r="G241" s="207"/>
      <c r="H241" s="210">
        <v>32.518000000000001</v>
      </c>
      <c r="I241" s="211"/>
      <c r="J241" s="207"/>
      <c r="K241" s="207"/>
      <c r="L241" s="212"/>
      <c r="M241" s="213"/>
      <c r="N241" s="214"/>
      <c r="O241" s="214"/>
      <c r="P241" s="214"/>
      <c r="Q241" s="214"/>
      <c r="R241" s="214"/>
      <c r="S241" s="214"/>
      <c r="T241" s="215"/>
      <c r="AT241" s="216" t="s">
        <v>190</v>
      </c>
      <c r="AU241" s="216" t="s">
        <v>84</v>
      </c>
      <c r="AV241" s="14" t="s">
        <v>186</v>
      </c>
      <c r="AW241" s="14" t="s">
        <v>35</v>
      </c>
      <c r="AX241" s="14" t="s">
        <v>82</v>
      </c>
      <c r="AY241" s="216" t="s">
        <v>179</v>
      </c>
    </row>
    <row r="242" spans="1:65" s="2" customFormat="1" ht="49.15" customHeight="1" x14ac:dyDescent="0.2">
      <c r="A242" s="36"/>
      <c r="B242" s="37"/>
      <c r="C242" s="176" t="s">
        <v>390</v>
      </c>
      <c r="D242" s="176" t="s">
        <v>181</v>
      </c>
      <c r="E242" s="177" t="s">
        <v>391</v>
      </c>
      <c r="F242" s="178" t="s">
        <v>392</v>
      </c>
      <c r="G242" s="179" t="s">
        <v>99</v>
      </c>
      <c r="H242" s="180">
        <v>68.165000000000006</v>
      </c>
      <c r="I242" s="181"/>
      <c r="J242" s="182">
        <f>ROUND(I242*H242,2)</f>
        <v>0</v>
      </c>
      <c r="K242" s="178" t="s">
        <v>185</v>
      </c>
      <c r="L242" s="41"/>
      <c r="M242" s="183" t="s">
        <v>19</v>
      </c>
      <c r="N242" s="184" t="s">
        <v>45</v>
      </c>
      <c r="O242" s="66"/>
      <c r="P242" s="185">
        <f>O242*H242</f>
        <v>0</v>
      </c>
      <c r="Q242" s="185">
        <v>1.6199999999999999E-3</v>
      </c>
      <c r="R242" s="185">
        <f>Q242*H242</f>
        <v>0.11042730000000001</v>
      </c>
      <c r="S242" s="185">
        <v>0</v>
      </c>
      <c r="T242" s="186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87" t="s">
        <v>186</v>
      </c>
      <c r="AT242" s="187" t="s">
        <v>181</v>
      </c>
      <c r="AU242" s="187" t="s">
        <v>84</v>
      </c>
      <c r="AY242" s="19" t="s">
        <v>179</v>
      </c>
      <c r="BE242" s="188">
        <f>IF(N242="základní",J242,0)</f>
        <v>0</v>
      </c>
      <c r="BF242" s="188">
        <f>IF(N242="snížená",J242,0)</f>
        <v>0</v>
      </c>
      <c r="BG242" s="188">
        <f>IF(N242="zákl. přenesená",J242,0)</f>
        <v>0</v>
      </c>
      <c r="BH242" s="188">
        <f>IF(N242="sníž. přenesená",J242,0)</f>
        <v>0</v>
      </c>
      <c r="BI242" s="188">
        <f>IF(N242="nulová",J242,0)</f>
        <v>0</v>
      </c>
      <c r="BJ242" s="19" t="s">
        <v>82</v>
      </c>
      <c r="BK242" s="188">
        <f>ROUND(I242*H242,2)</f>
        <v>0</v>
      </c>
      <c r="BL242" s="19" t="s">
        <v>186</v>
      </c>
      <c r="BM242" s="187" t="s">
        <v>393</v>
      </c>
    </row>
    <row r="243" spans="1:65" s="2" customFormat="1" ht="11.25" x14ac:dyDescent="0.2">
      <c r="A243" s="36"/>
      <c r="B243" s="37"/>
      <c r="C243" s="38"/>
      <c r="D243" s="189" t="s">
        <v>188</v>
      </c>
      <c r="E243" s="38"/>
      <c r="F243" s="190" t="s">
        <v>394</v>
      </c>
      <c r="G243" s="38"/>
      <c r="H243" s="38"/>
      <c r="I243" s="191"/>
      <c r="J243" s="38"/>
      <c r="K243" s="38"/>
      <c r="L243" s="41"/>
      <c r="M243" s="192"/>
      <c r="N243" s="193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188</v>
      </c>
      <c r="AU243" s="19" t="s">
        <v>84</v>
      </c>
    </row>
    <row r="244" spans="1:65" s="15" customFormat="1" ht="11.25" x14ac:dyDescent="0.2">
      <c r="B244" s="217"/>
      <c r="C244" s="218"/>
      <c r="D244" s="196" t="s">
        <v>190</v>
      </c>
      <c r="E244" s="219" t="s">
        <v>19</v>
      </c>
      <c r="F244" s="220" t="s">
        <v>395</v>
      </c>
      <c r="G244" s="218"/>
      <c r="H244" s="219" t="s">
        <v>19</v>
      </c>
      <c r="I244" s="221"/>
      <c r="J244" s="218"/>
      <c r="K244" s="218"/>
      <c r="L244" s="222"/>
      <c r="M244" s="223"/>
      <c r="N244" s="224"/>
      <c r="O244" s="224"/>
      <c r="P244" s="224"/>
      <c r="Q244" s="224"/>
      <c r="R244" s="224"/>
      <c r="S244" s="224"/>
      <c r="T244" s="225"/>
      <c r="AT244" s="226" t="s">
        <v>190</v>
      </c>
      <c r="AU244" s="226" t="s">
        <v>84</v>
      </c>
      <c r="AV244" s="15" t="s">
        <v>82</v>
      </c>
      <c r="AW244" s="15" t="s">
        <v>35</v>
      </c>
      <c r="AX244" s="15" t="s">
        <v>74</v>
      </c>
      <c r="AY244" s="226" t="s">
        <v>179</v>
      </c>
    </row>
    <row r="245" spans="1:65" s="13" customFormat="1" ht="11.25" x14ac:dyDescent="0.2">
      <c r="B245" s="194"/>
      <c r="C245" s="195"/>
      <c r="D245" s="196" t="s">
        <v>190</v>
      </c>
      <c r="E245" s="197" t="s">
        <v>19</v>
      </c>
      <c r="F245" s="198" t="s">
        <v>396</v>
      </c>
      <c r="G245" s="195"/>
      <c r="H245" s="199">
        <v>30.475000000000001</v>
      </c>
      <c r="I245" s="200"/>
      <c r="J245" s="195"/>
      <c r="K245" s="195"/>
      <c r="L245" s="201"/>
      <c r="M245" s="202"/>
      <c r="N245" s="203"/>
      <c r="O245" s="203"/>
      <c r="P245" s="203"/>
      <c r="Q245" s="203"/>
      <c r="R245" s="203"/>
      <c r="S245" s="203"/>
      <c r="T245" s="204"/>
      <c r="AT245" s="205" t="s">
        <v>190</v>
      </c>
      <c r="AU245" s="205" t="s">
        <v>84</v>
      </c>
      <c r="AV245" s="13" t="s">
        <v>84</v>
      </c>
      <c r="AW245" s="13" t="s">
        <v>35</v>
      </c>
      <c r="AX245" s="13" t="s">
        <v>74</v>
      </c>
      <c r="AY245" s="205" t="s">
        <v>179</v>
      </c>
    </row>
    <row r="246" spans="1:65" s="13" customFormat="1" ht="11.25" x14ac:dyDescent="0.2">
      <c r="B246" s="194"/>
      <c r="C246" s="195"/>
      <c r="D246" s="196" t="s">
        <v>190</v>
      </c>
      <c r="E246" s="197" t="s">
        <v>19</v>
      </c>
      <c r="F246" s="198" t="s">
        <v>397</v>
      </c>
      <c r="G246" s="195"/>
      <c r="H246" s="199">
        <v>21.45</v>
      </c>
      <c r="I246" s="200"/>
      <c r="J246" s="195"/>
      <c r="K246" s="195"/>
      <c r="L246" s="201"/>
      <c r="M246" s="202"/>
      <c r="N246" s="203"/>
      <c r="O246" s="203"/>
      <c r="P246" s="203"/>
      <c r="Q246" s="203"/>
      <c r="R246" s="203"/>
      <c r="S246" s="203"/>
      <c r="T246" s="204"/>
      <c r="AT246" s="205" t="s">
        <v>190</v>
      </c>
      <c r="AU246" s="205" t="s">
        <v>84</v>
      </c>
      <c r="AV246" s="13" t="s">
        <v>84</v>
      </c>
      <c r="AW246" s="13" t="s">
        <v>35</v>
      </c>
      <c r="AX246" s="13" t="s">
        <v>74</v>
      </c>
      <c r="AY246" s="205" t="s">
        <v>179</v>
      </c>
    </row>
    <row r="247" spans="1:65" s="13" customFormat="1" ht="11.25" x14ac:dyDescent="0.2">
      <c r="B247" s="194"/>
      <c r="C247" s="195"/>
      <c r="D247" s="196" t="s">
        <v>190</v>
      </c>
      <c r="E247" s="197" t="s">
        <v>19</v>
      </c>
      <c r="F247" s="198" t="s">
        <v>398</v>
      </c>
      <c r="G247" s="195"/>
      <c r="H247" s="199">
        <v>16.239999999999998</v>
      </c>
      <c r="I247" s="200"/>
      <c r="J247" s="195"/>
      <c r="K247" s="195"/>
      <c r="L247" s="201"/>
      <c r="M247" s="202"/>
      <c r="N247" s="203"/>
      <c r="O247" s="203"/>
      <c r="P247" s="203"/>
      <c r="Q247" s="203"/>
      <c r="R247" s="203"/>
      <c r="S247" s="203"/>
      <c r="T247" s="204"/>
      <c r="AT247" s="205" t="s">
        <v>190</v>
      </c>
      <c r="AU247" s="205" t="s">
        <v>84</v>
      </c>
      <c r="AV247" s="13" t="s">
        <v>84</v>
      </c>
      <c r="AW247" s="13" t="s">
        <v>35</v>
      </c>
      <c r="AX247" s="13" t="s">
        <v>74</v>
      </c>
      <c r="AY247" s="205" t="s">
        <v>179</v>
      </c>
    </row>
    <row r="248" spans="1:65" s="14" customFormat="1" ht="11.25" x14ac:dyDescent="0.2">
      <c r="B248" s="206"/>
      <c r="C248" s="207"/>
      <c r="D248" s="196" t="s">
        <v>190</v>
      </c>
      <c r="E248" s="208" t="s">
        <v>19</v>
      </c>
      <c r="F248" s="209" t="s">
        <v>194</v>
      </c>
      <c r="G248" s="207"/>
      <c r="H248" s="210">
        <v>68.165000000000006</v>
      </c>
      <c r="I248" s="211"/>
      <c r="J248" s="207"/>
      <c r="K248" s="207"/>
      <c r="L248" s="212"/>
      <c r="M248" s="213"/>
      <c r="N248" s="214"/>
      <c r="O248" s="214"/>
      <c r="P248" s="214"/>
      <c r="Q248" s="214"/>
      <c r="R248" s="214"/>
      <c r="S248" s="214"/>
      <c r="T248" s="215"/>
      <c r="AT248" s="216" t="s">
        <v>190</v>
      </c>
      <c r="AU248" s="216" t="s">
        <v>84</v>
      </c>
      <c r="AV248" s="14" t="s">
        <v>186</v>
      </c>
      <c r="AW248" s="14" t="s">
        <v>35</v>
      </c>
      <c r="AX248" s="14" t="s">
        <v>82</v>
      </c>
      <c r="AY248" s="216" t="s">
        <v>179</v>
      </c>
    </row>
    <row r="249" spans="1:65" s="2" customFormat="1" ht="49.15" customHeight="1" x14ac:dyDescent="0.2">
      <c r="A249" s="36"/>
      <c r="B249" s="37"/>
      <c r="C249" s="176" t="s">
        <v>399</v>
      </c>
      <c r="D249" s="176" t="s">
        <v>181</v>
      </c>
      <c r="E249" s="177" t="s">
        <v>400</v>
      </c>
      <c r="F249" s="178" t="s">
        <v>401</v>
      </c>
      <c r="G249" s="179" t="s">
        <v>99</v>
      </c>
      <c r="H249" s="180">
        <v>68.165000000000006</v>
      </c>
      <c r="I249" s="181"/>
      <c r="J249" s="182">
        <f>ROUND(I249*H249,2)</f>
        <v>0</v>
      </c>
      <c r="K249" s="178" t="s">
        <v>185</v>
      </c>
      <c r="L249" s="41"/>
      <c r="M249" s="183" t="s">
        <v>19</v>
      </c>
      <c r="N249" s="184" t="s">
        <v>45</v>
      </c>
      <c r="O249" s="66"/>
      <c r="P249" s="185">
        <f>O249*H249</f>
        <v>0</v>
      </c>
      <c r="Q249" s="185">
        <v>0</v>
      </c>
      <c r="R249" s="185">
        <f>Q249*H249</f>
        <v>0</v>
      </c>
      <c r="S249" s="185">
        <v>0</v>
      </c>
      <c r="T249" s="186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87" t="s">
        <v>186</v>
      </c>
      <c r="AT249" s="187" t="s">
        <v>181</v>
      </c>
      <c r="AU249" s="187" t="s">
        <v>84</v>
      </c>
      <c r="AY249" s="19" t="s">
        <v>179</v>
      </c>
      <c r="BE249" s="188">
        <f>IF(N249="základní",J249,0)</f>
        <v>0</v>
      </c>
      <c r="BF249" s="188">
        <f>IF(N249="snížená",J249,0)</f>
        <v>0</v>
      </c>
      <c r="BG249" s="188">
        <f>IF(N249="zákl. přenesená",J249,0)</f>
        <v>0</v>
      </c>
      <c r="BH249" s="188">
        <f>IF(N249="sníž. přenesená",J249,0)</f>
        <v>0</v>
      </c>
      <c r="BI249" s="188">
        <f>IF(N249="nulová",J249,0)</f>
        <v>0</v>
      </c>
      <c r="BJ249" s="19" t="s">
        <v>82</v>
      </c>
      <c r="BK249" s="188">
        <f>ROUND(I249*H249,2)</f>
        <v>0</v>
      </c>
      <c r="BL249" s="19" t="s">
        <v>186</v>
      </c>
      <c r="BM249" s="187" t="s">
        <v>402</v>
      </c>
    </row>
    <row r="250" spans="1:65" s="2" customFormat="1" ht="11.25" x14ac:dyDescent="0.2">
      <c r="A250" s="36"/>
      <c r="B250" s="37"/>
      <c r="C250" s="38"/>
      <c r="D250" s="189" t="s">
        <v>188</v>
      </c>
      <c r="E250" s="38"/>
      <c r="F250" s="190" t="s">
        <v>403</v>
      </c>
      <c r="G250" s="38"/>
      <c r="H250" s="38"/>
      <c r="I250" s="191"/>
      <c r="J250" s="38"/>
      <c r="K250" s="38"/>
      <c r="L250" s="41"/>
      <c r="M250" s="192"/>
      <c r="N250" s="193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9" t="s">
        <v>188</v>
      </c>
      <c r="AU250" s="19" t="s">
        <v>84</v>
      </c>
    </row>
    <row r="251" spans="1:65" s="2" customFormat="1" ht="49.15" customHeight="1" x14ac:dyDescent="0.2">
      <c r="A251" s="36"/>
      <c r="B251" s="37"/>
      <c r="C251" s="176" t="s">
        <v>404</v>
      </c>
      <c r="D251" s="176" t="s">
        <v>181</v>
      </c>
      <c r="E251" s="177" t="s">
        <v>405</v>
      </c>
      <c r="F251" s="178" t="s">
        <v>406</v>
      </c>
      <c r="G251" s="179" t="s">
        <v>99</v>
      </c>
      <c r="H251" s="180">
        <v>91.61</v>
      </c>
      <c r="I251" s="181"/>
      <c r="J251" s="182">
        <f>ROUND(I251*H251,2)</f>
        <v>0</v>
      </c>
      <c r="K251" s="178" t="s">
        <v>185</v>
      </c>
      <c r="L251" s="41"/>
      <c r="M251" s="183" t="s">
        <v>19</v>
      </c>
      <c r="N251" s="184" t="s">
        <v>45</v>
      </c>
      <c r="O251" s="66"/>
      <c r="P251" s="185">
        <f>O251*H251</f>
        <v>0</v>
      </c>
      <c r="Q251" s="185">
        <v>5.5500000000000002E-3</v>
      </c>
      <c r="R251" s="185">
        <f>Q251*H251</f>
        <v>0.50843550000000004</v>
      </c>
      <c r="S251" s="185">
        <v>0</v>
      </c>
      <c r="T251" s="186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87" t="s">
        <v>186</v>
      </c>
      <c r="AT251" s="187" t="s">
        <v>181</v>
      </c>
      <c r="AU251" s="187" t="s">
        <v>84</v>
      </c>
      <c r="AY251" s="19" t="s">
        <v>179</v>
      </c>
      <c r="BE251" s="188">
        <f>IF(N251="základní",J251,0)</f>
        <v>0</v>
      </c>
      <c r="BF251" s="188">
        <f>IF(N251="snížená",J251,0)</f>
        <v>0</v>
      </c>
      <c r="BG251" s="188">
        <f>IF(N251="zákl. přenesená",J251,0)</f>
        <v>0</v>
      </c>
      <c r="BH251" s="188">
        <f>IF(N251="sníž. přenesená",J251,0)</f>
        <v>0</v>
      </c>
      <c r="BI251" s="188">
        <f>IF(N251="nulová",J251,0)</f>
        <v>0</v>
      </c>
      <c r="BJ251" s="19" t="s">
        <v>82</v>
      </c>
      <c r="BK251" s="188">
        <f>ROUND(I251*H251,2)</f>
        <v>0</v>
      </c>
      <c r="BL251" s="19" t="s">
        <v>186</v>
      </c>
      <c r="BM251" s="187" t="s">
        <v>407</v>
      </c>
    </row>
    <row r="252" spans="1:65" s="2" customFormat="1" ht="11.25" x14ac:dyDescent="0.2">
      <c r="A252" s="36"/>
      <c r="B252" s="37"/>
      <c r="C252" s="38"/>
      <c r="D252" s="189" t="s">
        <v>188</v>
      </c>
      <c r="E252" s="38"/>
      <c r="F252" s="190" t="s">
        <v>408</v>
      </c>
      <c r="G252" s="38"/>
      <c r="H252" s="38"/>
      <c r="I252" s="191"/>
      <c r="J252" s="38"/>
      <c r="K252" s="38"/>
      <c r="L252" s="41"/>
      <c r="M252" s="192"/>
      <c r="N252" s="193"/>
      <c r="O252" s="66"/>
      <c r="P252" s="66"/>
      <c r="Q252" s="66"/>
      <c r="R252" s="66"/>
      <c r="S252" s="66"/>
      <c r="T252" s="67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9" t="s">
        <v>188</v>
      </c>
      <c r="AU252" s="19" t="s">
        <v>84</v>
      </c>
    </row>
    <row r="253" spans="1:65" s="15" customFormat="1" ht="11.25" x14ac:dyDescent="0.2">
      <c r="B253" s="217"/>
      <c r="C253" s="218"/>
      <c r="D253" s="196" t="s">
        <v>190</v>
      </c>
      <c r="E253" s="219" t="s">
        <v>19</v>
      </c>
      <c r="F253" s="220" t="s">
        <v>395</v>
      </c>
      <c r="G253" s="218"/>
      <c r="H253" s="219" t="s">
        <v>19</v>
      </c>
      <c r="I253" s="221"/>
      <c r="J253" s="218"/>
      <c r="K253" s="218"/>
      <c r="L253" s="222"/>
      <c r="M253" s="223"/>
      <c r="N253" s="224"/>
      <c r="O253" s="224"/>
      <c r="P253" s="224"/>
      <c r="Q253" s="224"/>
      <c r="R253" s="224"/>
      <c r="S253" s="224"/>
      <c r="T253" s="225"/>
      <c r="AT253" s="226" t="s">
        <v>190</v>
      </c>
      <c r="AU253" s="226" t="s">
        <v>84</v>
      </c>
      <c r="AV253" s="15" t="s">
        <v>82</v>
      </c>
      <c r="AW253" s="15" t="s">
        <v>35</v>
      </c>
      <c r="AX253" s="15" t="s">
        <v>74</v>
      </c>
      <c r="AY253" s="226" t="s">
        <v>179</v>
      </c>
    </row>
    <row r="254" spans="1:65" s="13" customFormat="1" ht="11.25" x14ac:dyDescent="0.2">
      <c r="B254" s="194"/>
      <c r="C254" s="195"/>
      <c r="D254" s="196" t="s">
        <v>190</v>
      </c>
      <c r="E254" s="197" t="s">
        <v>19</v>
      </c>
      <c r="F254" s="198" t="s">
        <v>409</v>
      </c>
      <c r="G254" s="195"/>
      <c r="H254" s="199">
        <v>44.16</v>
      </c>
      <c r="I254" s="200"/>
      <c r="J254" s="195"/>
      <c r="K254" s="195"/>
      <c r="L254" s="201"/>
      <c r="M254" s="202"/>
      <c r="N254" s="203"/>
      <c r="O254" s="203"/>
      <c r="P254" s="203"/>
      <c r="Q254" s="203"/>
      <c r="R254" s="203"/>
      <c r="S254" s="203"/>
      <c r="T254" s="204"/>
      <c r="AT254" s="205" t="s">
        <v>190</v>
      </c>
      <c r="AU254" s="205" t="s">
        <v>84</v>
      </c>
      <c r="AV254" s="13" t="s">
        <v>84</v>
      </c>
      <c r="AW254" s="13" t="s">
        <v>35</v>
      </c>
      <c r="AX254" s="13" t="s">
        <v>74</v>
      </c>
      <c r="AY254" s="205" t="s">
        <v>179</v>
      </c>
    </row>
    <row r="255" spans="1:65" s="13" customFormat="1" ht="11.25" x14ac:dyDescent="0.2">
      <c r="B255" s="194"/>
      <c r="C255" s="195"/>
      <c r="D255" s="196" t="s">
        <v>190</v>
      </c>
      <c r="E255" s="197" t="s">
        <v>19</v>
      </c>
      <c r="F255" s="198" t="s">
        <v>410</v>
      </c>
      <c r="G255" s="195"/>
      <c r="H255" s="199">
        <v>47.45</v>
      </c>
      <c r="I255" s="200"/>
      <c r="J255" s="195"/>
      <c r="K255" s="195"/>
      <c r="L255" s="201"/>
      <c r="M255" s="202"/>
      <c r="N255" s="203"/>
      <c r="O255" s="203"/>
      <c r="P255" s="203"/>
      <c r="Q255" s="203"/>
      <c r="R255" s="203"/>
      <c r="S255" s="203"/>
      <c r="T255" s="204"/>
      <c r="AT255" s="205" t="s">
        <v>190</v>
      </c>
      <c r="AU255" s="205" t="s">
        <v>84</v>
      </c>
      <c r="AV255" s="13" t="s">
        <v>84</v>
      </c>
      <c r="AW255" s="13" t="s">
        <v>35</v>
      </c>
      <c r="AX255" s="13" t="s">
        <v>74</v>
      </c>
      <c r="AY255" s="205" t="s">
        <v>179</v>
      </c>
    </row>
    <row r="256" spans="1:65" s="14" customFormat="1" ht="11.25" x14ac:dyDescent="0.2">
      <c r="B256" s="206"/>
      <c r="C256" s="207"/>
      <c r="D256" s="196" t="s">
        <v>190</v>
      </c>
      <c r="E256" s="208" t="s">
        <v>19</v>
      </c>
      <c r="F256" s="209" t="s">
        <v>194</v>
      </c>
      <c r="G256" s="207"/>
      <c r="H256" s="210">
        <v>91.61</v>
      </c>
      <c r="I256" s="211"/>
      <c r="J256" s="207"/>
      <c r="K256" s="207"/>
      <c r="L256" s="212"/>
      <c r="M256" s="213"/>
      <c r="N256" s="214"/>
      <c r="O256" s="214"/>
      <c r="P256" s="214"/>
      <c r="Q256" s="214"/>
      <c r="R256" s="214"/>
      <c r="S256" s="214"/>
      <c r="T256" s="215"/>
      <c r="AT256" s="216" t="s">
        <v>190</v>
      </c>
      <c r="AU256" s="216" t="s">
        <v>84</v>
      </c>
      <c r="AV256" s="14" t="s">
        <v>186</v>
      </c>
      <c r="AW256" s="14" t="s">
        <v>35</v>
      </c>
      <c r="AX256" s="14" t="s">
        <v>82</v>
      </c>
      <c r="AY256" s="216" t="s">
        <v>179</v>
      </c>
    </row>
    <row r="257" spans="1:65" s="2" customFormat="1" ht="49.15" customHeight="1" x14ac:dyDescent="0.2">
      <c r="A257" s="36"/>
      <c r="B257" s="37"/>
      <c r="C257" s="176" t="s">
        <v>411</v>
      </c>
      <c r="D257" s="176" t="s">
        <v>181</v>
      </c>
      <c r="E257" s="177" t="s">
        <v>412</v>
      </c>
      <c r="F257" s="178" t="s">
        <v>413</v>
      </c>
      <c r="G257" s="179" t="s">
        <v>99</v>
      </c>
      <c r="H257" s="180">
        <v>91.61</v>
      </c>
      <c r="I257" s="181"/>
      <c r="J257" s="182">
        <f>ROUND(I257*H257,2)</f>
        <v>0</v>
      </c>
      <c r="K257" s="178" t="s">
        <v>185</v>
      </c>
      <c r="L257" s="41"/>
      <c r="M257" s="183" t="s">
        <v>19</v>
      </c>
      <c r="N257" s="184" t="s">
        <v>45</v>
      </c>
      <c r="O257" s="66"/>
      <c r="P257" s="185">
        <f>O257*H257</f>
        <v>0</v>
      </c>
      <c r="Q257" s="185">
        <v>0</v>
      </c>
      <c r="R257" s="185">
        <f>Q257*H257</f>
        <v>0</v>
      </c>
      <c r="S257" s="185">
        <v>0</v>
      </c>
      <c r="T257" s="186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7" t="s">
        <v>186</v>
      </c>
      <c r="AT257" s="187" t="s">
        <v>181</v>
      </c>
      <c r="AU257" s="187" t="s">
        <v>84</v>
      </c>
      <c r="AY257" s="19" t="s">
        <v>179</v>
      </c>
      <c r="BE257" s="188">
        <f>IF(N257="základní",J257,0)</f>
        <v>0</v>
      </c>
      <c r="BF257" s="188">
        <f>IF(N257="snížená",J257,0)</f>
        <v>0</v>
      </c>
      <c r="BG257" s="188">
        <f>IF(N257="zákl. přenesená",J257,0)</f>
        <v>0</v>
      </c>
      <c r="BH257" s="188">
        <f>IF(N257="sníž. přenesená",J257,0)</f>
        <v>0</v>
      </c>
      <c r="BI257" s="188">
        <f>IF(N257="nulová",J257,0)</f>
        <v>0</v>
      </c>
      <c r="BJ257" s="19" t="s">
        <v>82</v>
      </c>
      <c r="BK257" s="188">
        <f>ROUND(I257*H257,2)</f>
        <v>0</v>
      </c>
      <c r="BL257" s="19" t="s">
        <v>186</v>
      </c>
      <c r="BM257" s="187" t="s">
        <v>414</v>
      </c>
    </row>
    <row r="258" spans="1:65" s="2" customFormat="1" ht="11.25" x14ac:dyDescent="0.2">
      <c r="A258" s="36"/>
      <c r="B258" s="37"/>
      <c r="C258" s="38"/>
      <c r="D258" s="189" t="s">
        <v>188</v>
      </c>
      <c r="E258" s="38"/>
      <c r="F258" s="190" t="s">
        <v>415</v>
      </c>
      <c r="G258" s="38"/>
      <c r="H258" s="38"/>
      <c r="I258" s="191"/>
      <c r="J258" s="38"/>
      <c r="K258" s="38"/>
      <c r="L258" s="41"/>
      <c r="M258" s="192"/>
      <c r="N258" s="193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9" t="s">
        <v>188</v>
      </c>
      <c r="AU258" s="19" t="s">
        <v>84</v>
      </c>
    </row>
    <row r="259" spans="1:65" s="2" customFormat="1" ht="37.9" customHeight="1" x14ac:dyDescent="0.2">
      <c r="A259" s="36"/>
      <c r="B259" s="37"/>
      <c r="C259" s="176" t="s">
        <v>416</v>
      </c>
      <c r="D259" s="176" t="s">
        <v>181</v>
      </c>
      <c r="E259" s="177" t="s">
        <v>417</v>
      </c>
      <c r="F259" s="178" t="s">
        <v>418</v>
      </c>
      <c r="G259" s="179" t="s">
        <v>243</v>
      </c>
      <c r="H259" s="180">
        <v>5.6909999999999998</v>
      </c>
      <c r="I259" s="181"/>
      <c r="J259" s="182">
        <f>ROUND(I259*H259,2)</f>
        <v>0</v>
      </c>
      <c r="K259" s="178" t="s">
        <v>185</v>
      </c>
      <c r="L259" s="41"/>
      <c r="M259" s="183" t="s">
        <v>19</v>
      </c>
      <c r="N259" s="184" t="s">
        <v>45</v>
      </c>
      <c r="O259" s="66"/>
      <c r="P259" s="185">
        <f>O259*H259</f>
        <v>0</v>
      </c>
      <c r="Q259" s="185">
        <v>1.10907</v>
      </c>
      <c r="R259" s="185">
        <f>Q259*H259</f>
        <v>6.3117173700000002</v>
      </c>
      <c r="S259" s="185">
        <v>0</v>
      </c>
      <c r="T259" s="186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87" t="s">
        <v>186</v>
      </c>
      <c r="AT259" s="187" t="s">
        <v>181</v>
      </c>
      <c r="AU259" s="187" t="s">
        <v>84</v>
      </c>
      <c r="AY259" s="19" t="s">
        <v>179</v>
      </c>
      <c r="BE259" s="188">
        <f>IF(N259="základní",J259,0)</f>
        <v>0</v>
      </c>
      <c r="BF259" s="188">
        <f>IF(N259="snížená",J259,0)</f>
        <v>0</v>
      </c>
      <c r="BG259" s="188">
        <f>IF(N259="zákl. přenesená",J259,0)</f>
        <v>0</v>
      </c>
      <c r="BH259" s="188">
        <f>IF(N259="sníž. přenesená",J259,0)</f>
        <v>0</v>
      </c>
      <c r="BI259" s="188">
        <f>IF(N259="nulová",J259,0)</f>
        <v>0</v>
      </c>
      <c r="BJ259" s="19" t="s">
        <v>82</v>
      </c>
      <c r="BK259" s="188">
        <f>ROUND(I259*H259,2)</f>
        <v>0</v>
      </c>
      <c r="BL259" s="19" t="s">
        <v>186</v>
      </c>
      <c r="BM259" s="187" t="s">
        <v>419</v>
      </c>
    </row>
    <row r="260" spans="1:65" s="2" customFormat="1" ht="11.25" x14ac:dyDescent="0.2">
      <c r="A260" s="36"/>
      <c r="B260" s="37"/>
      <c r="C260" s="38"/>
      <c r="D260" s="189" t="s">
        <v>188</v>
      </c>
      <c r="E260" s="38"/>
      <c r="F260" s="190" t="s">
        <v>420</v>
      </c>
      <c r="G260" s="38"/>
      <c r="H260" s="38"/>
      <c r="I260" s="191"/>
      <c r="J260" s="38"/>
      <c r="K260" s="38"/>
      <c r="L260" s="41"/>
      <c r="M260" s="192"/>
      <c r="N260" s="193"/>
      <c r="O260" s="66"/>
      <c r="P260" s="66"/>
      <c r="Q260" s="66"/>
      <c r="R260" s="66"/>
      <c r="S260" s="66"/>
      <c r="T260" s="67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9" t="s">
        <v>188</v>
      </c>
      <c r="AU260" s="19" t="s">
        <v>84</v>
      </c>
    </row>
    <row r="261" spans="1:65" s="2" customFormat="1" ht="29.25" x14ac:dyDescent="0.2">
      <c r="A261" s="36"/>
      <c r="B261" s="37"/>
      <c r="C261" s="38"/>
      <c r="D261" s="196" t="s">
        <v>300</v>
      </c>
      <c r="E261" s="38"/>
      <c r="F261" s="237" t="s">
        <v>421</v>
      </c>
      <c r="G261" s="38"/>
      <c r="H261" s="38"/>
      <c r="I261" s="191"/>
      <c r="J261" s="38"/>
      <c r="K261" s="38"/>
      <c r="L261" s="41"/>
      <c r="M261" s="192"/>
      <c r="N261" s="193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9" t="s">
        <v>300</v>
      </c>
      <c r="AU261" s="19" t="s">
        <v>84</v>
      </c>
    </row>
    <row r="262" spans="1:65" s="13" customFormat="1" ht="11.25" x14ac:dyDescent="0.2">
      <c r="B262" s="194"/>
      <c r="C262" s="195"/>
      <c r="D262" s="196" t="s">
        <v>190</v>
      </c>
      <c r="E262" s="195"/>
      <c r="F262" s="198" t="s">
        <v>422</v>
      </c>
      <c r="G262" s="195"/>
      <c r="H262" s="199">
        <v>5.6909999999999998</v>
      </c>
      <c r="I262" s="200"/>
      <c r="J262" s="195"/>
      <c r="K262" s="195"/>
      <c r="L262" s="201"/>
      <c r="M262" s="202"/>
      <c r="N262" s="203"/>
      <c r="O262" s="203"/>
      <c r="P262" s="203"/>
      <c r="Q262" s="203"/>
      <c r="R262" s="203"/>
      <c r="S262" s="203"/>
      <c r="T262" s="204"/>
      <c r="AT262" s="205" t="s">
        <v>190</v>
      </c>
      <c r="AU262" s="205" t="s">
        <v>84</v>
      </c>
      <c r="AV262" s="13" t="s">
        <v>84</v>
      </c>
      <c r="AW262" s="13" t="s">
        <v>4</v>
      </c>
      <c r="AX262" s="13" t="s">
        <v>82</v>
      </c>
      <c r="AY262" s="205" t="s">
        <v>179</v>
      </c>
    </row>
    <row r="263" spans="1:65" s="2" customFormat="1" ht="24.2" customHeight="1" x14ac:dyDescent="0.2">
      <c r="A263" s="36"/>
      <c r="B263" s="37"/>
      <c r="C263" s="176" t="s">
        <v>423</v>
      </c>
      <c r="D263" s="176" t="s">
        <v>181</v>
      </c>
      <c r="E263" s="177" t="s">
        <v>424</v>
      </c>
      <c r="F263" s="178" t="s">
        <v>425</v>
      </c>
      <c r="G263" s="179" t="s">
        <v>243</v>
      </c>
      <c r="H263" s="180">
        <v>0.113</v>
      </c>
      <c r="I263" s="181"/>
      <c r="J263" s="182">
        <f>ROUND(I263*H263,2)</f>
        <v>0</v>
      </c>
      <c r="K263" s="178" t="s">
        <v>185</v>
      </c>
      <c r="L263" s="41"/>
      <c r="M263" s="183" t="s">
        <v>19</v>
      </c>
      <c r="N263" s="184" t="s">
        <v>45</v>
      </c>
      <c r="O263" s="66"/>
      <c r="P263" s="185">
        <f>O263*H263</f>
        <v>0</v>
      </c>
      <c r="Q263" s="185">
        <v>1.0384</v>
      </c>
      <c r="R263" s="185">
        <f>Q263*H263</f>
        <v>0.1173392</v>
      </c>
      <c r="S263" s="185">
        <v>0</v>
      </c>
      <c r="T263" s="186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87" t="s">
        <v>186</v>
      </c>
      <c r="AT263" s="187" t="s">
        <v>181</v>
      </c>
      <c r="AU263" s="187" t="s">
        <v>84</v>
      </c>
      <c r="AY263" s="19" t="s">
        <v>179</v>
      </c>
      <c r="BE263" s="188">
        <f>IF(N263="základní",J263,0)</f>
        <v>0</v>
      </c>
      <c r="BF263" s="188">
        <f>IF(N263="snížená",J263,0)</f>
        <v>0</v>
      </c>
      <c r="BG263" s="188">
        <f>IF(N263="zákl. přenesená",J263,0)</f>
        <v>0</v>
      </c>
      <c r="BH263" s="188">
        <f>IF(N263="sníž. přenesená",J263,0)</f>
        <v>0</v>
      </c>
      <c r="BI263" s="188">
        <f>IF(N263="nulová",J263,0)</f>
        <v>0</v>
      </c>
      <c r="BJ263" s="19" t="s">
        <v>82</v>
      </c>
      <c r="BK263" s="188">
        <f>ROUND(I263*H263,2)</f>
        <v>0</v>
      </c>
      <c r="BL263" s="19" t="s">
        <v>186</v>
      </c>
      <c r="BM263" s="187" t="s">
        <v>426</v>
      </c>
    </row>
    <row r="264" spans="1:65" s="2" customFormat="1" ht="11.25" x14ac:dyDescent="0.2">
      <c r="A264" s="36"/>
      <c r="B264" s="37"/>
      <c r="C264" s="38"/>
      <c r="D264" s="189" t="s">
        <v>188</v>
      </c>
      <c r="E264" s="38"/>
      <c r="F264" s="190" t="s">
        <v>427</v>
      </c>
      <c r="G264" s="38"/>
      <c r="H264" s="38"/>
      <c r="I264" s="191"/>
      <c r="J264" s="38"/>
      <c r="K264" s="38"/>
      <c r="L264" s="41"/>
      <c r="M264" s="192"/>
      <c r="N264" s="193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9" t="s">
        <v>188</v>
      </c>
      <c r="AU264" s="19" t="s">
        <v>84</v>
      </c>
    </row>
    <row r="265" spans="1:65" s="2" customFormat="1" ht="19.5" x14ac:dyDescent="0.2">
      <c r="A265" s="36"/>
      <c r="B265" s="37"/>
      <c r="C265" s="38"/>
      <c r="D265" s="196" t="s">
        <v>300</v>
      </c>
      <c r="E265" s="38"/>
      <c r="F265" s="237" t="s">
        <v>428</v>
      </c>
      <c r="G265" s="38"/>
      <c r="H265" s="38"/>
      <c r="I265" s="191"/>
      <c r="J265" s="38"/>
      <c r="K265" s="38"/>
      <c r="L265" s="41"/>
      <c r="M265" s="192"/>
      <c r="N265" s="193"/>
      <c r="O265" s="66"/>
      <c r="P265" s="66"/>
      <c r="Q265" s="66"/>
      <c r="R265" s="66"/>
      <c r="S265" s="66"/>
      <c r="T265" s="67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9" t="s">
        <v>300</v>
      </c>
      <c r="AU265" s="19" t="s">
        <v>84</v>
      </c>
    </row>
    <row r="266" spans="1:65" s="13" customFormat="1" ht="11.25" x14ac:dyDescent="0.2">
      <c r="B266" s="194"/>
      <c r="C266" s="195"/>
      <c r="D266" s="196" t="s">
        <v>190</v>
      </c>
      <c r="E266" s="195"/>
      <c r="F266" s="198" t="s">
        <v>429</v>
      </c>
      <c r="G266" s="195"/>
      <c r="H266" s="199">
        <v>0.113</v>
      </c>
      <c r="I266" s="200"/>
      <c r="J266" s="195"/>
      <c r="K266" s="195"/>
      <c r="L266" s="201"/>
      <c r="M266" s="202"/>
      <c r="N266" s="203"/>
      <c r="O266" s="203"/>
      <c r="P266" s="203"/>
      <c r="Q266" s="203"/>
      <c r="R266" s="203"/>
      <c r="S266" s="203"/>
      <c r="T266" s="204"/>
      <c r="AT266" s="205" t="s">
        <v>190</v>
      </c>
      <c r="AU266" s="205" t="s">
        <v>84</v>
      </c>
      <c r="AV266" s="13" t="s">
        <v>84</v>
      </c>
      <c r="AW266" s="13" t="s">
        <v>4</v>
      </c>
      <c r="AX266" s="13" t="s">
        <v>82</v>
      </c>
      <c r="AY266" s="205" t="s">
        <v>179</v>
      </c>
    </row>
    <row r="267" spans="1:65" s="2" customFormat="1" ht="16.5" customHeight="1" x14ac:dyDescent="0.2">
      <c r="A267" s="36"/>
      <c r="B267" s="37"/>
      <c r="C267" s="176" t="s">
        <v>430</v>
      </c>
      <c r="D267" s="176" t="s">
        <v>181</v>
      </c>
      <c r="E267" s="177" t="s">
        <v>431</v>
      </c>
      <c r="F267" s="178" t="s">
        <v>432</v>
      </c>
      <c r="G267" s="179" t="s">
        <v>184</v>
      </c>
      <c r="H267" s="180">
        <v>0.871</v>
      </c>
      <c r="I267" s="181"/>
      <c r="J267" s="182">
        <f>ROUND(I267*H267,2)</f>
        <v>0</v>
      </c>
      <c r="K267" s="178" t="s">
        <v>185</v>
      </c>
      <c r="L267" s="41"/>
      <c r="M267" s="183" t="s">
        <v>19</v>
      </c>
      <c r="N267" s="184" t="s">
        <v>45</v>
      </c>
      <c r="O267" s="66"/>
      <c r="P267" s="185">
        <f>O267*H267</f>
        <v>0</v>
      </c>
      <c r="Q267" s="185">
        <v>2.6446800000000001</v>
      </c>
      <c r="R267" s="185">
        <f>Q267*H267</f>
        <v>2.3035162800000002</v>
      </c>
      <c r="S267" s="185">
        <v>0</v>
      </c>
      <c r="T267" s="186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87" t="s">
        <v>186</v>
      </c>
      <c r="AT267" s="187" t="s">
        <v>181</v>
      </c>
      <c r="AU267" s="187" t="s">
        <v>84</v>
      </c>
      <c r="AY267" s="19" t="s">
        <v>179</v>
      </c>
      <c r="BE267" s="188">
        <f>IF(N267="základní",J267,0)</f>
        <v>0</v>
      </c>
      <c r="BF267" s="188">
        <f>IF(N267="snížená",J267,0)</f>
        <v>0</v>
      </c>
      <c r="BG267" s="188">
        <f>IF(N267="zákl. přenesená",J267,0)</f>
        <v>0</v>
      </c>
      <c r="BH267" s="188">
        <f>IF(N267="sníž. přenesená",J267,0)</f>
        <v>0</v>
      </c>
      <c r="BI267" s="188">
        <f>IF(N267="nulová",J267,0)</f>
        <v>0</v>
      </c>
      <c r="BJ267" s="19" t="s">
        <v>82</v>
      </c>
      <c r="BK267" s="188">
        <f>ROUND(I267*H267,2)</f>
        <v>0</v>
      </c>
      <c r="BL267" s="19" t="s">
        <v>186</v>
      </c>
      <c r="BM267" s="187" t="s">
        <v>433</v>
      </c>
    </row>
    <row r="268" spans="1:65" s="2" customFormat="1" ht="11.25" x14ac:dyDescent="0.2">
      <c r="A268" s="36"/>
      <c r="B268" s="37"/>
      <c r="C268" s="38"/>
      <c r="D268" s="189" t="s">
        <v>188</v>
      </c>
      <c r="E268" s="38"/>
      <c r="F268" s="190" t="s">
        <v>434</v>
      </c>
      <c r="G268" s="38"/>
      <c r="H268" s="38"/>
      <c r="I268" s="191"/>
      <c r="J268" s="38"/>
      <c r="K268" s="38"/>
      <c r="L268" s="41"/>
      <c r="M268" s="192"/>
      <c r="N268" s="193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9" t="s">
        <v>188</v>
      </c>
      <c r="AU268" s="19" t="s">
        <v>84</v>
      </c>
    </row>
    <row r="269" spans="1:65" s="15" customFormat="1" ht="22.5" x14ac:dyDescent="0.2">
      <c r="B269" s="217"/>
      <c r="C269" s="218"/>
      <c r="D269" s="196" t="s">
        <v>190</v>
      </c>
      <c r="E269" s="219" t="s">
        <v>19</v>
      </c>
      <c r="F269" s="220" t="s">
        <v>435</v>
      </c>
      <c r="G269" s="218"/>
      <c r="H269" s="219" t="s">
        <v>19</v>
      </c>
      <c r="I269" s="221"/>
      <c r="J269" s="218"/>
      <c r="K269" s="218"/>
      <c r="L269" s="222"/>
      <c r="M269" s="223"/>
      <c r="N269" s="224"/>
      <c r="O269" s="224"/>
      <c r="P269" s="224"/>
      <c r="Q269" s="224"/>
      <c r="R269" s="224"/>
      <c r="S269" s="224"/>
      <c r="T269" s="225"/>
      <c r="AT269" s="226" t="s">
        <v>190</v>
      </c>
      <c r="AU269" s="226" t="s">
        <v>84</v>
      </c>
      <c r="AV269" s="15" t="s">
        <v>82</v>
      </c>
      <c r="AW269" s="15" t="s">
        <v>35</v>
      </c>
      <c r="AX269" s="15" t="s">
        <v>74</v>
      </c>
      <c r="AY269" s="226" t="s">
        <v>179</v>
      </c>
    </row>
    <row r="270" spans="1:65" s="13" customFormat="1" ht="11.25" x14ac:dyDescent="0.2">
      <c r="B270" s="194"/>
      <c r="C270" s="195"/>
      <c r="D270" s="196" t="s">
        <v>190</v>
      </c>
      <c r="E270" s="197" t="s">
        <v>19</v>
      </c>
      <c r="F270" s="198" t="s">
        <v>436</v>
      </c>
      <c r="G270" s="195"/>
      <c r="H270" s="199">
        <v>0.871</v>
      </c>
      <c r="I270" s="200"/>
      <c r="J270" s="195"/>
      <c r="K270" s="195"/>
      <c r="L270" s="201"/>
      <c r="M270" s="202"/>
      <c r="N270" s="203"/>
      <c r="O270" s="203"/>
      <c r="P270" s="203"/>
      <c r="Q270" s="203"/>
      <c r="R270" s="203"/>
      <c r="S270" s="203"/>
      <c r="T270" s="204"/>
      <c r="AT270" s="205" t="s">
        <v>190</v>
      </c>
      <c r="AU270" s="205" t="s">
        <v>84</v>
      </c>
      <c r="AV270" s="13" t="s">
        <v>84</v>
      </c>
      <c r="AW270" s="13" t="s">
        <v>35</v>
      </c>
      <c r="AX270" s="13" t="s">
        <v>74</v>
      </c>
      <c r="AY270" s="205" t="s">
        <v>179</v>
      </c>
    </row>
    <row r="271" spans="1:65" s="14" customFormat="1" ht="11.25" x14ac:dyDescent="0.2">
      <c r="B271" s="206"/>
      <c r="C271" s="207"/>
      <c r="D271" s="196" t="s">
        <v>190</v>
      </c>
      <c r="E271" s="208" t="s">
        <v>19</v>
      </c>
      <c r="F271" s="209" t="s">
        <v>194</v>
      </c>
      <c r="G271" s="207"/>
      <c r="H271" s="210">
        <v>0.871</v>
      </c>
      <c r="I271" s="211"/>
      <c r="J271" s="207"/>
      <c r="K271" s="207"/>
      <c r="L271" s="212"/>
      <c r="M271" s="213"/>
      <c r="N271" s="214"/>
      <c r="O271" s="214"/>
      <c r="P271" s="214"/>
      <c r="Q271" s="214"/>
      <c r="R271" s="214"/>
      <c r="S271" s="214"/>
      <c r="T271" s="215"/>
      <c r="AT271" s="216" t="s">
        <v>190</v>
      </c>
      <c r="AU271" s="216" t="s">
        <v>84</v>
      </c>
      <c r="AV271" s="14" t="s">
        <v>186</v>
      </c>
      <c r="AW271" s="14" t="s">
        <v>35</v>
      </c>
      <c r="AX271" s="14" t="s">
        <v>82</v>
      </c>
      <c r="AY271" s="216" t="s">
        <v>179</v>
      </c>
    </row>
    <row r="272" spans="1:65" s="12" customFormat="1" ht="22.9" customHeight="1" x14ac:dyDescent="0.2">
      <c r="B272" s="160"/>
      <c r="C272" s="161"/>
      <c r="D272" s="162" t="s">
        <v>73</v>
      </c>
      <c r="E272" s="174" t="s">
        <v>186</v>
      </c>
      <c r="F272" s="174" t="s">
        <v>437</v>
      </c>
      <c r="G272" s="161"/>
      <c r="H272" s="161"/>
      <c r="I272" s="164"/>
      <c r="J272" s="175">
        <f>BK272</f>
        <v>0</v>
      </c>
      <c r="K272" s="161"/>
      <c r="L272" s="166"/>
      <c r="M272" s="167"/>
      <c r="N272" s="168"/>
      <c r="O272" s="168"/>
      <c r="P272" s="169">
        <f>SUM(P273:P298)</f>
        <v>0</v>
      </c>
      <c r="Q272" s="168"/>
      <c r="R272" s="169">
        <f>SUM(R273:R298)</f>
        <v>7.7443396800000004</v>
      </c>
      <c r="S272" s="168"/>
      <c r="T272" s="170">
        <f>SUM(T273:T298)</f>
        <v>0</v>
      </c>
      <c r="AR272" s="171" t="s">
        <v>82</v>
      </c>
      <c r="AT272" s="172" t="s">
        <v>73</v>
      </c>
      <c r="AU272" s="172" t="s">
        <v>82</v>
      </c>
      <c r="AY272" s="171" t="s">
        <v>179</v>
      </c>
      <c r="BK272" s="173">
        <f>SUM(BK273:BK298)</f>
        <v>0</v>
      </c>
    </row>
    <row r="273" spans="1:65" s="2" customFormat="1" ht="49.15" customHeight="1" x14ac:dyDescent="0.2">
      <c r="A273" s="36"/>
      <c r="B273" s="37"/>
      <c r="C273" s="176" t="s">
        <v>438</v>
      </c>
      <c r="D273" s="176" t="s">
        <v>181</v>
      </c>
      <c r="E273" s="177" t="s">
        <v>439</v>
      </c>
      <c r="F273" s="178" t="s">
        <v>440</v>
      </c>
      <c r="G273" s="179" t="s">
        <v>282</v>
      </c>
      <c r="H273" s="180">
        <v>96</v>
      </c>
      <c r="I273" s="181"/>
      <c r="J273" s="182">
        <f>ROUND(I273*H273,2)</f>
        <v>0</v>
      </c>
      <c r="K273" s="178" t="s">
        <v>185</v>
      </c>
      <c r="L273" s="41"/>
      <c r="M273" s="183" t="s">
        <v>19</v>
      </c>
      <c r="N273" s="184" t="s">
        <v>45</v>
      </c>
      <c r="O273" s="66"/>
      <c r="P273" s="185">
        <f>O273*H273</f>
        <v>0</v>
      </c>
      <c r="Q273" s="185">
        <v>4.5900000000000003E-3</v>
      </c>
      <c r="R273" s="185">
        <f>Q273*H273</f>
        <v>0.44064000000000003</v>
      </c>
      <c r="S273" s="185">
        <v>0</v>
      </c>
      <c r="T273" s="186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87" t="s">
        <v>186</v>
      </c>
      <c r="AT273" s="187" t="s">
        <v>181</v>
      </c>
      <c r="AU273" s="187" t="s">
        <v>84</v>
      </c>
      <c r="AY273" s="19" t="s">
        <v>179</v>
      </c>
      <c r="BE273" s="188">
        <f>IF(N273="základní",J273,0)</f>
        <v>0</v>
      </c>
      <c r="BF273" s="188">
        <f>IF(N273="snížená",J273,0)</f>
        <v>0</v>
      </c>
      <c r="BG273" s="188">
        <f>IF(N273="zákl. přenesená",J273,0)</f>
        <v>0</v>
      </c>
      <c r="BH273" s="188">
        <f>IF(N273="sníž. přenesená",J273,0)</f>
        <v>0</v>
      </c>
      <c r="BI273" s="188">
        <f>IF(N273="nulová",J273,0)</f>
        <v>0</v>
      </c>
      <c r="BJ273" s="19" t="s">
        <v>82</v>
      </c>
      <c r="BK273" s="188">
        <f>ROUND(I273*H273,2)</f>
        <v>0</v>
      </c>
      <c r="BL273" s="19" t="s">
        <v>186</v>
      </c>
      <c r="BM273" s="187" t="s">
        <v>441</v>
      </c>
    </row>
    <row r="274" spans="1:65" s="2" customFormat="1" ht="11.25" x14ac:dyDescent="0.2">
      <c r="A274" s="36"/>
      <c r="B274" s="37"/>
      <c r="C274" s="38"/>
      <c r="D274" s="189" t="s">
        <v>188</v>
      </c>
      <c r="E274" s="38"/>
      <c r="F274" s="190" t="s">
        <v>442</v>
      </c>
      <c r="G274" s="38"/>
      <c r="H274" s="38"/>
      <c r="I274" s="191"/>
      <c r="J274" s="38"/>
      <c r="K274" s="38"/>
      <c r="L274" s="41"/>
      <c r="M274" s="192"/>
      <c r="N274" s="193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9" t="s">
        <v>188</v>
      </c>
      <c r="AU274" s="19" t="s">
        <v>84</v>
      </c>
    </row>
    <row r="275" spans="1:65" s="15" customFormat="1" ht="11.25" x14ac:dyDescent="0.2">
      <c r="B275" s="217"/>
      <c r="C275" s="218"/>
      <c r="D275" s="196" t="s">
        <v>190</v>
      </c>
      <c r="E275" s="219" t="s">
        <v>19</v>
      </c>
      <c r="F275" s="220" t="s">
        <v>443</v>
      </c>
      <c r="G275" s="218"/>
      <c r="H275" s="219" t="s">
        <v>19</v>
      </c>
      <c r="I275" s="221"/>
      <c r="J275" s="218"/>
      <c r="K275" s="218"/>
      <c r="L275" s="222"/>
      <c r="M275" s="223"/>
      <c r="N275" s="224"/>
      <c r="O275" s="224"/>
      <c r="P275" s="224"/>
      <c r="Q275" s="224"/>
      <c r="R275" s="224"/>
      <c r="S275" s="224"/>
      <c r="T275" s="225"/>
      <c r="AT275" s="226" t="s">
        <v>190</v>
      </c>
      <c r="AU275" s="226" t="s">
        <v>84</v>
      </c>
      <c r="AV275" s="15" t="s">
        <v>82</v>
      </c>
      <c r="AW275" s="15" t="s">
        <v>35</v>
      </c>
      <c r="AX275" s="15" t="s">
        <v>74</v>
      </c>
      <c r="AY275" s="226" t="s">
        <v>179</v>
      </c>
    </row>
    <row r="276" spans="1:65" s="13" customFormat="1" ht="11.25" x14ac:dyDescent="0.2">
      <c r="B276" s="194"/>
      <c r="C276" s="195"/>
      <c r="D276" s="196" t="s">
        <v>190</v>
      </c>
      <c r="E276" s="197" t="s">
        <v>19</v>
      </c>
      <c r="F276" s="198" t="s">
        <v>444</v>
      </c>
      <c r="G276" s="195"/>
      <c r="H276" s="199">
        <v>96</v>
      </c>
      <c r="I276" s="200"/>
      <c r="J276" s="195"/>
      <c r="K276" s="195"/>
      <c r="L276" s="201"/>
      <c r="M276" s="202"/>
      <c r="N276" s="203"/>
      <c r="O276" s="203"/>
      <c r="P276" s="203"/>
      <c r="Q276" s="203"/>
      <c r="R276" s="203"/>
      <c r="S276" s="203"/>
      <c r="T276" s="204"/>
      <c r="AT276" s="205" t="s">
        <v>190</v>
      </c>
      <c r="AU276" s="205" t="s">
        <v>84</v>
      </c>
      <c r="AV276" s="13" t="s">
        <v>84</v>
      </c>
      <c r="AW276" s="13" t="s">
        <v>35</v>
      </c>
      <c r="AX276" s="13" t="s">
        <v>74</v>
      </c>
      <c r="AY276" s="205" t="s">
        <v>179</v>
      </c>
    </row>
    <row r="277" spans="1:65" s="14" customFormat="1" ht="11.25" x14ac:dyDescent="0.2">
      <c r="B277" s="206"/>
      <c r="C277" s="207"/>
      <c r="D277" s="196" t="s">
        <v>190</v>
      </c>
      <c r="E277" s="208" t="s">
        <v>19</v>
      </c>
      <c r="F277" s="209" t="s">
        <v>194</v>
      </c>
      <c r="G277" s="207"/>
      <c r="H277" s="210">
        <v>96</v>
      </c>
      <c r="I277" s="211"/>
      <c r="J277" s="207"/>
      <c r="K277" s="207"/>
      <c r="L277" s="212"/>
      <c r="M277" s="213"/>
      <c r="N277" s="214"/>
      <c r="O277" s="214"/>
      <c r="P277" s="214"/>
      <c r="Q277" s="214"/>
      <c r="R277" s="214"/>
      <c r="S277" s="214"/>
      <c r="T277" s="215"/>
      <c r="AT277" s="216" t="s">
        <v>190</v>
      </c>
      <c r="AU277" s="216" t="s">
        <v>84</v>
      </c>
      <c r="AV277" s="14" t="s">
        <v>186</v>
      </c>
      <c r="AW277" s="14" t="s">
        <v>35</v>
      </c>
      <c r="AX277" s="14" t="s">
        <v>82</v>
      </c>
      <c r="AY277" s="216" t="s">
        <v>179</v>
      </c>
    </row>
    <row r="278" spans="1:65" s="2" customFormat="1" ht="24.2" customHeight="1" x14ac:dyDescent="0.2">
      <c r="A278" s="36"/>
      <c r="B278" s="37"/>
      <c r="C278" s="227" t="s">
        <v>445</v>
      </c>
      <c r="D278" s="227" t="s">
        <v>259</v>
      </c>
      <c r="E278" s="228" t="s">
        <v>446</v>
      </c>
      <c r="F278" s="229" t="s">
        <v>447</v>
      </c>
      <c r="G278" s="230" t="s">
        <v>282</v>
      </c>
      <c r="H278" s="231">
        <v>96.96</v>
      </c>
      <c r="I278" s="232"/>
      <c r="J278" s="233">
        <f>ROUND(I278*H278,2)</f>
        <v>0</v>
      </c>
      <c r="K278" s="229" t="s">
        <v>185</v>
      </c>
      <c r="L278" s="234"/>
      <c r="M278" s="235" t="s">
        <v>19</v>
      </c>
      <c r="N278" s="236" t="s">
        <v>45</v>
      </c>
      <c r="O278" s="66"/>
      <c r="P278" s="185">
        <f>O278*H278</f>
        <v>0</v>
      </c>
      <c r="Q278" s="185">
        <v>6.0999999999999999E-2</v>
      </c>
      <c r="R278" s="185">
        <f>Q278*H278</f>
        <v>5.9145599999999998</v>
      </c>
      <c r="S278" s="185">
        <v>0</v>
      </c>
      <c r="T278" s="186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87" t="s">
        <v>235</v>
      </c>
      <c r="AT278" s="187" t="s">
        <v>259</v>
      </c>
      <c r="AU278" s="187" t="s">
        <v>84</v>
      </c>
      <c r="AY278" s="19" t="s">
        <v>179</v>
      </c>
      <c r="BE278" s="188">
        <f>IF(N278="základní",J278,0)</f>
        <v>0</v>
      </c>
      <c r="BF278" s="188">
        <f>IF(N278="snížená",J278,0)</f>
        <v>0</v>
      </c>
      <c r="BG278" s="188">
        <f>IF(N278="zákl. přenesená",J278,0)</f>
        <v>0</v>
      </c>
      <c r="BH278" s="188">
        <f>IF(N278="sníž. přenesená",J278,0)</f>
        <v>0</v>
      </c>
      <c r="BI278" s="188">
        <f>IF(N278="nulová",J278,0)</f>
        <v>0</v>
      </c>
      <c r="BJ278" s="19" t="s">
        <v>82</v>
      </c>
      <c r="BK278" s="188">
        <f>ROUND(I278*H278,2)</f>
        <v>0</v>
      </c>
      <c r="BL278" s="19" t="s">
        <v>186</v>
      </c>
      <c r="BM278" s="187" t="s">
        <v>448</v>
      </c>
    </row>
    <row r="279" spans="1:65" s="13" customFormat="1" ht="11.25" x14ac:dyDescent="0.2">
      <c r="B279" s="194"/>
      <c r="C279" s="195"/>
      <c r="D279" s="196" t="s">
        <v>190</v>
      </c>
      <c r="E279" s="195"/>
      <c r="F279" s="198" t="s">
        <v>449</v>
      </c>
      <c r="G279" s="195"/>
      <c r="H279" s="199">
        <v>96.96</v>
      </c>
      <c r="I279" s="200"/>
      <c r="J279" s="195"/>
      <c r="K279" s="195"/>
      <c r="L279" s="201"/>
      <c r="M279" s="202"/>
      <c r="N279" s="203"/>
      <c r="O279" s="203"/>
      <c r="P279" s="203"/>
      <c r="Q279" s="203"/>
      <c r="R279" s="203"/>
      <c r="S279" s="203"/>
      <c r="T279" s="204"/>
      <c r="AT279" s="205" t="s">
        <v>190</v>
      </c>
      <c r="AU279" s="205" t="s">
        <v>84</v>
      </c>
      <c r="AV279" s="13" t="s">
        <v>84</v>
      </c>
      <c r="AW279" s="13" t="s">
        <v>4</v>
      </c>
      <c r="AX279" s="13" t="s">
        <v>82</v>
      </c>
      <c r="AY279" s="205" t="s">
        <v>179</v>
      </c>
    </row>
    <row r="280" spans="1:65" s="2" customFormat="1" ht="44.25" customHeight="1" x14ac:dyDescent="0.2">
      <c r="A280" s="36"/>
      <c r="B280" s="37"/>
      <c r="C280" s="176" t="s">
        <v>450</v>
      </c>
      <c r="D280" s="176" t="s">
        <v>181</v>
      </c>
      <c r="E280" s="177" t="s">
        <v>451</v>
      </c>
      <c r="F280" s="178" t="s">
        <v>452</v>
      </c>
      <c r="G280" s="179" t="s">
        <v>111</v>
      </c>
      <c r="H280" s="180">
        <v>12.4</v>
      </c>
      <c r="I280" s="181"/>
      <c r="J280" s="182">
        <f>ROUND(I280*H280,2)</f>
        <v>0</v>
      </c>
      <c r="K280" s="178" t="s">
        <v>185</v>
      </c>
      <c r="L280" s="41"/>
      <c r="M280" s="183" t="s">
        <v>19</v>
      </c>
      <c r="N280" s="184" t="s">
        <v>45</v>
      </c>
      <c r="O280" s="66"/>
      <c r="P280" s="185">
        <f>O280*H280</f>
        <v>0</v>
      </c>
      <c r="Q280" s="185">
        <v>0.11046</v>
      </c>
      <c r="R280" s="185">
        <f>Q280*H280</f>
        <v>1.369704</v>
      </c>
      <c r="S280" s="185">
        <v>0</v>
      </c>
      <c r="T280" s="186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187" t="s">
        <v>186</v>
      </c>
      <c r="AT280" s="187" t="s">
        <v>181</v>
      </c>
      <c r="AU280" s="187" t="s">
        <v>84</v>
      </c>
      <c r="AY280" s="19" t="s">
        <v>179</v>
      </c>
      <c r="BE280" s="188">
        <f>IF(N280="základní",J280,0)</f>
        <v>0</v>
      </c>
      <c r="BF280" s="188">
        <f>IF(N280="snížená",J280,0)</f>
        <v>0</v>
      </c>
      <c r="BG280" s="188">
        <f>IF(N280="zákl. přenesená",J280,0)</f>
        <v>0</v>
      </c>
      <c r="BH280" s="188">
        <f>IF(N280="sníž. přenesená",J280,0)</f>
        <v>0</v>
      </c>
      <c r="BI280" s="188">
        <f>IF(N280="nulová",J280,0)</f>
        <v>0</v>
      </c>
      <c r="BJ280" s="19" t="s">
        <v>82</v>
      </c>
      <c r="BK280" s="188">
        <f>ROUND(I280*H280,2)</f>
        <v>0</v>
      </c>
      <c r="BL280" s="19" t="s">
        <v>186</v>
      </c>
      <c r="BM280" s="187" t="s">
        <v>453</v>
      </c>
    </row>
    <row r="281" spans="1:65" s="2" customFormat="1" ht="11.25" x14ac:dyDescent="0.2">
      <c r="A281" s="36"/>
      <c r="B281" s="37"/>
      <c r="C281" s="38"/>
      <c r="D281" s="189" t="s">
        <v>188</v>
      </c>
      <c r="E281" s="38"/>
      <c r="F281" s="190" t="s">
        <v>454</v>
      </c>
      <c r="G281" s="38"/>
      <c r="H281" s="38"/>
      <c r="I281" s="191"/>
      <c r="J281" s="38"/>
      <c r="K281" s="38"/>
      <c r="L281" s="41"/>
      <c r="M281" s="192"/>
      <c r="N281" s="193"/>
      <c r="O281" s="66"/>
      <c r="P281" s="66"/>
      <c r="Q281" s="66"/>
      <c r="R281" s="66"/>
      <c r="S281" s="66"/>
      <c r="T281" s="67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9" t="s">
        <v>188</v>
      </c>
      <c r="AU281" s="19" t="s">
        <v>84</v>
      </c>
    </row>
    <row r="282" spans="1:65" s="15" customFormat="1" ht="11.25" x14ac:dyDescent="0.2">
      <c r="B282" s="217"/>
      <c r="C282" s="218"/>
      <c r="D282" s="196" t="s">
        <v>190</v>
      </c>
      <c r="E282" s="219" t="s">
        <v>19</v>
      </c>
      <c r="F282" s="220" t="s">
        <v>455</v>
      </c>
      <c r="G282" s="218"/>
      <c r="H282" s="219" t="s">
        <v>19</v>
      </c>
      <c r="I282" s="221"/>
      <c r="J282" s="218"/>
      <c r="K282" s="218"/>
      <c r="L282" s="222"/>
      <c r="M282" s="223"/>
      <c r="N282" s="224"/>
      <c r="O282" s="224"/>
      <c r="P282" s="224"/>
      <c r="Q282" s="224"/>
      <c r="R282" s="224"/>
      <c r="S282" s="224"/>
      <c r="T282" s="225"/>
      <c r="AT282" s="226" t="s">
        <v>190</v>
      </c>
      <c r="AU282" s="226" t="s">
        <v>84</v>
      </c>
      <c r="AV282" s="15" t="s">
        <v>82</v>
      </c>
      <c r="AW282" s="15" t="s">
        <v>35</v>
      </c>
      <c r="AX282" s="15" t="s">
        <v>74</v>
      </c>
      <c r="AY282" s="226" t="s">
        <v>179</v>
      </c>
    </row>
    <row r="283" spans="1:65" s="13" customFormat="1" ht="11.25" x14ac:dyDescent="0.2">
      <c r="B283" s="194"/>
      <c r="C283" s="195"/>
      <c r="D283" s="196" t="s">
        <v>190</v>
      </c>
      <c r="E283" s="197" t="s">
        <v>19</v>
      </c>
      <c r="F283" s="198" t="s">
        <v>456</v>
      </c>
      <c r="G283" s="195"/>
      <c r="H283" s="199">
        <v>12.4</v>
      </c>
      <c r="I283" s="200"/>
      <c r="J283" s="195"/>
      <c r="K283" s="195"/>
      <c r="L283" s="201"/>
      <c r="M283" s="202"/>
      <c r="N283" s="203"/>
      <c r="O283" s="203"/>
      <c r="P283" s="203"/>
      <c r="Q283" s="203"/>
      <c r="R283" s="203"/>
      <c r="S283" s="203"/>
      <c r="T283" s="204"/>
      <c r="AT283" s="205" t="s">
        <v>190</v>
      </c>
      <c r="AU283" s="205" t="s">
        <v>84</v>
      </c>
      <c r="AV283" s="13" t="s">
        <v>84</v>
      </c>
      <c r="AW283" s="13" t="s">
        <v>35</v>
      </c>
      <c r="AX283" s="13" t="s">
        <v>74</v>
      </c>
      <c r="AY283" s="205" t="s">
        <v>179</v>
      </c>
    </row>
    <row r="284" spans="1:65" s="14" customFormat="1" ht="11.25" x14ac:dyDescent="0.2">
      <c r="B284" s="206"/>
      <c r="C284" s="207"/>
      <c r="D284" s="196" t="s">
        <v>190</v>
      </c>
      <c r="E284" s="208" t="s">
        <v>19</v>
      </c>
      <c r="F284" s="209" t="s">
        <v>194</v>
      </c>
      <c r="G284" s="207"/>
      <c r="H284" s="210">
        <v>12.4</v>
      </c>
      <c r="I284" s="211"/>
      <c r="J284" s="207"/>
      <c r="K284" s="207"/>
      <c r="L284" s="212"/>
      <c r="M284" s="213"/>
      <c r="N284" s="214"/>
      <c r="O284" s="214"/>
      <c r="P284" s="214"/>
      <c r="Q284" s="214"/>
      <c r="R284" s="214"/>
      <c r="S284" s="214"/>
      <c r="T284" s="215"/>
      <c r="AT284" s="216" t="s">
        <v>190</v>
      </c>
      <c r="AU284" s="216" t="s">
        <v>84</v>
      </c>
      <c r="AV284" s="14" t="s">
        <v>186</v>
      </c>
      <c r="AW284" s="14" t="s">
        <v>35</v>
      </c>
      <c r="AX284" s="14" t="s">
        <v>82</v>
      </c>
      <c r="AY284" s="216" t="s">
        <v>179</v>
      </c>
    </row>
    <row r="285" spans="1:65" s="2" customFormat="1" ht="33" customHeight="1" x14ac:dyDescent="0.2">
      <c r="A285" s="36"/>
      <c r="B285" s="37"/>
      <c r="C285" s="176" t="s">
        <v>457</v>
      </c>
      <c r="D285" s="176" t="s">
        <v>181</v>
      </c>
      <c r="E285" s="177" t="s">
        <v>458</v>
      </c>
      <c r="F285" s="178" t="s">
        <v>459</v>
      </c>
      <c r="G285" s="179" t="s">
        <v>99</v>
      </c>
      <c r="H285" s="180">
        <v>2.4540000000000002</v>
      </c>
      <c r="I285" s="181"/>
      <c r="J285" s="182">
        <f>ROUND(I285*H285,2)</f>
        <v>0</v>
      </c>
      <c r="K285" s="178" t="s">
        <v>185</v>
      </c>
      <c r="L285" s="41"/>
      <c r="M285" s="183" t="s">
        <v>19</v>
      </c>
      <c r="N285" s="184" t="s">
        <v>45</v>
      </c>
      <c r="O285" s="66"/>
      <c r="P285" s="185">
        <f>O285*H285</f>
        <v>0</v>
      </c>
      <c r="Q285" s="185">
        <v>7.92E-3</v>
      </c>
      <c r="R285" s="185">
        <f>Q285*H285</f>
        <v>1.943568E-2</v>
      </c>
      <c r="S285" s="185">
        <v>0</v>
      </c>
      <c r="T285" s="186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187" t="s">
        <v>186</v>
      </c>
      <c r="AT285" s="187" t="s">
        <v>181</v>
      </c>
      <c r="AU285" s="187" t="s">
        <v>84</v>
      </c>
      <c r="AY285" s="19" t="s">
        <v>179</v>
      </c>
      <c r="BE285" s="188">
        <f>IF(N285="základní",J285,0)</f>
        <v>0</v>
      </c>
      <c r="BF285" s="188">
        <f>IF(N285="snížená",J285,0)</f>
        <v>0</v>
      </c>
      <c r="BG285" s="188">
        <f>IF(N285="zákl. přenesená",J285,0)</f>
        <v>0</v>
      </c>
      <c r="BH285" s="188">
        <f>IF(N285="sníž. přenesená",J285,0)</f>
        <v>0</v>
      </c>
      <c r="BI285" s="188">
        <f>IF(N285="nulová",J285,0)</f>
        <v>0</v>
      </c>
      <c r="BJ285" s="19" t="s">
        <v>82</v>
      </c>
      <c r="BK285" s="188">
        <f>ROUND(I285*H285,2)</f>
        <v>0</v>
      </c>
      <c r="BL285" s="19" t="s">
        <v>186</v>
      </c>
      <c r="BM285" s="187" t="s">
        <v>460</v>
      </c>
    </row>
    <row r="286" spans="1:65" s="2" customFormat="1" ht="11.25" x14ac:dyDescent="0.2">
      <c r="A286" s="36"/>
      <c r="B286" s="37"/>
      <c r="C286" s="38"/>
      <c r="D286" s="189" t="s">
        <v>188</v>
      </c>
      <c r="E286" s="38"/>
      <c r="F286" s="190" t="s">
        <v>461</v>
      </c>
      <c r="G286" s="38"/>
      <c r="H286" s="38"/>
      <c r="I286" s="191"/>
      <c r="J286" s="38"/>
      <c r="K286" s="38"/>
      <c r="L286" s="41"/>
      <c r="M286" s="192"/>
      <c r="N286" s="193"/>
      <c r="O286" s="66"/>
      <c r="P286" s="66"/>
      <c r="Q286" s="66"/>
      <c r="R286" s="66"/>
      <c r="S286" s="66"/>
      <c r="T286" s="67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T286" s="19" t="s">
        <v>188</v>
      </c>
      <c r="AU286" s="19" t="s">
        <v>84</v>
      </c>
    </row>
    <row r="287" spans="1:65" s="15" customFormat="1" ht="11.25" x14ac:dyDescent="0.2">
      <c r="B287" s="217"/>
      <c r="C287" s="218"/>
      <c r="D287" s="196" t="s">
        <v>190</v>
      </c>
      <c r="E287" s="219" t="s">
        <v>19</v>
      </c>
      <c r="F287" s="220" t="s">
        <v>455</v>
      </c>
      <c r="G287" s="218"/>
      <c r="H287" s="219" t="s">
        <v>19</v>
      </c>
      <c r="I287" s="221"/>
      <c r="J287" s="218"/>
      <c r="K287" s="218"/>
      <c r="L287" s="222"/>
      <c r="M287" s="223"/>
      <c r="N287" s="224"/>
      <c r="O287" s="224"/>
      <c r="P287" s="224"/>
      <c r="Q287" s="224"/>
      <c r="R287" s="224"/>
      <c r="S287" s="224"/>
      <c r="T287" s="225"/>
      <c r="AT287" s="226" t="s">
        <v>190</v>
      </c>
      <c r="AU287" s="226" t="s">
        <v>84</v>
      </c>
      <c r="AV287" s="15" t="s">
        <v>82</v>
      </c>
      <c r="AW287" s="15" t="s">
        <v>35</v>
      </c>
      <c r="AX287" s="15" t="s">
        <v>74</v>
      </c>
      <c r="AY287" s="226" t="s">
        <v>179</v>
      </c>
    </row>
    <row r="288" spans="1:65" s="13" customFormat="1" ht="11.25" x14ac:dyDescent="0.2">
      <c r="B288" s="194"/>
      <c r="C288" s="195"/>
      <c r="D288" s="196" t="s">
        <v>190</v>
      </c>
      <c r="E288" s="197" t="s">
        <v>19</v>
      </c>
      <c r="F288" s="198" t="s">
        <v>462</v>
      </c>
      <c r="G288" s="195"/>
      <c r="H288" s="199">
        <v>2.4540000000000002</v>
      </c>
      <c r="I288" s="200"/>
      <c r="J288" s="195"/>
      <c r="K288" s="195"/>
      <c r="L288" s="201"/>
      <c r="M288" s="202"/>
      <c r="N288" s="203"/>
      <c r="O288" s="203"/>
      <c r="P288" s="203"/>
      <c r="Q288" s="203"/>
      <c r="R288" s="203"/>
      <c r="S288" s="203"/>
      <c r="T288" s="204"/>
      <c r="AT288" s="205" t="s">
        <v>190</v>
      </c>
      <c r="AU288" s="205" t="s">
        <v>84</v>
      </c>
      <c r="AV288" s="13" t="s">
        <v>84</v>
      </c>
      <c r="AW288" s="13" t="s">
        <v>35</v>
      </c>
      <c r="AX288" s="13" t="s">
        <v>74</v>
      </c>
      <c r="AY288" s="205" t="s">
        <v>179</v>
      </c>
    </row>
    <row r="289" spans="1:65" s="14" customFormat="1" ht="11.25" x14ac:dyDescent="0.2">
      <c r="B289" s="206"/>
      <c r="C289" s="207"/>
      <c r="D289" s="196" t="s">
        <v>190</v>
      </c>
      <c r="E289" s="208" t="s">
        <v>19</v>
      </c>
      <c r="F289" s="209" t="s">
        <v>194</v>
      </c>
      <c r="G289" s="207"/>
      <c r="H289" s="210">
        <v>2.4540000000000002</v>
      </c>
      <c r="I289" s="211"/>
      <c r="J289" s="207"/>
      <c r="K289" s="207"/>
      <c r="L289" s="212"/>
      <c r="M289" s="213"/>
      <c r="N289" s="214"/>
      <c r="O289" s="214"/>
      <c r="P289" s="214"/>
      <c r="Q289" s="214"/>
      <c r="R289" s="214"/>
      <c r="S289" s="214"/>
      <c r="T289" s="215"/>
      <c r="AT289" s="216" t="s">
        <v>190</v>
      </c>
      <c r="AU289" s="216" t="s">
        <v>84</v>
      </c>
      <c r="AV289" s="14" t="s">
        <v>186</v>
      </c>
      <c r="AW289" s="14" t="s">
        <v>35</v>
      </c>
      <c r="AX289" s="14" t="s">
        <v>82</v>
      </c>
      <c r="AY289" s="216" t="s">
        <v>179</v>
      </c>
    </row>
    <row r="290" spans="1:65" s="2" customFormat="1" ht="33" customHeight="1" x14ac:dyDescent="0.2">
      <c r="A290" s="36"/>
      <c r="B290" s="37"/>
      <c r="C290" s="176" t="s">
        <v>463</v>
      </c>
      <c r="D290" s="176" t="s">
        <v>181</v>
      </c>
      <c r="E290" s="177" t="s">
        <v>464</v>
      </c>
      <c r="F290" s="178" t="s">
        <v>465</v>
      </c>
      <c r="G290" s="179" t="s">
        <v>99</v>
      </c>
      <c r="H290" s="180">
        <v>2.4540000000000002</v>
      </c>
      <c r="I290" s="181"/>
      <c r="J290" s="182">
        <f>ROUND(I290*H290,2)</f>
        <v>0</v>
      </c>
      <c r="K290" s="178" t="s">
        <v>185</v>
      </c>
      <c r="L290" s="41"/>
      <c r="M290" s="183" t="s">
        <v>19</v>
      </c>
      <c r="N290" s="184" t="s">
        <v>45</v>
      </c>
      <c r="O290" s="66"/>
      <c r="P290" s="185">
        <f>O290*H290</f>
        <v>0</v>
      </c>
      <c r="Q290" s="185">
        <v>0</v>
      </c>
      <c r="R290" s="185">
        <f>Q290*H290</f>
        <v>0</v>
      </c>
      <c r="S290" s="185">
        <v>0</v>
      </c>
      <c r="T290" s="186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187" t="s">
        <v>186</v>
      </c>
      <c r="AT290" s="187" t="s">
        <v>181</v>
      </c>
      <c r="AU290" s="187" t="s">
        <v>84</v>
      </c>
      <c r="AY290" s="19" t="s">
        <v>179</v>
      </c>
      <c r="BE290" s="188">
        <f>IF(N290="základní",J290,0)</f>
        <v>0</v>
      </c>
      <c r="BF290" s="188">
        <f>IF(N290="snížená",J290,0)</f>
        <v>0</v>
      </c>
      <c r="BG290" s="188">
        <f>IF(N290="zákl. přenesená",J290,0)</f>
        <v>0</v>
      </c>
      <c r="BH290" s="188">
        <f>IF(N290="sníž. přenesená",J290,0)</f>
        <v>0</v>
      </c>
      <c r="BI290" s="188">
        <f>IF(N290="nulová",J290,0)</f>
        <v>0</v>
      </c>
      <c r="BJ290" s="19" t="s">
        <v>82</v>
      </c>
      <c r="BK290" s="188">
        <f>ROUND(I290*H290,2)</f>
        <v>0</v>
      </c>
      <c r="BL290" s="19" t="s">
        <v>186</v>
      </c>
      <c r="BM290" s="187" t="s">
        <v>466</v>
      </c>
    </row>
    <row r="291" spans="1:65" s="2" customFormat="1" ht="11.25" x14ac:dyDescent="0.2">
      <c r="A291" s="36"/>
      <c r="B291" s="37"/>
      <c r="C291" s="38"/>
      <c r="D291" s="189" t="s">
        <v>188</v>
      </c>
      <c r="E291" s="38"/>
      <c r="F291" s="190" t="s">
        <v>467</v>
      </c>
      <c r="G291" s="38"/>
      <c r="H291" s="38"/>
      <c r="I291" s="191"/>
      <c r="J291" s="38"/>
      <c r="K291" s="38"/>
      <c r="L291" s="41"/>
      <c r="M291" s="192"/>
      <c r="N291" s="193"/>
      <c r="O291" s="66"/>
      <c r="P291" s="66"/>
      <c r="Q291" s="66"/>
      <c r="R291" s="66"/>
      <c r="S291" s="66"/>
      <c r="T291" s="67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T291" s="19" t="s">
        <v>188</v>
      </c>
      <c r="AU291" s="19" t="s">
        <v>84</v>
      </c>
    </row>
    <row r="292" spans="1:65" s="2" customFormat="1" ht="33" customHeight="1" x14ac:dyDescent="0.2">
      <c r="A292" s="36"/>
      <c r="B292" s="37"/>
      <c r="C292" s="176" t="s">
        <v>468</v>
      </c>
      <c r="D292" s="176" t="s">
        <v>181</v>
      </c>
      <c r="E292" s="177" t="s">
        <v>469</v>
      </c>
      <c r="F292" s="178" t="s">
        <v>470</v>
      </c>
      <c r="G292" s="179" t="s">
        <v>184</v>
      </c>
      <c r="H292" s="180">
        <v>7.2</v>
      </c>
      <c r="I292" s="181"/>
      <c r="J292" s="182">
        <f>ROUND(I292*H292,2)</f>
        <v>0</v>
      </c>
      <c r="K292" s="178" t="s">
        <v>185</v>
      </c>
      <c r="L292" s="41"/>
      <c r="M292" s="183" t="s">
        <v>19</v>
      </c>
      <c r="N292" s="184" t="s">
        <v>45</v>
      </c>
      <c r="O292" s="66"/>
      <c r="P292" s="185">
        <f>O292*H292</f>
        <v>0</v>
      </c>
      <c r="Q292" s="185">
        <v>0</v>
      </c>
      <c r="R292" s="185">
        <f>Q292*H292</f>
        <v>0</v>
      </c>
      <c r="S292" s="185">
        <v>0</v>
      </c>
      <c r="T292" s="186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187" t="s">
        <v>186</v>
      </c>
      <c r="AT292" s="187" t="s">
        <v>181</v>
      </c>
      <c r="AU292" s="187" t="s">
        <v>84</v>
      </c>
      <c r="AY292" s="19" t="s">
        <v>179</v>
      </c>
      <c r="BE292" s="188">
        <f>IF(N292="základní",J292,0)</f>
        <v>0</v>
      </c>
      <c r="BF292" s="188">
        <f>IF(N292="snížená",J292,0)</f>
        <v>0</v>
      </c>
      <c r="BG292" s="188">
        <f>IF(N292="zákl. přenesená",J292,0)</f>
        <v>0</v>
      </c>
      <c r="BH292" s="188">
        <f>IF(N292="sníž. přenesená",J292,0)</f>
        <v>0</v>
      </c>
      <c r="BI292" s="188">
        <f>IF(N292="nulová",J292,0)</f>
        <v>0</v>
      </c>
      <c r="BJ292" s="19" t="s">
        <v>82</v>
      </c>
      <c r="BK292" s="188">
        <f>ROUND(I292*H292,2)</f>
        <v>0</v>
      </c>
      <c r="BL292" s="19" t="s">
        <v>186</v>
      </c>
      <c r="BM292" s="187" t="s">
        <v>471</v>
      </c>
    </row>
    <row r="293" spans="1:65" s="2" customFormat="1" ht="11.25" x14ac:dyDescent="0.2">
      <c r="A293" s="36"/>
      <c r="B293" s="37"/>
      <c r="C293" s="38"/>
      <c r="D293" s="189" t="s">
        <v>188</v>
      </c>
      <c r="E293" s="38"/>
      <c r="F293" s="190" t="s">
        <v>472</v>
      </c>
      <c r="G293" s="38"/>
      <c r="H293" s="38"/>
      <c r="I293" s="191"/>
      <c r="J293" s="38"/>
      <c r="K293" s="38"/>
      <c r="L293" s="41"/>
      <c r="M293" s="192"/>
      <c r="N293" s="193"/>
      <c r="O293" s="66"/>
      <c r="P293" s="66"/>
      <c r="Q293" s="66"/>
      <c r="R293" s="66"/>
      <c r="S293" s="66"/>
      <c r="T293" s="67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T293" s="19" t="s">
        <v>188</v>
      </c>
      <c r="AU293" s="19" t="s">
        <v>84</v>
      </c>
    </row>
    <row r="294" spans="1:65" s="15" customFormat="1" ht="11.25" x14ac:dyDescent="0.2">
      <c r="B294" s="217"/>
      <c r="C294" s="218"/>
      <c r="D294" s="196" t="s">
        <v>190</v>
      </c>
      <c r="E294" s="219" t="s">
        <v>19</v>
      </c>
      <c r="F294" s="220" t="s">
        <v>257</v>
      </c>
      <c r="G294" s="218"/>
      <c r="H294" s="219" t="s">
        <v>19</v>
      </c>
      <c r="I294" s="221"/>
      <c r="J294" s="218"/>
      <c r="K294" s="218"/>
      <c r="L294" s="222"/>
      <c r="M294" s="223"/>
      <c r="N294" s="224"/>
      <c r="O294" s="224"/>
      <c r="P294" s="224"/>
      <c r="Q294" s="224"/>
      <c r="R294" s="224"/>
      <c r="S294" s="224"/>
      <c r="T294" s="225"/>
      <c r="AT294" s="226" t="s">
        <v>190</v>
      </c>
      <c r="AU294" s="226" t="s">
        <v>84</v>
      </c>
      <c r="AV294" s="15" t="s">
        <v>82</v>
      </c>
      <c r="AW294" s="15" t="s">
        <v>35</v>
      </c>
      <c r="AX294" s="15" t="s">
        <v>74</v>
      </c>
      <c r="AY294" s="226" t="s">
        <v>179</v>
      </c>
    </row>
    <row r="295" spans="1:65" s="13" customFormat="1" ht="11.25" x14ac:dyDescent="0.2">
      <c r="B295" s="194"/>
      <c r="C295" s="195"/>
      <c r="D295" s="196" t="s">
        <v>190</v>
      </c>
      <c r="E295" s="197" t="s">
        <v>19</v>
      </c>
      <c r="F295" s="198" t="s">
        <v>473</v>
      </c>
      <c r="G295" s="195"/>
      <c r="H295" s="199">
        <v>2.88</v>
      </c>
      <c r="I295" s="200"/>
      <c r="J295" s="195"/>
      <c r="K295" s="195"/>
      <c r="L295" s="201"/>
      <c r="M295" s="202"/>
      <c r="N295" s="203"/>
      <c r="O295" s="203"/>
      <c r="P295" s="203"/>
      <c r="Q295" s="203"/>
      <c r="R295" s="203"/>
      <c r="S295" s="203"/>
      <c r="T295" s="204"/>
      <c r="AT295" s="205" t="s">
        <v>190</v>
      </c>
      <c r="AU295" s="205" t="s">
        <v>84</v>
      </c>
      <c r="AV295" s="13" t="s">
        <v>84</v>
      </c>
      <c r="AW295" s="13" t="s">
        <v>35</v>
      </c>
      <c r="AX295" s="13" t="s">
        <v>74</v>
      </c>
      <c r="AY295" s="205" t="s">
        <v>179</v>
      </c>
    </row>
    <row r="296" spans="1:65" s="15" customFormat="1" ht="11.25" x14ac:dyDescent="0.2">
      <c r="B296" s="217"/>
      <c r="C296" s="218"/>
      <c r="D296" s="196" t="s">
        <v>190</v>
      </c>
      <c r="E296" s="219" t="s">
        <v>19</v>
      </c>
      <c r="F296" s="220" t="s">
        <v>270</v>
      </c>
      <c r="G296" s="218"/>
      <c r="H296" s="219" t="s">
        <v>19</v>
      </c>
      <c r="I296" s="221"/>
      <c r="J296" s="218"/>
      <c r="K296" s="218"/>
      <c r="L296" s="222"/>
      <c r="M296" s="223"/>
      <c r="N296" s="224"/>
      <c r="O296" s="224"/>
      <c r="P296" s="224"/>
      <c r="Q296" s="224"/>
      <c r="R296" s="224"/>
      <c r="S296" s="224"/>
      <c r="T296" s="225"/>
      <c r="AT296" s="226" t="s">
        <v>190</v>
      </c>
      <c r="AU296" s="226" t="s">
        <v>84</v>
      </c>
      <c r="AV296" s="15" t="s">
        <v>82</v>
      </c>
      <c r="AW296" s="15" t="s">
        <v>35</v>
      </c>
      <c r="AX296" s="15" t="s">
        <v>74</v>
      </c>
      <c r="AY296" s="226" t="s">
        <v>179</v>
      </c>
    </row>
    <row r="297" spans="1:65" s="13" customFormat="1" ht="11.25" x14ac:dyDescent="0.2">
      <c r="B297" s="194"/>
      <c r="C297" s="195"/>
      <c r="D297" s="196" t="s">
        <v>190</v>
      </c>
      <c r="E297" s="197" t="s">
        <v>19</v>
      </c>
      <c r="F297" s="198" t="s">
        <v>474</v>
      </c>
      <c r="G297" s="195"/>
      <c r="H297" s="199">
        <v>4.32</v>
      </c>
      <c r="I297" s="200"/>
      <c r="J297" s="195"/>
      <c r="K297" s="195"/>
      <c r="L297" s="201"/>
      <c r="M297" s="202"/>
      <c r="N297" s="203"/>
      <c r="O297" s="203"/>
      <c r="P297" s="203"/>
      <c r="Q297" s="203"/>
      <c r="R297" s="203"/>
      <c r="S297" s="203"/>
      <c r="T297" s="204"/>
      <c r="AT297" s="205" t="s">
        <v>190</v>
      </c>
      <c r="AU297" s="205" t="s">
        <v>84</v>
      </c>
      <c r="AV297" s="13" t="s">
        <v>84</v>
      </c>
      <c r="AW297" s="13" t="s">
        <v>35</v>
      </c>
      <c r="AX297" s="13" t="s">
        <v>74</v>
      </c>
      <c r="AY297" s="205" t="s">
        <v>179</v>
      </c>
    </row>
    <row r="298" spans="1:65" s="14" customFormat="1" ht="11.25" x14ac:dyDescent="0.2">
      <c r="B298" s="206"/>
      <c r="C298" s="207"/>
      <c r="D298" s="196" t="s">
        <v>190</v>
      </c>
      <c r="E298" s="208" t="s">
        <v>19</v>
      </c>
      <c r="F298" s="209" t="s">
        <v>194</v>
      </c>
      <c r="G298" s="207"/>
      <c r="H298" s="210">
        <v>7.2</v>
      </c>
      <c r="I298" s="211"/>
      <c r="J298" s="207"/>
      <c r="K298" s="207"/>
      <c r="L298" s="212"/>
      <c r="M298" s="213"/>
      <c r="N298" s="214"/>
      <c r="O298" s="214"/>
      <c r="P298" s="214"/>
      <c r="Q298" s="214"/>
      <c r="R298" s="214"/>
      <c r="S298" s="214"/>
      <c r="T298" s="215"/>
      <c r="AT298" s="216" t="s">
        <v>190</v>
      </c>
      <c r="AU298" s="216" t="s">
        <v>84</v>
      </c>
      <c r="AV298" s="14" t="s">
        <v>186</v>
      </c>
      <c r="AW298" s="14" t="s">
        <v>35</v>
      </c>
      <c r="AX298" s="14" t="s">
        <v>82</v>
      </c>
      <c r="AY298" s="216" t="s">
        <v>179</v>
      </c>
    </row>
    <row r="299" spans="1:65" s="12" customFormat="1" ht="22.9" customHeight="1" x14ac:dyDescent="0.2">
      <c r="B299" s="160"/>
      <c r="C299" s="161"/>
      <c r="D299" s="162" t="s">
        <v>73</v>
      </c>
      <c r="E299" s="174" t="s">
        <v>225</v>
      </c>
      <c r="F299" s="174" t="s">
        <v>475</v>
      </c>
      <c r="G299" s="161"/>
      <c r="H299" s="161"/>
      <c r="I299" s="164"/>
      <c r="J299" s="175">
        <f>BK299</f>
        <v>0</v>
      </c>
      <c r="K299" s="161"/>
      <c r="L299" s="166"/>
      <c r="M299" s="167"/>
      <c r="N299" s="168"/>
      <c r="O299" s="168"/>
      <c r="P299" s="169">
        <f>P300+SUM(P301:P347)</f>
        <v>0</v>
      </c>
      <c r="Q299" s="168"/>
      <c r="R299" s="169">
        <f>R300+SUM(R301:R347)</f>
        <v>921.91816304000008</v>
      </c>
      <c r="S299" s="168"/>
      <c r="T299" s="170">
        <f>T300+SUM(T301:T347)</f>
        <v>0</v>
      </c>
      <c r="AR299" s="171" t="s">
        <v>82</v>
      </c>
      <c r="AT299" s="172" t="s">
        <v>73</v>
      </c>
      <c r="AU299" s="172" t="s">
        <v>82</v>
      </c>
      <c r="AY299" s="171" t="s">
        <v>179</v>
      </c>
      <c r="BK299" s="173">
        <f>BK300+SUM(BK301:BK347)</f>
        <v>0</v>
      </c>
    </row>
    <row r="300" spans="1:65" s="2" customFormat="1" ht="33" customHeight="1" x14ac:dyDescent="0.2">
      <c r="A300" s="36"/>
      <c r="B300" s="37"/>
      <c r="C300" s="176" t="s">
        <v>476</v>
      </c>
      <c r="D300" s="176" t="s">
        <v>181</v>
      </c>
      <c r="E300" s="177" t="s">
        <v>477</v>
      </c>
      <c r="F300" s="178" t="s">
        <v>478</v>
      </c>
      <c r="G300" s="179" t="s">
        <v>184</v>
      </c>
      <c r="H300" s="180">
        <v>72</v>
      </c>
      <c r="I300" s="181"/>
      <c r="J300" s="182">
        <f>ROUND(I300*H300,2)</f>
        <v>0</v>
      </c>
      <c r="K300" s="178" t="s">
        <v>185</v>
      </c>
      <c r="L300" s="41"/>
      <c r="M300" s="183" t="s">
        <v>19</v>
      </c>
      <c r="N300" s="184" t="s">
        <v>45</v>
      </c>
      <c r="O300" s="66"/>
      <c r="P300" s="185">
        <f>O300*H300</f>
        <v>0</v>
      </c>
      <c r="Q300" s="185">
        <v>2.3010199999999998</v>
      </c>
      <c r="R300" s="185">
        <f>Q300*H300</f>
        <v>165.67344</v>
      </c>
      <c r="S300" s="185">
        <v>0</v>
      </c>
      <c r="T300" s="186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187" t="s">
        <v>186</v>
      </c>
      <c r="AT300" s="187" t="s">
        <v>181</v>
      </c>
      <c r="AU300" s="187" t="s">
        <v>84</v>
      </c>
      <c r="AY300" s="19" t="s">
        <v>179</v>
      </c>
      <c r="BE300" s="188">
        <f>IF(N300="základní",J300,0)</f>
        <v>0</v>
      </c>
      <c r="BF300" s="188">
        <f>IF(N300="snížená",J300,0)</f>
        <v>0</v>
      </c>
      <c r="BG300" s="188">
        <f>IF(N300="zákl. přenesená",J300,0)</f>
        <v>0</v>
      </c>
      <c r="BH300" s="188">
        <f>IF(N300="sníž. přenesená",J300,0)</f>
        <v>0</v>
      </c>
      <c r="BI300" s="188">
        <f>IF(N300="nulová",J300,0)</f>
        <v>0</v>
      </c>
      <c r="BJ300" s="19" t="s">
        <v>82</v>
      </c>
      <c r="BK300" s="188">
        <f>ROUND(I300*H300,2)</f>
        <v>0</v>
      </c>
      <c r="BL300" s="19" t="s">
        <v>186</v>
      </c>
      <c r="BM300" s="187" t="s">
        <v>479</v>
      </c>
    </row>
    <row r="301" spans="1:65" s="2" customFormat="1" ht="11.25" x14ac:dyDescent="0.2">
      <c r="A301" s="36"/>
      <c r="B301" s="37"/>
      <c r="C301" s="38"/>
      <c r="D301" s="189" t="s">
        <v>188</v>
      </c>
      <c r="E301" s="38"/>
      <c r="F301" s="190" t="s">
        <v>480</v>
      </c>
      <c r="G301" s="38"/>
      <c r="H301" s="38"/>
      <c r="I301" s="191"/>
      <c r="J301" s="38"/>
      <c r="K301" s="38"/>
      <c r="L301" s="41"/>
      <c r="M301" s="192"/>
      <c r="N301" s="193"/>
      <c r="O301" s="66"/>
      <c r="P301" s="66"/>
      <c r="Q301" s="66"/>
      <c r="R301" s="66"/>
      <c r="S301" s="66"/>
      <c r="T301" s="67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19" t="s">
        <v>188</v>
      </c>
      <c r="AU301" s="19" t="s">
        <v>84</v>
      </c>
    </row>
    <row r="302" spans="1:65" s="15" customFormat="1" ht="11.25" x14ac:dyDescent="0.2">
      <c r="B302" s="217"/>
      <c r="C302" s="218"/>
      <c r="D302" s="196" t="s">
        <v>190</v>
      </c>
      <c r="E302" s="219" t="s">
        <v>19</v>
      </c>
      <c r="F302" s="220" t="s">
        <v>481</v>
      </c>
      <c r="G302" s="218"/>
      <c r="H302" s="219" t="s">
        <v>19</v>
      </c>
      <c r="I302" s="221"/>
      <c r="J302" s="218"/>
      <c r="K302" s="218"/>
      <c r="L302" s="222"/>
      <c r="M302" s="223"/>
      <c r="N302" s="224"/>
      <c r="O302" s="224"/>
      <c r="P302" s="224"/>
      <c r="Q302" s="224"/>
      <c r="R302" s="224"/>
      <c r="S302" s="224"/>
      <c r="T302" s="225"/>
      <c r="AT302" s="226" t="s">
        <v>190</v>
      </c>
      <c r="AU302" s="226" t="s">
        <v>84</v>
      </c>
      <c r="AV302" s="15" t="s">
        <v>82</v>
      </c>
      <c r="AW302" s="15" t="s">
        <v>35</v>
      </c>
      <c r="AX302" s="15" t="s">
        <v>74</v>
      </c>
      <c r="AY302" s="226" t="s">
        <v>179</v>
      </c>
    </row>
    <row r="303" spans="1:65" s="13" customFormat="1" ht="11.25" x14ac:dyDescent="0.2">
      <c r="B303" s="194"/>
      <c r="C303" s="195"/>
      <c r="D303" s="196" t="s">
        <v>190</v>
      </c>
      <c r="E303" s="197" t="s">
        <v>19</v>
      </c>
      <c r="F303" s="198" t="s">
        <v>482</v>
      </c>
      <c r="G303" s="195"/>
      <c r="H303" s="199">
        <v>72</v>
      </c>
      <c r="I303" s="200"/>
      <c r="J303" s="195"/>
      <c r="K303" s="195"/>
      <c r="L303" s="201"/>
      <c r="M303" s="202"/>
      <c r="N303" s="203"/>
      <c r="O303" s="203"/>
      <c r="P303" s="203"/>
      <c r="Q303" s="203"/>
      <c r="R303" s="203"/>
      <c r="S303" s="203"/>
      <c r="T303" s="204"/>
      <c r="AT303" s="205" t="s">
        <v>190</v>
      </c>
      <c r="AU303" s="205" t="s">
        <v>84</v>
      </c>
      <c r="AV303" s="13" t="s">
        <v>84</v>
      </c>
      <c r="AW303" s="13" t="s">
        <v>35</v>
      </c>
      <c r="AX303" s="13" t="s">
        <v>74</v>
      </c>
      <c r="AY303" s="205" t="s">
        <v>179</v>
      </c>
    </row>
    <row r="304" spans="1:65" s="14" customFormat="1" ht="11.25" x14ac:dyDescent="0.2">
      <c r="B304" s="206"/>
      <c r="C304" s="207"/>
      <c r="D304" s="196" t="s">
        <v>190</v>
      </c>
      <c r="E304" s="208" t="s">
        <v>19</v>
      </c>
      <c r="F304" s="209" t="s">
        <v>194</v>
      </c>
      <c r="G304" s="207"/>
      <c r="H304" s="210">
        <v>72</v>
      </c>
      <c r="I304" s="211"/>
      <c r="J304" s="207"/>
      <c r="K304" s="207"/>
      <c r="L304" s="212"/>
      <c r="M304" s="213"/>
      <c r="N304" s="214"/>
      <c r="O304" s="214"/>
      <c r="P304" s="214"/>
      <c r="Q304" s="214"/>
      <c r="R304" s="214"/>
      <c r="S304" s="214"/>
      <c r="T304" s="215"/>
      <c r="AT304" s="216" t="s">
        <v>190</v>
      </c>
      <c r="AU304" s="216" t="s">
        <v>84</v>
      </c>
      <c r="AV304" s="14" t="s">
        <v>186</v>
      </c>
      <c r="AW304" s="14" t="s">
        <v>35</v>
      </c>
      <c r="AX304" s="14" t="s">
        <v>82</v>
      </c>
      <c r="AY304" s="216" t="s">
        <v>179</v>
      </c>
    </row>
    <row r="305" spans="1:65" s="2" customFormat="1" ht="37.9" customHeight="1" x14ac:dyDescent="0.2">
      <c r="A305" s="36"/>
      <c r="B305" s="37"/>
      <c r="C305" s="176" t="s">
        <v>483</v>
      </c>
      <c r="D305" s="176" t="s">
        <v>181</v>
      </c>
      <c r="E305" s="177" t="s">
        <v>484</v>
      </c>
      <c r="F305" s="178" t="s">
        <v>485</v>
      </c>
      <c r="G305" s="179" t="s">
        <v>184</v>
      </c>
      <c r="H305" s="180">
        <v>4.8</v>
      </c>
      <c r="I305" s="181"/>
      <c r="J305" s="182">
        <f>ROUND(I305*H305,2)</f>
        <v>0</v>
      </c>
      <c r="K305" s="178" t="s">
        <v>185</v>
      </c>
      <c r="L305" s="41"/>
      <c r="M305" s="183" t="s">
        <v>19</v>
      </c>
      <c r="N305" s="184" t="s">
        <v>45</v>
      </c>
      <c r="O305" s="66"/>
      <c r="P305" s="185">
        <f>O305*H305</f>
        <v>0</v>
      </c>
      <c r="Q305" s="185">
        <v>2.5018699999999998</v>
      </c>
      <c r="R305" s="185">
        <f>Q305*H305</f>
        <v>12.008975999999999</v>
      </c>
      <c r="S305" s="185">
        <v>0</v>
      </c>
      <c r="T305" s="186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187" t="s">
        <v>186</v>
      </c>
      <c r="AT305" s="187" t="s">
        <v>181</v>
      </c>
      <c r="AU305" s="187" t="s">
        <v>84</v>
      </c>
      <c r="AY305" s="19" t="s">
        <v>179</v>
      </c>
      <c r="BE305" s="188">
        <f>IF(N305="základní",J305,0)</f>
        <v>0</v>
      </c>
      <c r="BF305" s="188">
        <f>IF(N305="snížená",J305,0)</f>
        <v>0</v>
      </c>
      <c r="BG305" s="188">
        <f>IF(N305="zákl. přenesená",J305,0)</f>
        <v>0</v>
      </c>
      <c r="BH305" s="188">
        <f>IF(N305="sníž. přenesená",J305,0)</f>
        <v>0</v>
      </c>
      <c r="BI305" s="188">
        <f>IF(N305="nulová",J305,0)</f>
        <v>0</v>
      </c>
      <c r="BJ305" s="19" t="s">
        <v>82</v>
      </c>
      <c r="BK305" s="188">
        <f>ROUND(I305*H305,2)</f>
        <v>0</v>
      </c>
      <c r="BL305" s="19" t="s">
        <v>186</v>
      </c>
      <c r="BM305" s="187" t="s">
        <v>486</v>
      </c>
    </row>
    <row r="306" spans="1:65" s="2" customFormat="1" ht="11.25" x14ac:dyDescent="0.2">
      <c r="A306" s="36"/>
      <c r="B306" s="37"/>
      <c r="C306" s="38"/>
      <c r="D306" s="189" t="s">
        <v>188</v>
      </c>
      <c r="E306" s="38"/>
      <c r="F306" s="190" t="s">
        <v>487</v>
      </c>
      <c r="G306" s="38"/>
      <c r="H306" s="38"/>
      <c r="I306" s="191"/>
      <c r="J306" s="38"/>
      <c r="K306" s="38"/>
      <c r="L306" s="41"/>
      <c r="M306" s="192"/>
      <c r="N306" s="193"/>
      <c r="O306" s="66"/>
      <c r="P306" s="66"/>
      <c r="Q306" s="66"/>
      <c r="R306" s="66"/>
      <c r="S306" s="66"/>
      <c r="T306" s="67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T306" s="19" t="s">
        <v>188</v>
      </c>
      <c r="AU306" s="19" t="s">
        <v>84</v>
      </c>
    </row>
    <row r="307" spans="1:65" s="15" customFormat="1" ht="11.25" x14ac:dyDescent="0.2">
      <c r="B307" s="217"/>
      <c r="C307" s="218"/>
      <c r="D307" s="196" t="s">
        <v>190</v>
      </c>
      <c r="E307" s="219" t="s">
        <v>19</v>
      </c>
      <c r="F307" s="220" t="s">
        <v>488</v>
      </c>
      <c r="G307" s="218"/>
      <c r="H307" s="219" t="s">
        <v>19</v>
      </c>
      <c r="I307" s="221"/>
      <c r="J307" s="218"/>
      <c r="K307" s="218"/>
      <c r="L307" s="222"/>
      <c r="M307" s="223"/>
      <c r="N307" s="224"/>
      <c r="O307" s="224"/>
      <c r="P307" s="224"/>
      <c r="Q307" s="224"/>
      <c r="R307" s="224"/>
      <c r="S307" s="224"/>
      <c r="T307" s="225"/>
      <c r="AT307" s="226" t="s">
        <v>190</v>
      </c>
      <c r="AU307" s="226" t="s">
        <v>84</v>
      </c>
      <c r="AV307" s="15" t="s">
        <v>82</v>
      </c>
      <c r="AW307" s="15" t="s">
        <v>35</v>
      </c>
      <c r="AX307" s="15" t="s">
        <v>74</v>
      </c>
      <c r="AY307" s="226" t="s">
        <v>179</v>
      </c>
    </row>
    <row r="308" spans="1:65" s="13" customFormat="1" ht="11.25" x14ac:dyDescent="0.2">
      <c r="B308" s="194"/>
      <c r="C308" s="195"/>
      <c r="D308" s="196" t="s">
        <v>190</v>
      </c>
      <c r="E308" s="197" t="s">
        <v>19</v>
      </c>
      <c r="F308" s="198" t="s">
        <v>489</v>
      </c>
      <c r="G308" s="195"/>
      <c r="H308" s="199">
        <v>4.8</v>
      </c>
      <c r="I308" s="200"/>
      <c r="J308" s="195"/>
      <c r="K308" s="195"/>
      <c r="L308" s="201"/>
      <c r="M308" s="202"/>
      <c r="N308" s="203"/>
      <c r="O308" s="203"/>
      <c r="P308" s="203"/>
      <c r="Q308" s="203"/>
      <c r="R308" s="203"/>
      <c r="S308" s="203"/>
      <c r="T308" s="204"/>
      <c r="AT308" s="205" t="s">
        <v>190</v>
      </c>
      <c r="AU308" s="205" t="s">
        <v>84</v>
      </c>
      <c r="AV308" s="13" t="s">
        <v>84</v>
      </c>
      <c r="AW308" s="13" t="s">
        <v>35</v>
      </c>
      <c r="AX308" s="13" t="s">
        <v>74</v>
      </c>
      <c r="AY308" s="205" t="s">
        <v>179</v>
      </c>
    </row>
    <row r="309" spans="1:65" s="14" customFormat="1" ht="11.25" x14ac:dyDescent="0.2">
      <c r="B309" s="206"/>
      <c r="C309" s="207"/>
      <c r="D309" s="196" t="s">
        <v>190</v>
      </c>
      <c r="E309" s="208" t="s">
        <v>19</v>
      </c>
      <c r="F309" s="209" t="s">
        <v>194</v>
      </c>
      <c r="G309" s="207"/>
      <c r="H309" s="210">
        <v>4.8</v>
      </c>
      <c r="I309" s="211"/>
      <c r="J309" s="207"/>
      <c r="K309" s="207"/>
      <c r="L309" s="212"/>
      <c r="M309" s="213"/>
      <c r="N309" s="214"/>
      <c r="O309" s="214"/>
      <c r="P309" s="214"/>
      <c r="Q309" s="214"/>
      <c r="R309" s="214"/>
      <c r="S309" s="214"/>
      <c r="T309" s="215"/>
      <c r="AT309" s="216" t="s">
        <v>190</v>
      </c>
      <c r="AU309" s="216" t="s">
        <v>84</v>
      </c>
      <c r="AV309" s="14" t="s">
        <v>186</v>
      </c>
      <c r="AW309" s="14" t="s">
        <v>35</v>
      </c>
      <c r="AX309" s="14" t="s">
        <v>82</v>
      </c>
      <c r="AY309" s="216" t="s">
        <v>179</v>
      </c>
    </row>
    <row r="310" spans="1:65" s="2" customFormat="1" ht="44.25" customHeight="1" x14ac:dyDescent="0.2">
      <c r="A310" s="36"/>
      <c r="B310" s="37"/>
      <c r="C310" s="176" t="s">
        <v>490</v>
      </c>
      <c r="D310" s="176" t="s">
        <v>181</v>
      </c>
      <c r="E310" s="177" t="s">
        <v>491</v>
      </c>
      <c r="F310" s="178" t="s">
        <v>492</v>
      </c>
      <c r="G310" s="179" t="s">
        <v>184</v>
      </c>
      <c r="H310" s="180">
        <v>76.8</v>
      </c>
      <c r="I310" s="181"/>
      <c r="J310" s="182">
        <f>ROUND(I310*H310,2)</f>
        <v>0</v>
      </c>
      <c r="K310" s="178" t="s">
        <v>185</v>
      </c>
      <c r="L310" s="41"/>
      <c r="M310" s="183" t="s">
        <v>19</v>
      </c>
      <c r="N310" s="184" t="s">
        <v>45</v>
      </c>
      <c r="O310" s="66"/>
      <c r="P310" s="185">
        <f>O310*H310</f>
        <v>0</v>
      </c>
      <c r="Q310" s="185">
        <v>0</v>
      </c>
      <c r="R310" s="185">
        <f>Q310*H310</f>
        <v>0</v>
      </c>
      <c r="S310" s="185">
        <v>0</v>
      </c>
      <c r="T310" s="186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187" t="s">
        <v>186</v>
      </c>
      <c r="AT310" s="187" t="s">
        <v>181</v>
      </c>
      <c r="AU310" s="187" t="s">
        <v>84</v>
      </c>
      <c r="AY310" s="19" t="s">
        <v>179</v>
      </c>
      <c r="BE310" s="188">
        <f>IF(N310="základní",J310,0)</f>
        <v>0</v>
      </c>
      <c r="BF310" s="188">
        <f>IF(N310="snížená",J310,0)</f>
        <v>0</v>
      </c>
      <c r="BG310" s="188">
        <f>IF(N310="zákl. přenesená",J310,0)</f>
        <v>0</v>
      </c>
      <c r="BH310" s="188">
        <f>IF(N310="sníž. přenesená",J310,0)</f>
        <v>0</v>
      </c>
      <c r="BI310" s="188">
        <f>IF(N310="nulová",J310,0)</f>
        <v>0</v>
      </c>
      <c r="BJ310" s="19" t="s">
        <v>82</v>
      </c>
      <c r="BK310" s="188">
        <f>ROUND(I310*H310,2)</f>
        <v>0</v>
      </c>
      <c r="BL310" s="19" t="s">
        <v>186</v>
      </c>
      <c r="BM310" s="187" t="s">
        <v>493</v>
      </c>
    </row>
    <row r="311" spans="1:65" s="2" customFormat="1" ht="11.25" x14ac:dyDescent="0.2">
      <c r="A311" s="36"/>
      <c r="B311" s="37"/>
      <c r="C311" s="38"/>
      <c r="D311" s="189" t="s">
        <v>188</v>
      </c>
      <c r="E311" s="38"/>
      <c r="F311" s="190" t="s">
        <v>494</v>
      </c>
      <c r="G311" s="38"/>
      <c r="H311" s="38"/>
      <c r="I311" s="191"/>
      <c r="J311" s="38"/>
      <c r="K311" s="38"/>
      <c r="L311" s="41"/>
      <c r="M311" s="192"/>
      <c r="N311" s="193"/>
      <c r="O311" s="66"/>
      <c r="P311" s="66"/>
      <c r="Q311" s="66"/>
      <c r="R311" s="66"/>
      <c r="S311" s="66"/>
      <c r="T311" s="67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T311" s="19" t="s">
        <v>188</v>
      </c>
      <c r="AU311" s="19" t="s">
        <v>84</v>
      </c>
    </row>
    <row r="312" spans="1:65" s="2" customFormat="1" ht="37.9" customHeight="1" x14ac:dyDescent="0.2">
      <c r="A312" s="36"/>
      <c r="B312" s="37"/>
      <c r="C312" s="176" t="s">
        <v>495</v>
      </c>
      <c r="D312" s="176" t="s">
        <v>181</v>
      </c>
      <c r="E312" s="177" t="s">
        <v>496</v>
      </c>
      <c r="F312" s="178" t="s">
        <v>497</v>
      </c>
      <c r="G312" s="179" t="s">
        <v>184</v>
      </c>
      <c r="H312" s="180">
        <v>83.715999999999994</v>
      </c>
      <c r="I312" s="181"/>
      <c r="J312" s="182">
        <f>ROUND(I312*H312,2)</f>
        <v>0</v>
      </c>
      <c r="K312" s="178" t="s">
        <v>185</v>
      </c>
      <c r="L312" s="41"/>
      <c r="M312" s="183" t="s">
        <v>19</v>
      </c>
      <c r="N312" s="184" t="s">
        <v>45</v>
      </c>
      <c r="O312" s="66"/>
      <c r="P312" s="185">
        <f>O312*H312</f>
        <v>0</v>
      </c>
      <c r="Q312" s="185">
        <v>9.1E-4</v>
      </c>
      <c r="R312" s="185">
        <f>Q312*H312</f>
        <v>7.6181559999999995E-2</v>
      </c>
      <c r="S312" s="185">
        <v>0</v>
      </c>
      <c r="T312" s="186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187" t="s">
        <v>186</v>
      </c>
      <c r="AT312" s="187" t="s">
        <v>181</v>
      </c>
      <c r="AU312" s="187" t="s">
        <v>84</v>
      </c>
      <c r="AY312" s="19" t="s">
        <v>179</v>
      </c>
      <c r="BE312" s="188">
        <f>IF(N312="základní",J312,0)</f>
        <v>0</v>
      </c>
      <c r="BF312" s="188">
        <f>IF(N312="snížená",J312,0)</f>
        <v>0</v>
      </c>
      <c r="BG312" s="188">
        <f>IF(N312="zákl. přenesená",J312,0)</f>
        <v>0</v>
      </c>
      <c r="BH312" s="188">
        <f>IF(N312="sníž. přenesená",J312,0)</f>
        <v>0</v>
      </c>
      <c r="BI312" s="188">
        <f>IF(N312="nulová",J312,0)</f>
        <v>0</v>
      </c>
      <c r="BJ312" s="19" t="s">
        <v>82</v>
      </c>
      <c r="BK312" s="188">
        <f>ROUND(I312*H312,2)</f>
        <v>0</v>
      </c>
      <c r="BL312" s="19" t="s">
        <v>186</v>
      </c>
      <c r="BM312" s="187" t="s">
        <v>498</v>
      </c>
    </row>
    <row r="313" spans="1:65" s="2" customFormat="1" ht="11.25" x14ac:dyDescent="0.2">
      <c r="A313" s="36"/>
      <c r="B313" s="37"/>
      <c r="C313" s="38"/>
      <c r="D313" s="189" t="s">
        <v>188</v>
      </c>
      <c r="E313" s="38"/>
      <c r="F313" s="190" t="s">
        <v>499</v>
      </c>
      <c r="G313" s="38"/>
      <c r="H313" s="38"/>
      <c r="I313" s="191"/>
      <c r="J313" s="38"/>
      <c r="K313" s="38"/>
      <c r="L313" s="41"/>
      <c r="M313" s="192"/>
      <c r="N313" s="193"/>
      <c r="O313" s="66"/>
      <c r="P313" s="66"/>
      <c r="Q313" s="66"/>
      <c r="R313" s="66"/>
      <c r="S313" s="66"/>
      <c r="T313" s="67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T313" s="19" t="s">
        <v>188</v>
      </c>
      <c r="AU313" s="19" t="s">
        <v>84</v>
      </c>
    </row>
    <row r="314" spans="1:65" s="15" customFormat="1" ht="11.25" x14ac:dyDescent="0.2">
      <c r="B314" s="217"/>
      <c r="C314" s="218"/>
      <c r="D314" s="196" t="s">
        <v>190</v>
      </c>
      <c r="E314" s="219" t="s">
        <v>19</v>
      </c>
      <c r="F314" s="220" t="s">
        <v>500</v>
      </c>
      <c r="G314" s="218"/>
      <c r="H314" s="219" t="s">
        <v>19</v>
      </c>
      <c r="I314" s="221"/>
      <c r="J314" s="218"/>
      <c r="K314" s="218"/>
      <c r="L314" s="222"/>
      <c r="M314" s="223"/>
      <c r="N314" s="224"/>
      <c r="O314" s="224"/>
      <c r="P314" s="224"/>
      <c r="Q314" s="224"/>
      <c r="R314" s="224"/>
      <c r="S314" s="224"/>
      <c r="T314" s="225"/>
      <c r="AT314" s="226" t="s">
        <v>190</v>
      </c>
      <c r="AU314" s="226" t="s">
        <v>84</v>
      </c>
      <c r="AV314" s="15" t="s">
        <v>82</v>
      </c>
      <c r="AW314" s="15" t="s">
        <v>35</v>
      </c>
      <c r="AX314" s="15" t="s">
        <v>74</v>
      </c>
      <c r="AY314" s="226" t="s">
        <v>179</v>
      </c>
    </row>
    <row r="315" spans="1:65" s="13" customFormat="1" ht="11.25" x14ac:dyDescent="0.2">
      <c r="B315" s="194"/>
      <c r="C315" s="195"/>
      <c r="D315" s="196" t="s">
        <v>190</v>
      </c>
      <c r="E315" s="197" t="s">
        <v>19</v>
      </c>
      <c r="F315" s="198" t="s">
        <v>501</v>
      </c>
      <c r="G315" s="195"/>
      <c r="H315" s="199">
        <v>83.715999999999994</v>
      </c>
      <c r="I315" s="200"/>
      <c r="J315" s="195"/>
      <c r="K315" s="195"/>
      <c r="L315" s="201"/>
      <c r="M315" s="202"/>
      <c r="N315" s="203"/>
      <c r="O315" s="203"/>
      <c r="P315" s="203"/>
      <c r="Q315" s="203"/>
      <c r="R315" s="203"/>
      <c r="S315" s="203"/>
      <c r="T315" s="204"/>
      <c r="AT315" s="205" t="s">
        <v>190</v>
      </c>
      <c r="AU315" s="205" t="s">
        <v>84</v>
      </c>
      <c r="AV315" s="13" t="s">
        <v>84</v>
      </c>
      <c r="AW315" s="13" t="s">
        <v>35</v>
      </c>
      <c r="AX315" s="13" t="s">
        <v>74</v>
      </c>
      <c r="AY315" s="205" t="s">
        <v>179</v>
      </c>
    </row>
    <row r="316" spans="1:65" s="14" customFormat="1" ht="11.25" x14ac:dyDescent="0.2">
      <c r="B316" s="206"/>
      <c r="C316" s="207"/>
      <c r="D316" s="196" t="s">
        <v>190</v>
      </c>
      <c r="E316" s="208" t="s">
        <v>19</v>
      </c>
      <c r="F316" s="209" t="s">
        <v>194</v>
      </c>
      <c r="G316" s="207"/>
      <c r="H316" s="210">
        <v>83.715999999999994</v>
      </c>
      <c r="I316" s="211"/>
      <c r="J316" s="207"/>
      <c r="K316" s="207"/>
      <c r="L316" s="212"/>
      <c r="M316" s="213"/>
      <c r="N316" s="214"/>
      <c r="O316" s="214"/>
      <c r="P316" s="214"/>
      <c r="Q316" s="214"/>
      <c r="R316" s="214"/>
      <c r="S316" s="214"/>
      <c r="T316" s="215"/>
      <c r="AT316" s="216" t="s">
        <v>190</v>
      </c>
      <c r="AU316" s="216" t="s">
        <v>84</v>
      </c>
      <c r="AV316" s="14" t="s">
        <v>186</v>
      </c>
      <c r="AW316" s="14" t="s">
        <v>35</v>
      </c>
      <c r="AX316" s="14" t="s">
        <v>82</v>
      </c>
      <c r="AY316" s="216" t="s">
        <v>179</v>
      </c>
    </row>
    <row r="317" spans="1:65" s="2" customFormat="1" ht="21.75" customHeight="1" x14ac:dyDescent="0.2">
      <c r="A317" s="36"/>
      <c r="B317" s="37"/>
      <c r="C317" s="176" t="s">
        <v>502</v>
      </c>
      <c r="D317" s="176" t="s">
        <v>181</v>
      </c>
      <c r="E317" s="177" t="s">
        <v>503</v>
      </c>
      <c r="F317" s="178" t="s">
        <v>504</v>
      </c>
      <c r="G317" s="179" t="s">
        <v>243</v>
      </c>
      <c r="H317" s="180">
        <v>3.9239999999999999</v>
      </c>
      <c r="I317" s="181"/>
      <c r="J317" s="182">
        <f>ROUND(I317*H317,2)</f>
        <v>0</v>
      </c>
      <c r="K317" s="178" t="s">
        <v>185</v>
      </c>
      <c r="L317" s="41"/>
      <c r="M317" s="183" t="s">
        <v>19</v>
      </c>
      <c r="N317" s="184" t="s">
        <v>45</v>
      </c>
      <c r="O317" s="66"/>
      <c r="P317" s="185">
        <f>O317*H317</f>
        <v>0</v>
      </c>
      <c r="Q317" s="185">
        <v>1.06277</v>
      </c>
      <c r="R317" s="185">
        <f>Q317*H317</f>
        <v>4.1703094800000002</v>
      </c>
      <c r="S317" s="185">
        <v>0</v>
      </c>
      <c r="T317" s="186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87" t="s">
        <v>186</v>
      </c>
      <c r="AT317" s="187" t="s">
        <v>181</v>
      </c>
      <c r="AU317" s="187" t="s">
        <v>84</v>
      </c>
      <c r="AY317" s="19" t="s">
        <v>179</v>
      </c>
      <c r="BE317" s="188">
        <f>IF(N317="základní",J317,0)</f>
        <v>0</v>
      </c>
      <c r="BF317" s="188">
        <f>IF(N317="snížená",J317,0)</f>
        <v>0</v>
      </c>
      <c r="BG317" s="188">
        <f>IF(N317="zákl. přenesená",J317,0)</f>
        <v>0</v>
      </c>
      <c r="BH317" s="188">
        <f>IF(N317="sníž. přenesená",J317,0)</f>
        <v>0</v>
      </c>
      <c r="BI317" s="188">
        <f>IF(N317="nulová",J317,0)</f>
        <v>0</v>
      </c>
      <c r="BJ317" s="19" t="s">
        <v>82</v>
      </c>
      <c r="BK317" s="188">
        <f>ROUND(I317*H317,2)</f>
        <v>0</v>
      </c>
      <c r="BL317" s="19" t="s">
        <v>186</v>
      </c>
      <c r="BM317" s="187" t="s">
        <v>505</v>
      </c>
    </row>
    <row r="318" spans="1:65" s="2" customFormat="1" ht="11.25" x14ac:dyDescent="0.2">
      <c r="A318" s="36"/>
      <c r="B318" s="37"/>
      <c r="C318" s="38"/>
      <c r="D318" s="189" t="s">
        <v>188</v>
      </c>
      <c r="E318" s="38"/>
      <c r="F318" s="190" t="s">
        <v>506</v>
      </c>
      <c r="G318" s="38"/>
      <c r="H318" s="38"/>
      <c r="I318" s="191"/>
      <c r="J318" s="38"/>
      <c r="K318" s="38"/>
      <c r="L318" s="41"/>
      <c r="M318" s="192"/>
      <c r="N318" s="193"/>
      <c r="O318" s="66"/>
      <c r="P318" s="66"/>
      <c r="Q318" s="66"/>
      <c r="R318" s="66"/>
      <c r="S318" s="66"/>
      <c r="T318" s="67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T318" s="19" t="s">
        <v>188</v>
      </c>
      <c r="AU318" s="19" t="s">
        <v>84</v>
      </c>
    </row>
    <row r="319" spans="1:65" s="15" customFormat="1" ht="11.25" x14ac:dyDescent="0.2">
      <c r="B319" s="217"/>
      <c r="C319" s="218"/>
      <c r="D319" s="196" t="s">
        <v>190</v>
      </c>
      <c r="E319" s="219" t="s">
        <v>19</v>
      </c>
      <c r="F319" s="220" t="s">
        <v>481</v>
      </c>
      <c r="G319" s="218"/>
      <c r="H319" s="219" t="s">
        <v>19</v>
      </c>
      <c r="I319" s="221"/>
      <c r="J319" s="218"/>
      <c r="K319" s="218"/>
      <c r="L319" s="222"/>
      <c r="M319" s="223"/>
      <c r="N319" s="224"/>
      <c r="O319" s="224"/>
      <c r="P319" s="224"/>
      <c r="Q319" s="224"/>
      <c r="R319" s="224"/>
      <c r="S319" s="224"/>
      <c r="T319" s="225"/>
      <c r="AT319" s="226" t="s">
        <v>190</v>
      </c>
      <c r="AU319" s="226" t="s">
        <v>84</v>
      </c>
      <c r="AV319" s="15" t="s">
        <v>82</v>
      </c>
      <c r="AW319" s="15" t="s">
        <v>35</v>
      </c>
      <c r="AX319" s="15" t="s">
        <v>74</v>
      </c>
      <c r="AY319" s="226" t="s">
        <v>179</v>
      </c>
    </row>
    <row r="320" spans="1:65" s="13" customFormat="1" ht="11.25" x14ac:dyDescent="0.2">
      <c r="B320" s="194"/>
      <c r="C320" s="195"/>
      <c r="D320" s="196" t="s">
        <v>190</v>
      </c>
      <c r="E320" s="197" t="s">
        <v>19</v>
      </c>
      <c r="F320" s="198" t="s">
        <v>507</v>
      </c>
      <c r="G320" s="195"/>
      <c r="H320" s="199">
        <v>3.37</v>
      </c>
      <c r="I320" s="200"/>
      <c r="J320" s="195"/>
      <c r="K320" s="195"/>
      <c r="L320" s="201"/>
      <c r="M320" s="202"/>
      <c r="N320" s="203"/>
      <c r="O320" s="203"/>
      <c r="P320" s="203"/>
      <c r="Q320" s="203"/>
      <c r="R320" s="203"/>
      <c r="S320" s="203"/>
      <c r="T320" s="204"/>
      <c r="AT320" s="205" t="s">
        <v>190</v>
      </c>
      <c r="AU320" s="205" t="s">
        <v>84</v>
      </c>
      <c r="AV320" s="13" t="s">
        <v>84</v>
      </c>
      <c r="AW320" s="13" t="s">
        <v>35</v>
      </c>
      <c r="AX320" s="13" t="s">
        <v>74</v>
      </c>
      <c r="AY320" s="205" t="s">
        <v>179</v>
      </c>
    </row>
    <row r="321" spans="1:65" s="13" customFormat="1" ht="11.25" x14ac:dyDescent="0.2">
      <c r="B321" s="194"/>
      <c r="C321" s="195"/>
      <c r="D321" s="196" t="s">
        <v>190</v>
      </c>
      <c r="E321" s="197" t="s">
        <v>19</v>
      </c>
      <c r="F321" s="198" t="s">
        <v>508</v>
      </c>
      <c r="G321" s="195"/>
      <c r="H321" s="199">
        <v>0.16800000000000001</v>
      </c>
      <c r="I321" s="200"/>
      <c r="J321" s="195"/>
      <c r="K321" s="195"/>
      <c r="L321" s="201"/>
      <c r="M321" s="202"/>
      <c r="N321" s="203"/>
      <c r="O321" s="203"/>
      <c r="P321" s="203"/>
      <c r="Q321" s="203"/>
      <c r="R321" s="203"/>
      <c r="S321" s="203"/>
      <c r="T321" s="204"/>
      <c r="AT321" s="205" t="s">
        <v>190</v>
      </c>
      <c r="AU321" s="205" t="s">
        <v>84</v>
      </c>
      <c r="AV321" s="13" t="s">
        <v>84</v>
      </c>
      <c r="AW321" s="13" t="s">
        <v>35</v>
      </c>
      <c r="AX321" s="13" t="s">
        <v>74</v>
      </c>
      <c r="AY321" s="205" t="s">
        <v>179</v>
      </c>
    </row>
    <row r="322" spans="1:65" s="13" customFormat="1" ht="11.25" x14ac:dyDescent="0.2">
      <c r="B322" s="194"/>
      <c r="C322" s="195"/>
      <c r="D322" s="196" t="s">
        <v>190</v>
      </c>
      <c r="E322" s="197" t="s">
        <v>19</v>
      </c>
      <c r="F322" s="198" t="s">
        <v>509</v>
      </c>
      <c r="G322" s="195"/>
      <c r="H322" s="199">
        <v>0.20100000000000001</v>
      </c>
      <c r="I322" s="200"/>
      <c r="J322" s="195"/>
      <c r="K322" s="195"/>
      <c r="L322" s="201"/>
      <c r="M322" s="202"/>
      <c r="N322" s="203"/>
      <c r="O322" s="203"/>
      <c r="P322" s="203"/>
      <c r="Q322" s="203"/>
      <c r="R322" s="203"/>
      <c r="S322" s="203"/>
      <c r="T322" s="204"/>
      <c r="AT322" s="205" t="s">
        <v>190</v>
      </c>
      <c r="AU322" s="205" t="s">
        <v>84</v>
      </c>
      <c r="AV322" s="13" t="s">
        <v>84</v>
      </c>
      <c r="AW322" s="13" t="s">
        <v>35</v>
      </c>
      <c r="AX322" s="13" t="s">
        <v>74</v>
      </c>
      <c r="AY322" s="205" t="s">
        <v>179</v>
      </c>
    </row>
    <row r="323" spans="1:65" s="13" customFormat="1" ht="22.5" x14ac:dyDescent="0.2">
      <c r="B323" s="194"/>
      <c r="C323" s="195"/>
      <c r="D323" s="196" t="s">
        <v>190</v>
      </c>
      <c r="E323" s="197" t="s">
        <v>19</v>
      </c>
      <c r="F323" s="198" t="s">
        <v>510</v>
      </c>
      <c r="G323" s="195"/>
      <c r="H323" s="199">
        <v>0.185</v>
      </c>
      <c r="I323" s="200"/>
      <c r="J323" s="195"/>
      <c r="K323" s="195"/>
      <c r="L323" s="201"/>
      <c r="M323" s="202"/>
      <c r="N323" s="203"/>
      <c r="O323" s="203"/>
      <c r="P323" s="203"/>
      <c r="Q323" s="203"/>
      <c r="R323" s="203"/>
      <c r="S323" s="203"/>
      <c r="T323" s="204"/>
      <c r="AT323" s="205" t="s">
        <v>190</v>
      </c>
      <c r="AU323" s="205" t="s">
        <v>84</v>
      </c>
      <c r="AV323" s="13" t="s">
        <v>84</v>
      </c>
      <c r="AW323" s="13" t="s">
        <v>35</v>
      </c>
      <c r="AX323" s="13" t="s">
        <v>74</v>
      </c>
      <c r="AY323" s="205" t="s">
        <v>179</v>
      </c>
    </row>
    <row r="324" spans="1:65" s="14" customFormat="1" ht="11.25" x14ac:dyDescent="0.2">
      <c r="B324" s="206"/>
      <c r="C324" s="207"/>
      <c r="D324" s="196" t="s">
        <v>190</v>
      </c>
      <c r="E324" s="208" t="s">
        <v>19</v>
      </c>
      <c r="F324" s="209" t="s">
        <v>194</v>
      </c>
      <c r="G324" s="207"/>
      <c r="H324" s="210">
        <v>3.9240000000000004</v>
      </c>
      <c r="I324" s="211"/>
      <c r="J324" s="207"/>
      <c r="K324" s="207"/>
      <c r="L324" s="212"/>
      <c r="M324" s="213"/>
      <c r="N324" s="214"/>
      <c r="O324" s="214"/>
      <c r="P324" s="214"/>
      <c r="Q324" s="214"/>
      <c r="R324" s="214"/>
      <c r="S324" s="214"/>
      <c r="T324" s="215"/>
      <c r="AT324" s="216" t="s">
        <v>190</v>
      </c>
      <c r="AU324" s="216" t="s">
        <v>84</v>
      </c>
      <c r="AV324" s="14" t="s">
        <v>186</v>
      </c>
      <c r="AW324" s="14" t="s">
        <v>35</v>
      </c>
      <c r="AX324" s="14" t="s">
        <v>82</v>
      </c>
      <c r="AY324" s="216" t="s">
        <v>179</v>
      </c>
    </row>
    <row r="325" spans="1:65" s="2" customFormat="1" ht="24.2" customHeight="1" x14ac:dyDescent="0.2">
      <c r="A325" s="36"/>
      <c r="B325" s="37"/>
      <c r="C325" s="176" t="s">
        <v>511</v>
      </c>
      <c r="D325" s="176" t="s">
        <v>181</v>
      </c>
      <c r="E325" s="177" t="s">
        <v>512</v>
      </c>
      <c r="F325" s="178" t="s">
        <v>513</v>
      </c>
      <c r="G325" s="179" t="s">
        <v>99</v>
      </c>
      <c r="H325" s="180">
        <v>995.91800000000001</v>
      </c>
      <c r="I325" s="181"/>
      <c r="J325" s="182">
        <f>ROUND(I325*H325,2)</f>
        <v>0</v>
      </c>
      <c r="K325" s="178" t="s">
        <v>185</v>
      </c>
      <c r="L325" s="41"/>
      <c r="M325" s="183" t="s">
        <v>19</v>
      </c>
      <c r="N325" s="184" t="s">
        <v>45</v>
      </c>
      <c r="O325" s="66"/>
      <c r="P325" s="185">
        <f>O325*H325</f>
        <v>0</v>
      </c>
      <c r="Q325" s="185">
        <v>0.11</v>
      </c>
      <c r="R325" s="185">
        <f>Q325*H325</f>
        <v>109.55098</v>
      </c>
      <c r="S325" s="185">
        <v>0</v>
      </c>
      <c r="T325" s="186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187" t="s">
        <v>186</v>
      </c>
      <c r="AT325" s="187" t="s">
        <v>181</v>
      </c>
      <c r="AU325" s="187" t="s">
        <v>84</v>
      </c>
      <c r="AY325" s="19" t="s">
        <v>179</v>
      </c>
      <c r="BE325" s="188">
        <f>IF(N325="základní",J325,0)</f>
        <v>0</v>
      </c>
      <c r="BF325" s="188">
        <f>IF(N325="snížená",J325,0)</f>
        <v>0</v>
      </c>
      <c r="BG325" s="188">
        <f>IF(N325="zákl. přenesená",J325,0)</f>
        <v>0</v>
      </c>
      <c r="BH325" s="188">
        <f>IF(N325="sníž. přenesená",J325,0)</f>
        <v>0</v>
      </c>
      <c r="BI325" s="188">
        <f>IF(N325="nulová",J325,0)</f>
        <v>0</v>
      </c>
      <c r="BJ325" s="19" t="s">
        <v>82</v>
      </c>
      <c r="BK325" s="188">
        <f>ROUND(I325*H325,2)</f>
        <v>0</v>
      </c>
      <c r="BL325" s="19" t="s">
        <v>186</v>
      </c>
      <c r="BM325" s="187" t="s">
        <v>514</v>
      </c>
    </row>
    <row r="326" spans="1:65" s="2" customFormat="1" ht="11.25" x14ac:dyDescent="0.2">
      <c r="A326" s="36"/>
      <c r="B326" s="37"/>
      <c r="C326" s="38"/>
      <c r="D326" s="189" t="s">
        <v>188</v>
      </c>
      <c r="E326" s="38"/>
      <c r="F326" s="190" t="s">
        <v>515</v>
      </c>
      <c r="G326" s="38"/>
      <c r="H326" s="38"/>
      <c r="I326" s="191"/>
      <c r="J326" s="38"/>
      <c r="K326" s="38"/>
      <c r="L326" s="41"/>
      <c r="M326" s="192"/>
      <c r="N326" s="193"/>
      <c r="O326" s="66"/>
      <c r="P326" s="66"/>
      <c r="Q326" s="66"/>
      <c r="R326" s="66"/>
      <c r="S326" s="66"/>
      <c r="T326" s="67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T326" s="19" t="s">
        <v>188</v>
      </c>
      <c r="AU326" s="19" t="s">
        <v>84</v>
      </c>
    </row>
    <row r="327" spans="1:65" s="15" customFormat="1" ht="11.25" x14ac:dyDescent="0.2">
      <c r="B327" s="217"/>
      <c r="C327" s="218"/>
      <c r="D327" s="196" t="s">
        <v>190</v>
      </c>
      <c r="E327" s="219" t="s">
        <v>19</v>
      </c>
      <c r="F327" s="220" t="s">
        <v>500</v>
      </c>
      <c r="G327" s="218"/>
      <c r="H327" s="219" t="s">
        <v>19</v>
      </c>
      <c r="I327" s="221"/>
      <c r="J327" s="218"/>
      <c r="K327" s="218"/>
      <c r="L327" s="222"/>
      <c r="M327" s="223"/>
      <c r="N327" s="224"/>
      <c r="O327" s="224"/>
      <c r="P327" s="224"/>
      <c r="Q327" s="224"/>
      <c r="R327" s="224"/>
      <c r="S327" s="224"/>
      <c r="T327" s="225"/>
      <c r="AT327" s="226" t="s">
        <v>190</v>
      </c>
      <c r="AU327" s="226" t="s">
        <v>84</v>
      </c>
      <c r="AV327" s="15" t="s">
        <v>82</v>
      </c>
      <c r="AW327" s="15" t="s">
        <v>35</v>
      </c>
      <c r="AX327" s="15" t="s">
        <v>74</v>
      </c>
      <c r="AY327" s="226" t="s">
        <v>179</v>
      </c>
    </row>
    <row r="328" spans="1:65" s="13" customFormat="1" ht="11.25" x14ac:dyDescent="0.2">
      <c r="B328" s="194"/>
      <c r="C328" s="195"/>
      <c r="D328" s="196" t="s">
        <v>190</v>
      </c>
      <c r="E328" s="197" t="s">
        <v>19</v>
      </c>
      <c r="F328" s="198" t="s">
        <v>516</v>
      </c>
      <c r="G328" s="195"/>
      <c r="H328" s="199">
        <v>932</v>
      </c>
      <c r="I328" s="200"/>
      <c r="J328" s="195"/>
      <c r="K328" s="195"/>
      <c r="L328" s="201"/>
      <c r="M328" s="202"/>
      <c r="N328" s="203"/>
      <c r="O328" s="203"/>
      <c r="P328" s="203"/>
      <c r="Q328" s="203"/>
      <c r="R328" s="203"/>
      <c r="S328" s="203"/>
      <c r="T328" s="204"/>
      <c r="AT328" s="205" t="s">
        <v>190</v>
      </c>
      <c r="AU328" s="205" t="s">
        <v>84</v>
      </c>
      <c r="AV328" s="13" t="s">
        <v>84</v>
      </c>
      <c r="AW328" s="13" t="s">
        <v>35</v>
      </c>
      <c r="AX328" s="13" t="s">
        <v>74</v>
      </c>
      <c r="AY328" s="205" t="s">
        <v>179</v>
      </c>
    </row>
    <row r="329" spans="1:65" s="13" customFormat="1" ht="11.25" x14ac:dyDescent="0.2">
      <c r="B329" s="194"/>
      <c r="C329" s="195"/>
      <c r="D329" s="196" t="s">
        <v>190</v>
      </c>
      <c r="E329" s="197" t="s">
        <v>19</v>
      </c>
      <c r="F329" s="198" t="s">
        <v>517</v>
      </c>
      <c r="G329" s="195"/>
      <c r="H329" s="199">
        <v>29.117999999999999</v>
      </c>
      <c r="I329" s="200"/>
      <c r="J329" s="195"/>
      <c r="K329" s="195"/>
      <c r="L329" s="201"/>
      <c r="M329" s="202"/>
      <c r="N329" s="203"/>
      <c r="O329" s="203"/>
      <c r="P329" s="203"/>
      <c r="Q329" s="203"/>
      <c r="R329" s="203"/>
      <c r="S329" s="203"/>
      <c r="T329" s="204"/>
      <c r="AT329" s="205" t="s">
        <v>190</v>
      </c>
      <c r="AU329" s="205" t="s">
        <v>84</v>
      </c>
      <c r="AV329" s="13" t="s">
        <v>84</v>
      </c>
      <c r="AW329" s="13" t="s">
        <v>35</v>
      </c>
      <c r="AX329" s="13" t="s">
        <v>74</v>
      </c>
      <c r="AY329" s="205" t="s">
        <v>179</v>
      </c>
    </row>
    <row r="330" spans="1:65" s="13" customFormat="1" ht="11.25" x14ac:dyDescent="0.2">
      <c r="B330" s="194"/>
      <c r="C330" s="195"/>
      <c r="D330" s="196" t="s">
        <v>190</v>
      </c>
      <c r="E330" s="197" t="s">
        <v>19</v>
      </c>
      <c r="F330" s="198" t="s">
        <v>518</v>
      </c>
      <c r="G330" s="195"/>
      <c r="H330" s="199">
        <v>34.799999999999997</v>
      </c>
      <c r="I330" s="200"/>
      <c r="J330" s="195"/>
      <c r="K330" s="195"/>
      <c r="L330" s="201"/>
      <c r="M330" s="202"/>
      <c r="N330" s="203"/>
      <c r="O330" s="203"/>
      <c r="P330" s="203"/>
      <c r="Q330" s="203"/>
      <c r="R330" s="203"/>
      <c r="S330" s="203"/>
      <c r="T330" s="204"/>
      <c r="AT330" s="205" t="s">
        <v>190</v>
      </c>
      <c r="AU330" s="205" t="s">
        <v>84</v>
      </c>
      <c r="AV330" s="13" t="s">
        <v>84</v>
      </c>
      <c r="AW330" s="13" t="s">
        <v>35</v>
      </c>
      <c r="AX330" s="13" t="s">
        <v>74</v>
      </c>
      <c r="AY330" s="205" t="s">
        <v>179</v>
      </c>
    </row>
    <row r="331" spans="1:65" s="14" customFormat="1" ht="11.25" x14ac:dyDescent="0.2">
      <c r="B331" s="206"/>
      <c r="C331" s="207"/>
      <c r="D331" s="196" t="s">
        <v>190</v>
      </c>
      <c r="E331" s="208" t="s">
        <v>19</v>
      </c>
      <c r="F331" s="209" t="s">
        <v>194</v>
      </c>
      <c r="G331" s="207"/>
      <c r="H331" s="210">
        <v>995.91800000000001</v>
      </c>
      <c r="I331" s="211"/>
      <c r="J331" s="207"/>
      <c r="K331" s="207"/>
      <c r="L331" s="212"/>
      <c r="M331" s="213"/>
      <c r="N331" s="214"/>
      <c r="O331" s="214"/>
      <c r="P331" s="214"/>
      <c r="Q331" s="214"/>
      <c r="R331" s="214"/>
      <c r="S331" s="214"/>
      <c r="T331" s="215"/>
      <c r="AT331" s="216" t="s">
        <v>190</v>
      </c>
      <c r="AU331" s="216" t="s">
        <v>84</v>
      </c>
      <c r="AV331" s="14" t="s">
        <v>186</v>
      </c>
      <c r="AW331" s="14" t="s">
        <v>35</v>
      </c>
      <c r="AX331" s="14" t="s">
        <v>82</v>
      </c>
      <c r="AY331" s="216" t="s">
        <v>179</v>
      </c>
    </row>
    <row r="332" spans="1:65" s="2" customFormat="1" ht="37.9" customHeight="1" x14ac:dyDescent="0.2">
      <c r="A332" s="36"/>
      <c r="B332" s="37"/>
      <c r="C332" s="176" t="s">
        <v>519</v>
      </c>
      <c r="D332" s="176" t="s">
        <v>181</v>
      </c>
      <c r="E332" s="177" t="s">
        <v>520</v>
      </c>
      <c r="F332" s="178" t="s">
        <v>521</v>
      </c>
      <c r="G332" s="179" t="s">
        <v>99</v>
      </c>
      <c r="H332" s="180">
        <v>9362.616</v>
      </c>
      <c r="I332" s="181"/>
      <c r="J332" s="182">
        <f>ROUND(I332*H332,2)</f>
        <v>0</v>
      </c>
      <c r="K332" s="178" t="s">
        <v>185</v>
      </c>
      <c r="L332" s="41"/>
      <c r="M332" s="183" t="s">
        <v>19</v>
      </c>
      <c r="N332" s="184" t="s">
        <v>45</v>
      </c>
      <c r="O332" s="66"/>
      <c r="P332" s="185">
        <f>O332*H332</f>
        <v>0</v>
      </c>
      <c r="Q332" s="185">
        <v>1.0999999999999999E-2</v>
      </c>
      <c r="R332" s="185">
        <f>Q332*H332</f>
        <v>102.98877599999999</v>
      </c>
      <c r="S332" s="185">
        <v>0</v>
      </c>
      <c r="T332" s="186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187" t="s">
        <v>186</v>
      </c>
      <c r="AT332" s="187" t="s">
        <v>181</v>
      </c>
      <c r="AU332" s="187" t="s">
        <v>84</v>
      </c>
      <c r="AY332" s="19" t="s">
        <v>179</v>
      </c>
      <c r="BE332" s="188">
        <f>IF(N332="základní",J332,0)</f>
        <v>0</v>
      </c>
      <c r="BF332" s="188">
        <f>IF(N332="snížená",J332,0)</f>
        <v>0</v>
      </c>
      <c r="BG332" s="188">
        <f>IF(N332="zákl. přenesená",J332,0)</f>
        <v>0</v>
      </c>
      <c r="BH332" s="188">
        <f>IF(N332="sníž. přenesená",J332,0)</f>
        <v>0</v>
      </c>
      <c r="BI332" s="188">
        <f>IF(N332="nulová",J332,0)</f>
        <v>0</v>
      </c>
      <c r="BJ332" s="19" t="s">
        <v>82</v>
      </c>
      <c r="BK332" s="188">
        <f>ROUND(I332*H332,2)</f>
        <v>0</v>
      </c>
      <c r="BL332" s="19" t="s">
        <v>186</v>
      </c>
      <c r="BM332" s="187" t="s">
        <v>522</v>
      </c>
    </row>
    <row r="333" spans="1:65" s="2" customFormat="1" ht="11.25" x14ac:dyDescent="0.2">
      <c r="A333" s="36"/>
      <c r="B333" s="37"/>
      <c r="C333" s="38"/>
      <c r="D333" s="189" t="s">
        <v>188</v>
      </c>
      <c r="E333" s="38"/>
      <c r="F333" s="190" t="s">
        <v>523</v>
      </c>
      <c r="G333" s="38"/>
      <c r="H333" s="38"/>
      <c r="I333" s="191"/>
      <c r="J333" s="38"/>
      <c r="K333" s="38"/>
      <c r="L333" s="41"/>
      <c r="M333" s="192"/>
      <c r="N333" s="193"/>
      <c r="O333" s="66"/>
      <c r="P333" s="66"/>
      <c r="Q333" s="66"/>
      <c r="R333" s="66"/>
      <c r="S333" s="66"/>
      <c r="T333" s="67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T333" s="19" t="s">
        <v>188</v>
      </c>
      <c r="AU333" s="19" t="s">
        <v>84</v>
      </c>
    </row>
    <row r="334" spans="1:65" s="15" customFormat="1" ht="11.25" x14ac:dyDescent="0.2">
      <c r="B334" s="217"/>
      <c r="C334" s="218"/>
      <c r="D334" s="196" t="s">
        <v>190</v>
      </c>
      <c r="E334" s="219" t="s">
        <v>19</v>
      </c>
      <c r="F334" s="220" t="s">
        <v>500</v>
      </c>
      <c r="G334" s="218"/>
      <c r="H334" s="219" t="s">
        <v>19</v>
      </c>
      <c r="I334" s="221"/>
      <c r="J334" s="218"/>
      <c r="K334" s="218"/>
      <c r="L334" s="222"/>
      <c r="M334" s="223"/>
      <c r="N334" s="224"/>
      <c r="O334" s="224"/>
      <c r="P334" s="224"/>
      <c r="Q334" s="224"/>
      <c r="R334" s="224"/>
      <c r="S334" s="224"/>
      <c r="T334" s="225"/>
      <c r="AT334" s="226" t="s">
        <v>190</v>
      </c>
      <c r="AU334" s="226" t="s">
        <v>84</v>
      </c>
      <c r="AV334" s="15" t="s">
        <v>82</v>
      </c>
      <c r="AW334" s="15" t="s">
        <v>35</v>
      </c>
      <c r="AX334" s="15" t="s">
        <v>74</v>
      </c>
      <c r="AY334" s="226" t="s">
        <v>179</v>
      </c>
    </row>
    <row r="335" spans="1:65" s="13" customFormat="1" ht="11.25" x14ac:dyDescent="0.2">
      <c r="B335" s="194"/>
      <c r="C335" s="195"/>
      <c r="D335" s="196" t="s">
        <v>190</v>
      </c>
      <c r="E335" s="197" t="s">
        <v>19</v>
      </c>
      <c r="F335" s="198" t="s">
        <v>524</v>
      </c>
      <c r="G335" s="195"/>
      <c r="H335" s="199">
        <v>8700</v>
      </c>
      <c r="I335" s="200"/>
      <c r="J335" s="195"/>
      <c r="K335" s="195"/>
      <c r="L335" s="201"/>
      <c r="M335" s="202"/>
      <c r="N335" s="203"/>
      <c r="O335" s="203"/>
      <c r="P335" s="203"/>
      <c r="Q335" s="203"/>
      <c r="R335" s="203"/>
      <c r="S335" s="203"/>
      <c r="T335" s="204"/>
      <c r="AT335" s="205" t="s">
        <v>190</v>
      </c>
      <c r="AU335" s="205" t="s">
        <v>84</v>
      </c>
      <c r="AV335" s="13" t="s">
        <v>84</v>
      </c>
      <c r="AW335" s="13" t="s">
        <v>35</v>
      </c>
      <c r="AX335" s="13" t="s">
        <v>74</v>
      </c>
      <c r="AY335" s="205" t="s">
        <v>179</v>
      </c>
    </row>
    <row r="336" spans="1:65" s="13" customFormat="1" ht="11.25" x14ac:dyDescent="0.2">
      <c r="B336" s="194"/>
      <c r="C336" s="195"/>
      <c r="D336" s="196" t="s">
        <v>190</v>
      </c>
      <c r="E336" s="197" t="s">
        <v>19</v>
      </c>
      <c r="F336" s="198" t="s">
        <v>525</v>
      </c>
      <c r="G336" s="195"/>
      <c r="H336" s="199">
        <v>349.416</v>
      </c>
      <c r="I336" s="200"/>
      <c r="J336" s="195"/>
      <c r="K336" s="195"/>
      <c r="L336" s="201"/>
      <c r="M336" s="202"/>
      <c r="N336" s="203"/>
      <c r="O336" s="203"/>
      <c r="P336" s="203"/>
      <c r="Q336" s="203"/>
      <c r="R336" s="203"/>
      <c r="S336" s="203"/>
      <c r="T336" s="204"/>
      <c r="AT336" s="205" t="s">
        <v>190</v>
      </c>
      <c r="AU336" s="205" t="s">
        <v>84</v>
      </c>
      <c r="AV336" s="13" t="s">
        <v>84</v>
      </c>
      <c r="AW336" s="13" t="s">
        <v>35</v>
      </c>
      <c r="AX336" s="13" t="s">
        <v>74</v>
      </c>
      <c r="AY336" s="205" t="s">
        <v>179</v>
      </c>
    </row>
    <row r="337" spans="1:65" s="13" customFormat="1" ht="11.25" x14ac:dyDescent="0.2">
      <c r="B337" s="194"/>
      <c r="C337" s="195"/>
      <c r="D337" s="196" t="s">
        <v>190</v>
      </c>
      <c r="E337" s="197" t="s">
        <v>19</v>
      </c>
      <c r="F337" s="198" t="s">
        <v>526</v>
      </c>
      <c r="G337" s="195"/>
      <c r="H337" s="199">
        <v>313.2</v>
      </c>
      <c r="I337" s="200"/>
      <c r="J337" s="195"/>
      <c r="K337" s="195"/>
      <c r="L337" s="201"/>
      <c r="M337" s="202"/>
      <c r="N337" s="203"/>
      <c r="O337" s="203"/>
      <c r="P337" s="203"/>
      <c r="Q337" s="203"/>
      <c r="R337" s="203"/>
      <c r="S337" s="203"/>
      <c r="T337" s="204"/>
      <c r="AT337" s="205" t="s">
        <v>190</v>
      </c>
      <c r="AU337" s="205" t="s">
        <v>84</v>
      </c>
      <c r="AV337" s="13" t="s">
        <v>84</v>
      </c>
      <c r="AW337" s="13" t="s">
        <v>35</v>
      </c>
      <c r="AX337" s="13" t="s">
        <v>74</v>
      </c>
      <c r="AY337" s="205" t="s">
        <v>179</v>
      </c>
    </row>
    <row r="338" spans="1:65" s="14" customFormat="1" ht="11.25" x14ac:dyDescent="0.2">
      <c r="B338" s="206"/>
      <c r="C338" s="207"/>
      <c r="D338" s="196" t="s">
        <v>190</v>
      </c>
      <c r="E338" s="208" t="s">
        <v>19</v>
      </c>
      <c r="F338" s="209" t="s">
        <v>194</v>
      </c>
      <c r="G338" s="207"/>
      <c r="H338" s="210">
        <v>9362.616</v>
      </c>
      <c r="I338" s="211"/>
      <c r="J338" s="207"/>
      <c r="K338" s="207"/>
      <c r="L338" s="212"/>
      <c r="M338" s="213"/>
      <c r="N338" s="214"/>
      <c r="O338" s="214"/>
      <c r="P338" s="214"/>
      <c r="Q338" s="214"/>
      <c r="R338" s="214"/>
      <c r="S338" s="214"/>
      <c r="T338" s="215"/>
      <c r="AT338" s="216" t="s">
        <v>190</v>
      </c>
      <c r="AU338" s="216" t="s">
        <v>84</v>
      </c>
      <c r="AV338" s="14" t="s">
        <v>186</v>
      </c>
      <c r="AW338" s="14" t="s">
        <v>35</v>
      </c>
      <c r="AX338" s="14" t="s">
        <v>82</v>
      </c>
      <c r="AY338" s="216" t="s">
        <v>179</v>
      </c>
    </row>
    <row r="339" spans="1:65" s="2" customFormat="1" ht="24.2" customHeight="1" x14ac:dyDescent="0.2">
      <c r="A339" s="36"/>
      <c r="B339" s="37"/>
      <c r="C339" s="176" t="s">
        <v>527</v>
      </c>
      <c r="D339" s="176" t="s">
        <v>181</v>
      </c>
      <c r="E339" s="177" t="s">
        <v>528</v>
      </c>
      <c r="F339" s="178" t="s">
        <v>529</v>
      </c>
      <c r="G339" s="179" t="s">
        <v>184</v>
      </c>
      <c r="H339" s="180">
        <v>277.60500000000002</v>
      </c>
      <c r="I339" s="181"/>
      <c r="J339" s="182">
        <f>ROUND(I339*H339,2)</f>
        <v>0</v>
      </c>
      <c r="K339" s="178" t="s">
        <v>185</v>
      </c>
      <c r="L339" s="41"/>
      <c r="M339" s="183" t="s">
        <v>19</v>
      </c>
      <c r="N339" s="184" t="s">
        <v>45</v>
      </c>
      <c r="O339" s="66"/>
      <c r="P339" s="185">
        <f>O339*H339</f>
        <v>0</v>
      </c>
      <c r="Q339" s="185">
        <v>1.9</v>
      </c>
      <c r="R339" s="185">
        <f>Q339*H339</f>
        <v>527.44950000000006</v>
      </c>
      <c r="S339" s="185">
        <v>0</v>
      </c>
      <c r="T339" s="186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187" t="s">
        <v>186</v>
      </c>
      <c r="AT339" s="187" t="s">
        <v>181</v>
      </c>
      <c r="AU339" s="187" t="s">
        <v>84</v>
      </c>
      <c r="AY339" s="19" t="s">
        <v>179</v>
      </c>
      <c r="BE339" s="188">
        <f>IF(N339="základní",J339,0)</f>
        <v>0</v>
      </c>
      <c r="BF339" s="188">
        <f>IF(N339="snížená",J339,0)</f>
        <v>0</v>
      </c>
      <c r="BG339" s="188">
        <f>IF(N339="zákl. přenesená",J339,0)</f>
        <v>0</v>
      </c>
      <c r="BH339" s="188">
        <f>IF(N339="sníž. přenesená",J339,0)</f>
        <v>0</v>
      </c>
      <c r="BI339" s="188">
        <f>IF(N339="nulová",J339,0)</f>
        <v>0</v>
      </c>
      <c r="BJ339" s="19" t="s">
        <v>82</v>
      </c>
      <c r="BK339" s="188">
        <f>ROUND(I339*H339,2)</f>
        <v>0</v>
      </c>
      <c r="BL339" s="19" t="s">
        <v>186</v>
      </c>
      <c r="BM339" s="187" t="s">
        <v>530</v>
      </c>
    </row>
    <row r="340" spans="1:65" s="2" customFormat="1" ht="11.25" x14ac:dyDescent="0.2">
      <c r="A340" s="36"/>
      <c r="B340" s="37"/>
      <c r="C340" s="38"/>
      <c r="D340" s="189" t="s">
        <v>188</v>
      </c>
      <c r="E340" s="38"/>
      <c r="F340" s="190" t="s">
        <v>531</v>
      </c>
      <c r="G340" s="38"/>
      <c r="H340" s="38"/>
      <c r="I340" s="191"/>
      <c r="J340" s="38"/>
      <c r="K340" s="38"/>
      <c r="L340" s="41"/>
      <c r="M340" s="192"/>
      <c r="N340" s="193"/>
      <c r="O340" s="66"/>
      <c r="P340" s="66"/>
      <c r="Q340" s="66"/>
      <c r="R340" s="66"/>
      <c r="S340" s="66"/>
      <c r="T340" s="67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T340" s="19" t="s">
        <v>188</v>
      </c>
      <c r="AU340" s="19" t="s">
        <v>84</v>
      </c>
    </row>
    <row r="341" spans="1:65" s="2" customFormat="1" ht="29.25" x14ac:dyDescent="0.2">
      <c r="A341" s="36"/>
      <c r="B341" s="37"/>
      <c r="C341" s="38"/>
      <c r="D341" s="196" t="s">
        <v>300</v>
      </c>
      <c r="E341" s="38"/>
      <c r="F341" s="237" t="s">
        <v>301</v>
      </c>
      <c r="G341" s="38"/>
      <c r="H341" s="38"/>
      <c r="I341" s="191"/>
      <c r="J341" s="38"/>
      <c r="K341" s="38"/>
      <c r="L341" s="41"/>
      <c r="M341" s="192"/>
      <c r="N341" s="193"/>
      <c r="O341" s="66"/>
      <c r="P341" s="66"/>
      <c r="Q341" s="66"/>
      <c r="R341" s="66"/>
      <c r="S341" s="66"/>
      <c r="T341" s="67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T341" s="19" t="s">
        <v>300</v>
      </c>
      <c r="AU341" s="19" t="s">
        <v>84</v>
      </c>
    </row>
    <row r="342" spans="1:65" s="15" customFormat="1" ht="11.25" x14ac:dyDescent="0.2">
      <c r="B342" s="217"/>
      <c r="C342" s="218"/>
      <c r="D342" s="196" t="s">
        <v>190</v>
      </c>
      <c r="E342" s="219" t="s">
        <v>19</v>
      </c>
      <c r="F342" s="220" t="s">
        <v>532</v>
      </c>
      <c r="G342" s="218"/>
      <c r="H342" s="219" t="s">
        <v>19</v>
      </c>
      <c r="I342" s="221"/>
      <c r="J342" s="218"/>
      <c r="K342" s="218"/>
      <c r="L342" s="222"/>
      <c r="M342" s="223"/>
      <c r="N342" s="224"/>
      <c r="O342" s="224"/>
      <c r="P342" s="224"/>
      <c r="Q342" s="224"/>
      <c r="R342" s="224"/>
      <c r="S342" s="224"/>
      <c r="T342" s="225"/>
      <c r="AT342" s="226" t="s">
        <v>190</v>
      </c>
      <c r="AU342" s="226" t="s">
        <v>84</v>
      </c>
      <c r="AV342" s="15" t="s">
        <v>82</v>
      </c>
      <c r="AW342" s="15" t="s">
        <v>35</v>
      </c>
      <c r="AX342" s="15" t="s">
        <v>74</v>
      </c>
      <c r="AY342" s="226" t="s">
        <v>179</v>
      </c>
    </row>
    <row r="343" spans="1:65" s="13" customFormat="1" ht="11.25" x14ac:dyDescent="0.2">
      <c r="B343" s="194"/>
      <c r="C343" s="195"/>
      <c r="D343" s="196" t="s">
        <v>190</v>
      </c>
      <c r="E343" s="197" t="s">
        <v>19</v>
      </c>
      <c r="F343" s="198" t="s">
        <v>533</v>
      </c>
      <c r="G343" s="195"/>
      <c r="H343" s="199">
        <v>186.4</v>
      </c>
      <c r="I343" s="200"/>
      <c r="J343" s="195"/>
      <c r="K343" s="195"/>
      <c r="L343" s="201"/>
      <c r="M343" s="202"/>
      <c r="N343" s="203"/>
      <c r="O343" s="203"/>
      <c r="P343" s="203"/>
      <c r="Q343" s="203"/>
      <c r="R343" s="203"/>
      <c r="S343" s="203"/>
      <c r="T343" s="204"/>
      <c r="AT343" s="205" t="s">
        <v>190</v>
      </c>
      <c r="AU343" s="205" t="s">
        <v>84</v>
      </c>
      <c r="AV343" s="13" t="s">
        <v>84</v>
      </c>
      <c r="AW343" s="13" t="s">
        <v>35</v>
      </c>
      <c r="AX343" s="13" t="s">
        <v>74</v>
      </c>
      <c r="AY343" s="205" t="s">
        <v>179</v>
      </c>
    </row>
    <row r="344" spans="1:65" s="13" customFormat="1" ht="11.25" x14ac:dyDescent="0.2">
      <c r="B344" s="194"/>
      <c r="C344" s="195"/>
      <c r="D344" s="196" t="s">
        <v>190</v>
      </c>
      <c r="E344" s="197" t="s">
        <v>19</v>
      </c>
      <c r="F344" s="198" t="s">
        <v>534</v>
      </c>
      <c r="G344" s="195"/>
      <c r="H344" s="199">
        <v>-90.4</v>
      </c>
      <c r="I344" s="200"/>
      <c r="J344" s="195"/>
      <c r="K344" s="195"/>
      <c r="L344" s="201"/>
      <c r="M344" s="202"/>
      <c r="N344" s="203"/>
      <c r="O344" s="203"/>
      <c r="P344" s="203"/>
      <c r="Q344" s="203"/>
      <c r="R344" s="203"/>
      <c r="S344" s="203"/>
      <c r="T344" s="204"/>
      <c r="AT344" s="205" t="s">
        <v>190</v>
      </c>
      <c r="AU344" s="205" t="s">
        <v>84</v>
      </c>
      <c r="AV344" s="13" t="s">
        <v>84</v>
      </c>
      <c r="AW344" s="13" t="s">
        <v>35</v>
      </c>
      <c r="AX344" s="13" t="s">
        <v>74</v>
      </c>
      <c r="AY344" s="205" t="s">
        <v>179</v>
      </c>
    </row>
    <row r="345" spans="1:65" s="13" customFormat="1" ht="11.25" x14ac:dyDescent="0.2">
      <c r="B345" s="194"/>
      <c r="C345" s="195"/>
      <c r="D345" s="196" t="s">
        <v>190</v>
      </c>
      <c r="E345" s="197" t="s">
        <v>19</v>
      </c>
      <c r="F345" s="198" t="s">
        <v>535</v>
      </c>
      <c r="G345" s="195"/>
      <c r="H345" s="199">
        <v>181.60499999999999</v>
      </c>
      <c r="I345" s="200"/>
      <c r="J345" s="195"/>
      <c r="K345" s="195"/>
      <c r="L345" s="201"/>
      <c r="M345" s="202"/>
      <c r="N345" s="203"/>
      <c r="O345" s="203"/>
      <c r="P345" s="203"/>
      <c r="Q345" s="203"/>
      <c r="R345" s="203"/>
      <c r="S345" s="203"/>
      <c r="T345" s="204"/>
      <c r="AT345" s="205" t="s">
        <v>190</v>
      </c>
      <c r="AU345" s="205" t="s">
        <v>84</v>
      </c>
      <c r="AV345" s="13" t="s">
        <v>84</v>
      </c>
      <c r="AW345" s="13" t="s">
        <v>35</v>
      </c>
      <c r="AX345" s="13" t="s">
        <v>74</v>
      </c>
      <c r="AY345" s="205" t="s">
        <v>179</v>
      </c>
    </row>
    <row r="346" spans="1:65" s="14" customFormat="1" ht="11.25" x14ac:dyDescent="0.2">
      <c r="B346" s="206"/>
      <c r="C346" s="207"/>
      <c r="D346" s="196" t="s">
        <v>190</v>
      </c>
      <c r="E346" s="208" t="s">
        <v>19</v>
      </c>
      <c r="F346" s="209" t="s">
        <v>194</v>
      </c>
      <c r="G346" s="207"/>
      <c r="H346" s="210">
        <v>277.60500000000002</v>
      </c>
      <c r="I346" s="211"/>
      <c r="J346" s="207"/>
      <c r="K346" s="207"/>
      <c r="L346" s="212"/>
      <c r="M346" s="213"/>
      <c r="N346" s="214"/>
      <c r="O346" s="214"/>
      <c r="P346" s="214"/>
      <c r="Q346" s="214"/>
      <c r="R346" s="214"/>
      <c r="S346" s="214"/>
      <c r="T346" s="215"/>
      <c r="AT346" s="216" t="s">
        <v>190</v>
      </c>
      <c r="AU346" s="216" t="s">
        <v>84</v>
      </c>
      <c r="AV346" s="14" t="s">
        <v>186</v>
      </c>
      <c r="AW346" s="14" t="s">
        <v>35</v>
      </c>
      <c r="AX346" s="14" t="s">
        <v>82</v>
      </c>
      <c r="AY346" s="216" t="s">
        <v>179</v>
      </c>
    </row>
    <row r="347" spans="1:65" s="12" customFormat="1" ht="20.85" customHeight="1" x14ac:dyDescent="0.2">
      <c r="B347" s="160"/>
      <c r="C347" s="161"/>
      <c r="D347" s="162" t="s">
        <v>73</v>
      </c>
      <c r="E347" s="174" t="s">
        <v>536</v>
      </c>
      <c r="F347" s="174" t="s">
        <v>537</v>
      </c>
      <c r="G347" s="161"/>
      <c r="H347" s="161"/>
      <c r="I347" s="164"/>
      <c r="J347" s="175">
        <f>BK347</f>
        <v>0</v>
      </c>
      <c r="K347" s="161"/>
      <c r="L347" s="166"/>
      <c r="M347" s="167"/>
      <c r="N347" s="168"/>
      <c r="O347" s="168"/>
      <c r="P347" s="169">
        <f>P348</f>
        <v>0</v>
      </c>
      <c r="Q347" s="168"/>
      <c r="R347" s="169">
        <f>R348</f>
        <v>0</v>
      </c>
      <c r="S347" s="168"/>
      <c r="T347" s="170">
        <f>T348</f>
        <v>0</v>
      </c>
      <c r="AR347" s="171" t="s">
        <v>82</v>
      </c>
      <c r="AT347" s="172" t="s">
        <v>73</v>
      </c>
      <c r="AU347" s="172" t="s">
        <v>84</v>
      </c>
      <c r="AY347" s="171" t="s">
        <v>179</v>
      </c>
      <c r="BK347" s="173">
        <f>BK348</f>
        <v>0</v>
      </c>
    </row>
    <row r="348" spans="1:65" s="2" customFormat="1" ht="21.75" customHeight="1" x14ac:dyDescent="0.2">
      <c r="A348" s="36"/>
      <c r="B348" s="37"/>
      <c r="C348" s="176" t="s">
        <v>538</v>
      </c>
      <c r="D348" s="176" t="s">
        <v>181</v>
      </c>
      <c r="E348" s="177" t="s">
        <v>539</v>
      </c>
      <c r="F348" s="178" t="s">
        <v>540</v>
      </c>
      <c r="G348" s="179" t="s">
        <v>282</v>
      </c>
      <c r="H348" s="180">
        <v>1</v>
      </c>
      <c r="I348" s="181"/>
      <c r="J348" s="182">
        <f>ROUND(I348*H348,2)</f>
        <v>0</v>
      </c>
      <c r="K348" s="178" t="s">
        <v>19</v>
      </c>
      <c r="L348" s="41"/>
      <c r="M348" s="183" t="s">
        <v>19</v>
      </c>
      <c r="N348" s="184" t="s">
        <v>45</v>
      </c>
      <c r="O348" s="66"/>
      <c r="P348" s="185">
        <f>O348*H348</f>
        <v>0</v>
      </c>
      <c r="Q348" s="185">
        <v>0</v>
      </c>
      <c r="R348" s="185">
        <f>Q348*H348</f>
        <v>0</v>
      </c>
      <c r="S348" s="185">
        <v>0</v>
      </c>
      <c r="T348" s="186">
        <f>S348*H348</f>
        <v>0</v>
      </c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R348" s="187" t="s">
        <v>186</v>
      </c>
      <c r="AT348" s="187" t="s">
        <v>181</v>
      </c>
      <c r="AU348" s="187" t="s">
        <v>101</v>
      </c>
      <c r="AY348" s="19" t="s">
        <v>179</v>
      </c>
      <c r="BE348" s="188">
        <f>IF(N348="základní",J348,0)</f>
        <v>0</v>
      </c>
      <c r="BF348" s="188">
        <f>IF(N348="snížená",J348,0)</f>
        <v>0</v>
      </c>
      <c r="BG348" s="188">
        <f>IF(N348="zákl. přenesená",J348,0)</f>
        <v>0</v>
      </c>
      <c r="BH348" s="188">
        <f>IF(N348="sníž. přenesená",J348,0)</f>
        <v>0</v>
      </c>
      <c r="BI348" s="188">
        <f>IF(N348="nulová",J348,0)</f>
        <v>0</v>
      </c>
      <c r="BJ348" s="19" t="s">
        <v>82</v>
      </c>
      <c r="BK348" s="188">
        <f>ROUND(I348*H348,2)</f>
        <v>0</v>
      </c>
      <c r="BL348" s="19" t="s">
        <v>186</v>
      </c>
      <c r="BM348" s="187" t="s">
        <v>541</v>
      </c>
    </row>
    <row r="349" spans="1:65" s="12" customFormat="1" ht="22.9" customHeight="1" x14ac:dyDescent="0.2">
      <c r="B349" s="160"/>
      <c r="C349" s="161"/>
      <c r="D349" s="162" t="s">
        <v>73</v>
      </c>
      <c r="E349" s="174" t="s">
        <v>235</v>
      </c>
      <c r="F349" s="174" t="s">
        <v>542</v>
      </c>
      <c r="G349" s="161"/>
      <c r="H349" s="161"/>
      <c r="I349" s="164"/>
      <c r="J349" s="175">
        <f>BK349</f>
        <v>0</v>
      </c>
      <c r="K349" s="161"/>
      <c r="L349" s="166"/>
      <c r="M349" s="167"/>
      <c r="N349" s="168"/>
      <c r="O349" s="168"/>
      <c r="P349" s="169">
        <f>SUM(P350:P359)</f>
        <v>0</v>
      </c>
      <c r="Q349" s="168"/>
      <c r="R349" s="169">
        <f>SUM(R350:R359)</f>
        <v>0.11483679999999999</v>
      </c>
      <c r="S349" s="168"/>
      <c r="T349" s="170">
        <f>SUM(T350:T359)</f>
        <v>0</v>
      </c>
      <c r="AR349" s="171" t="s">
        <v>82</v>
      </c>
      <c r="AT349" s="172" t="s">
        <v>73</v>
      </c>
      <c r="AU349" s="172" t="s">
        <v>82</v>
      </c>
      <c r="AY349" s="171" t="s">
        <v>179</v>
      </c>
      <c r="BK349" s="173">
        <f>SUM(BK350:BK359)</f>
        <v>0</v>
      </c>
    </row>
    <row r="350" spans="1:65" s="2" customFormat="1" ht="24.2" customHeight="1" x14ac:dyDescent="0.2">
      <c r="A350" s="36"/>
      <c r="B350" s="37"/>
      <c r="C350" s="176" t="s">
        <v>543</v>
      </c>
      <c r="D350" s="176" t="s">
        <v>181</v>
      </c>
      <c r="E350" s="177" t="s">
        <v>544</v>
      </c>
      <c r="F350" s="178" t="s">
        <v>545</v>
      </c>
      <c r="G350" s="179" t="s">
        <v>111</v>
      </c>
      <c r="H350" s="180">
        <v>32</v>
      </c>
      <c r="I350" s="181"/>
      <c r="J350" s="182">
        <f>ROUND(I350*H350,2)</f>
        <v>0</v>
      </c>
      <c r="K350" s="178" t="s">
        <v>185</v>
      </c>
      <c r="L350" s="41"/>
      <c r="M350" s="183" t="s">
        <v>19</v>
      </c>
      <c r="N350" s="184" t="s">
        <v>45</v>
      </c>
      <c r="O350" s="66"/>
      <c r="P350" s="185">
        <f>O350*H350</f>
        <v>0</v>
      </c>
      <c r="Q350" s="185">
        <v>1.0000000000000001E-5</v>
      </c>
      <c r="R350" s="185">
        <f>Q350*H350</f>
        <v>3.2000000000000003E-4</v>
      </c>
      <c r="S350" s="185">
        <v>0</v>
      </c>
      <c r="T350" s="186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187" t="s">
        <v>186</v>
      </c>
      <c r="AT350" s="187" t="s">
        <v>181</v>
      </c>
      <c r="AU350" s="187" t="s">
        <v>84</v>
      </c>
      <c r="AY350" s="19" t="s">
        <v>179</v>
      </c>
      <c r="BE350" s="188">
        <f>IF(N350="základní",J350,0)</f>
        <v>0</v>
      </c>
      <c r="BF350" s="188">
        <f>IF(N350="snížená",J350,0)</f>
        <v>0</v>
      </c>
      <c r="BG350" s="188">
        <f>IF(N350="zákl. přenesená",J350,0)</f>
        <v>0</v>
      </c>
      <c r="BH350" s="188">
        <f>IF(N350="sníž. přenesená",J350,0)</f>
        <v>0</v>
      </c>
      <c r="BI350" s="188">
        <f>IF(N350="nulová",J350,0)</f>
        <v>0</v>
      </c>
      <c r="BJ350" s="19" t="s">
        <v>82</v>
      </c>
      <c r="BK350" s="188">
        <f>ROUND(I350*H350,2)</f>
        <v>0</v>
      </c>
      <c r="BL350" s="19" t="s">
        <v>186</v>
      </c>
      <c r="BM350" s="187" t="s">
        <v>546</v>
      </c>
    </row>
    <row r="351" spans="1:65" s="2" customFormat="1" ht="11.25" x14ac:dyDescent="0.2">
      <c r="A351" s="36"/>
      <c r="B351" s="37"/>
      <c r="C351" s="38"/>
      <c r="D351" s="189" t="s">
        <v>188</v>
      </c>
      <c r="E351" s="38"/>
      <c r="F351" s="190" t="s">
        <v>547</v>
      </c>
      <c r="G351" s="38"/>
      <c r="H351" s="38"/>
      <c r="I351" s="191"/>
      <c r="J351" s="38"/>
      <c r="K351" s="38"/>
      <c r="L351" s="41"/>
      <c r="M351" s="192"/>
      <c r="N351" s="193"/>
      <c r="O351" s="66"/>
      <c r="P351" s="66"/>
      <c r="Q351" s="66"/>
      <c r="R351" s="66"/>
      <c r="S351" s="66"/>
      <c r="T351" s="67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T351" s="19" t="s">
        <v>188</v>
      </c>
      <c r="AU351" s="19" t="s">
        <v>84</v>
      </c>
    </row>
    <row r="352" spans="1:65" s="15" customFormat="1" ht="11.25" x14ac:dyDescent="0.2">
      <c r="B352" s="217"/>
      <c r="C352" s="218"/>
      <c r="D352" s="196" t="s">
        <v>190</v>
      </c>
      <c r="E352" s="219" t="s">
        <v>19</v>
      </c>
      <c r="F352" s="220" t="s">
        <v>257</v>
      </c>
      <c r="G352" s="218"/>
      <c r="H352" s="219" t="s">
        <v>19</v>
      </c>
      <c r="I352" s="221"/>
      <c r="J352" s="218"/>
      <c r="K352" s="218"/>
      <c r="L352" s="222"/>
      <c r="M352" s="223"/>
      <c r="N352" s="224"/>
      <c r="O352" s="224"/>
      <c r="P352" s="224"/>
      <c r="Q352" s="224"/>
      <c r="R352" s="224"/>
      <c r="S352" s="224"/>
      <c r="T352" s="225"/>
      <c r="AT352" s="226" t="s">
        <v>190</v>
      </c>
      <c r="AU352" s="226" t="s">
        <v>84</v>
      </c>
      <c r="AV352" s="15" t="s">
        <v>82</v>
      </c>
      <c r="AW352" s="15" t="s">
        <v>35</v>
      </c>
      <c r="AX352" s="15" t="s">
        <v>74</v>
      </c>
      <c r="AY352" s="226" t="s">
        <v>179</v>
      </c>
    </row>
    <row r="353" spans="1:65" s="13" customFormat="1" ht="11.25" x14ac:dyDescent="0.2">
      <c r="B353" s="194"/>
      <c r="C353" s="195"/>
      <c r="D353" s="196" t="s">
        <v>190</v>
      </c>
      <c r="E353" s="197" t="s">
        <v>19</v>
      </c>
      <c r="F353" s="198" t="s">
        <v>390</v>
      </c>
      <c r="G353" s="195"/>
      <c r="H353" s="199">
        <v>32</v>
      </c>
      <c r="I353" s="200"/>
      <c r="J353" s="195"/>
      <c r="K353" s="195"/>
      <c r="L353" s="201"/>
      <c r="M353" s="202"/>
      <c r="N353" s="203"/>
      <c r="O353" s="203"/>
      <c r="P353" s="203"/>
      <c r="Q353" s="203"/>
      <c r="R353" s="203"/>
      <c r="S353" s="203"/>
      <c r="T353" s="204"/>
      <c r="AT353" s="205" t="s">
        <v>190</v>
      </c>
      <c r="AU353" s="205" t="s">
        <v>84</v>
      </c>
      <c r="AV353" s="13" t="s">
        <v>84</v>
      </c>
      <c r="AW353" s="13" t="s">
        <v>35</v>
      </c>
      <c r="AX353" s="13" t="s">
        <v>74</v>
      </c>
      <c r="AY353" s="205" t="s">
        <v>179</v>
      </c>
    </row>
    <row r="354" spans="1:65" s="14" customFormat="1" ht="11.25" x14ac:dyDescent="0.2">
      <c r="B354" s="206"/>
      <c r="C354" s="207"/>
      <c r="D354" s="196" t="s">
        <v>190</v>
      </c>
      <c r="E354" s="208" t="s">
        <v>19</v>
      </c>
      <c r="F354" s="209" t="s">
        <v>194</v>
      </c>
      <c r="G354" s="207"/>
      <c r="H354" s="210">
        <v>32</v>
      </c>
      <c r="I354" s="211"/>
      <c r="J354" s="207"/>
      <c r="K354" s="207"/>
      <c r="L354" s="212"/>
      <c r="M354" s="213"/>
      <c r="N354" s="214"/>
      <c r="O354" s="214"/>
      <c r="P354" s="214"/>
      <c r="Q354" s="214"/>
      <c r="R354" s="214"/>
      <c r="S354" s="214"/>
      <c r="T354" s="215"/>
      <c r="AT354" s="216" t="s">
        <v>190</v>
      </c>
      <c r="AU354" s="216" t="s">
        <v>84</v>
      </c>
      <c r="AV354" s="14" t="s">
        <v>186</v>
      </c>
      <c r="AW354" s="14" t="s">
        <v>35</v>
      </c>
      <c r="AX354" s="14" t="s">
        <v>82</v>
      </c>
      <c r="AY354" s="216" t="s">
        <v>179</v>
      </c>
    </row>
    <row r="355" spans="1:65" s="2" customFormat="1" ht="24.2" customHeight="1" x14ac:dyDescent="0.2">
      <c r="A355" s="36"/>
      <c r="B355" s="37"/>
      <c r="C355" s="227" t="s">
        <v>548</v>
      </c>
      <c r="D355" s="227" t="s">
        <v>259</v>
      </c>
      <c r="E355" s="228" t="s">
        <v>549</v>
      </c>
      <c r="F355" s="229" t="s">
        <v>550</v>
      </c>
      <c r="G355" s="230" t="s">
        <v>111</v>
      </c>
      <c r="H355" s="231">
        <v>32.479999999999997</v>
      </c>
      <c r="I355" s="232"/>
      <c r="J355" s="233">
        <f>ROUND(I355*H355,2)</f>
        <v>0</v>
      </c>
      <c r="K355" s="229" t="s">
        <v>185</v>
      </c>
      <c r="L355" s="234"/>
      <c r="M355" s="235" t="s">
        <v>19</v>
      </c>
      <c r="N355" s="236" t="s">
        <v>45</v>
      </c>
      <c r="O355" s="66"/>
      <c r="P355" s="185">
        <f>O355*H355</f>
        <v>0</v>
      </c>
      <c r="Q355" s="185">
        <v>2.9099999999999998E-3</v>
      </c>
      <c r="R355" s="185">
        <f>Q355*H355</f>
        <v>9.4516799999999984E-2</v>
      </c>
      <c r="S355" s="185">
        <v>0</v>
      </c>
      <c r="T355" s="186">
        <f>S355*H355</f>
        <v>0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R355" s="187" t="s">
        <v>235</v>
      </c>
      <c r="AT355" s="187" t="s">
        <v>259</v>
      </c>
      <c r="AU355" s="187" t="s">
        <v>84</v>
      </c>
      <c r="AY355" s="19" t="s">
        <v>179</v>
      </c>
      <c r="BE355" s="188">
        <f>IF(N355="základní",J355,0)</f>
        <v>0</v>
      </c>
      <c r="BF355" s="188">
        <f>IF(N355="snížená",J355,0)</f>
        <v>0</v>
      </c>
      <c r="BG355" s="188">
        <f>IF(N355="zákl. přenesená",J355,0)</f>
        <v>0</v>
      </c>
      <c r="BH355" s="188">
        <f>IF(N355="sníž. přenesená",J355,0)</f>
        <v>0</v>
      </c>
      <c r="BI355" s="188">
        <f>IF(N355="nulová",J355,0)</f>
        <v>0</v>
      </c>
      <c r="BJ355" s="19" t="s">
        <v>82</v>
      </c>
      <c r="BK355" s="188">
        <f>ROUND(I355*H355,2)</f>
        <v>0</v>
      </c>
      <c r="BL355" s="19" t="s">
        <v>186</v>
      </c>
      <c r="BM355" s="187" t="s">
        <v>551</v>
      </c>
    </row>
    <row r="356" spans="1:65" s="13" customFormat="1" ht="11.25" x14ac:dyDescent="0.2">
      <c r="B356" s="194"/>
      <c r="C356" s="195"/>
      <c r="D356" s="196" t="s">
        <v>190</v>
      </c>
      <c r="E356" s="195"/>
      <c r="F356" s="198" t="s">
        <v>552</v>
      </c>
      <c r="G356" s="195"/>
      <c r="H356" s="199">
        <v>32.479999999999997</v>
      </c>
      <c r="I356" s="200"/>
      <c r="J356" s="195"/>
      <c r="K356" s="195"/>
      <c r="L356" s="201"/>
      <c r="M356" s="202"/>
      <c r="N356" s="203"/>
      <c r="O356" s="203"/>
      <c r="P356" s="203"/>
      <c r="Q356" s="203"/>
      <c r="R356" s="203"/>
      <c r="S356" s="203"/>
      <c r="T356" s="204"/>
      <c r="AT356" s="205" t="s">
        <v>190</v>
      </c>
      <c r="AU356" s="205" t="s">
        <v>84</v>
      </c>
      <c r="AV356" s="13" t="s">
        <v>84</v>
      </c>
      <c r="AW356" s="13" t="s">
        <v>4</v>
      </c>
      <c r="AX356" s="13" t="s">
        <v>82</v>
      </c>
      <c r="AY356" s="205" t="s">
        <v>179</v>
      </c>
    </row>
    <row r="357" spans="1:65" s="2" customFormat="1" ht="24.2" customHeight="1" x14ac:dyDescent="0.2">
      <c r="A357" s="36"/>
      <c r="B357" s="37"/>
      <c r="C357" s="176" t="s">
        <v>553</v>
      </c>
      <c r="D357" s="176" t="s">
        <v>181</v>
      </c>
      <c r="E357" s="177" t="s">
        <v>554</v>
      </c>
      <c r="F357" s="178" t="s">
        <v>555</v>
      </c>
      <c r="G357" s="179" t="s">
        <v>556</v>
      </c>
      <c r="H357" s="180">
        <v>1</v>
      </c>
      <c r="I357" s="181"/>
      <c r="J357" s="182">
        <f>ROUND(I357*H357,2)</f>
        <v>0</v>
      </c>
      <c r="K357" s="178" t="s">
        <v>19</v>
      </c>
      <c r="L357" s="41"/>
      <c r="M357" s="183" t="s">
        <v>19</v>
      </c>
      <c r="N357" s="184" t="s">
        <v>45</v>
      </c>
      <c r="O357" s="66"/>
      <c r="P357" s="185">
        <f>O357*H357</f>
        <v>0</v>
      </c>
      <c r="Q357" s="185">
        <v>0.02</v>
      </c>
      <c r="R357" s="185">
        <f>Q357*H357</f>
        <v>0.02</v>
      </c>
      <c r="S357" s="185">
        <v>0</v>
      </c>
      <c r="T357" s="186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187" t="s">
        <v>186</v>
      </c>
      <c r="AT357" s="187" t="s">
        <v>181</v>
      </c>
      <c r="AU357" s="187" t="s">
        <v>84</v>
      </c>
      <c r="AY357" s="19" t="s">
        <v>179</v>
      </c>
      <c r="BE357" s="188">
        <f>IF(N357="základní",J357,0)</f>
        <v>0</v>
      </c>
      <c r="BF357" s="188">
        <f>IF(N357="snížená",J357,0)</f>
        <v>0</v>
      </c>
      <c r="BG357" s="188">
        <f>IF(N357="zákl. přenesená",J357,0)</f>
        <v>0</v>
      </c>
      <c r="BH357" s="188">
        <f>IF(N357="sníž. přenesená",J357,0)</f>
        <v>0</v>
      </c>
      <c r="BI357" s="188">
        <f>IF(N357="nulová",J357,0)</f>
        <v>0</v>
      </c>
      <c r="BJ357" s="19" t="s">
        <v>82</v>
      </c>
      <c r="BK357" s="188">
        <f>ROUND(I357*H357,2)</f>
        <v>0</v>
      </c>
      <c r="BL357" s="19" t="s">
        <v>186</v>
      </c>
      <c r="BM357" s="187" t="s">
        <v>557</v>
      </c>
    </row>
    <row r="358" spans="1:65" s="13" customFormat="1" ht="22.5" x14ac:dyDescent="0.2">
      <c r="B358" s="194"/>
      <c r="C358" s="195"/>
      <c r="D358" s="196" t="s">
        <v>190</v>
      </c>
      <c r="E358" s="197" t="s">
        <v>19</v>
      </c>
      <c r="F358" s="198" t="s">
        <v>558</v>
      </c>
      <c r="G358" s="195"/>
      <c r="H358" s="199">
        <v>1</v>
      </c>
      <c r="I358" s="200"/>
      <c r="J358" s="195"/>
      <c r="K358" s="195"/>
      <c r="L358" s="201"/>
      <c r="M358" s="202"/>
      <c r="N358" s="203"/>
      <c r="O358" s="203"/>
      <c r="P358" s="203"/>
      <c r="Q358" s="203"/>
      <c r="R358" s="203"/>
      <c r="S358" s="203"/>
      <c r="T358" s="204"/>
      <c r="AT358" s="205" t="s">
        <v>190</v>
      </c>
      <c r="AU358" s="205" t="s">
        <v>84</v>
      </c>
      <c r="AV358" s="13" t="s">
        <v>84</v>
      </c>
      <c r="AW358" s="13" t="s">
        <v>35</v>
      </c>
      <c r="AX358" s="13" t="s">
        <v>74</v>
      </c>
      <c r="AY358" s="205" t="s">
        <v>179</v>
      </c>
    </row>
    <row r="359" spans="1:65" s="14" customFormat="1" ht="11.25" x14ac:dyDescent="0.2">
      <c r="B359" s="206"/>
      <c r="C359" s="207"/>
      <c r="D359" s="196" t="s">
        <v>190</v>
      </c>
      <c r="E359" s="208" t="s">
        <v>19</v>
      </c>
      <c r="F359" s="209" t="s">
        <v>194</v>
      </c>
      <c r="G359" s="207"/>
      <c r="H359" s="210">
        <v>1</v>
      </c>
      <c r="I359" s="211"/>
      <c r="J359" s="207"/>
      <c r="K359" s="207"/>
      <c r="L359" s="212"/>
      <c r="M359" s="213"/>
      <c r="N359" s="214"/>
      <c r="O359" s="214"/>
      <c r="P359" s="214"/>
      <c r="Q359" s="214"/>
      <c r="R359" s="214"/>
      <c r="S359" s="214"/>
      <c r="T359" s="215"/>
      <c r="AT359" s="216" t="s">
        <v>190</v>
      </c>
      <c r="AU359" s="216" t="s">
        <v>84</v>
      </c>
      <c r="AV359" s="14" t="s">
        <v>186</v>
      </c>
      <c r="AW359" s="14" t="s">
        <v>35</v>
      </c>
      <c r="AX359" s="14" t="s">
        <v>82</v>
      </c>
      <c r="AY359" s="216" t="s">
        <v>179</v>
      </c>
    </row>
    <row r="360" spans="1:65" s="12" customFormat="1" ht="22.9" customHeight="1" x14ac:dyDescent="0.2">
      <c r="B360" s="160"/>
      <c r="C360" s="161"/>
      <c r="D360" s="162" t="s">
        <v>73</v>
      </c>
      <c r="E360" s="174" t="s">
        <v>240</v>
      </c>
      <c r="F360" s="174" t="s">
        <v>559</v>
      </c>
      <c r="G360" s="161"/>
      <c r="H360" s="161"/>
      <c r="I360" s="164"/>
      <c r="J360" s="175">
        <f>BK360</f>
        <v>0</v>
      </c>
      <c r="K360" s="161"/>
      <c r="L360" s="166"/>
      <c r="M360" s="167"/>
      <c r="N360" s="168"/>
      <c r="O360" s="168"/>
      <c r="P360" s="169">
        <f>SUM(P361:P490)</f>
        <v>0</v>
      </c>
      <c r="Q360" s="168"/>
      <c r="R360" s="169">
        <f>SUM(R361:R490)</f>
        <v>0.53127524999999998</v>
      </c>
      <c r="S360" s="168"/>
      <c r="T360" s="170">
        <f>SUM(T361:T490)</f>
        <v>3254.1547839999994</v>
      </c>
      <c r="AR360" s="171" t="s">
        <v>82</v>
      </c>
      <c r="AT360" s="172" t="s">
        <v>73</v>
      </c>
      <c r="AU360" s="172" t="s">
        <v>82</v>
      </c>
      <c r="AY360" s="171" t="s">
        <v>179</v>
      </c>
      <c r="BK360" s="173">
        <f>SUM(BK361:BK490)</f>
        <v>0</v>
      </c>
    </row>
    <row r="361" spans="1:65" s="2" customFormat="1" ht="37.9" customHeight="1" x14ac:dyDescent="0.2">
      <c r="A361" s="36"/>
      <c r="B361" s="37"/>
      <c r="C361" s="176" t="s">
        <v>560</v>
      </c>
      <c r="D361" s="176" t="s">
        <v>181</v>
      </c>
      <c r="E361" s="177" t="s">
        <v>561</v>
      </c>
      <c r="F361" s="178" t="s">
        <v>562</v>
      </c>
      <c r="G361" s="179" t="s">
        <v>99</v>
      </c>
      <c r="H361" s="180">
        <v>2626.5</v>
      </c>
      <c r="I361" s="181"/>
      <c r="J361" s="182">
        <f>ROUND(I361*H361,2)</f>
        <v>0</v>
      </c>
      <c r="K361" s="178" t="s">
        <v>185</v>
      </c>
      <c r="L361" s="41"/>
      <c r="M361" s="183" t="s">
        <v>19</v>
      </c>
      <c r="N361" s="184" t="s">
        <v>45</v>
      </c>
      <c r="O361" s="66"/>
      <c r="P361" s="185">
        <f>O361*H361</f>
        <v>0</v>
      </c>
      <c r="Q361" s="185">
        <v>4.0000000000000003E-5</v>
      </c>
      <c r="R361" s="185">
        <f>Q361*H361</f>
        <v>0.10506000000000001</v>
      </c>
      <c r="S361" s="185">
        <v>0</v>
      </c>
      <c r="T361" s="186">
        <f>S361*H361</f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187" t="s">
        <v>186</v>
      </c>
      <c r="AT361" s="187" t="s">
        <v>181</v>
      </c>
      <c r="AU361" s="187" t="s">
        <v>84</v>
      </c>
      <c r="AY361" s="19" t="s">
        <v>179</v>
      </c>
      <c r="BE361" s="188">
        <f>IF(N361="základní",J361,0)</f>
        <v>0</v>
      </c>
      <c r="BF361" s="188">
        <f>IF(N361="snížená",J361,0)</f>
        <v>0</v>
      </c>
      <c r="BG361" s="188">
        <f>IF(N361="zákl. přenesená",J361,0)</f>
        <v>0</v>
      </c>
      <c r="BH361" s="188">
        <f>IF(N361="sníž. přenesená",J361,0)</f>
        <v>0</v>
      </c>
      <c r="BI361" s="188">
        <f>IF(N361="nulová",J361,0)</f>
        <v>0</v>
      </c>
      <c r="BJ361" s="19" t="s">
        <v>82</v>
      </c>
      <c r="BK361" s="188">
        <f>ROUND(I361*H361,2)</f>
        <v>0</v>
      </c>
      <c r="BL361" s="19" t="s">
        <v>186</v>
      </c>
      <c r="BM361" s="187" t="s">
        <v>563</v>
      </c>
    </row>
    <row r="362" spans="1:65" s="2" customFormat="1" ht="11.25" x14ac:dyDescent="0.2">
      <c r="A362" s="36"/>
      <c r="B362" s="37"/>
      <c r="C362" s="38"/>
      <c r="D362" s="189" t="s">
        <v>188</v>
      </c>
      <c r="E362" s="38"/>
      <c r="F362" s="190" t="s">
        <v>564</v>
      </c>
      <c r="G362" s="38"/>
      <c r="H362" s="38"/>
      <c r="I362" s="191"/>
      <c r="J362" s="38"/>
      <c r="K362" s="38"/>
      <c r="L362" s="41"/>
      <c r="M362" s="192"/>
      <c r="N362" s="193"/>
      <c r="O362" s="66"/>
      <c r="P362" s="66"/>
      <c r="Q362" s="66"/>
      <c r="R362" s="66"/>
      <c r="S362" s="66"/>
      <c r="T362" s="67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T362" s="19" t="s">
        <v>188</v>
      </c>
      <c r="AU362" s="19" t="s">
        <v>84</v>
      </c>
    </row>
    <row r="363" spans="1:65" s="13" customFormat="1" ht="11.25" x14ac:dyDescent="0.2">
      <c r="B363" s="194"/>
      <c r="C363" s="195"/>
      <c r="D363" s="196" t="s">
        <v>190</v>
      </c>
      <c r="E363" s="197" t="s">
        <v>19</v>
      </c>
      <c r="F363" s="198" t="s">
        <v>565</v>
      </c>
      <c r="G363" s="195"/>
      <c r="H363" s="199">
        <v>2626.5</v>
      </c>
      <c r="I363" s="200"/>
      <c r="J363" s="195"/>
      <c r="K363" s="195"/>
      <c r="L363" s="201"/>
      <c r="M363" s="202"/>
      <c r="N363" s="203"/>
      <c r="O363" s="203"/>
      <c r="P363" s="203"/>
      <c r="Q363" s="203"/>
      <c r="R363" s="203"/>
      <c r="S363" s="203"/>
      <c r="T363" s="204"/>
      <c r="AT363" s="205" t="s">
        <v>190</v>
      </c>
      <c r="AU363" s="205" t="s">
        <v>84</v>
      </c>
      <c r="AV363" s="13" t="s">
        <v>84</v>
      </c>
      <c r="AW363" s="13" t="s">
        <v>35</v>
      </c>
      <c r="AX363" s="13" t="s">
        <v>74</v>
      </c>
      <c r="AY363" s="205" t="s">
        <v>179</v>
      </c>
    </row>
    <row r="364" spans="1:65" s="14" customFormat="1" ht="11.25" x14ac:dyDescent="0.2">
      <c r="B364" s="206"/>
      <c r="C364" s="207"/>
      <c r="D364" s="196" t="s">
        <v>190</v>
      </c>
      <c r="E364" s="208" t="s">
        <v>19</v>
      </c>
      <c r="F364" s="209" t="s">
        <v>194</v>
      </c>
      <c r="G364" s="207"/>
      <c r="H364" s="210">
        <v>2626.5</v>
      </c>
      <c r="I364" s="211"/>
      <c r="J364" s="207"/>
      <c r="K364" s="207"/>
      <c r="L364" s="212"/>
      <c r="M364" s="213"/>
      <c r="N364" s="214"/>
      <c r="O364" s="214"/>
      <c r="P364" s="214"/>
      <c r="Q364" s="214"/>
      <c r="R364" s="214"/>
      <c r="S364" s="214"/>
      <c r="T364" s="215"/>
      <c r="AT364" s="216" t="s">
        <v>190</v>
      </c>
      <c r="AU364" s="216" t="s">
        <v>84</v>
      </c>
      <c r="AV364" s="14" t="s">
        <v>186</v>
      </c>
      <c r="AW364" s="14" t="s">
        <v>35</v>
      </c>
      <c r="AX364" s="14" t="s">
        <v>82</v>
      </c>
      <c r="AY364" s="216" t="s">
        <v>179</v>
      </c>
    </row>
    <row r="365" spans="1:65" s="2" customFormat="1" ht="33" customHeight="1" x14ac:dyDescent="0.2">
      <c r="A365" s="36"/>
      <c r="B365" s="37"/>
      <c r="C365" s="176" t="s">
        <v>566</v>
      </c>
      <c r="D365" s="176" t="s">
        <v>181</v>
      </c>
      <c r="E365" s="177" t="s">
        <v>567</v>
      </c>
      <c r="F365" s="178" t="s">
        <v>568</v>
      </c>
      <c r="G365" s="179" t="s">
        <v>282</v>
      </c>
      <c r="H365" s="180">
        <v>11</v>
      </c>
      <c r="I365" s="181"/>
      <c r="J365" s="182">
        <f>ROUND(I365*H365,2)</f>
        <v>0</v>
      </c>
      <c r="K365" s="178" t="s">
        <v>185</v>
      </c>
      <c r="L365" s="41"/>
      <c r="M365" s="183" t="s">
        <v>19</v>
      </c>
      <c r="N365" s="184" t="s">
        <v>45</v>
      </c>
      <c r="O365" s="66"/>
      <c r="P365" s="185">
        <f>O365*H365</f>
        <v>0</v>
      </c>
      <c r="Q365" s="185">
        <v>6.8799999999999998E-3</v>
      </c>
      <c r="R365" s="185">
        <f>Q365*H365</f>
        <v>7.5679999999999997E-2</v>
      </c>
      <c r="S365" s="185">
        <v>0</v>
      </c>
      <c r="T365" s="186">
        <f>S365*H365</f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187" t="s">
        <v>186</v>
      </c>
      <c r="AT365" s="187" t="s">
        <v>181</v>
      </c>
      <c r="AU365" s="187" t="s">
        <v>84</v>
      </c>
      <c r="AY365" s="19" t="s">
        <v>179</v>
      </c>
      <c r="BE365" s="188">
        <f>IF(N365="základní",J365,0)</f>
        <v>0</v>
      </c>
      <c r="BF365" s="188">
        <f>IF(N365="snížená",J365,0)</f>
        <v>0</v>
      </c>
      <c r="BG365" s="188">
        <f>IF(N365="zákl. přenesená",J365,0)</f>
        <v>0</v>
      </c>
      <c r="BH365" s="188">
        <f>IF(N365="sníž. přenesená",J365,0)</f>
        <v>0</v>
      </c>
      <c r="BI365" s="188">
        <f>IF(N365="nulová",J365,0)</f>
        <v>0</v>
      </c>
      <c r="BJ365" s="19" t="s">
        <v>82</v>
      </c>
      <c r="BK365" s="188">
        <f>ROUND(I365*H365,2)</f>
        <v>0</v>
      </c>
      <c r="BL365" s="19" t="s">
        <v>186</v>
      </c>
      <c r="BM365" s="187" t="s">
        <v>569</v>
      </c>
    </row>
    <row r="366" spans="1:65" s="2" customFormat="1" ht="11.25" x14ac:dyDescent="0.2">
      <c r="A366" s="36"/>
      <c r="B366" s="37"/>
      <c r="C366" s="38"/>
      <c r="D366" s="189" t="s">
        <v>188</v>
      </c>
      <c r="E366" s="38"/>
      <c r="F366" s="190" t="s">
        <v>570</v>
      </c>
      <c r="G366" s="38"/>
      <c r="H366" s="38"/>
      <c r="I366" s="191"/>
      <c r="J366" s="38"/>
      <c r="K366" s="38"/>
      <c r="L366" s="41"/>
      <c r="M366" s="192"/>
      <c r="N366" s="193"/>
      <c r="O366" s="66"/>
      <c r="P366" s="66"/>
      <c r="Q366" s="66"/>
      <c r="R366" s="66"/>
      <c r="S366" s="66"/>
      <c r="T366" s="67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T366" s="19" t="s">
        <v>188</v>
      </c>
      <c r="AU366" s="19" t="s">
        <v>84</v>
      </c>
    </row>
    <row r="367" spans="1:65" s="15" customFormat="1" ht="11.25" x14ac:dyDescent="0.2">
      <c r="B367" s="217"/>
      <c r="C367" s="218"/>
      <c r="D367" s="196" t="s">
        <v>190</v>
      </c>
      <c r="E367" s="219" t="s">
        <v>19</v>
      </c>
      <c r="F367" s="220" t="s">
        <v>571</v>
      </c>
      <c r="G367" s="218"/>
      <c r="H367" s="219" t="s">
        <v>19</v>
      </c>
      <c r="I367" s="221"/>
      <c r="J367" s="218"/>
      <c r="K367" s="218"/>
      <c r="L367" s="222"/>
      <c r="M367" s="223"/>
      <c r="N367" s="224"/>
      <c r="O367" s="224"/>
      <c r="P367" s="224"/>
      <c r="Q367" s="224"/>
      <c r="R367" s="224"/>
      <c r="S367" s="224"/>
      <c r="T367" s="225"/>
      <c r="AT367" s="226" t="s">
        <v>190</v>
      </c>
      <c r="AU367" s="226" t="s">
        <v>84</v>
      </c>
      <c r="AV367" s="15" t="s">
        <v>82</v>
      </c>
      <c r="AW367" s="15" t="s">
        <v>35</v>
      </c>
      <c r="AX367" s="15" t="s">
        <v>74</v>
      </c>
      <c r="AY367" s="226" t="s">
        <v>179</v>
      </c>
    </row>
    <row r="368" spans="1:65" s="13" customFormat="1" ht="11.25" x14ac:dyDescent="0.2">
      <c r="B368" s="194"/>
      <c r="C368" s="195"/>
      <c r="D368" s="196" t="s">
        <v>190</v>
      </c>
      <c r="E368" s="197" t="s">
        <v>19</v>
      </c>
      <c r="F368" s="198" t="s">
        <v>252</v>
      </c>
      <c r="G368" s="195"/>
      <c r="H368" s="199">
        <v>11</v>
      </c>
      <c r="I368" s="200"/>
      <c r="J368" s="195"/>
      <c r="K368" s="195"/>
      <c r="L368" s="201"/>
      <c r="M368" s="202"/>
      <c r="N368" s="203"/>
      <c r="O368" s="203"/>
      <c r="P368" s="203"/>
      <c r="Q368" s="203"/>
      <c r="R368" s="203"/>
      <c r="S368" s="203"/>
      <c r="T368" s="204"/>
      <c r="AT368" s="205" t="s">
        <v>190</v>
      </c>
      <c r="AU368" s="205" t="s">
        <v>84</v>
      </c>
      <c r="AV368" s="13" t="s">
        <v>84</v>
      </c>
      <c r="AW368" s="13" t="s">
        <v>35</v>
      </c>
      <c r="AX368" s="13" t="s">
        <v>74</v>
      </c>
      <c r="AY368" s="205" t="s">
        <v>179</v>
      </c>
    </row>
    <row r="369" spans="1:65" s="14" customFormat="1" ht="11.25" x14ac:dyDescent="0.2">
      <c r="B369" s="206"/>
      <c r="C369" s="207"/>
      <c r="D369" s="196" t="s">
        <v>190</v>
      </c>
      <c r="E369" s="208" t="s">
        <v>19</v>
      </c>
      <c r="F369" s="209" t="s">
        <v>194</v>
      </c>
      <c r="G369" s="207"/>
      <c r="H369" s="210">
        <v>11</v>
      </c>
      <c r="I369" s="211"/>
      <c r="J369" s="207"/>
      <c r="K369" s="207"/>
      <c r="L369" s="212"/>
      <c r="M369" s="213"/>
      <c r="N369" s="214"/>
      <c r="O369" s="214"/>
      <c r="P369" s="214"/>
      <c r="Q369" s="214"/>
      <c r="R369" s="214"/>
      <c r="S369" s="214"/>
      <c r="T369" s="215"/>
      <c r="AT369" s="216" t="s">
        <v>190</v>
      </c>
      <c r="AU369" s="216" t="s">
        <v>84</v>
      </c>
      <c r="AV369" s="14" t="s">
        <v>186</v>
      </c>
      <c r="AW369" s="14" t="s">
        <v>35</v>
      </c>
      <c r="AX369" s="14" t="s">
        <v>82</v>
      </c>
      <c r="AY369" s="216" t="s">
        <v>179</v>
      </c>
    </row>
    <row r="370" spans="1:65" s="2" customFormat="1" ht="24.2" customHeight="1" x14ac:dyDescent="0.2">
      <c r="A370" s="36"/>
      <c r="B370" s="37"/>
      <c r="C370" s="227" t="s">
        <v>572</v>
      </c>
      <c r="D370" s="227" t="s">
        <v>259</v>
      </c>
      <c r="E370" s="228" t="s">
        <v>573</v>
      </c>
      <c r="F370" s="229" t="s">
        <v>574</v>
      </c>
      <c r="G370" s="230" t="s">
        <v>282</v>
      </c>
      <c r="H370" s="231">
        <v>11</v>
      </c>
      <c r="I370" s="232"/>
      <c r="J370" s="233">
        <f>ROUND(I370*H370,2)</f>
        <v>0</v>
      </c>
      <c r="K370" s="229" t="s">
        <v>19</v>
      </c>
      <c r="L370" s="234"/>
      <c r="M370" s="235" t="s">
        <v>19</v>
      </c>
      <c r="N370" s="236" t="s">
        <v>45</v>
      </c>
      <c r="O370" s="66"/>
      <c r="P370" s="185">
        <f>O370*H370</f>
        <v>0</v>
      </c>
      <c r="Q370" s="185">
        <v>0</v>
      </c>
      <c r="R370" s="185">
        <f>Q370*H370</f>
        <v>0</v>
      </c>
      <c r="S370" s="185">
        <v>0</v>
      </c>
      <c r="T370" s="186">
        <f>S370*H370</f>
        <v>0</v>
      </c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R370" s="187" t="s">
        <v>235</v>
      </c>
      <c r="AT370" s="187" t="s">
        <v>259</v>
      </c>
      <c r="AU370" s="187" t="s">
        <v>84</v>
      </c>
      <c r="AY370" s="19" t="s">
        <v>179</v>
      </c>
      <c r="BE370" s="188">
        <f>IF(N370="základní",J370,0)</f>
        <v>0</v>
      </c>
      <c r="BF370" s="188">
        <f>IF(N370="snížená",J370,0)</f>
        <v>0</v>
      </c>
      <c r="BG370" s="188">
        <f>IF(N370="zákl. přenesená",J370,0)</f>
        <v>0</v>
      </c>
      <c r="BH370" s="188">
        <f>IF(N370="sníž. přenesená",J370,0)</f>
        <v>0</v>
      </c>
      <c r="BI370" s="188">
        <f>IF(N370="nulová",J370,0)</f>
        <v>0</v>
      </c>
      <c r="BJ370" s="19" t="s">
        <v>82</v>
      </c>
      <c r="BK370" s="188">
        <f>ROUND(I370*H370,2)</f>
        <v>0</v>
      </c>
      <c r="BL370" s="19" t="s">
        <v>186</v>
      </c>
      <c r="BM370" s="187" t="s">
        <v>575</v>
      </c>
    </row>
    <row r="371" spans="1:65" s="2" customFormat="1" ht="117" x14ac:dyDescent="0.2">
      <c r="A371" s="36"/>
      <c r="B371" s="37"/>
      <c r="C371" s="38"/>
      <c r="D371" s="196" t="s">
        <v>300</v>
      </c>
      <c r="E371" s="38"/>
      <c r="F371" s="237" t="s">
        <v>576</v>
      </c>
      <c r="G371" s="38"/>
      <c r="H371" s="38"/>
      <c r="I371" s="191"/>
      <c r="J371" s="38"/>
      <c r="K371" s="38"/>
      <c r="L371" s="41"/>
      <c r="M371" s="192"/>
      <c r="N371" s="193"/>
      <c r="O371" s="66"/>
      <c r="P371" s="66"/>
      <c r="Q371" s="66"/>
      <c r="R371" s="66"/>
      <c r="S371" s="66"/>
      <c r="T371" s="67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T371" s="19" t="s">
        <v>300</v>
      </c>
      <c r="AU371" s="19" t="s">
        <v>84</v>
      </c>
    </row>
    <row r="372" spans="1:65" s="2" customFormat="1" ht="49.15" customHeight="1" x14ac:dyDescent="0.2">
      <c r="A372" s="36"/>
      <c r="B372" s="37"/>
      <c r="C372" s="176" t="s">
        <v>577</v>
      </c>
      <c r="D372" s="176" t="s">
        <v>181</v>
      </c>
      <c r="E372" s="177" t="s">
        <v>578</v>
      </c>
      <c r="F372" s="178" t="s">
        <v>579</v>
      </c>
      <c r="G372" s="179" t="s">
        <v>282</v>
      </c>
      <c r="H372" s="180">
        <v>220</v>
      </c>
      <c r="I372" s="181"/>
      <c r="J372" s="182">
        <f>ROUND(I372*H372,2)</f>
        <v>0</v>
      </c>
      <c r="K372" s="178" t="s">
        <v>185</v>
      </c>
      <c r="L372" s="41"/>
      <c r="M372" s="183" t="s">
        <v>19</v>
      </c>
      <c r="N372" s="184" t="s">
        <v>45</v>
      </c>
      <c r="O372" s="66"/>
      <c r="P372" s="185">
        <f>O372*H372</f>
        <v>0</v>
      </c>
      <c r="Q372" s="185">
        <v>0</v>
      </c>
      <c r="R372" s="185">
        <f>Q372*H372</f>
        <v>0</v>
      </c>
      <c r="S372" s="185">
        <v>0</v>
      </c>
      <c r="T372" s="186">
        <f>S372*H372</f>
        <v>0</v>
      </c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R372" s="187" t="s">
        <v>186</v>
      </c>
      <c r="AT372" s="187" t="s">
        <v>181</v>
      </c>
      <c r="AU372" s="187" t="s">
        <v>84</v>
      </c>
      <c r="AY372" s="19" t="s">
        <v>179</v>
      </c>
      <c r="BE372" s="188">
        <f>IF(N372="základní",J372,0)</f>
        <v>0</v>
      </c>
      <c r="BF372" s="188">
        <f>IF(N372="snížená",J372,0)</f>
        <v>0</v>
      </c>
      <c r="BG372" s="188">
        <f>IF(N372="zákl. přenesená",J372,0)</f>
        <v>0</v>
      </c>
      <c r="BH372" s="188">
        <f>IF(N372="sníž. přenesená",J372,0)</f>
        <v>0</v>
      </c>
      <c r="BI372" s="188">
        <f>IF(N372="nulová",J372,0)</f>
        <v>0</v>
      </c>
      <c r="BJ372" s="19" t="s">
        <v>82</v>
      </c>
      <c r="BK372" s="188">
        <f>ROUND(I372*H372,2)</f>
        <v>0</v>
      </c>
      <c r="BL372" s="19" t="s">
        <v>186</v>
      </c>
      <c r="BM372" s="187" t="s">
        <v>580</v>
      </c>
    </row>
    <row r="373" spans="1:65" s="2" customFormat="1" ht="11.25" x14ac:dyDescent="0.2">
      <c r="A373" s="36"/>
      <c r="B373" s="37"/>
      <c r="C373" s="38"/>
      <c r="D373" s="189" t="s">
        <v>188</v>
      </c>
      <c r="E373" s="38"/>
      <c r="F373" s="190" t="s">
        <v>581</v>
      </c>
      <c r="G373" s="38"/>
      <c r="H373" s="38"/>
      <c r="I373" s="191"/>
      <c r="J373" s="38"/>
      <c r="K373" s="38"/>
      <c r="L373" s="41"/>
      <c r="M373" s="192"/>
      <c r="N373" s="193"/>
      <c r="O373" s="66"/>
      <c r="P373" s="66"/>
      <c r="Q373" s="66"/>
      <c r="R373" s="66"/>
      <c r="S373" s="66"/>
      <c r="T373" s="67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T373" s="19" t="s">
        <v>188</v>
      </c>
      <c r="AU373" s="19" t="s">
        <v>84</v>
      </c>
    </row>
    <row r="374" spans="1:65" s="15" customFormat="1" ht="11.25" x14ac:dyDescent="0.2">
      <c r="B374" s="217"/>
      <c r="C374" s="218"/>
      <c r="D374" s="196" t="s">
        <v>190</v>
      </c>
      <c r="E374" s="219" t="s">
        <v>19</v>
      </c>
      <c r="F374" s="220" t="s">
        <v>582</v>
      </c>
      <c r="G374" s="218"/>
      <c r="H374" s="219" t="s">
        <v>19</v>
      </c>
      <c r="I374" s="221"/>
      <c r="J374" s="218"/>
      <c r="K374" s="218"/>
      <c r="L374" s="222"/>
      <c r="M374" s="223"/>
      <c r="N374" s="224"/>
      <c r="O374" s="224"/>
      <c r="P374" s="224"/>
      <c r="Q374" s="224"/>
      <c r="R374" s="224"/>
      <c r="S374" s="224"/>
      <c r="T374" s="225"/>
      <c r="AT374" s="226" t="s">
        <v>190</v>
      </c>
      <c r="AU374" s="226" t="s">
        <v>84</v>
      </c>
      <c r="AV374" s="15" t="s">
        <v>82</v>
      </c>
      <c r="AW374" s="15" t="s">
        <v>35</v>
      </c>
      <c r="AX374" s="15" t="s">
        <v>74</v>
      </c>
      <c r="AY374" s="226" t="s">
        <v>179</v>
      </c>
    </row>
    <row r="375" spans="1:65" s="13" customFormat="1" ht="11.25" x14ac:dyDescent="0.2">
      <c r="B375" s="194"/>
      <c r="C375" s="195"/>
      <c r="D375" s="196" t="s">
        <v>190</v>
      </c>
      <c r="E375" s="197" t="s">
        <v>19</v>
      </c>
      <c r="F375" s="198" t="s">
        <v>583</v>
      </c>
      <c r="G375" s="195"/>
      <c r="H375" s="199">
        <v>220</v>
      </c>
      <c r="I375" s="200"/>
      <c r="J375" s="195"/>
      <c r="K375" s="195"/>
      <c r="L375" s="201"/>
      <c r="M375" s="202"/>
      <c r="N375" s="203"/>
      <c r="O375" s="203"/>
      <c r="P375" s="203"/>
      <c r="Q375" s="203"/>
      <c r="R375" s="203"/>
      <c r="S375" s="203"/>
      <c r="T375" s="204"/>
      <c r="AT375" s="205" t="s">
        <v>190</v>
      </c>
      <c r="AU375" s="205" t="s">
        <v>84</v>
      </c>
      <c r="AV375" s="13" t="s">
        <v>84</v>
      </c>
      <c r="AW375" s="13" t="s">
        <v>35</v>
      </c>
      <c r="AX375" s="13" t="s">
        <v>74</v>
      </c>
      <c r="AY375" s="205" t="s">
        <v>179</v>
      </c>
    </row>
    <row r="376" spans="1:65" s="14" customFormat="1" ht="11.25" x14ac:dyDescent="0.2">
      <c r="B376" s="206"/>
      <c r="C376" s="207"/>
      <c r="D376" s="196" t="s">
        <v>190</v>
      </c>
      <c r="E376" s="208" t="s">
        <v>19</v>
      </c>
      <c r="F376" s="209" t="s">
        <v>194</v>
      </c>
      <c r="G376" s="207"/>
      <c r="H376" s="210">
        <v>220</v>
      </c>
      <c r="I376" s="211"/>
      <c r="J376" s="207"/>
      <c r="K376" s="207"/>
      <c r="L376" s="212"/>
      <c r="M376" s="213"/>
      <c r="N376" s="214"/>
      <c r="O376" s="214"/>
      <c r="P376" s="214"/>
      <c r="Q376" s="214"/>
      <c r="R376" s="214"/>
      <c r="S376" s="214"/>
      <c r="T376" s="215"/>
      <c r="AT376" s="216" t="s">
        <v>190</v>
      </c>
      <c r="AU376" s="216" t="s">
        <v>84</v>
      </c>
      <c r="AV376" s="14" t="s">
        <v>186</v>
      </c>
      <c r="AW376" s="14" t="s">
        <v>35</v>
      </c>
      <c r="AX376" s="14" t="s">
        <v>82</v>
      </c>
      <c r="AY376" s="216" t="s">
        <v>179</v>
      </c>
    </row>
    <row r="377" spans="1:65" s="2" customFormat="1" ht="37.9" customHeight="1" x14ac:dyDescent="0.2">
      <c r="A377" s="36"/>
      <c r="B377" s="37"/>
      <c r="C377" s="227" t="s">
        <v>584</v>
      </c>
      <c r="D377" s="227" t="s">
        <v>259</v>
      </c>
      <c r="E377" s="228" t="s">
        <v>585</v>
      </c>
      <c r="F377" s="229" t="s">
        <v>586</v>
      </c>
      <c r="G377" s="230" t="s">
        <v>282</v>
      </c>
      <c r="H377" s="231">
        <v>220</v>
      </c>
      <c r="I377" s="232"/>
      <c r="J377" s="233">
        <f>ROUND(I377*H377,2)</f>
        <v>0</v>
      </c>
      <c r="K377" s="229" t="s">
        <v>185</v>
      </c>
      <c r="L377" s="234"/>
      <c r="M377" s="235" t="s">
        <v>19</v>
      </c>
      <c r="N377" s="236" t="s">
        <v>45</v>
      </c>
      <c r="O377" s="66"/>
      <c r="P377" s="185">
        <f>O377*H377</f>
        <v>0</v>
      </c>
      <c r="Q377" s="185">
        <v>2.1000000000000001E-4</v>
      </c>
      <c r="R377" s="185">
        <f>Q377*H377</f>
        <v>4.6200000000000005E-2</v>
      </c>
      <c r="S377" s="185">
        <v>0</v>
      </c>
      <c r="T377" s="186">
        <f>S377*H377</f>
        <v>0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187" t="s">
        <v>235</v>
      </c>
      <c r="AT377" s="187" t="s">
        <v>259</v>
      </c>
      <c r="AU377" s="187" t="s">
        <v>84</v>
      </c>
      <c r="AY377" s="19" t="s">
        <v>179</v>
      </c>
      <c r="BE377" s="188">
        <f>IF(N377="základní",J377,0)</f>
        <v>0</v>
      </c>
      <c r="BF377" s="188">
        <f>IF(N377="snížená",J377,0)</f>
        <v>0</v>
      </c>
      <c r="BG377" s="188">
        <f>IF(N377="zákl. přenesená",J377,0)</f>
        <v>0</v>
      </c>
      <c r="BH377" s="188">
        <f>IF(N377="sníž. přenesená",J377,0)</f>
        <v>0</v>
      </c>
      <c r="BI377" s="188">
        <f>IF(N377="nulová",J377,0)</f>
        <v>0</v>
      </c>
      <c r="BJ377" s="19" t="s">
        <v>82</v>
      </c>
      <c r="BK377" s="188">
        <f>ROUND(I377*H377,2)</f>
        <v>0</v>
      </c>
      <c r="BL377" s="19" t="s">
        <v>186</v>
      </c>
      <c r="BM377" s="187" t="s">
        <v>587</v>
      </c>
    </row>
    <row r="378" spans="1:65" s="2" customFormat="1" ht="44.25" customHeight="1" x14ac:dyDescent="0.2">
      <c r="A378" s="36"/>
      <c r="B378" s="37"/>
      <c r="C378" s="176" t="s">
        <v>588</v>
      </c>
      <c r="D378" s="176" t="s">
        <v>181</v>
      </c>
      <c r="E378" s="177" t="s">
        <v>589</v>
      </c>
      <c r="F378" s="178" t="s">
        <v>590</v>
      </c>
      <c r="G378" s="179" t="s">
        <v>99</v>
      </c>
      <c r="H378" s="180">
        <v>58.875</v>
      </c>
      <c r="I378" s="181"/>
      <c r="J378" s="182">
        <f>ROUND(I378*H378,2)</f>
        <v>0</v>
      </c>
      <c r="K378" s="178" t="s">
        <v>185</v>
      </c>
      <c r="L378" s="41"/>
      <c r="M378" s="183" t="s">
        <v>19</v>
      </c>
      <c r="N378" s="184" t="s">
        <v>45</v>
      </c>
      <c r="O378" s="66"/>
      <c r="P378" s="185">
        <f>O378*H378</f>
        <v>0</v>
      </c>
      <c r="Q378" s="185">
        <v>9.5E-4</v>
      </c>
      <c r="R378" s="185">
        <f>Q378*H378</f>
        <v>5.5931250000000002E-2</v>
      </c>
      <c r="S378" s="185">
        <v>0</v>
      </c>
      <c r="T378" s="186">
        <f>S378*H378</f>
        <v>0</v>
      </c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R378" s="187" t="s">
        <v>186</v>
      </c>
      <c r="AT378" s="187" t="s">
        <v>181</v>
      </c>
      <c r="AU378" s="187" t="s">
        <v>84</v>
      </c>
      <c r="AY378" s="19" t="s">
        <v>179</v>
      </c>
      <c r="BE378" s="188">
        <f>IF(N378="základní",J378,0)</f>
        <v>0</v>
      </c>
      <c r="BF378" s="188">
        <f>IF(N378="snížená",J378,0)</f>
        <v>0</v>
      </c>
      <c r="BG378" s="188">
        <f>IF(N378="zákl. přenesená",J378,0)</f>
        <v>0</v>
      </c>
      <c r="BH378" s="188">
        <f>IF(N378="sníž. přenesená",J378,0)</f>
        <v>0</v>
      </c>
      <c r="BI378" s="188">
        <f>IF(N378="nulová",J378,0)</f>
        <v>0</v>
      </c>
      <c r="BJ378" s="19" t="s">
        <v>82</v>
      </c>
      <c r="BK378" s="188">
        <f>ROUND(I378*H378,2)</f>
        <v>0</v>
      </c>
      <c r="BL378" s="19" t="s">
        <v>186</v>
      </c>
      <c r="BM378" s="187" t="s">
        <v>591</v>
      </c>
    </row>
    <row r="379" spans="1:65" s="2" customFormat="1" ht="11.25" x14ac:dyDescent="0.2">
      <c r="A379" s="36"/>
      <c r="B379" s="37"/>
      <c r="C379" s="38"/>
      <c r="D379" s="189" t="s">
        <v>188</v>
      </c>
      <c r="E379" s="38"/>
      <c r="F379" s="190" t="s">
        <v>592</v>
      </c>
      <c r="G379" s="38"/>
      <c r="H379" s="38"/>
      <c r="I379" s="191"/>
      <c r="J379" s="38"/>
      <c r="K379" s="38"/>
      <c r="L379" s="41"/>
      <c r="M379" s="192"/>
      <c r="N379" s="193"/>
      <c r="O379" s="66"/>
      <c r="P379" s="66"/>
      <c r="Q379" s="66"/>
      <c r="R379" s="66"/>
      <c r="S379" s="66"/>
      <c r="T379" s="67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T379" s="19" t="s">
        <v>188</v>
      </c>
      <c r="AU379" s="19" t="s">
        <v>84</v>
      </c>
    </row>
    <row r="380" spans="1:65" s="15" customFormat="1" ht="11.25" x14ac:dyDescent="0.2">
      <c r="B380" s="217"/>
      <c r="C380" s="218"/>
      <c r="D380" s="196" t="s">
        <v>190</v>
      </c>
      <c r="E380" s="219" t="s">
        <v>19</v>
      </c>
      <c r="F380" s="220" t="s">
        <v>593</v>
      </c>
      <c r="G380" s="218"/>
      <c r="H380" s="219" t="s">
        <v>19</v>
      </c>
      <c r="I380" s="221"/>
      <c r="J380" s="218"/>
      <c r="K380" s="218"/>
      <c r="L380" s="222"/>
      <c r="M380" s="223"/>
      <c r="N380" s="224"/>
      <c r="O380" s="224"/>
      <c r="P380" s="224"/>
      <c r="Q380" s="224"/>
      <c r="R380" s="224"/>
      <c r="S380" s="224"/>
      <c r="T380" s="225"/>
      <c r="AT380" s="226" t="s">
        <v>190</v>
      </c>
      <c r="AU380" s="226" t="s">
        <v>84</v>
      </c>
      <c r="AV380" s="15" t="s">
        <v>82</v>
      </c>
      <c r="AW380" s="15" t="s">
        <v>35</v>
      </c>
      <c r="AX380" s="15" t="s">
        <v>74</v>
      </c>
      <c r="AY380" s="226" t="s">
        <v>179</v>
      </c>
    </row>
    <row r="381" spans="1:65" s="13" customFormat="1" ht="11.25" x14ac:dyDescent="0.2">
      <c r="B381" s="194"/>
      <c r="C381" s="195"/>
      <c r="D381" s="196" t="s">
        <v>190</v>
      </c>
      <c r="E381" s="197" t="s">
        <v>19</v>
      </c>
      <c r="F381" s="198" t="s">
        <v>594</v>
      </c>
      <c r="G381" s="195"/>
      <c r="H381" s="199">
        <v>50.4</v>
      </c>
      <c r="I381" s="200"/>
      <c r="J381" s="195"/>
      <c r="K381" s="195"/>
      <c r="L381" s="201"/>
      <c r="M381" s="202"/>
      <c r="N381" s="203"/>
      <c r="O381" s="203"/>
      <c r="P381" s="203"/>
      <c r="Q381" s="203"/>
      <c r="R381" s="203"/>
      <c r="S381" s="203"/>
      <c r="T381" s="204"/>
      <c r="AT381" s="205" t="s">
        <v>190</v>
      </c>
      <c r="AU381" s="205" t="s">
        <v>84</v>
      </c>
      <c r="AV381" s="13" t="s">
        <v>84</v>
      </c>
      <c r="AW381" s="13" t="s">
        <v>35</v>
      </c>
      <c r="AX381" s="13" t="s">
        <v>74</v>
      </c>
      <c r="AY381" s="205" t="s">
        <v>179</v>
      </c>
    </row>
    <row r="382" spans="1:65" s="13" customFormat="1" ht="11.25" x14ac:dyDescent="0.2">
      <c r="B382" s="194"/>
      <c r="C382" s="195"/>
      <c r="D382" s="196" t="s">
        <v>190</v>
      </c>
      <c r="E382" s="197" t="s">
        <v>19</v>
      </c>
      <c r="F382" s="198" t="s">
        <v>595</v>
      </c>
      <c r="G382" s="195"/>
      <c r="H382" s="199">
        <v>8.4749999999999996</v>
      </c>
      <c r="I382" s="200"/>
      <c r="J382" s="195"/>
      <c r="K382" s="195"/>
      <c r="L382" s="201"/>
      <c r="M382" s="202"/>
      <c r="N382" s="203"/>
      <c r="O382" s="203"/>
      <c r="P382" s="203"/>
      <c r="Q382" s="203"/>
      <c r="R382" s="203"/>
      <c r="S382" s="203"/>
      <c r="T382" s="204"/>
      <c r="AT382" s="205" t="s">
        <v>190</v>
      </c>
      <c r="AU382" s="205" t="s">
        <v>84</v>
      </c>
      <c r="AV382" s="13" t="s">
        <v>84</v>
      </c>
      <c r="AW382" s="13" t="s">
        <v>35</v>
      </c>
      <c r="AX382" s="13" t="s">
        <v>74</v>
      </c>
      <c r="AY382" s="205" t="s">
        <v>179</v>
      </c>
    </row>
    <row r="383" spans="1:65" s="14" customFormat="1" ht="11.25" x14ac:dyDescent="0.2">
      <c r="B383" s="206"/>
      <c r="C383" s="207"/>
      <c r="D383" s="196" t="s">
        <v>190</v>
      </c>
      <c r="E383" s="208" t="s">
        <v>19</v>
      </c>
      <c r="F383" s="209" t="s">
        <v>194</v>
      </c>
      <c r="G383" s="207"/>
      <c r="H383" s="210">
        <v>58.875</v>
      </c>
      <c r="I383" s="211"/>
      <c r="J383" s="207"/>
      <c r="K383" s="207"/>
      <c r="L383" s="212"/>
      <c r="M383" s="213"/>
      <c r="N383" s="214"/>
      <c r="O383" s="214"/>
      <c r="P383" s="214"/>
      <c r="Q383" s="214"/>
      <c r="R383" s="214"/>
      <c r="S383" s="214"/>
      <c r="T383" s="215"/>
      <c r="AT383" s="216" t="s">
        <v>190</v>
      </c>
      <c r="AU383" s="216" t="s">
        <v>84</v>
      </c>
      <c r="AV383" s="14" t="s">
        <v>186</v>
      </c>
      <c r="AW383" s="14" t="s">
        <v>35</v>
      </c>
      <c r="AX383" s="14" t="s">
        <v>82</v>
      </c>
      <c r="AY383" s="216" t="s">
        <v>179</v>
      </c>
    </row>
    <row r="384" spans="1:65" s="2" customFormat="1" ht="37.9" customHeight="1" x14ac:dyDescent="0.2">
      <c r="A384" s="36"/>
      <c r="B384" s="37"/>
      <c r="C384" s="176" t="s">
        <v>596</v>
      </c>
      <c r="D384" s="176" t="s">
        <v>181</v>
      </c>
      <c r="E384" s="177" t="s">
        <v>597</v>
      </c>
      <c r="F384" s="178" t="s">
        <v>598</v>
      </c>
      <c r="G384" s="179" t="s">
        <v>111</v>
      </c>
      <c r="H384" s="180">
        <v>11.744</v>
      </c>
      <c r="I384" s="181"/>
      <c r="J384" s="182">
        <f>ROUND(I384*H384,2)</f>
        <v>0</v>
      </c>
      <c r="K384" s="178" t="s">
        <v>185</v>
      </c>
      <c r="L384" s="41"/>
      <c r="M384" s="183" t="s">
        <v>19</v>
      </c>
      <c r="N384" s="184" t="s">
        <v>45</v>
      </c>
      <c r="O384" s="66"/>
      <c r="P384" s="185">
        <f>O384*H384</f>
        <v>0</v>
      </c>
      <c r="Q384" s="185">
        <v>2E-3</v>
      </c>
      <c r="R384" s="185">
        <f>Q384*H384</f>
        <v>2.3487999999999998E-2</v>
      </c>
      <c r="S384" s="185">
        <v>0</v>
      </c>
      <c r="T384" s="186">
        <f>S384*H384</f>
        <v>0</v>
      </c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R384" s="187" t="s">
        <v>186</v>
      </c>
      <c r="AT384" s="187" t="s">
        <v>181</v>
      </c>
      <c r="AU384" s="187" t="s">
        <v>84</v>
      </c>
      <c r="AY384" s="19" t="s">
        <v>179</v>
      </c>
      <c r="BE384" s="188">
        <f>IF(N384="základní",J384,0)</f>
        <v>0</v>
      </c>
      <c r="BF384" s="188">
        <f>IF(N384="snížená",J384,0)</f>
        <v>0</v>
      </c>
      <c r="BG384" s="188">
        <f>IF(N384="zákl. přenesená",J384,0)</f>
        <v>0</v>
      </c>
      <c r="BH384" s="188">
        <f>IF(N384="sníž. přenesená",J384,0)</f>
        <v>0</v>
      </c>
      <c r="BI384" s="188">
        <f>IF(N384="nulová",J384,0)</f>
        <v>0</v>
      </c>
      <c r="BJ384" s="19" t="s">
        <v>82</v>
      </c>
      <c r="BK384" s="188">
        <f>ROUND(I384*H384,2)</f>
        <v>0</v>
      </c>
      <c r="BL384" s="19" t="s">
        <v>186</v>
      </c>
      <c r="BM384" s="187" t="s">
        <v>599</v>
      </c>
    </row>
    <row r="385" spans="1:65" s="2" customFormat="1" ht="11.25" x14ac:dyDescent="0.2">
      <c r="A385" s="36"/>
      <c r="B385" s="37"/>
      <c r="C385" s="38"/>
      <c r="D385" s="189" t="s">
        <v>188</v>
      </c>
      <c r="E385" s="38"/>
      <c r="F385" s="190" t="s">
        <v>600</v>
      </c>
      <c r="G385" s="38"/>
      <c r="H385" s="38"/>
      <c r="I385" s="191"/>
      <c r="J385" s="38"/>
      <c r="K385" s="38"/>
      <c r="L385" s="41"/>
      <c r="M385" s="192"/>
      <c r="N385" s="193"/>
      <c r="O385" s="66"/>
      <c r="P385" s="66"/>
      <c r="Q385" s="66"/>
      <c r="R385" s="66"/>
      <c r="S385" s="66"/>
      <c r="T385" s="67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T385" s="19" t="s">
        <v>188</v>
      </c>
      <c r="AU385" s="19" t="s">
        <v>84</v>
      </c>
    </row>
    <row r="386" spans="1:65" s="15" customFormat="1" ht="11.25" x14ac:dyDescent="0.2">
      <c r="B386" s="217"/>
      <c r="C386" s="218"/>
      <c r="D386" s="196" t="s">
        <v>190</v>
      </c>
      <c r="E386" s="219" t="s">
        <v>19</v>
      </c>
      <c r="F386" s="220" t="s">
        <v>601</v>
      </c>
      <c r="G386" s="218"/>
      <c r="H386" s="219" t="s">
        <v>19</v>
      </c>
      <c r="I386" s="221"/>
      <c r="J386" s="218"/>
      <c r="K386" s="218"/>
      <c r="L386" s="222"/>
      <c r="M386" s="223"/>
      <c r="N386" s="224"/>
      <c r="O386" s="224"/>
      <c r="P386" s="224"/>
      <c r="Q386" s="224"/>
      <c r="R386" s="224"/>
      <c r="S386" s="224"/>
      <c r="T386" s="225"/>
      <c r="AT386" s="226" t="s">
        <v>190</v>
      </c>
      <c r="AU386" s="226" t="s">
        <v>84</v>
      </c>
      <c r="AV386" s="15" t="s">
        <v>82</v>
      </c>
      <c r="AW386" s="15" t="s">
        <v>35</v>
      </c>
      <c r="AX386" s="15" t="s">
        <v>74</v>
      </c>
      <c r="AY386" s="226" t="s">
        <v>179</v>
      </c>
    </row>
    <row r="387" spans="1:65" s="13" customFormat="1" ht="11.25" x14ac:dyDescent="0.2">
      <c r="B387" s="194"/>
      <c r="C387" s="195"/>
      <c r="D387" s="196" t="s">
        <v>190</v>
      </c>
      <c r="E387" s="197" t="s">
        <v>19</v>
      </c>
      <c r="F387" s="198" t="s">
        <v>602</v>
      </c>
      <c r="G387" s="195"/>
      <c r="H387" s="199">
        <v>11.744</v>
      </c>
      <c r="I387" s="200"/>
      <c r="J387" s="195"/>
      <c r="K387" s="195"/>
      <c r="L387" s="201"/>
      <c r="M387" s="202"/>
      <c r="N387" s="203"/>
      <c r="O387" s="203"/>
      <c r="P387" s="203"/>
      <c r="Q387" s="203"/>
      <c r="R387" s="203"/>
      <c r="S387" s="203"/>
      <c r="T387" s="204"/>
      <c r="AT387" s="205" t="s">
        <v>190</v>
      </c>
      <c r="AU387" s="205" t="s">
        <v>84</v>
      </c>
      <c r="AV387" s="13" t="s">
        <v>84</v>
      </c>
      <c r="AW387" s="13" t="s">
        <v>35</v>
      </c>
      <c r="AX387" s="13" t="s">
        <v>74</v>
      </c>
      <c r="AY387" s="205" t="s">
        <v>179</v>
      </c>
    </row>
    <row r="388" spans="1:65" s="14" customFormat="1" ht="11.25" x14ac:dyDescent="0.2">
      <c r="B388" s="206"/>
      <c r="C388" s="207"/>
      <c r="D388" s="196" t="s">
        <v>190</v>
      </c>
      <c r="E388" s="208" t="s">
        <v>19</v>
      </c>
      <c r="F388" s="209" t="s">
        <v>194</v>
      </c>
      <c r="G388" s="207"/>
      <c r="H388" s="210">
        <v>11.744</v>
      </c>
      <c r="I388" s="211"/>
      <c r="J388" s="207"/>
      <c r="K388" s="207"/>
      <c r="L388" s="212"/>
      <c r="M388" s="213"/>
      <c r="N388" s="214"/>
      <c r="O388" s="214"/>
      <c r="P388" s="214"/>
      <c r="Q388" s="214"/>
      <c r="R388" s="214"/>
      <c r="S388" s="214"/>
      <c r="T388" s="215"/>
      <c r="AT388" s="216" t="s">
        <v>190</v>
      </c>
      <c r="AU388" s="216" t="s">
        <v>84</v>
      </c>
      <c r="AV388" s="14" t="s">
        <v>186</v>
      </c>
      <c r="AW388" s="14" t="s">
        <v>35</v>
      </c>
      <c r="AX388" s="14" t="s">
        <v>82</v>
      </c>
      <c r="AY388" s="216" t="s">
        <v>179</v>
      </c>
    </row>
    <row r="389" spans="1:65" s="2" customFormat="1" ht="55.5" customHeight="1" x14ac:dyDescent="0.2">
      <c r="A389" s="36"/>
      <c r="B389" s="37"/>
      <c r="C389" s="176" t="s">
        <v>536</v>
      </c>
      <c r="D389" s="176" t="s">
        <v>181</v>
      </c>
      <c r="E389" s="177" t="s">
        <v>603</v>
      </c>
      <c r="F389" s="178" t="s">
        <v>604</v>
      </c>
      <c r="G389" s="179" t="s">
        <v>111</v>
      </c>
      <c r="H389" s="180">
        <v>84.5</v>
      </c>
      <c r="I389" s="181"/>
      <c r="J389" s="182">
        <f>ROUND(I389*H389,2)</f>
        <v>0</v>
      </c>
      <c r="K389" s="178" t="s">
        <v>185</v>
      </c>
      <c r="L389" s="41"/>
      <c r="M389" s="183" t="s">
        <v>19</v>
      </c>
      <c r="N389" s="184" t="s">
        <v>45</v>
      </c>
      <c r="O389" s="66"/>
      <c r="P389" s="185">
        <f>O389*H389</f>
        <v>0</v>
      </c>
      <c r="Q389" s="185">
        <v>1.2199999999999999E-3</v>
      </c>
      <c r="R389" s="185">
        <f>Q389*H389</f>
        <v>0.10309</v>
      </c>
      <c r="S389" s="185">
        <v>0</v>
      </c>
      <c r="T389" s="186">
        <f>S389*H389</f>
        <v>0</v>
      </c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R389" s="187" t="s">
        <v>186</v>
      </c>
      <c r="AT389" s="187" t="s">
        <v>181</v>
      </c>
      <c r="AU389" s="187" t="s">
        <v>84</v>
      </c>
      <c r="AY389" s="19" t="s">
        <v>179</v>
      </c>
      <c r="BE389" s="188">
        <f>IF(N389="základní",J389,0)</f>
        <v>0</v>
      </c>
      <c r="BF389" s="188">
        <f>IF(N389="snížená",J389,0)</f>
        <v>0</v>
      </c>
      <c r="BG389" s="188">
        <f>IF(N389="zákl. přenesená",J389,0)</f>
        <v>0</v>
      </c>
      <c r="BH389" s="188">
        <f>IF(N389="sníž. přenesená",J389,0)</f>
        <v>0</v>
      </c>
      <c r="BI389" s="188">
        <f>IF(N389="nulová",J389,0)</f>
        <v>0</v>
      </c>
      <c r="BJ389" s="19" t="s">
        <v>82</v>
      </c>
      <c r="BK389" s="188">
        <f>ROUND(I389*H389,2)</f>
        <v>0</v>
      </c>
      <c r="BL389" s="19" t="s">
        <v>186</v>
      </c>
      <c r="BM389" s="187" t="s">
        <v>605</v>
      </c>
    </row>
    <row r="390" spans="1:65" s="2" customFormat="1" ht="11.25" x14ac:dyDescent="0.2">
      <c r="A390" s="36"/>
      <c r="B390" s="37"/>
      <c r="C390" s="38"/>
      <c r="D390" s="189" t="s">
        <v>188</v>
      </c>
      <c r="E390" s="38"/>
      <c r="F390" s="190" t="s">
        <v>606</v>
      </c>
      <c r="G390" s="38"/>
      <c r="H390" s="38"/>
      <c r="I390" s="191"/>
      <c r="J390" s="38"/>
      <c r="K390" s="38"/>
      <c r="L390" s="41"/>
      <c r="M390" s="192"/>
      <c r="N390" s="193"/>
      <c r="O390" s="66"/>
      <c r="P390" s="66"/>
      <c r="Q390" s="66"/>
      <c r="R390" s="66"/>
      <c r="S390" s="66"/>
      <c r="T390" s="67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T390" s="19" t="s">
        <v>188</v>
      </c>
      <c r="AU390" s="19" t="s">
        <v>84</v>
      </c>
    </row>
    <row r="391" spans="1:65" s="15" customFormat="1" ht="11.25" x14ac:dyDescent="0.2">
      <c r="B391" s="217"/>
      <c r="C391" s="218"/>
      <c r="D391" s="196" t="s">
        <v>190</v>
      </c>
      <c r="E391" s="219" t="s">
        <v>19</v>
      </c>
      <c r="F391" s="220" t="s">
        <v>607</v>
      </c>
      <c r="G391" s="218"/>
      <c r="H391" s="219" t="s">
        <v>19</v>
      </c>
      <c r="I391" s="221"/>
      <c r="J391" s="218"/>
      <c r="K391" s="218"/>
      <c r="L391" s="222"/>
      <c r="M391" s="223"/>
      <c r="N391" s="224"/>
      <c r="O391" s="224"/>
      <c r="P391" s="224"/>
      <c r="Q391" s="224"/>
      <c r="R391" s="224"/>
      <c r="S391" s="224"/>
      <c r="T391" s="225"/>
      <c r="AT391" s="226" t="s">
        <v>190</v>
      </c>
      <c r="AU391" s="226" t="s">
        <v>84</v>
      </c>
      <c r="AV391" s="15" t="s">
        <v>82</v>
      </c>
      <c r="AW391" s="15" t="s">
        <v>35</v>
      </c>
      <c r="AX391" s="15" t="s">
        <v>74</v>
      </c>
      <c r="AY391" s="226" t="s">
        <v>179</v>
      </c>
    </row>
    <row r="392" spans="1:65" s="13" customFormat="1" ht="11.25" x14ac:dyDescent="0.2">
      <c r="B392" s="194"/>
      <c r="C392" s="195"/>
      <c r="D392" s="196" t="s">
        <v>190</v>
      </c>
      <c r="E392" s="197" t="s">
        <v>19</v>
      </c>
      <c r="F392" s="198" t="s">
        <v>608</v>
      </c>
      <c r="G392" s="195"/>
      <c r="H392" s="199">
        <v>84.5</v>
      </c>
      <c r="I392" s="200"/>
      <c r="J392" s="195"/>
      <c r="K392" s="195"/>
      <c r="L392" s="201"/>
      <c r="M392" s="202"/>
      <c r="N392" s="203"/>
      <c r="O392" s="203"/>
      <c r="P392" s="203"/>
      <c r="Q392" s="203"/>
      <c r="R392" s="203"/>
      <c r="S392" s="203"/>
      <c r="T392" s="204"/>
      <c r="AT392" s="205" t="s">
        <v>190</v>
      </c>
      <c r="AU392" s="205" t="s">
        <v>84</v>
      </c>
      <c r="AV392" s="13" t="s">
        <v>84</v>
      </c>
      <c r="AW392" s="13" t="s">
        <v>35</v>
      </c>
      <c r="AX392" s="13" t="s">
        <v>74</v>
      </c>
      <c r="AY392" s="205" t="s">
        <v>179</v>
      </c>
    </row>
    <row r="393" spans="1:65" s="14" customFormat="1" ht="11.25" x14ac:dyDescent="0.2">
      <c r="B393" s="206"/>
      <c r="C393" s="207"/>
      <c r="D393" s="196" t="s">
        <v>190</v>
      </c>
      <c r="E393" s="208" t="s">
        <v>19</v>
      </c>
      <c r="F393" s="209" t="s">
        <v>194</v>
      </c>
      <c r="G393" s="207"/>
      <c r="H393" s="210">
        <v>84.5</v>
      </c>
      <c r="I393" s="211"/>
      <c r="J393" s="207"/>
      <c r="K393" s="207"/>
      <c r="L393" s="212"/>
      <c r="M393" s="213"/>
      <c r="N393" s="214"/>
      <c r="O393" s="214"/>
      <c r="P393" s="214"/>
      <c r="Q393" s="214"/>
      <c r="R393" s="214"/>
      <c r="S393" s="214"/>
      <c r="T393" s="215"/>
      <c r="AT393" s="216" t="s">
        <v>190</v>
      </c>
      <c r="AU393" s="216" t="s">
        <v>84</v>
      </c>
      <c r="AV393" s="14" t="s">
        <v>186</v>
      </c>
      <c r="AW393" s="14" t="s">
        <v>35</v>
      </c>
      <c r="AX393" s="14" t="s">
        <v>82</v>
      </c>
      <c r="AY393" s="216" t="s">
        <v>179</v>
      </c>
    </row>
    <row r="394" spans="1:65" s="2" customFormat="1" ht="49.15" customHeight="1" x14ac:dyDescent="0.2">
      <c r="A394" s="36"/>
      <c r="B394" s="37"/>
      <c r="C394" s="176" t="s">
        <v>609</v>
      </c>
      <c r="D394" s="176" t="s">
        <v>181</v>
      </c>
      <c r="E394" s="177" t="s">
        <v>610</v>
      </c>
      <c r="F394" s="178" t="s">
        <v>611</v>
      </c>
      <c r="G394" s="179" t="s">
        <v>282</v>
      </c>
      <c r="H394" s="180">
        <v>4</v>
      </c>
      <c r="I394" s="181"/>
      <c r="J394" s="182">
        <f>ROUND(I394*H394,2)</f>
        <v>0</v>
      </c>
      <c r="K394" s="178" t="s">
        <v>185</v>
      </c>
      <c r="L394" s="41"/>
      <c r="M394" s="183" t="s">
        <v>19</v>
      </c>
      <c r="N394" s="184" t="s">
        <v>45</v>
      </c>
      <c r="O394" s="66"/>
      <c r="P394" s="185">
        <f>O394*H394</f>
        <v>0</v>
      </c>
      <c r="Q394" s="185">
        <v>2.5000000000000001E-4</v>
      </c>
      <c r="R394" s="185">
        <f>Q394*H394</f>
        <v>1E-3</v>
      </c>
      <c r="S394" s="185">
        <v>0</v>
      </c>
      <c r="T394" s="186">
        <f>S394*H394</f>
        <v>0</v>
      </c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R394" s="187" t="s">
        <v>186</v>
      </c>
      <c r="AT394" s="187" t="s">
        <v>181</v>
      </c>
      <c r="AU394" s="187" t="s">
        <v>84</v>
      </c>
      <c r="AY394" s="19" t="s">
        <v>179</v>
      </c>
      <c r="BE394" s="188">
        <f>IF(N394="základní",J394,0)</f>
        <v>0</v>
      </c>
      <c r="BF394" s="188">
        <f>IF(N394="snížená",J394,0)</f>
        <v>0</v>
      </c>
      <c r="BG394" s="188">
        <f>IF(N394="zákl. přenesená",J394,0)</f>
        <v>0</v>
      </c>
      <c r="BH394" s="188">
        <f>IF(N394="sníž. přenesená",J394,0)</f>
        <v>0</v>
      </c>
      <c r="BI394" s="188">
        <f>IF(N394="nulová",J394,0)</f>
        <v>0</v>
      </c>
      <c r="BJ394" s="19" t="s">
        <v>82</v>
      </c>
      <c r="BK394" s="188">
        <f>ROUND(I394*H394,2)</f>
        <v>0</v>
      </c>
      <c r="BL394" s="19" t="s">
        <v>186</v>
      </c>
      <c r="BM394" s="187" t="s">
        <v>612</v>
      </c>
    </row>
    <row r="395" spans="1:65" s="2" customFormat="1" ht="11.25" x14ac:dyDescent="0.2">
      <c r="A395" s="36"/>
      <c r="B395" s="37"/>
      <c r="C395" s="38"/>
      <c r="D395" s="189" t="s">
        <v>188</v>
      </c>
      <c r="E395" s="38"/>
      <c r="F395" s="190" t="s">
        <v>613</v>
      </c>
      <c r="G395" s="38"/>
      <c r="H395" s="38"/>
      <c r="I395" s="191"/>
      <c r="J395" s="38"/>
      <c r="K395" s="38"/>
      <c r="L395" s="41"/>
      <c r="M395" s="192"/>
      <c r="N395" s="193"/>
      <c r="O395" s="66"/>
      <c r="P395" s="66"/>
      <c r="Q395" s="66"/>
      <c r="R395" s="66"/>
      <c r="S395" s="66"/>
      <c r="T395" s="67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T395" s="19" t="s">
        <v>188</v>
      </c>
      <c r="AU395" s="19" t="s">
        <v>84</v>
      </c>
    </row>
    <row r="396" spans="1:65" s="13" customFormat="1" ht="11.25" x14ac:dyDescent="0.2">
      <c r="B396" s="194"/>
      <c r="C396" s="195"/>
      <c r="D396" s="196" t="s">
        <v>190</v>
      </c>
      <c r="E396" s="197" t="s">
        <v>19</v>
      </c>
      <c r="F396" s="198" t="s">
        <v>614</v>
      </c>
      <c r="G396" s="195"/>
      <c r="H396" s="199">
        <v>2</v>
      </c>
      <c r="I396" s="200"/>
      <c r="J396" s="195"/>
      <c r="K396" s="195"/>
      <c r="L396" s="201"/>
      <c r="M396" s="202"/>
      <c r="N396" s="203"/>
      <c r="O396" s="203"/>
      <c r="P396" s="203"/>
      <c r="Q396" s="203"/>
      <c r="R396" s="203"/>
      <c r="S396" s="203"/>
      <c r="T396" s="204"/>
      <c r="AT396" s="205" t="s">
        <v>190</v>
      </c>
      <c r="AU396" s="205" t="s">
        <v>84</v>
      </c>
      <c r="AV396" s="13" t="s">
        <v>84</v>
      </c>
      <c r="AW396" s="13" t="s">
        <v>35</v>
      </c>
      <c r="AX396" s="13" t="s">
        <v>74</v>
      </c>
      <c r="AY396" s="205" t="s">
        <v>179</v>
      </c>
    </row>
    <row r="397" spans="1:65" s="13" customFormat="1" ht="11.25" x14ac:dyDescent="0.2">
      <c r="B397" s="194"/>
      <c r="C397" s="195"/>
      <c r="D397" s="196" t="s">
        <v>190</v>
      </c>
      <c r="E397" s="197" t="s">
        <v>19</v>
      </c>
      <c r="F397" s="198" t="s">
        <v>615</v>
      </c>
      <c r="G397" s="195"/>
      <c r="H397" s="199">
        <v>2</v>
      </c>
      <c r="I397" s="200"/>
      <c r="J397" s="195"/>
      <c r="K397" s="195"/>
      <c r="L397" s="201"/>
      <c r="M397" s="202"/>
      <c r="N397" s="203"/>
      <c r="O397" s="203"/>
      <c r="P397" s="203"/>
      <c r="Q397" s="203"/>
      <c r="R397" s="203"/>
      <c r="S397" s="203"/>
      <c r="T397" s="204"/>
      <c r="AT397" s="205" t="s">
        <v>190</v>
      </c>
      <c r="AU397" s="205" t="s">
        <v>84</v>
      </c>
      <c r="AV397" s="13" t="s">
        <v>84</v>
      </c>
      <c r="AW397" s="13" t="s">
        <v>35</v>
      </c>
      <c r="AX397" s="13" t="s">
        <v>74</v>
      </c>
      <c r="AY397" s="205" t="s">
        <v>179</v>
      </c>
    </row>
    <row r="398" spans="1:65" s="14" customFormat="1" ht="11.25" x14ac:dyDescent="0.2">
      <c r="B398" s="206"/>
      <c r="C398" s="207"/>
      <c r="D398" s="196" t="s">
        <v>190</v>
      </c>
      <c r="E398" s="208" t="s">
        <v>19</v>
      </c>
      <c r="F398" s="209" t="s">
        <v>194</v>
      </c>
      <c r="G398" s="207"/>
      <c r="H398" s="210">
        <v>4</v>
      </c>
      <c r="I398" s="211"/>
      <c r="J398" s="207"/>
      <c r="K398" s="207"/>
      <c r="L398" s="212"/>
      <c r="M398" s="213"/>
      <c r="N398" s="214"/>
      <c r="O398" s="214"/>
      <c r="P398" s="214"/>
      <c r="Q398" s="214"/>
      <c r="R398" s="214"/>
      <c r="S398" s="214"/>
      <c r="T398" s="215"/>
      <c r="AT398" s="216" t="s">
        <v>190</v>
      </c>
      <c r="AU398" s="216" t="s">
        <v>84</v>
      </c>
      <c r="AV398" s="14" t="s">
        <v>186</v>
      </c>
      <c r="AW398" s="14" t="s">
        <v>35</v>
      </c>
      <c r="AX398" s="14" t="s">
        <v>82</v>
      </c>
      <c r="AY398" s="216" t="s">
        <v>179</v>
      </c>
    </row>
    <row r="399" spans="1:65" s="2" customFormat="1" ht="24.2" customHeight="1" x14ac:dyDescent="0.2">
      <c r="A399" s="36"/>
      <c r="B399" s="37"/>
      <c r="C399" s="227" t="s">
        <v>616</v>
      </c>
      <c r="D399" s="227" t="s">
        <v>259</v>
      </c>
      <c r="E399" s="228" t="s">
        <v>617</v>
      </c>
      <c r="F399" s="229" t="s">
        <v>618</v>
      </c>
      <c r="G399" s="230" t="s">
        <v>282</v>
      </c>
      <c r="H399" s="231">
        <v>2</v>
      </c>
      <c r="I399" s="232"/>
      <c r="J399" s="233">
        <f>ROUND(I399*H399,2)</f>
        <v>0</v>
      </c>
      <c r="K399" s="229" t="s">
        <v>19</v>
      </c>
      <c r="L399" s="234"/>
      <c r="M399" s="235" t="s">
        <v>19</v>
      </c>
      <c r="N399" s="236" t="s">
        <v>45</v>
      </c>
      <c r="O399" s="66"/>
      <c r="P399" s="185">
        <f>O399*H399</f>
        <v>0</v>
      </c>
      <c r="Q399" s="185">
        <v>0</v>
      </c>
      <c r="R399" s="185">
        <f>Q399*H399</f>
        <v>0</v>
      </c>
      <c r="S399" s="185">
        <v>0</v>
      </c>
      <c r="T399" s="186">
        <f>S399*H399</f>
        <v>0</v>
      </c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R399" s="187" t="s">
        <v>235</v>
      </c>
      <c r="AT399" s="187" t="s">
        <v>259</v>
      </c>
      <c r="AU399" s="187" t="s">
        <v>84</v>
      </c>
      <c r="AY399" s="19" t="s">
        <v>179</v>
      </c>
      <c r="BE399" s="188">
        <f>IF(N399="základní",J399,0)</f>
        <v>0</v>
      </c>
      <c r="BF399" s="188">
        <f>IF(N399="snížená",J399,0)</f>
        <v>0</v>
      </c>
      <c r="BG399" s="188">
        <f>IF(N399="zákl. přenesená",J399,0)</f>
        <v>0</v>
      </c>
      <c r="BH399" s="188">
        <f>IF(N399="sníž. přenesená",J399,0)</f>
        <v>0</v>
      </c>
      <c r="BI399" s="188">
        <f>IF(N399="nulová",J399,0)</f>
        <v>0</v>
      </c>
      <c r="BJ399" s="19" t="s">
        <v>82</v>
      </c>
      <c r="BK399" s="188">
        <f>ROUND(I399*H399,2)</f>
        <v>0</v>
      </c>
      <c r="BL399" s="19" t="s">
        <v>186</v>
      </c>
      <c r="BM399" s="187" t="s">
        <v>619</v>
      </c>
    </row>
    <row r="400" spans="1:65" s="2" customFormat="1" ht="97.5" x14ac:dyDescent="0.2">
      <c r="A400" s="36"/>
      <c r="B400" s="37"/>
      <c r="C400" s="38"/>
      <c r="D400" s="196" t="s">
        <v>300</v>
      </c>
      <c r="E400" s="38"/>
      <c r="F400" s="237" t="s">
        <v>620</v>
      </c>
      <c r="G400" s="38"/>
      <c r="H400" s="38"/>
      <c r="I400" s="191"/>
      <c r="J400" s="38"/>
      <c r="K400" s="38"/>
      <c r="L400" s="41"/>
      <c r="M400" s="192"/>
      <c r="N400" s="193"/>
      <c r="O400" s="66"/>
      <c r="P400" s="66"/>
      <c r="Q400" s="66"/>
      <c r="R400" s="66"/>
      <c r="S400" s="66"/>
      <c r="T400" s="67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T400" s="19" t="s">
        <v>300</v>
      </c>
      <c r="AU400" s="19" t="s">
        <v>84</v>
      </c>
    </row>
    <row r="401" spans="1:65" s="2" customFormat="1" ht="24.2" customHeight="1" x14ac:dyDescent="0.2">
      <c r="A401" s="36"/>
      <c r="B401" s="37"/>
      <c r="C401" s="227" t="s">
        <v>621</v>
      </c>
      <c r="D401" s="227" t="s">
        <v>259</v>
      </c>
      <c r="E401" s="228" t="s">
        <v>622</v>
      </c>
      <c r="F401" s="229" t="s">
        <v>623</v>
      </c>
      <c r="G401" s="230" t="s">
        <v>282</v>
      </c>
      <c r="H401" s="231">
        <v>2</v>
      </c>
      <c r="I401" s="232"/>
      <c r="J401" s="233">
        <f>ROUND(I401*H401,2)</f>
        <v>0</v>
      </c>
      <c r="K401" s="229" t="s">
        <v>19</v>
      </c>
      <c r="L401" s="234"/>
      <c r="M401" s="235" t="s">
        <v>19</v>
      </c>
      <c r="N401" s="236" t="s">
        <v>45</v>
      </c>
      <c r="O401" s="66"/>
      <c r="P401" s="185">
        <f>O401*H401</f>
        <v>0</v>
      </c>
      <c r="Q401" s="185">
        <v>0</v>
      </c>
      <c r="R401" s="185">
        <f>Q401*H401</f>
        <v>0</v>
      </c>
      <c r="S401" s="185">
        <v>0</v>
      </c>
      <c r="T401" s="186">
        <f>S401*H401</f>
        <v>0</v>
      </c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R401" s="187" t="s">
        <v>235</v>
      </c>
      <c r="AT401" s="187" t="s">
        <v>259</v>
      </c>
      <c r="AU401" s="187" t="s">
        <v>84</v>
      </c>
      <c r="AY401" s="19" t="s">
        <v>179</v>
      </c>
      <c r="BE401" s="188">
        <f>IF(N401="základní",J401,0)</f>
        <v>0</v>
      </c>
      <c r="BF401" s="188">
        <f>IF(N401="snížená",J401,0)</f>
        <v>0</v>
      </c>
      <c r="BG401" s="188">
        <f>IF(N401="zákl. přenesená",J401,0)</f>
        <v>0</v>
      </c>
      <c r="BH401" s="188">
        <f>IF(N401="sníž. přenesená",J401,0)</f>
        <v>0</v>
      </c>
      <c r="BI401" s="188">
        <f>IF(N401="nulová",J401,0)</f>
        <v>0</v>
      </c>
      <c r="BJ401" s="19" t="s">
        <v>82</v>
      </c>
      <c r="BK401" s="188">
        <f>ROUND(I401*H401,2)</f>
        <v>0</v>
      </c>
      <c r="BL401" s="19" t="s">
        <v>186</v>
      </c>
      <c r="BM401" s="187" t="s">
        <v>624</v>
      </c>
    </row>
    <row r="402" spans="1:65" s="2" customFormat="1" ht="97.5" x14ac:dyDescent="0.2">
      <c r="A402" s="36"/>
      <c r="B402" s="37"/>
      <c r="C402" s="38"/>
      <c r="D402" s="196" t="s">
        <v>300</v>
      </c>
      <c r="E402" s="38"/>
      <c r="F402" s="237" t="s">
        <v>625</v>
      </c>
      <c r="G402" s="38"/>
      <c r="H402" s="38"/>
      <c r="I402" s="191"/>
      <c r="J402" s="38"/>
      <c r="K402" s="38"/>
      <c r="L402" s="41"/>
      <c r="M402" s="192"/>
      <c r="N402" s="193"/>
      <c r="O402" s="66"/>
      <c r="P402" s="66"/>
      <c r="Q402" s="66"/>
      <c r="R402" s="66"/>
      <c r="S402" s="66"/>
      <c r="T402" s="67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T402" s="19" t="s">
        <v>300</v>
      </c>
      <c r="AU402" s="19" t="s">
        <v>84</v>
      </c>
    </row>
    <row r="403" spans="1:65" s="2" customFormat="1" ht="49.15" customHeight="1" x14ac:dyDescent="0.2">
      <c r="A403" s="36"/>
      <c r="B403" s="37"/>
      <c r="C403" s="176" t="s">
        <v>626</v>
      </c>
      <c r="D403" s="176" t="s">
        <v>181</v>
      </c>
      <c r="E403" s="177" t="s">
        <v>627</v>
      </c>
      <c r="F403" s="178" t="s">
        <v>628</v>
      </c>
      <c r="G403" s="179" t="s">
        <v>282</v>
      </c>
      <c r="H403" s="180">
        <v>4</v>
      </c>
      <c r="I403" s="181"/>
      <c r="J403" s="182">
        <f>ROUND(I403*H403,2)</f>
        <v>0</v>
      </c>
      <c r="K403" s="178" t="s">
        <v>185</v>
      </c>
      <c r="L403" s="41"/>
      <c r="M403" s="183" t="s">
        <v>19</v>
      </c>
      <c r="N403" s="184" t="s">
        <v>45</v>
      </c>
      <c r="O403" s="66"/>
      <c r="P403" s="185">
        <f>O403*H403</f>
        <v>0</v>
      </c>
      <c r="Q403" s="185">
        <v>4.4000000000000002E-4</v>
      </c>
      <c r="R403" s="185">
        <f>Q403*H403</f>
        <v>1.7600000000000001E-3</v>
      </c>
      <c r="S403" s="185">
        <v>0</v>
      </c>
      <c r="T403" s="186">
        <f>S403*H403</f>
        <v>0</v>
      </c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R403" s="187" t="s">
        <v>186</v>
      </c>
      <c r="AT403" s="187" t="s">
        <v>181</v>
      </c>
      <c r="AU403" s="187" t="s">
        <v>84</v>
      </c>
      <c r="AY403" s="19" t="s">
        <v>179</v>
      </c>
      <c r="BE403" s="188">
        <f>IF(N403="základní",J403,0)</f>
        <v>0</v>
      </c>
      <c r="BF403" s="188">
        <f>IF(N403="snížená",J403,0)</f>
        <v>0</v>
      </c>
      <c r="BG403" s="188">
        <f>IF(N403="zákl. přenesená",J403,0)</f>
        <v>0</v>
      </c>
      <c r="BH403" s="188">
        <f>IF(N403="sníž. přenesená",J403,0)</f>
        <v>0</v>
      </c>
      <c r="BI403" s="188">
        <f>IF(N403="nulová",J403,0)</f>
        <v>0</v>
      </c>
      <c r="BJ403" s="19" t="s">
        <v>82</v>
      </c>
      <c r="BK403" s="188">
        <f>ROUND(I403*H403,2)</f>
        <v>0</v>
      </c>
      <c r="BL403" s="19" t="s">
        <v>186</v>
      </c>
      <c r="BM403" s="187" t="s">
        <v>629</v>
      </c>
    </row>
    <row r="404" spans="1:65" s="2" customFormat="1" ht="11.25" x14ac:dyDescent="0.2">
      <c r="A404" s="36"/>
      <c r="B404" s="37"/>
      <c r="C404" s="38"/>
      <c r="D404" s="189" t="s">
        <v>188</v>
      </c>
      <c r="E404" s="38"/>
      <c r="F404" s="190" t="s">
        <v>630</v>
      </c>
      <c r="G404" s="38"/>
      <c r="H404" s="38"/>
      <c r="I404" s="191"/>
      <c r="J404" s="38"/>
      <c r="K404" s="38"/>
      <c r="L404" s="41"/>
      <c r="M404" s="192"/>
      <c r="N404" s="193"/>
      <c r="O404" s="66"/>
      <c r="P404" s="66"/>
      <c r="Q404" s="66"/>
      <c r="R404" s="66"/>
      <c r="S404" s="66"/>
      <c r="T404" s="67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T404" s="19" t="s">
        <v>188</v>
      </c>
      <c r="AU404" s="19" t="s">
        <v>84</v>
      </c>
    </row>
    <row r="405" spans="1:65" s="15" customFormat="1" ht="11.25" x14ac:dyDescent="0.2">
      <c r="B405" s="217"/>
      <c r="C405" s="218"/>
      <c r="D405" s="196" t="s">
        <v>190</v>
      </c>
      <c r="E405" s="219" t="s">
        <v>19</v>
      </c>
      <c r="F405" s="220" t="s">
        <v>631</v>
      </c>
      <c r="G405" s="218"/>
      <c r="H405" s="219" t="s">
        <v>19</v>
      </c>
      <c r="I405" s="221"/>
      <c r="J405" s="218"/>
      <c r="K405" s="218"/>
      <c r="L405" s="222"/>
      <c r="M405" s="223"/>
      <c r="N405" s="224"/>
      <c r="O405" s="224"/>
      <c r="P405" s="224"/>
      <c r="Q405" s="224"/>
      <c r="R405" s="224"/>
      <c r="S405" s="224"/>
      <c r="T405" s="225"/>
      <c r="AT405" s="226" t="s">
        <v>190</v>
      </c>
      <c r="AU405" s="226" t="s">
        <v>84</v>
      </c>
      <c r="AV405" s="15" t="s">
        <v>82</v>
      </c>
      <c r="AW405" s="15" t="s">
        <v>35</v>
      </c>
      <c r="AX405" s="15" t="s">
        <v>74</v>
      </c>
      <c r="AY405" s="226" t="s">
        <v>179</v>
      </c>
    </row>
    <row r="406" spans="1:65" s="13" customFormat="1" ht="11.25" x14ac:dyDescent="0.2">
      <c r="B406" s="194"/>
      <c r="C406" s="195"/>
      <c r="D406" s="196" t="s">
        <v>190</v>
      </c>
      <c r="E406" s="197" t="s">
        <v>19</v>
      </c>
      <c r="F406" s="198" t="s">
        <v>186</v>
      </c>
      <c r="G406" s="195"/>
      <c r="H406" s="199">
        <v>4</v>
      </c>
      <c r="I406" s="200"/>
      <c r="J406" s="195"/>
      <c r="K406" s="195"/>
      <c r="L406" s="201"/>
      <c r="M406" s="202"/>
      <c r="N406" s="203"/>
      <c r="O406" s="203"/>
      <c r="P406" s="203"/>
      <c r="Q406" s="203"/>
      <c r="R406" s="203"/>
      <c r="S406" s="203"/>
      <c r="T406" s="204"/>
      <c r="AT406" s="205" t="s">
        <v>190</v>
      </c>
      <c r="AU406" s="205" t="s">
        <v>84</v>
      </c>
      <c r="AV406" s="13" t="s">
        <v>84</v>
      </c>
      <c r="AW406" s="13" t="s">
        <v>35</v>
      </c>
      <c r="AX406" s="13" t="s">
        <v>74</v>
      </c>
      <c r="AY406" s="205" t="s">
        <v>179</v>
      </c>
    </row>
    <row r="407" spans="1:65" s="14" customFormat="1" ht="11.25" x14ac:dyDescent="0.2">
      <c r="B407" s="206"/>
      <c r="C407" s="207"/>
      <c r="D407" s="196" t="s">
        <v>190</v>
      </c>
      <c r="E407" s="208" t="s">
        <v>19</v>
      </c>
      <c r="F407" s="209" t="s">
        <v>194</v>
      </c>
      <c r="G407" s="207"/>
      <c r="H407" s="210">
        <v>4</v>
      </c>
      <c r="I407" s="211"/>
      <c r="J407" s="207"/>
      <c r="K407" s="207"/>
      <c r="L407" s="212"/>
      <c r="M407" s="213"/>
      <c r="N407" s="214"/>
      <c r="O407" s="214"/>
      <c r="P407" s="214"/>
      <c r="Q407" s="214"/>
      <c r="R407" s="214"/>
      <c r="S407" s="214"/>
      <c r="T407" s="215"/>
      <c r="AT407" s="216" t="s">
        <v>190</v>
      </c>
      <c r="AU407" s="216" t="s">
        <v>84</v>
      </c>
      <c r="AV407" s="14" t="s">
        <v>186</v>
      </c>
      <c r="AW407" s="14" t="s">
        <v>35</v>
      </c>
      <c r="AX407" s="14" t="s">
        <v>82</v>
      </c>
      <c r="AY407" s="216" t="s">
        <v>179</v>
      </c>
    </row>
    <row r="408" spans="1:65" s="2" customFormat="1" ht="24.2" customHeight="1" x14ac:dyDescent="0.2">
      <c r="A408" s="36"/>
      <c r="B408" s="37"/>
      <c r="C408" s="227" t="s">
        <v>632</v>
      </c>
      <c r="D408" s="227" t="s">
        <v>259</v>
      </c>
      <c r="E408" s="228" t="s">
        <v>633</v>
      </c>
      <c r="F408" s="229" t="s">
        <v>634</v>
      </c>
      <c r="G408" s="230" t="s">
        <v>111</v>
      </c>
      <c r="H408" s="231">
        <v>16.87</v>
      </c>
      <c r="I408" s="232"/>
      <c r="J408" s="233">
        <f>ROUND(I408*H408,2)</f>
        <v>0</v>
      </c>
      <c r="K408" s="229" t="s">
        <v>19</v>
      </c>
      <c r="L408" s="234"/>
      <c r="M408" s="235" t="s">
        <v>19</v>
      </c>
      <c r="N408" s="236" t="s">
        <v>45</v>
      </c>
      <c r="O408" s="66"/>
      <c r="P408" s="185">
        <f>O408*H408</f>
        <v>0</v>
      </c>
      <c r="Q408" s="185">
        <v>7.0000000000000001E-3</v>
      </c>
      <c r="R408" s="185">
        <f>Q408*H408</f>
        <v>0.11809000000000001</v>
      </c>
      <c r="S408" s="185">
        <v>0</v>
      </c>
      <c r="T408" s="186">
        <f>S408*H408</f>
        <v>0</v>
      </c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R408" s="187" t="s">
        <v>235</v>
      </c>
      <c r="AT408" s="187" t="s">
        <v>259</v>
      </c>
      <c r="AU408" s="187" t="s">
        <v>84</v>
      </c>
      <c r="AY408" s="19" t="s">
        <v>179</v>
      </c>
      <c r="BE408" s="188">
        <f>IF(N408="základní",J408,0)</f>
        <v>0</v>
      </c>
      <c r="BF408" s="188">
        <f>IF(N408="snížená",J408,0)</f>
        <v>0</v>
      </c>
      <c r="BG408" s="188">
        <f>IF(N408="zákl. přenesená",J408,0)</f>
        <v>0</v>
      </c>
      <c r="BH408" s="188">
        <f>IF(N408="sníž. přenesená",J408,0)</f>
        <v>0</v>
      </c>
      <c r="BI408" s="188">
        <f>IF(N408="nulová",J408,0)</f>
        <v>0</v>
      </c>
      <c r="BJ408" s="19" t="s">
        <v>82</v>
      </c>
      <c r="BK408" s="188">
        <f>ROUND(I408*H408,2)</f>
        <v>0</v>
      </c>
      <c r="BL408" s="19" t="s">
        <v>186</v>
      </c>
      <c r="BM408" s="187" t="s">
        <v>635</v>
      </c>
    </row>
    <row r="409" spans="1:65" s="2" customFormat="1" ht="68.25" x14ac:dyDescent="0.2">
      <c r="A409" s="36"/>
      <c r="B409" s="37"/>
      <c r="C409" s="38"/>
      <c r="D409" s="196" t="s">
        <v>300</v>
      </c>
      <c r="E409" s="38"/>
      <c r="F409" s="237" t="s">
        <v>636</v>
      </c>
      <c r="G409" s="38"/>
      <c r="H409" s="38"/>
      <c r="I409" s="191"/>
      <c r="J409" s="38"/>
      <c r="K409" s="38"/>
      <c r="L409" s="41"/>
      <c r="M409" s="192"/>
      <c r="N409" s="193"/>
      <c r="O409" s="66"/>
      <c r="P409" s="66"/>
      <c r="Q409" s="66"/>
      <c r="R409" s="66"/>
      <c r="S409" s="66"/>
      <c r="T409" s="67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T409" s="19" t="s">
        <v>300</v>
      </c>
      <c r="AU409" s="19" t="s">
        <v>84</v>
      </c>
    </row>
    <row r="410" spans="1:65" s="13" customFormat="1" ht="11.25" x14ac:dyDescent="0.2">
      <c r="B410" s="194"/>
      <c r="C410" s="195"/>
      <c r="D410" s="196" t="s">
        <v>190</v>
      </c>
      <c r="E410" s="197" t="s">
        <v>19</v>
      </c>
      <c r="F410" s="198" t="s">
        <v>637</v>
      </c>
      <c r="G410" s="195"/>
      <c r="H410" s="199">
        <v>16.87</v>
      </c>
      <c r="I410" s="200"/>
      <c r="J410" s="195"/>
      <c r="K410" s="195"/>
      <c r="L410" s="201"/>
      <c r="M410" s="202"/>
      <c r="N410" s="203"/>
      <c r="O410" s="203"/>
      <c r="P410" s="203"/>
      <c r="Q410" s="203"/>
      <c r="R410" s="203"/>
      <c r="S410" s="203"/>
      <c r="T410" s="204"/>
      <c r="AT410" s="205" t="s">
        <v>190</v>
      </c>
      <c r="AU410" s="205" t="s">
        <v>84</v>
      </c>
      <c r="AV410" s="13" t="s">
        <v>84</v>
      </c>
      <c r="AW410" s="13" t="s">
        <v>35</v>
      </c>
      <c r="AX410" s="13" t="s">
        <v>74</v>
      </c>
      <c r="AY410" s="205" t="s">
        <v>179</v>
      </c>
    </row>
    <row r="411" spans="1:65" s="14" customFormat="1" ht="11.25" x14ac:dyDescent="0.2">
      <c r="B411" s="206"/>
      <c r="C411" s="207"/>
      <c r="D411" s="196" t="s">
        <v>190</v>
      </c>
      <c r="E411" s="208" t="s">
        <v>19</v>
      </c>
      <c r="F411" s="209" t="s">
        <v>194</v>
      </c>
      <c r="G411" s="207"/>
      <c r="H411" s="210">
        <v>16.87</v>
      </c>
      <c r="I411" s="211"/>
      <c r="J411" s="207"/>
      <c r="K411" s="207"/>
      <c r="L411" s="212"/>
      <c r="M411" s="213"/>
      <c r="N411" s="214"/>
      <c r="O411" s="214"/>
      <c r="P411" s="214"/>
      <c r="Q411" s="214"/>
      <c r="R411" s="214"/>
      <c r="S411" s="214"/>
      <c r="T411" s="215"/>
      <c r="AT411" s="216" t="s">
        <v>190</v>
      </c>
      <c r="AU411" s="216" t="s">
        <v>84</v>
      </c>
      <c r="AV411" s="14" t="s">
        <v>186</v>
      </c>
      <c r="AW411" s="14" t="s">
        <v>35</v>
      </c>
      <c r="AX411" s="14" t="s">
        <v>82</v>
      </c>
      <c r="AY411" s="216" t="s">
        <v>179</v>
      </c>
    </row>
    <row r="412" spans="1:65" s="2" customFormat="1" ht="16.5" customHeight="1" x14ac:dyDescent="0.2">
      <c r="A412" s="36"/>
      <c r="B412" s="37"/>
      <c r="C412" s="176" t="s">
        <v>638</v>
      </c>
      <c r="D412" s="176" t="s">
        <v>181</v>
      </c>
      <c r="E412" s="177" t="s">
        <v>639</v>
      </c>
      <c r="F412" s="178" t="s">
        <v>640</v>
      </c>
      <c r="G412" s="179" t="s">
        <v>184</v>
      </c>
      <c r="H412" s="180">
        <v>1061.7249999999999</v>
      </c>
      <c r="I412" s="181"/>
      <c r="J412" s="182">
        <f>ROUND(I412*H412,2)</f>
        <v>0</v>
      </c>
      <c r="K412" s="178" t="s">
        <v>185</v>
      </c>
      <c r="L412" s="41"/>
      <c r="M412" s="183" t="s">
        <v>19</v>
      </c>
      <c r="N412" s="184" t="s">
        <v>45</v>
      </c>
      <c r="O412" s="66"/>
      <c r="P412" s="185">
        <f>O412*H412</f>
        <v>0</v>
      </c>
      <c r="Q412" s="185">
        <v>0</v>
      </c>
      <c r="R412" s="185">
        <f>Q412*H412</f>
        <v>0</v>
      </c>
      <c r="S412" s="185">
        <v>2.4</v>
      </c>
      <c r="T412" s="186">
        <f>S412*H412</f>
        <v>2548.14</v>
      </c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R412" s="187" t="s">
        <v>186</v>
      </c>
      <c r="AT412" s="187" t="s">
        <v>181</v>
      </c>
      <c r="AU412" s="187" t="s">
        <v>84</v>
      </c>
      <c r="AY412" s="19" t="s">
        <v>179</v>
      </c>
      <c r="BE412" s="188">
        <f>IF(N412="základní",J412,0)</f>
        <v>0</v>
      </c>
      <c r="BF412" s="188">
        <f>IF(N412="snížená",J412,0)</f>
        <v>0</v>
      </c>
      <c r="BG412" s="188">
        <f>IF(N412="zákl. přenesená",J412,0)</f>
        <v>0</v>
      </c>
      <c r="BH412" s="188">
        <f>IF(N412="sníž. přenesená",J412,0)</f>
        <v>0</v>
      </c>
      <c r="BI412" s="188">
        <f>IF(N412="nulová",J412,0)</f>
        <v>0</v>
      </c>
      <c r="BJ412" s="19" t="s">
        <v>82</v>
      </c>
      <c r="BK412" s="188">
        <f>ROUND(I412*H412,2)</f>
        <v>0</v>
      </c>
      <c r="BL412" s="19" t="s">
        <v>186</v>
      </c>
      <c r="BM412" s="187" t="s">
        <v>641</v>
      </c>
    </row>
    <row r="413" spans="1:65" s="2" customFormat="1" ht="11.25" x14ac:dyDescent="0.2">
      <c r="A413" s="36"/>
      <c r="B413" s="37"/>
      <c r="C413" s="38"/>
      <c r="D413" s="189" t="s">
        <v>188</v>
      </c>
      <c r="E413" s="38"/>
      <c r="F413" s="190" t="s">
        <v>642</v>
      </c>
      <c r="G413" s="38"/>
      <c r="H413" s="38"/>
      <c r="I413" s="191"/>
      <c r="J413" s="38"/>
      <c r="K413" s="38"/>
      <c r="L413" s="41"/>
      <c r="M413" s="192"/>
      <c r="N413" s="193"/>
      <c r="O413" s="66"/>
      <c r="P413" s="66"/>
      <c r="Q413" s="66"/>
      <c r="R413" s="66"/>
      <c r="S413" s="66"/>
      <c r="T413" s="67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T413" s="19" t="s">
        <v>188</v>
      </c>
      <c r="AU413" s="19" t="s">
        <v>84</v>
      </c>
    </row>
    <row r="414" spans="1:65" s="15" customFormat="1" ht="22.5" x14ac:dyDescent="0.2">
      <c r="B414" s="217"/>
      <c r="C414" s="218"/>
      <c r="D414" s="196" t="s">
        <v>190</v>
      </c>
      <c r="E414" s="219" t="s">
        <v>19</v>
      </c>
      <c r="F414" s="220" t="s">
        <v>643</v>
      </c>
      <c r="G414" s="218"/>
      <c r="H414" s="219" t="s">
        <v>19</v>
      </c>
      <c r="I414" s="221"/>
      <c r="J414" s="218"/>
      <c r="K414" s="218"/>
      <c r="L414" s="222"/>
      <c r="M414" s="223"/>
      <c r="N414" s="224"/>
      <c r="O414" s="224"/>
      <c r="P414" s="224"/>
      <c r="Q414" s="224"/>
      <c r="R414" s="224"/>
      <c r="S414" s="224"/>
      <c r="T414" s="225"/>
      <c r="AT414" s="226" t="s">
        <v>190</v>
      </c>
      <c r="AU414" s="226" t="s">
        <v>84</v>
      </c>
      <c r="AV414" s="15" t="s">
        <v>82</v>
      </c>
      <c r="AW414" s="15" t="s">
        <v>35</v>
      </c>
      <c r="AX414" s="15" t="s">
        <v>74</v>
      </c>
      <c r="AY414" s="226" t="s">
        <v>179</v>
      </c>
    </row>
    <row r="415" spans="1:65" s="13" customFormat="1" ht="11.25" x14ac:dyDescent="0.2">
      <c r="B415" s="194"/>
      <c r="C415" s="195"/>
      <c r="D415" s="196" t="s">
        <v>190</v>
      </c>
      <c r="E415" s="197" t="s">
        <v>19</v>
      </c>
      <c r="F415" s="198" t="s">
        <v>644</v>
      </c>
      <c r="G415" s="195"/>
      <c r="H415" s="199">
        <v>1043.5</v>
      </c>
      <c r="I415" s="200"/>
      <c r="J415" s="195"/>
      <c r="K415" s="195"/>
      <c r="L415" s="201"/>
      <c r="M415" s="202"/>
      <c r="N415" s="203"/>
      <c r="O415" s="203"/>
      <c r="P415" s="203"/>
      <c r="Q415" s="203"/>
      <c r="R415" s="203"/>
      <c r="S415" s="203"/>
      <c r="T415" s="204"/>
      <c r="AT415" s="205" t="s">
        <v>190</v>
      </c>
      <c r="AU415" s="205" t="s">
        <v>84</v>
      </c>
      <c r="AV415" s="13" t="s">
        <v>84</v>
      </c>
      <c r="AW415" s="13" t="s">
        <v>35</v>
      </c>
      <c r="AX415" s="13" t="s">
        <v>74</v>
      </c>
      <c r="AY415" s="205" t="s">
        <v>179</v>
      </c>
    </row>
    <row r="416" spans="1:65" s="15" customFormat="1" ht="11.25" x14ac:dyDescent="0.2">
      <c r="B416" s="217"/>
      <c r="C416" s="218"/>
      <c r="D416" s="196" t="s">
        <v>190</v>
      </c>
      <c r="E416" s="219" t="s">
        <v>19</v>
      </c>
      <c r="F416" s="220" t="s">
        <v>645</v>
      </c>
      <c r="G416" s="218"/>
      <c r="H416" s="219" t="s">
        <v>19</v>
      </c>
      <c r="I416" s="221"/>
      <c r="J416" s="218"/>
      <c r="K416" s="218"/>
      <c r="L416" s="222"/>
      <c r="M416" s="223"/>
      <c r="N416" s="224"/>
      <c r="O416" s="224"/>
      <c r="P416" s="224"/>
      <c r="Q416" s="224"/>
      <c r="R416" s="224"/>
      <c r="S416" s="224"/>
      <c r="T416" s="225"/>
      <c r="AT416" s="226" t="s">
        <v>190</v>
      </c>
      <c r="AU416" s="226" t="s">
        <v>84</v>
      </c>
      <c r="AV416" s="15" t="s">
        <v>82</v>
      </c>
      <c r="AW416" s="15" t="s">
        <v>35</v>
      </c>
      <c r="AX416" s="15" t="s">
        <v>74</v>
      </c>
      <c r="AY416" s="226" t="s">
        <v>179</v>
      </c>
    </row>
    <row r="417" spans="1:65" s="13" customFormat="1" ht="11.25" x14ac:dyDescent="0.2">
      <c r="B417" s="194"/>
      <c r="C417" s="195"/>
      <c r="D417" s="196" t="s">
        <v>190</v>
      </c>
      <c r="E417" s="197" t="s">
        <v>19</v>
      </c>
      <c r="F417" s="198" t="s">
        <v>646</v>
      </c>
      <c r="G417" s="195"/>
      <c r="H417" s="199">
        <v>18.225000000000001</v>
      </c>
      <c r="I417" s="200"/>
      <c r="J417" s="195"/>
      <c r="K417" s="195"/>
      <c r="L417" s="201"/>
      <c r="M417" s="202"/>
      <c r="N417" s="203"/>
      <c r="O417" s="203"/>
      <c r="P417" s="203"/>
      <c r="Q417" s="203"/>
      <c r="R417" s="203"/>
      <c r="S417" s="203"/>
      <c r="T417" s="204"/>
      <c r="AT417" s="205" t="s">
        <v>190</v>
      </c>
      <c r="AU417" s="205" t="s">
        <v>84</v>
      </c>
      <c r="AV417" s="13" t="s">
        <v>84</v>
      </c>
      <c r="AW417" s="13" t="s">
        <v>35</v>
      </c>
      <c r="AX417" s="13" t="s">
        <v>74</v>
      </c>
      <c r="AY417" s="205" t="s">
        <v>179</v>
      </c>
    </row>
    <row r="418" spans="1:65" s="14" customFormat="1" ht="11.25" x14ac:dyDescent="0.2">
      <c r="B418" s="206"/>
      <c r="C418" s="207"/>
      <c r="D418" s="196" t="s">
        <v>190</v>
      </c>
      <c r="E418" s="208" t="s">
        <v>19</v>
      </c>
      <c r="F418" s="209" t="s">
        <v>194</v>
      </c>
      <c r="G418" s="207"/>
      <c r="H418" s="210">
        <v>1061.7249999999999</v>
      </c>
      <c r="I418" s="211"/>
      <c r="J418" s="207"/>
      <c r="K418" s="207"/>
      <c r="L418" s="212"/>
      <c r="M418" s="213"/>
      <c r="N418" s="214"/>
      <c r="O418" s="214"/>
      <c r="P418" s="214"/>
      <c r="Q418" s="214"/>
      <c r="R418" s="214"/>
      <c r="S418" s="214"/>
      <c r="T418" s="215"/>
      <c r="AT418" s="216" t="s">
        <v>190</v>
      </c>
      <c r="AU418" s="216" t="s">
        <v>84</v>
      </c>
      <c r="AV418" s="14" t="s">
        <v>186</v>
      </c>
      <c r="AW418" s="14" t="s">
        <v>35</v>
      </c>
      <c r="AX418" s="14" t="s">
        <v>82</v>
      </c>
      <c r="AY418" s="216" t="s">
        <v>179</v>
      </c>
    </row>
    <row r="419" spans="1:65" s="2" customFormat="1" ht="24.2" customHeight="1" x14ac:dyDescent="0.2">
      <c r="A419" s="36"/>
      <c r="B419" s="37"/>
      <c r="C419" s="176" t="s">
        <v>647</v>
      </c>
      <c r="D419" s="176" t="s">
        <v>181</v>
      </c>
      <c r="E419" s="177" t="s">
        <v>648</v>
      </c>
      <c r="F419" s="178" t="s">
        <v>649</v>
      </c>
      <c r="G419" s="179" t="s">
        <v>99</v>
      </c>
      <c r="H419" s="180">
        <v>9.1679999999999993</v>
      </c>
      <c r="I419" s="181"/>
      <c r="J419" s="182">
        <f>ROUND(I419*H419,2)</f>
        <v>0</v>
      </c>
      <c r="K419" s="178" t="s">
        <v>185</v>
      </c>
      <c r="L419" s="41"/>
      <c r="M419" s="183" t="s">
        <v>19</v>
      </c>
      <c r="N419" s="184" t="s">
        <v>45</v>
      </c>
      <c r="O419" s="66"/>
      <c r="P419" s="185">
        <f>O419*H419</f>
        <v>0</v>
      </c>
      <c r="Q419" s="185">
        <v>0</v>
      </c>
      <c r="R419" s="185">
        <f>Q419*H419</f>
        <v>0</v>
      </c>
      <c r="S419" s="185">
        <v>0.128</v>
      </c>
      <c r="T419" s="186">
        <f>S419*H419</f>
        <v>1.1735039999999999</v>
      </c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R419" s="187" t="s">
        <v>186</v>
      </c>
      <c r="AT419" s="187" t="s">
        <v>181</v>
      </c>
      <c r="AU419" s="187" t="s">
        <v>84</v>
      </c>
      <c r="AY419" s="19" t="s">
        <v>179</v>
      </c>
      <c r="BE419" s="188">
        <f>IF(N419="základní",J419,0)</f>
        <v>0</v>
      </c>
      <c r="BF419" s="188">
        <f>IF(N419="snížená",J419,0)</f>
        <v>0</v>
      </c>
      <c r="BG419" s="188">
        <f>IF(N419="zákl. přenesená",J419,0)</f>
        <v>0</v>
      </c>
      <c r="BH419" s="188">
        <f>IF(N419="sníž. přenesená",J419,0)</f>
        <v>0</v>
      </c>
      <c r="BI419" s="188">
        <f>IF(N419="nulová",J419,0)</f>
        <v>0</v>
      </c>
      <c r="BJ419" s="19" t="s">
        <v>82</v>
      </c>
      <c r="BK419" s="188">
        <f>ROUND(I419*H419,2)</f>
        <v>0</v>
      </c>
      <c r="BL419" s="19" t="s">
        <v>186</v>
      </c>
      <c r="BM419" s="187" t="s">
        <v>650</v>
      </c>
    </row>
    <row r="420" spans="1:65" s="2" customFormat="1" ht="11.25" x14ac:dyDescent="0.2">
      <c r="A420" s="36"/>
      <c r="B420" s="37"/>
      <c r="C420" s="38"/>
      <c r="D420" s="189" t="s">
        <v>188</v>
      </c>
      <c r="E420" s="38"/>
      <c r="F420" s="190" t="s">
        <v>651</v>
      </c>
      <c r="G420" s="38"/>
      <c r="H420" s="38"/>
      <c r="I420" s="191"/>
      <c r="J420" s="38"/>
      <c r="K420" s="38"/>
      <c r="L420" s="41"/>
      <c r="M420" s="192"/>
      <c r="N420" s="193"/>
      <c r="O420" s="66"/>
      <c r="P420" s="66"/>
      <c r="Q420" s="66"/>
      <c r="R420" s="66"/>
      <c r="S420" s="66"/>
      <c r="T420" s="67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T420" s="19" t="s">
        <v>188</v>
      </c>
      <c r="AU420" s="19" t="s">
        <v>84</v>
      </c>
    </row>
    <row r="421" spans="1:65" s="13" customFormat="1" ht="11.25" x14ac:dyDescent="0.2">
      <c r="B421" s="194"/>
      <c r="C421" s="195"/>
      <c r="D421" s="196" t="s">
        <v>190</v>
      </c>
      <c r="E421" s="197" t="s">
        <v>19</v>
      </c>
      <c r="F421" s="198" t="s">
        <v>652</v>
      </c>
      <c r="G421" s="195"/>
      <c r="H421" s="199">
        <v>9.1679999999999993</v>
      </c>
      <c r="I421" s="200"/>
      <c r="J421" s="195"/>
      <c r="K421" s="195"/>
      <c r="L421" s="201"/>
      <c r="M421" s="202"/>
      <c r="N421" s="203"/>
      <c r="O421" s="203"/>
      <c r="P421" s="203"/>
      <c r="Q421" s="203"/>
      <c r="R421" s="203"/>
      <c r="S421" s="203"/>
      <c r="T421" s="204"/>
      <c r="AT421" s="205" t="s">
        <v>190</v>
      </c>
      <c r="AU421" s="205" t="s">
        <v>84</v>
      </c>
      <c r="AV421" s="13" t="s">
        <v>84</v>
      </c>
      <c r="AW421" s="13" t="s">
        <v>35</v>
      </c>
      <c r="AX421" s="13" t="s">
        <v>74</v>
      </c>
      <c r="AY421" s="205" t="s">
        <v>179</v>
      </c>
    </row>
    <row r="422" spans="1:65" s="14" customFormat="1" ht="11.25" x14ac:dyDescent="0.2">
      <c r="B422" s="206"/>
      <c r="C422" s="207"/>
      <c r="D422" s="196" t="s">
        <v>190</v>
      </c>
      <c r="E422" s="208" t="s">
        <v>19</v>
      </c>
      <c r="F422" s="209" t="s">
        <v>194</v>
      </c>
      <c r="G422" s="207"/>
      <c r="H422" s="210">
        <v>9.1679999999999993</v>
      </c>
      <c r="I422" s="211"/>
      <c r="J422" s="207"/>
      <c r="K422" s="207"/>
      <c r="L422" s="212"/>
      <c r="M422" s="213"/>
      <c r="N422" s="214"/>
      <c r="O422" s="214"/>
      <c r="P422" s="214"/>
      <c r="Q422" s="214"/>
      <c r="R422" s="214"/>
      <c r="S422" s="214"/>
      <c r="T422" s="215"/>
      <c r="AT422" s="216" t="s">
        <v>190</v>
      </c>
      <c r="AU422" s="216" t="s">
        <v>84</v>
      </c>
      <c r="AV422" s="14" t="s">
        <v>186</v>
      </c>
      <c r="AW422" s="14" t="s">
        <v>35</v>
      </c>
      <c r="AX422" s="14" t="s">
        <v>82</v>
      </c>
      <c r="AY422" s="216" t="s">
        <v>179</v>
      </c>
    </row>
    <row r="423" spans="1:65" s="2" customFormat="1" ht="24.2" customHeight="1" x14ac:dyDescent="0.2">
      <c r="A423" s="36"/>
      <c r="B423" s="37"/>
      <c r="C423" s="176" t="s">
        <v>653</v>
      </c>
      <c r="D423" s="176" t="s">
        <v>181</v>
      </c>
      <c r="E423" s="177" t="s">
        <v>654</v>
      </c>
      <c r="F423" s="178" t="s">
        <v>655</v>
      </c>
      <c r="G423" s="179" t="s">
        <v>282</v>
      </c>
      <c r="H423" s="180">
        <v>183</v>
      </c>
      <c r="I423" s="181"/>
      <c r="J423" s="182">
        <f>ROUND(I423*H423,2)</f>
        <v>0</v>
      </c>
      <c r="K423" s="178" t="s">
        <v>185</v>
      </c>
      <c r="L423" s="41"/>
      <c r="M423" s="183" t="s">
        <v>19</v>
      </c>
      <c r="N423" s="184" t="s">
        <v>45</v>
      </c>
      <c r="O423" s="66"/>
      <c r="P423" s="185">
        <f>O423*H423</f>
        <v>0</v>
      </c>
      <c r="Q423" s="185">
        <v>0</v>
      </c>
      <c r="R423" s="185">
        <f>Q423*H423</f>
        <v>0</v>
      </c>
      <c r="S423" s="185">
        <v>8.5999999999999993E-2</v>
      </c>
      <c r="T423" s="186">
        <f>S423*H423</f>
        <v>15.738</v>
      </c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R423" s="187" t="s">
        <v>186</v>
      </c>
      <c r="AT423" s="187" t="s">
        <v>181</v>
      </c>
      <c r="AU423" s="187" t="s">
        <v>84</v>
      </c>
      <c r="AY423" s="19" t="s">
        <v>179</v>
      </c>
      <c r="BE423" s="188">
        <f>IF(N423="základní",J423,0)</f>
        <v>0</v>
      </c>
      <c r="BF423" s="188">
        <f>IF(N423="snížená",J423,0)</f>
        <v>0</v>
      </c>
      <c r="BG423" s="188">
        <f>IF(N423="zákl. přenesená",J423,0)</f>
        <v>0</v>
      </c>
      <c r="BH423" s="188">
        <f>IF(N423="sníž. přenesená",J423,0)</f>
        <v>0</v>
      </c>
      <c r="BI423" s="188">
        <f>IF(N423="nulová",J423,0)</f>
        <v>0</v>
      </c>
      <c r="BJ423" s="19" t="s">
        <v>82</v>
      </c>
      <c r="BK423" s="188">
        <f>ROUND(I423*H423,2)</f>
        <v>0</v>
      </c>
      <c r="BL423" s="19" t="s">
        <v>186</v>
      </c>
      <c r="BM423" s="187" t="s">
        <v>656</v>
      </c>
    </row>
    <row r="424" spans="1:65" s="2" customFormat="1" ht="11.25" x14ac:dyDescent="0.2">
      <c r="A424" s="36"/>
      <c r="B424" s="37"/>
      <c r="C424" s="38"/>
      <c r="D424" s="189" t="s">
        <v>188</v>
      </c>
      <c r="E424" s="38"/>
      <c r="F424" s="190" t="s">
        <v>657</v>
      </c>
      <c r="G424" s="38"/>
      <c r="H424" s="38"/>
      <c r="I424" s="191"/>
      <c r="J424" s="38"/>
      <c r="K424" s="38"/>
      <c r="L424" s="41"/>
      <c r="M424" s="192"/>
      <c r="N424" s="193"/>
      <c r="O424" s="66"/>
      <c r="P424" s="66"/>
      <c r="Q424" s="66"/>
      <c r="R424" s="66"/>
      <c r="S424" s="66"/>
      <c r="T424" s="67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T424" s="19" t="s">
        <v>188</v>
      </c>
      <c r="AU424" s="19" t="s">
        <v>84</v>
      </c>
    </row>
    <row r="425" spans="1:65" s="15" customFormat="1" ht="11.25" x14ac:dyDescent="0.2">
      <c r="B425" s="217"/>
      <c r="C425" s="218"/>
      <c r="D425" s="196" t="s">
        <v>190</v>
      </c>
      <c r="E425" s="219" t="s">
        <v>19</v>
      </c>
      <c r="F425" s="220" t="s">
        <v>658</v>
      </c>
      <c r="G425" s="218"/>
      <c r="H425" s="219" t="s">
        <v>19</v>
      </c>
      <c r="I425" s="221"/>
      <c r="J425" s="218"/>
      <c r="K425" s="218"/>
      <c r="L425" s="222"/>
      <c r="M425" s="223"/>
      <c r="N425" s="224"/>
      <c r="O425" s="224"/>
      <c r="P425" s="224"/>
      <c r="Q425" s="224"/>
      <c r="R425" s="224"/>
      <c r="S425" s="224"/>
      <c r="T425" s="225"/>
      <c r="AT425" s="226" t="s">
        <v>190</v>
      </c>
      <c r="AU425" s="226" t="s">
        <v>84</v>
      </c>
      <c r="AV425" s="15" t="s">
        <v>82</v>
      </c>
      <c r="AW425" s="15" t="s">
        <v>35</v>
      </c>
      <c r="AX425" s="15" t="s">
        <v>74</v>
      </c>
      <c r="AY425" s="226" t="s">
        <v>179</v>
      </c>
    </row>
    <row r="426" spans="1:65" s="13" customFormat="1" ht="11.25" x14ac:dyDescent="0.2">
      <c r="B426" s="194"/>
      <c r="C426" s="195"/>
      <c r="D426" s="196" t="s">
        <v>190</v>
      </c>
      <c r="E426" s="197" t="s">
        <v>19</v>
      </c>
      <c r="F426" s="198" t="s">
        <v>659</v>
      </c>
      <c r="G426" s="195"/>
      <c r="H426" s="199">
        <v>183</v>
      </c>
      <c r="I426" s="200"/>
      <c r="J426" s="195"/>
      <c r="K426" s="195"/>
      <c r="L426" s="201"/>
      <c r="M426" s="202"/>
      <c r="N426" s="203"/>
      <c r="O426" s="203"/>
      <c r="P426" s="203"/>
      <c r="Q426" s="203"/>
      <c r="R426" s="203"/>
      <c r="S426" s="203"/>
      <c r="T426" s="204"/>
      <c r="AT426" s="205" t="s">
        <v>190</v>
      </c>
      <c r="AU426" s="205" t="s">
        <v>84</v>
      </c>
      <c r="AV426" s="13" t="s">
        <v>84</v>
      </c>
      <c r="AW426" s="13" t="s">
        <v>35</v>
      </c>
      <c r="AX426" s="13" t="s">
        <v>74</v>
      </c>
      <c r="AY426" s="205" t="s">
        <v>179</v>
      </c>
    </row>
    <row r="427" spans="1:65" s="14" customFormat="1" ht="11.25" x14ac:dyDescent="0.2">
      <c r="B427" s="206"/>
      <c r="C427" s="207"/>
      <c r="D427" s="196" t="s">
        <v>190</v>
      </c>
      <c r="E427" s="208" t="s">
        <v>19</v>
      </c>
      <c r="F427" s="209" t="s">
        <v>194</v>
      </c>
      <c r="G427" s="207"/>
      <c r="H427" s="210">
        <v>183</v>
      </c>
      <c r="I427" s="211"/>
      <c r="J427" s="207"/>
      <c r="K427" s="207"/>
      <c r="L427" s="212"/>
      <c r="M427" s="213"/>
      <c r="N427" s="214"/>
      <c r="O427" s="214"/>
      <c r="P427" s="214"/>
      <c r="Q427" s="214"/>
      <c r="R427" s="214"/>
      <c r="S427" s="214"/>
      <c r="T427" s="215"/>
      <c r="AT427" s="216" t="s">
        <v>190</v>
      </c>
      <c r="AU427" s="216" t="s">
        <v>84</v>
      </c>
      <c r="AV427" s="14" t="s">
        <v>186</v>
      </c>
      <c r="AW427" s="14" t="s">
        <v>35</v>
      </c>
      <c r="AX427" s="14" t="s">
        <v>82</v>
      </c>
      <c r="AY427" s="216" t="s">
        <v>179</v>
      </c>
    </row>
    <row r="428" spans="1:65" s="2" customFormat="1" ht="24.2" customHeight="1" x14ac:dyDescent="0.2">
      <c r="A428" s="36"/>
      <c r="B428" s="37"/>
      <c r="C428" s="176" t="s">
        <v>660</v>
      </c>
      <c r="D428" s="176" t="s">
        <v>181</v>
      </c>
      <c r="E428" s="177" t="s">
        <v>661</v>
      </c>
      <c r="F428" s="178" t="s">
        <v>662</v>
      </c>
      <c r="G428" s="179" t="s">
        <v>111</v>
      </c>
      <c r="H428" s="180">
        <v>3</v>
      </c>
      <c r="I428" s="181"/>
      <c r="J428" s="182">
        <f>ROUND(I428*H428,2)</f>
        <v>0</v>
      </c>
      <c r="K428" s="178" t="s">
        <v>185</v>
      </c>
      <c r="L428" s="41"/>
      <c r="M428" s="183" t="s">
        <v>19</v>
      </c>
      <c r="N428" s="184" t="s">
        <v>45</v>
      </c>
      <c r="O428" s="66"/>
      <c r="P428" s="185">
        <f>O428*H428</f>
        <v>0</v>
      </c>
      <c r="Q428" s="185">
        <v>0</v>
      </c>
      <c r="R428" s="185">
        <f>Q428*H428</f>
        <v>0</v>
      </c>
      <c r="S428" s="185">
        <v>7.0000000000000007E-2</v>
      </c>
      <c r="T428" s="186">
        <f>S428*H428</f>
        <v>0.21000000000000002</v>
      </c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R428" s="187" t="s">
        <v>186</v>
      </c>
      <c r="AT428" s="187" t="s">
        <v>181</v>
      </c>
      <c r="AU428" s="187" t="s">
        <v>84</v>
      </c>
      <c r="AY428" s="19" t="s">
        <v>179</v>
      </c>
      <c r="BE428" s="188">
        <f>IF(N428="základní",J428,0)</f>
        <v>0</v>
      </c>
      <c r="BF428" s="188">
        <f>IF(N428="snížená",J428,0)</f>
        <v>0</v>
      </c>
      <c r="BG428" s="188">
        <f>IF(N428="zákl. přenesená",J428,0)</f>
        <v>0</v>
      </c>
      <c r="BH428" s="188">
        <f>IF(N428="sníž. přenesená",J428,0)</f>
        <v>0</v>
      </c>
      <c r="BI428" s="188">
        <f>IF(N428="nulová",J428,0)</f>
        <v>0</v>
      </c>
      <c r="BJ428" s="19" t="s">
        <v>82</v>
      </c>
      <c r="BK428" s="188">
        <f>ROUND(I428*H428,2)</f>
        <v>0</v>
      </c>
      <c r="BL428" s="19" t="s">
        <v>186</v>
      </c>
      <c r="BM428" s="187" t="s">
        <v>663</v>
      </c>
    </row>
    <row r="429" spans="1:65" s="2" customFormat="1" ht="11.25" x14ac:dyDescent="0.2">
      <c r="A429" s="36"/>
      <c r="B429" s="37"/>
      <c r="C429" s="38"/>
      <c r="D429" s="189" t="s">
        <v>188</v>
      </c>
      <c r="E429" s="38"/>
      <c r="F429" s="190" t="s">
        <v>664</v>
      </c>
      <c r="G429" s="38"/>
      <c r="H429" s="38"/>
      <c r="I429" s="191"/>
      <c r="J429" s="38"/>
      <c r="K429" s="38"/>
      <c r="L429" s="41"/>
      <c r="M429" s="192"/>
      <c r="N429" s="193"/>
      <c r="O429" s="66"/>
      <c r="P429" s="66"/>
      <c r="Q429" s="66"/>
      <c r="R429" s="66"/>
      <c r="S429" s="66"/>
      <c r="T429" s="67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T429" s="19" t="s">
        <v>188</v>
      </c>
      <c r="AU429" s="19" t="s">
        <v>84</v>
      </c>
    </row>
    <row r="430" spans="1:65" s="13" customFormat="1" ht="11.25" x14ac:dyDescent="0.2">
      <c r="B430" s="194"/>
      <c r="C430" s="195"/>
      <c r="D430" s="196" t="s">
        <v>190</v>
      </c>
      <c r="E430" s="197" t="s">
        <v>19</v>
      </c>
      <c r="F430" s="198" t="s">
        <v>665</v>
      </c>
      <c r="G430" s="195"/>
      <c r="H430" s="199">
        <v>3</v>
      </c>
      <c r="I430" s="200"/>
      <c r="J430" s="195"/>
      <c r="K430" s="195"/>
      <c r="L430" s="201"/>
      <c r="M430" s="202"/>
      <c r="N430" s="203"/>
      <c r="O430" s="203"/>
      <c r="P430" s="203"/>
      <c r="Q430" s="203"/>
      <c r="R430" s="203"/>
      <c r="S430" s="203"/>
      <c r="T430" s="204"/>
      <c r="AT430" s="205" t="s">
        <v>190</v>
      </c>
      <c r="AU430" s="205" t="s">
        <v>84</v>
      </c>
      <c r="AV430" s="13" t="s">
        <v>84</v>
      </c>
      <c r="AW430" s="13" t="s">
        <v>35</v>
      </c>
      <c r="AX430" s="13" t="s">
        <v>74</v>
      </c>
      <c r="AY430" s="205" t="s">
        <v>179</v>
      </c>
    </row>
    <row r="431" spans="1:65" s="14" customFormat="1" ht="11.25" x14ac:dyDescent="0.2">
      <c r="B431" s="206"/>
      <c r="C431" s="207"/>
      <c r="D431" s="196" t="s">
        <v>190</v>
      </c>
      <c r="E431" s="208" t="s">
        <v>19</v>
      </c>
      <c r="F431" s="209" t="s">
        <v>194</v>
      </c>
      <c r="G431" s="207"/>
      <c r="H431" s="210">
        <v>3</v>
      </c>
      <c r="I431" s="211"/>
      <c r="J431" s="207"/>
      <c r="K431" s="207"/>
      <c r="L431" s="212"/>
      <c r="M431" s="213"/>
      <c r="N431" s="214"/>
      <c r="O431" s="214"/>
      <c r="P431" s="214"/>
      <c r="Q431" s="214"/>
      <c r="R431" s="214"/>
      <c r="S431" s="214"/>
      <c r="T431" s="215"/>
      <c r="AT431" s="216" t="s">
        <v>190</v>
      </c>
      <c r="AU431" s="216" t="s">
        <v>84</v>
      </c>
      <c r="AV431" s="14" t="s">
        <v>186</v>
      </c>
      <c r="AW431" s="14" t="s">
        <v>35</v>
      </c>
      <c r="AX431" s="14" t="s">
        <v>82</v>
      </c>
      <c r="AY431" s="216" t="s">
        <v>179</v>
      </c>
    </row>
    <row r="432" spans="1:65" s="2" customFormat="1" ht="24.2" customHeight="1" x14ac:dyDescent="0.2">
      <c r="A432" s="36"/>
      <c r="B432" s="37"/>
      <c r="C432" s="176" t="s">
        <v>666</v>
      </c>
      <c r="D432" s="176" t="s">
        <v>181</v>
      </c>
      <c r="E432" s="177" t="s">
        <v>667</v>
      </c>
      <c r="F432" s="178" t="s">
        <v>668</v>
      </c>
      <c r="G432" s="179" t="s">
        <v>184</v>
      </c>
      <c r="H432" s="180">
        <v>47.1</v>
      </c>
      <c r="I432" s="181"/>
      <c r="J432" s="182">
        <f>ROUND(I432*H432,2)</f>
        <v>0</v>
      </c>
      <c r="K432" s="178" t="s">
        <v>185</v>
      </c>
      <c r="L432" s="41"/>
      <c r="M432" s="183" t="s">
        <v>19</v>
      </c>
      <c r="N432" s="184" t="s">
        <v>45</v>
      </c>
      <c r="O432" s="66"/>
      <c r="P432" s="185">
        <f>O432*H432</f>
        <v>0</v>
      </c>
      <c r="Q432" s="185">
        <v>0</v>
      </c>
      <c r="R432" s="185">
        <f>Q432*H432</f>
        <v>0</v>
      </c>
      <c r="S432" s="185">
        <v>2.2000000000000002</v>
      </c>
      <c r="T432" s="186">
        <f>S432*H432</f>
        <v>103.62</v>
      </c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R432" s="187" t="s">
        <v>186</v>
      </c>
      <c r="AT432" s="187" t="s">
        <v>181</v>
      </c>
      <c r="AU432" s="187" t="s">
        <v>84</v>
      </c>
      <c r="AY432" s="19" t="s">
        <v>179</v>
      </c>
      <c r="BE432" s="188">
        <f>IF(N432="základní",J432,0)</f>
        <v>0</v>
      </c>
      <c r="BF432" s="188">
        <f>IF(N432="snížená",J432,0)</f>
        <v>0</v>
      </c>
      <c r="BG432" s="188">
        <f>IF(N432="zákl. přenesená",J432,0)</f>
        <v>0</v>
      </c>
      <c r="BH432" s="188">
        <f>IF(N432="sníž. přenesená",J432,0)</f>
        <v>0</v>
      </c>
      <c r="BI432" s="188">
        <f>IF(N432="nulová",J432,0)</f>
        <v>0</v>
      </c>
      <c r="BJ432" s="19" t="s">
        <v>82</v>
      </c>
      <c r="BK432" s="188">
        <f>ROUND(I432*H432,2)</f>
        <v>0</v>
      </c>
      <c r="BL432" s="19" t="s">
        <v>186</v>
      </c>
      <c r="BM432" s="187" t="s">
        <v>669</v>
      </c>
    </row>
    <row r="433" spans="1:65" s="2" customFormat="1" ht="11.25" x14ac:dyDescent="0.2">
      <c r="A433" s="36"/>
      <c r="B433" s="37"/>
      <c r="C433" s="38"/>
      <c r="D433" s="189" t="s">
        <v>188</v>
      </c>
      <c r="E433" s="38"/>
      <c r="F433" s="190" t="s">
        <v>670</v>
      </c>
      <c r="G433" s="38"/>
      <c r="H433" s="38"/>
      <c r="I433" s="191"/>
      <c r="J433" s="38"/>
      <c r="K433" s="38"/>
      <c r="L433" s="41"/>
      <c r="M433" s="192"/>
      <c r="N433" s="193"/>
      <c r="O433" s="66"/>
      <c r="P433" s="66"/>
      <c r="Q433" s="66"/>
      <c r="R433" s="66"/>
      <c r="S433" s="66"/>
      <c r="T433" s="67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T433" s="19" t="s">
        <v>188</v>
      </c>
      <c r="AU433" s="19" t="s">
        <v>84</v>
      </c>
    </row>
    <row r="434" spans="1:65" s="13" customFormat="1" ht="11.25" x14ac:dyDescent="0.2">
      <c r="B434" s="194"/>
      <c r="C434" s="195"/>
      <c r="D434" s="196" t="s">
        <v>190</v>
      </c>
      <c r="E434" s="197" t="s">
        <v>19</v>
      </c>
      <c r="F434" s="198" t="s">
        <v>671</v>
      </c>
      <c r="G434" s="195"/>
      <c r="H434" s="199">
        <v>8.1</v>
      </c>
      <c r="I434" s="200"/>
      <c r="J434" s="195"/>
      <c r="K434" s="195"/>
      <c r="L434" s="201"/>
      <c r="M434" s="202"/>
      <c r="N434" s="203"/>
      <c r="O434" s="203"/>
      <c r="P434" s="203"/>
      <c r="Q434" s="203"/>
      <c r="R434" s="203"/>
      <c r="S434" s="203"/>
      <c r="T434" s="204"/>
      <c r="AT434" s="205" t="s">
        <v>190</v>
      </c>
      <c r="AU434" s="205" t="s">
        <v>84</v>
      </c>
      <c r="AV434" s="13" t="s">
        <v>84</v>
      </c>
      <c r="AW434" s="13" t="s">
        <v>35</v>
      </c>
      <c r="AX434" s="13" t="s">
        <v>74</v>
      </c>
      <c r="AY434" s="205" t="s">
        <v>179</v>
      </c>
    </row>
    <row r="435" spans="1:65" s="13" customFormat="1" ht="11.25" x14ac:dyDescent="0.2">
      <c r="B435" s="194"/>
      <c r="C435" s="195"/>
      <c r="D435" s="196" t="s">
        <v>190</v>
      </c>
      <c r="E435" s="197" t="s">
        <v>19</v>
      </c>
      <c r="F435" s="198" t="s">
        <v>672</v>
      </c>
      <c r="G435" s="195"/>
      <c r="H435" s="199">
        <v>11.75</v>
      </c>
      <c r="I435" s="200"/>
      <c r="J435" s="195"/>
      <c r="K435" s="195"/>
      <c r="L435" s="201"/>
      <c r="M435" s="202"/>
      <c r="N435" s="203"/>
      <c r="O435" s="203"/>
      <c r="P435" s="203"/>
      <c r="Q435" s="203"/>
      <c r="R435" s="203"/>
      <c r="S435" s="203"/>
      <c r="T435" s="204"/>
      <c r="AT435" s="205" t="s">
        <v>190</v>
      </c>
      <c r="AU435" s="205" t="s">
        <v>84</v>
      </c>
      <c r="AV435" s="13" t="s">
        <v>84</v>
      </c>
      <c r="AW435" s="13" t="s">
        <v>35</v>
      </c>
      <c r="AX435" s="13" t="s">
        <v>74</v>
      </c>
      <c r="AY435" s="205" t="s">
        <v>179</v>
      </c>
    </row>
    <row r="436" spans="1:65" s="13" customFormat="1" ht="11.25" x14ac:dyDescent="0.2">
      <c r="B436" s="194"/>
      <c r="C436" s="195"/>
      <c r="D436" s="196" t="s">
        <v>190</v>
      </c>
      <c r="E436" s="197" t="s">
        <v>19</v>
      </c>
      <c r="F436" s="198" t="s">
        <v>673</v>
      </c>
      <c r="G436" s="195"/>
      <c r="H436" s="199">
        <v>16.45</v>
      </c>
      <c r="I436" s="200"/>
      <c r="J436" s="195"/>
      <c r="K436" s="195"/>
      <c r="L436" s="201"/>
      <c r="M436" s="202"/>
      <c r="N436" s="203"/>
      <c r="O436" s="203"/>
      <c r="P436" s="203"/>
      <c r="Q436" s="203"/>
      <c r="R436" s="203"/>
      <c r="S436" s="203"/>
      <c r="T436" s="204"/>
      <c r="AT436" s="205" t="s">
        <v>190</v>
      </c>
      <c r="AU436" s="205" t="s">
        <v>84</v>
      </c>
      <c r="AV436" s="13" t="s">
        <v>84</v>
      </c>
      <c r="AW436" s="13" t="s">
        <v>35</v>
      </c>
      <c r="AX436" s="13" t="s">
        <v>74</v>
      </c>
      <c r="AY436" s="205" t="s">
        <v>179</v>
      </c>
    </row>
    <row r="437" spans="1:65" s="13" customFormat="1" ht="11.25" x14ac:dyDescent="0.2">
      <c r="B437" s="194"/>
      <c r="C437" s="195"/>
      <c r="D437" s="196" t="s">
        <v>190</v>
      </c>
      <c r="E437" s="197" t="s">
        <v>19</v>
      </c>
      <c r="F437" s="198" t="s">
        <v>674</v>
      </c>
      <c r="G437" s="195"/>
      <c r="H437" s="199">
        <v>10.8</v>
      </c>
      <c r="I437" s="200"/>
      <c r="J437" s="195"/>
      <c r="K437" s="195"/>
      <c r="L437" s="201"/>
      <c r="M437" s="202"/>
      <c r="N437" s="203"/>
      <c r="O437" s="203"/>
      <c r="P437" s="203"/>
      <c r="Q437" s="203"/>
      <c r="R437" s="203"/>
      <c r="S437" s="203"/>
      <c r="T437" s="204"/>
      <c r="AT437" s="205" t="s">
        <v>190</v>
      </c>
      <c r="AU437" s="205" t="s">
        <v>84</v>
      </c>
      <c r="AV437" s="13" t="s">
        <v>84</v>
      </c>
      <c r="AW437" s="13" t="s">
        <v>35</v>
      </c>
      <c r="AX437" s="13" t="s">
        <v>74</v>
      </c>
      <c r="AY437" s="205" t="s">
        <v>179</v>
      </c>
    </row>
    <row r="438" spans="1:65" s="14" customFormat="1" ht="11.25" x14ac:dyDescent="0.2">
      <c r="B438" s="206"/>
      <c r="C438" s="207"/>
      <c r="D438" s="196" t="s">
        <v>190</v>
      </c>
      <c r="E438" s="208" t="s">
        <v>19</v>
      </c>
      <c r="F438" s="209" t="s">
        <v>194</v>
      </c>
      <c r="G438" s="207"/>
      <c r="H438" s="210">
        <v>47.1</v>
      </c>
      <c r="I438" s="211"/>
      <c r="J438" s="207"/>
      <c r="K438" s="207"/>
      <c r="L438" s="212"/>
      <c r="M438" s="213"/>
      <c r="N438" s="214"/>
      <c r="O438" s="214"/>
      <c r="P438" s="214"/>
      <c r="Q438" s="214"/>
      <c r="R438" s="214"/>
      <c r="S438" s="214"/>
      <c r="T438" s="215"/>
      <c r="AT438" s="216" t="s">
        <v>190</v>
      </c>
      <c r="AU438" s="216" t="s">
        <v>84</v>
      </c>
      <c r="AV438" s="14" t="s">
        <v>186</v>
      </c>
      <c r="AW438" s="14" t="s">
        <v>35</v>
      </c>
      <c r="AX438" s="14" t="s">
        <v>82</v>
      </c>
      <c r="AY438" s="216" t="s">
        <v>179</v>
      </c>
    </row>
    <row r="439" spans="1:65" s="2" customFormat="1" ht="24.2" customHeight="1" x14ac:dyDescent="0.2">
      <c r="A439" s="36"/>
      <c r="B439" s="37"/>
      <c r="C439" s="176" t="s">
        <v>675</v>
      </c>
      <c r="D439" s="176" t="s">
        <v>181</v>
      </c>
      <c r="E439" s="177" t="s">
        <v>667</v>
      </c>
      <c r="F439" s="178" t="s">
        <v>668</v>
      </c>
      <c r="G439" s="179" t="s">
        <v>184</v>
      </c>
      <c r="H439" s="180">
        <v>36.9</v>
      </c>
      <c r="I439" s="181"/>
      <c r="J439" s="182">
        <f>ROUND(I439*H439,2)</f>
        <v>0</v>
      </c>
      <c r="K439" s="178" t="s">
        <v>185</v>
      </c>
      <c r="L439" s="41"/>
      <c r="M439" s="183" t="s">
        <v>19</v>
      </c>
      <c r="N439" s="184" t="s">
        <v>45</v>
      </c>
      <c r="O439" s="66"/>
      <c r="P439" s="185">
        <f>O439*H439</f>
        <v>0</v>
      </c>
      <c r="Q439" s="185">
        <v>0</v>
      </c>
      <c r="R439" s="185">
        <f>Q439*H439</f>
        <v>0</v>
      </c>
      <c r="S439" s="185">
        <v>2.2000000000000002</v>
      </c>
      <c r="T439" s="186">
        <f>S439*H439</f>
        <v>81.180000000000007</v>
      </c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R439" s="187" t="s">
        <v>186</v>
      </c>
      <c r="AT439" s="187" t="s">
        <v>181</v>
      </c>
      <c r="AU439" s="187" t="s">
        <v>84</v>
      </c>
      <c r="AY439" s="19" t="s">
        <v>179</v>
      </c>
      <c r="BE439" s="188">
        <f>IF(N439="základní",J439,0)</f>
        <v>0</v>
      </c>
      <c r="BF439" s="188">
        <f>IF(N439="snížená",J439,0)</f>
        <v>0</v>
      </c>
      <c r="BG439" s="188">
        <f>IF(N439="zákl. přenesená",J439,0)</f>
        <v>0</v>
      </c>
      <c r="BH439" s="188">
        <f>IF(N439="sníž. přenesená",J439,0)</f>
        <v>0</v>
      </c>
      <c r="BI439" s="188">
        <f>IF(N439="nulová",J439,0)</f>
        <v>0</v>
      </c>
      <c r="BJ439" s="19" t="s">
        <v>82</v>
      </c>
      <c r="BK439" s="188">
        <f>ROUND(I439*H439,2)</f>
        <v>0</v>
      </c>
      <c r="BL439" s="19" t="s">
        <v>186</v>
      </c>
      <c r="BM439" s="187" t="s">
        <v>676</v>
      </c>
    </row>
    <row r="440" spans="1:65" s="2" customFormat="1" ht="11.25" x14ac:dyDescent="0.2">
      <c r="A440" s="36"/>
      <c r="B440" s="37"/>
      <c r="C440" s="38"/>
      <c r="D440" s="189" t="s">
        <v>188</v>
      </c>
      <c r="E440" s="38"/>
      <c r="F440" s="190" t="s">
        <v>670</v>
      </c>
      <c r="G440" s="38"/>
      <c r="H440" s="38"/>
      <c r="I440" s="191"/>
      <c r="J440" s="38"/>
      <c r="K440" s="38"/>
      <c r="L440" s="41"/>
      <c r="M440" s="192"/>
      <c r="N440" s="193"/>
      <c r="O440" s="66"/>
      <c r="P440" s="66"/>
      <c r="Q440" s="66"/>
      <c r="R440" s="66"/>
      <c r="S440" s="66"/>
      <c r="T440" s="67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T440" s="19" t="s">
        <v>188</v>
      </c>
      <c r="AU440" s="19" t="s">
        <v>84</v>
      </c>
    </row>
    <row r="441" spans="1:65" s="13" customFormat="1" ht="11.25" x14ac:dyDescent="0.2">
      <c r="B441" s="194"/>
      <c r="C441" s="195"/>
      <c r="D441" s="196" t="s">
        <v>190</v>
      </c>
      <c r="E441" s="197" t="s">
        <v>19</v>
      </c>
      <c r="F441" s="198" t="s">
        <v>677</v>
      </c>
      <c r="G441" s="195"/>
      <c r="H441" s="199">
        <v>15.3</v>
      </c>
      <c r="I441" s="200"/>
      <c r="J441" s="195"/>
      <c r="K441" s="195"/>
      <c r="L441" s="201"/>
      <c r="M441" s="202"/>
      <c r="N441" s="203"/>
      <c r="O441" s="203"/>
      <c r="P441" s="203"/>
      <c r="Q441" s="203"/>
      <c r="R441" s="203"/>
      <c r="S441" s="203"/>
      <c r="T441" s="204"/>
      <c r="AT441" s="205" t="s">
        <v>190</v>
      </c>
      <c r="AU441" s="205" t="s">
        <v>84</v>
      </c>
      <c r="AV441" s="13" t="s">
        <v>84</v>
      </c>
      <c r="AW441" s="13" t="s">
        <v>35</v>
      </c>
      <c r="AX441" s="13" t="s">
        <v>74</v>
      </c>
      <c r="AY441" s="205" t="s">
        <v>179</v>
      </c>
    </row>
    <row r="442" spans="1:65" s="13" customFormat="1" ht="22.5" x14ac:dyDescent="0.2">
      <c r="B442" s="194"/>
      <c r="C442" s="195"/>
      <c r="D442" s="196" t="s">
        <v>190</v>
      </c>
      <c r="E442" s="197" t="s">
        <v>19</v>
      </c>
      <c r="F442" s="198" t="s">
        <v>678</v>
      </c>
      <c r="G442" s="195"/>
      <c r="H442" s="199">
        <v>21.6</v>
      </c>
      <c r="I442" s="200"/>
      <c r="J442" s="195"/>
      <c r="K442" s="195"/>
      <c r="L442" s="201"/>
      <c r="M442" s="202"/>
      <c r="N442" s="203"/>
      <c r="O442" s="203"/>
      <c r="P442" s="203"/>
      <c r="Q442" s="203"/>
      <c r="R442" s="203"/>
      <c r="S442" s="203"/>
      <c r="T442" s="204"/>
      <c r="AT442" s="205" t="s">
        <v>190</v>
      </c>
      <c r="AU442" s="205" t="s">
        <v>84</v>
      </c>
      <c r="AV442" s="13" t="s">
        <v>84</v>
      </c>
      <c r="AW442" s="13" t="s">
        <v>35</v>
      </c>
      <c r="AX442" s="13" t="s">
        <v>74</v>
      </c>
      <c r="AY442" s="205" t="s">
        <v>179</v>
      </c>
    </row>
    <row r="443" spans="1:65" s="14" customFormat="1" ht="11.25" x14ac:dyDescent="0.2">
      <c r="B443" s="206"/>
      <c r="C443" s="207"/>
      <c r="D443" s="196" t="s">
        <v>190</v>
      </c>
      <c r="E443" s="208" t="s">
        <v>19</v>
      </c>
      <c r="F443" s="209" t="s">
        <v>194</v>
      </c>
      <c r="G443" s="207"/>
      <c r="H443" s="210">
        <v>36.9</v>
      </c>
      <c r="I443" s="211"/>
      <c r="J443" s="207"/>
      <c r="K443" s="207"/>
      <c r="L443" s="212"/>
      <c r="M443" s="213"/>
      <c r="N443" s="214"/>
      <c r="O443" s="214"/>
      <c r="P443" s="214"/>
      <c r="Q443" s="214"/>
      <c r="R443" s="214"/>
      <c r="S443" s="214"/>
      <c r="T443" s="215"/>
      <c r="AT443" s="216" t="s">
        <v>190</v>
      </c>
      <c r="AU443" s="216" t="s">
        <v>84</v>
      </c>
      <c r="AV443" s="14" t="s">
        <v>186</v>
      </c>
      <c r="AW443" s="14" t="s">
        <v>35</v>
      </c>
      <c r="AX443" s="14" t="s">
        <v>82</v>
      </c>
      <c r="AY443" s="216" t="s">
        <v>179</v>
      </c>
    </row>
    <row r="444" spans="1:65" s="2" customFormat="1" ht="24.2" customHeight="1" x14ac:dyDescent="0.2">
      <c r="A444" s="36"/>
      <c r="B444" s="37"/>
      <c r="C444" s="176" t="s">
        <v>679</v>
      </c>
      <c r="D444" s="176" t="s">
        <v>181</v>
      </c>
      <c r="E444" s="177" t="s">
        <v>680</v>
      </c>
      <c r="F444" s="178" t="s">
        <v>681</v>
      </c>
      <c r="G444" s="179" t="s">
        <v>184</v>
      </c>
      <c r="H444" s="180">
        <v>178.1</v>
      </c>
      <c r="I444" s="181"/>
      <c r="J444" s="182">
        <f>ROUND(I444*H444,2)</f>
        <v>0</v>
      </c>
      <c r="K444" s="178" t="s">
        <v>185</v>
      </c>
      <c r="L444" s="41"/>
      <c r="M444" s="183" t="s">
        <v>19</v>
      </c>
      <c r="N444" s="184" t="s">
        <v>45</v>
      </c>
      <c r="O444" s="66"/>
      <c r="P444" s="185">
        <f>O444*H444</f>
        <v>0</v>
      </c>
      <c r="Q444" s="185">
        <v>0</v>
      </c>
      <c r="R444" s="185">
        <f>Q444*H444</f>
        <v>0</v>
      </c>
      <c r="S444" s="185">
        <v>2.2000000000000002</v>
      </c>
      <c r="T444" s="186">
        <f>S444*H444</f>
        <v>391.82</v>
      </c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R444" s="187" t="s">
        <v>186</v>
      </c>
      <c r="AT444" s="187" t="s">
        <v>181</v>
      </c>
      <c r="AU444" s="187" t="s">
        <v>84</v>
      </c>
      <c r="AY444" s="19" t="s">
        <v>179</v>
      </c>
      <c r="BE444" s="188">
        <f>IF(N444="základní",J444,0)</f>
        <v>0</v>
      </c>
      <c r="BF444" s="188">
        <f>IF(N444="snížená",J444,0)</f>
        <v>0</v>
      </c>
      <c r="BG444" s="188">
        <f>IF(N444="zákl. přenesená",J444,0)</f>
        <v>0</v>
      </c>
      <c r="BH444" s="188">
        <f>IF(N444="sníž. přenesená",J444,0)</f>
        <v>0</v>
      </c>
      <c r="BI444" s="188">
        <f>IF(N444="nulová",J444,0)</f>
        <v>0</v>
      </c>
      <c r="BJ444" s="19" t="s">
        <v>82</v>
      </c>
      <c r="BK444" s="188">
        <f>ROUND(I444*H444,2)</f>
        <v>0</v>
      </c>
      <c r="BL444" s="19" t="s">
        <v>186</v>
      </c>
      <c r="BM444" s="187" t="s">
        <v>682</v>
      </c>
    </row>
    <row r="445" spans="1:65" s="2" customFormat="1" ht="11.25" x14ac:dyDescent="0.2">
      <c r="A445" s="36"/>
      <c r="B445" s="37"/>
      <c r="C445" s="38"/>
      <c r="D445" s="189" t="s">
        <v>188</v>
      </c>
      <c r="E445" s="38"/>
      <c r="F445" s="190" t="s">
        <v>683</v>
      </c>
      <c r="G445" s="38"/>
      <c r="H445" s="38"/>
      <c r="I445" s="191"/>
      <c r="J445" s="38"/>
      <c r="K445" s="38"/>
      <c r="L445" s="41"/>
      <c r="M445" s="192"/>
      <c r="N445" s="193"/>
      <c r="O445" s="66"/>
      <c r="P445" s="66"/>
      <c r="Q445" s="66"/>
      <c r="R445" s="66"/>
      <c r="S445" s="66"/>
      <c r="T445" s="67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T445" s="19" t="s">
        <v>188</v>
      </c>
      <c r="AU445" s="19" t="s">
        <v>84</v>
      </c>
    </row>
    <row r="446" spans="1:65" s="13" customFormat="1" ht="22.5" x14ac:dyDescent="0.2">
      <c r="B446" s="194"/>
      <c r="C446" s="195"/>
      <c r="D446" s="196" t="s">
        <v>190</v>
      </c>
      <c r="E446" s="197" t="s">
        <v>19</v>
      </c>
      <c r="F446" s="198" t="s">
        <v>684</v>
      </c>
      <c r="G446" s="195"/>
      <c r="H446" s="199">
        <v>178.1</v>
      </c>
      <c r="I446" s="200"/>
      <c r="J446" s="195"/>
      <c r="K446" s="195"/>
      <c r="L446" s="201"/>
      <c r="M446" s="202"/>
      <c r="N446" s="203"/>
      <c r="O446" s="203"/>
      <c r="P446" s="203"/>
      <c r="Q446" s="203"/>
      <c r="R446" s="203"/>
      <c r="S446" s="203"/>
      <c r="T446" s="204"/>
      <c r="AT446" s="205" t="s">
        <v>190</v>
      </c>
      <c r="AU446" s="205" t="s">
        <v>84</v>
      </c>
      <c r="AV446" s="13" t="s">
        <v>84</v>
      </c>
      <c r="AW446" s="13" t="s">
        <v>35</v>
      </c>
      <c r="AX446" s="13" t="s">
        <v>74</v>
      </c>
      <c r="AY446" s="205" t="s">
        <v>179</v>
      </c>
    </row>
    <row r="447" spans="1:65" s="14" customFormat="1" ht="11.25" x14ac:dyDescent="0.2">
      <c r="B447" s="206"/>
      <c r="C447" s="207"/>
      <c r="D447" s="196" t="s">
        <v>190</v>
      </c>
      <c r="E447" s="208" t="s">
        <v>19</v>
      </c>
      <c r="F447" s="209" t="s">
        <v>194</v>
      </c>
      <c r="G447" s="207"/>
      <c r="H447" s="210">
        <v>178.1</v>
      </c>
      <c r="I447" s="211"/>
      <c r="J447" s="207"/>
      <c r="K447" s="207"/>
      <c r="L447" s="212"/>
      <c r="M447" s="213"/>
      <c r="N447" s="214"/>
      <c r="O447" s="214"/>
      <c r="P447" s="214"/>
      <c r="Q447" s="214"/>
      <c r="R447" s="214"/>
      <c r="S447" s="214"/>
      <c r="T447" s="215"/>
      <c r="AT447" s="216" t="s">
        <v>190</v>
      </c>
      <c r="AU447" s="216" t="s">
        <v>84</v>
      </c>
      <c r="AV447" s="14" t="s">
        <v>186</v>
      </c>
      <c r="AW447" s="14" t="s">
        <v>35</v>
      </c>
      <c r="AX447" s="14" t="s">
        <v>82</v>
      </c>
      <c r="AY447" s="216" t="s">
        <v>179</v>
      </c>
    </row>
    <row r="448" spans="1:65" s="2" customFormat="1" ht="24.2" customHeight="1" x14ac:dyDescent="0.2">
      <c r="A448" s="36"/>
      <c r="B448" s="37"/>
      <c r="C448" s="176" t="s">
        <v>685</v>
      </c>
      <c r="D448" s="176" t="s">
        <v>181</v>
      </c>
      <c r="E448" s="177" t="s">
        <v>680</v>
      </c>
      <c r="F448" s="178" t="s">
        <v>681</v>
      </c>
      <c r="G448" s="179" t="s">
        <v>184</v>
      </c>
      <c r="H448" s="180">
        <v>9.9480000000000004</v>
      </c>
      <c r="I448" s="181"/>
      <c r="J448" s="182">
        <f>ROUND(I448*H448,2)</f>
        <v>0</v>
      </c>
      <c r="K448" s="178" t="s">
        <v>185</v>
      </c>
      <c r="L448" s="41"/>
      <c r="M448" s="183" t="s">
        <v>19</v>
      </c>
      <c r="N448" s="184" t="s">
        <v>45</v>
      </c>
      <c r="O448" s="66"/>
      <c r="P448" s="185">
        <f>O448*H448</f>
        <v>0</v>
      </c>
      <c r="Q448" s="185">
        <v>0</v>
      </c>
      <c r="R448" s="185">
        <f>Q448*H448</f>
        <v>0</v>
      </c>
      <c r="S448" s="185">
        <v>2.2000000000000002</v>
      </c>
      <c r="T448" s="186">
        <f>S448*H448</f>
        <v>21.885600000000004</v>
      </c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R448" s="187" t="s">
        <v>186</v>
      </c>
      <c r="AT448" s="187" t="s">
        <v>181</v>
      </c>
      <c r="AU448" s="187" t="s">
        <v>84</v>
      </c>
      <c r="AY448" s="19" t="s">
        <v>179</v>
      </c>
      <c r="BE448" s="188">
        <f>IF(N448="základní",J448,0)</f>
        <v>0</v>
      </c>
      <c r="BF448" s="188">
        <f>IF(N448="snížená",J448,0)</f>
        <v>0</v>
      </c>
      <c r="BG448" s="188">
        <f>IF(N448="zákl. přenesená",J448,0)</f>
        <v>0</v>
      </c>
      <c r="BH448" s="188">
        <f>IF(N448="sníž. přenesená",J448,0)</f>
        <v>0</v>
      </c>
      <c r="BI448" s="188">
        <f>IF(N448="nulová",J448,0)</f>
        <v>0</v>
      </c>
      <c r="BJ448" s="19" t="s">
        <v>82</v>
      </c>
      <c r="BK448" s="188">
        <f>ROUND(I448*H448,2)</f>
        <v>0</v>
      </c>
      <c r="BL448" s="19" t="s">
        <v>186</v>
      </c>
      <c r="BM448" s="187" t="s">
        <v>686</v>
      </c>
    </row>
    <row r="449" spans="1:65" s="2" customFormat="1" ht="11.25" x14ac:dyDescent="0.2">
      <c r="A449" s="36"/>
      <c r="B449" s="37"/>
      <c r="C449" s="38"/>
      <c r="D449" s="189" t="s">
        <v>188</v>
      </c>
      <c r="E449" s="38"/>
      <c r="F449" s="190" t="s">
        <v>683</v>
      </c>
      <c r="G449" s="38"/>
      <c r="H449" s="38"/>
      <c r="I449" s="191"/>
      <c r="J449" s="38"/>
      <c r="K449" s="38"/>
      <c r="L449" s="41"/>
      <c r="M449" s="192"/>
      <c r="N449" s="193"/>
      <c r="O449" s="66"/>
      <c r="P449" s="66"/>
      <c r="Q449" s="66"/>
      <c r="R449" s="66"/>
      <c r="S449" s="66"/>
      <c r="T449" s="67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T449" s="19" t="s">
        <v>188</v>
      </c>
      <c r="AU449" s="19" t="s">
        <v>84</v>
      </c>
    </row>
    <row r="450" spans="1:65" s="13" customFormat="1" ht="22.5" x14ac:dyDescent="0.2">
      <c r="B450" s="194"/>
      <c r="C450" s="195"/>
      <c r="D450" s="196" t="s">
        <v>190</v>
      </c>
      <c r="E450" s="197" t="s">
        <v>19</v>
      </c>
      <c r="F450" s="198" t="s">
        <v>687</v>
      </c>
      <c r="G450" s="195"/>
      <c r="H450" s="199">
        <v>9.9480000000000004</v>
      </c>
      <c r="I450" s="200"/>
      <c r="J450" s="195"/>
      <c r="K450" s="195"/>
      <c r="L450" s="201"/>
      <c r="M450" s="202"/>
      <c r="N450" s="203"/>
      <c r="O450" s="203"/>
      <c r="P450" s="203"/>
      <c r="Q450" s="203"/>
      <c r="R450" s="203"/>
      <c r="S450" s="203"/>
      <c r="T450" s="204"/>
      <c r="AT450" s="205" t="s">
        <v>190</v>
      </c>
      <c r="AU450" s="205" t="s">
        <v>84</v>
      </c>
      <c r="AV450" s="13" t="s">
        <v>84</v>
      </c>
      <c r="AW450" s="13" t="s">
        <v>35</v>
      </c>
      <c r="AX450" s="13" t="s">
        <v>74</v>
      </c>
      <c r="AY450" s="205" t="s">
        <v>179</v>
      </c>
    </row>
    <row r="451" spans="1:65" s="14" customFormat="1" ht="11.25" x14ac:dyDescent="0.2">
      <c r="B451" s="206"/>
      <c r="C451" s="207"/>
      <c r="D451" s="196" t="s">
        <v>190</v>
      </c>
      <c r="E451" s="208" t="s">
        <v>19</v>
      </c>
      <c r="F451" s="209" t="s">
        <v>194</v>
      </c>
      <c r="G451" s="207"/>
      <c r="H451" s="210">
        <v>9.9480000000000004</v>
      </c>
      <c r="I451" s="211"/>
      <c r="J451" s="207"/>
      <c r="K451" s="207"/>
      <c r="L451" s="212"/>
      <c r="M451" s="213"/>
      <c r="N451" s="214"/>
      <c r="O451" s="214"/>
      <c r="P451" s="214"/>
      <c r="Q451" s="214"/>
      <c r="R451" s="214"/>
      <c r="S451" s="214"/>
      <c r="T451" s="215"/>
      <c r="AT451" s="216" t="s">
        <v>190</v>
      </c>
      <c r="AU451" s="216" t="s">
        <v>84</v>
      </c>
      <c r="AV451" s="14" t="s">
        <v>186</v>
      </c>
      <c r="AW451" s="14" t="s">
        <v>35</v>
      </c>
      <c r="AX451" s="14" t="s">
        <v>82</v>
      </c>
      <c r="AY451" s="216" t="s">
        <v>179</v>
      </c>
    </row>
    <row r="452" spans="1:65" s="2" customFormat="1" ht="24.2" customHeight="1" x14ac:dyDescent="0.2">
      <c r="A452" s="36"/>
      <c r="B452" s="37"/>
      <c r="C452" s="176" t="s">
        <v>688</v>
      </c>
      <c r="D452" s="176" t="s">
        <v>181</v>
      </c>
      <c r="E452" s="177" t="s">
        <v>680</v>
      </c>
      <c r="F452" s="178" t="s">
        <v>681</v>
      </c>
      <c r="G452" s="179" t="s">
        <v>184</v>
      </c>
      <c r="H452" s="180">
        <v>32.9</v>
      </c>
      <c r="I452" s="181"/>
      <c r="J452" s="182">
        <f>ROUND(I452*H452,2)</f>
        <v>0</v>
      </c>
      <c r="K452" s="178" t="s">
        <v>185</v>
      </c>
      <c r="L452" s="41"/>
      <c r="M452" s="183" t="s">
        <v>19</v>
      </c>
      <c r="N452" s="184" t="s">
        <v>45</v>
      </c>
      <c r="O452" s="66"/>
      <c r="P452" s="185">
        <f>O452*H452</f>
        <v>0</v>
      </c>
      <c r="Q452" s="185">
        <v>0</v>
      </c>
      <c r="R452" s="185">
        <f>Q452*H452</f>
        <v>0</v>
      </c>
      <c r="S452" s="185">
        <v>2.2000000000000002</v>
      </c>
      <c r="T452" s="186">
        <f>S452*H452</f>
        <v>72.38000000000001</v>
      </c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R452" s="187" t="s">
        <v>186</v>
      </c>
      <c r="AT452" s="187" t="s">
        <v>181</v>
      </c>
      <c r="AU452" s="187" t="s">
        <v>84</v>
      </c>
      <c r="AY452" s="19" t="s">
        <v>179</v>
      </c>
      <c r="BE452" s="188">
        <f>IF(N452="základní",J452,0)</f>
        <v>0</v>
      </c>
      <c r="BF452" s="188">
        <f>IF(N452="snížená",J452,0)</f>
        <v>0</v>
      </c>
      <c r="BG452" s="188">
        <f>IF(N452="zákl. přenesená",J452,0)</f>
        <v>0</v>
      </c>
      <c r="BH452" s="188">
        <f>IF(N452="sníž. přenesená",J452,0)</f>
        <v>0</v>
      </c>
      <c r="BI452" s="188">
        <f>IF(N452="nulová",J452,0)</f>
        <v>0</v>
      </c>
      <c r="BJ452" s="19" t="s">
        <v>82</v>
      </c>
      <c r="BK452" s="188">
        <f>ROUND(I452*H452,2)</f>
        <v>0</v>
      </c>
      <c r="BL452" s="19" t="s">
        <v>186</v>
      </c>
      <c r="BM452" s="187" t="s">
        <v>689</v>
      </c>
    </row>
    <row r="453" spans="1:65" s="2" customFormat="1" ht="11.25" x14ac:dyDescent="0.2">
      <c r="A453" s="36"/>
      <c r="B453" s="37"/>
      <c r="C453" s="38"/>
      <c r="D453" s="189" t="s">
        <v>188</v>
      </c>
      <c r="E453" s="38"/>
      <c r="F453" s="190" t="s">
        <v>683</v>
      </c>
      <c r="G453" s="38"/>
      <c r="H453" s="38"/>
      <c r="I453" s="191"/>
      <c r="J453" s="38"/>
      <c r="K453" s="38"/>
      <c r="L453" s="41"/>
      <c r="M453" s="192"/>
      <c r="N453" s="193"/>
      <c r="O453" s="66"/>
      <c r="P453" s="66"/>
      <c r="Q453" s="66"/>
      <c r="R453" s="66"/>
      <c r="S453" s="66"/>
      <c r="T453" s="67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T453" s="19" t="s">
        <v>188</v>
      </c>
      <c r="AU453" s="19" t="s">
        <v>84</v>
      </c>
    </row>
    <row r="454" spans="1:65" s="13" customFormat="1" ht="11.25" x14ac:dyDescent="0.2">
      <c r="B454" s="194"/>
      <c r="C454" s="195"/>
      <c r="D454" s="196" t="s">
        <v>190</v>
      </c>
      <c r="E454" s="197" t="s">
        <v>19</v>
      </c>
      <c r="F454" s="198" t="s">
        <v>690</v>
      </c>
      <c r="G454" s="195"/>
      <c r="H454" s="199">
        <v>32.9</v>
      </c>
      <c r="I454" s="200"/>
      <c r="J454" s="195"/>
      <c r="K454" s="195"/>
      <c r="L454" s="201"/>
      <c r="M454" s="202"/>
      <c r="N454" s="203"/>
      <c r="O454" s="203"/>
      <c r="P454" s="203"/>
      <c r="Q454" s="203"/>
      <c r="R454" s="203"/>
      <c r="S454" s="203"/>
      <c r="T454" s="204"/>
      <c r="AT454" s="205" t="s">
        <v>190</v>
      </c>
      <c r="AU454" s="205" t="s">
        <v>84</v>
      </c>
      <c r="AV454" s="13" t="s">
        <v>84</v>
      </c>
      <c r="AW454" s="13" t="s">
        <v>35</v>
      </c>
      <c r="AX454" s="13" t="s">
        <v>74</v>
      </c>
      <c r="AY454" s="205" t="s">
        <v>179</v>
      </c>
    </row>
    <row r="455" spans="1:65" s="14" customFormat="1" ht="11.25" x14ac:dyDescent="0.2">
      <c r="B455" s="206"/>
      <c r="C455" s="207"/>
      <c r="D455" s="196" t="s">
        <v>190</v>
      </c>
      <c r="E455" s="208" t="s">
        <v>19</v>
      </c>
      <c r="F455" s="209" t="s">
        <v>194</v>
      </c>
      <c r="G455" s="207"/>
      <c r="H455" s="210">
        <v>32.9</v>
      </c>
      <c r="I455" s="211"/>
      <c r="J455" s="207"/>
      <c r="K455" s="207"/>
      <c r="L455" s="212"/>
      <c r="M455" s="213"/>
      <c r="N455" s="214"/>
      <c r="O455" s="214"/>
      <c r="P455" s="214"/>
      <c r="Q455" s="214"/>
      <c r="R455" s="214"/>
      <c r="S455" s="214"/>
      <c r="T455" s="215"/>
      <c r="AT455" s="216" t="s">
        <v>190</v>
      </c>
      <c r="AU455" s="216" t="s">
        <v>84</v>
      </c>
      <c r="AV455" s="14" t="s">
        <v>186</v>
      </c>
      <c r="AW455" s="14" t="s">
        <v>35</v>
      </c>
      <c r="AX455" s="14" t="s">
        <v>82</v>
      </c>
      <c r="AY455" s="216" t="s">
        <v>179</v>
      </c>
    </row>
    <row r="456" spans="1:65" s="2" customFormat="1" ht="24.2" customHeight="1" x14ac:dyDescent="0.2">
      <c r="A456" s="36"/>
      <c r="B456" s="37"/>
      <c r="C456" s="176" t="s">
        <v>691</v>
      </c>
      <c r="D456" s="176" t="s">
        <v>181</v>
      </c>
      <c r="E456" s="177" t="s">
        <v>692</v>
      </c>
      <c r="F456" s="178" t="s">
        <v>693</v>
      </c>
      <c r="G456" s="179" t="s">
        <v>184</v>
      </c>
      <c r="H456" s="180">
        <v>4.32</v>
      </c>
      <c r="I456" s="181"/>
      <c r="J456" s="182">
        <f>ROUND(I456*H456,2)</f>
        <v>0</v>
      </c>
      <c r="K456" s="178" t="s">
        <v>185</v>
      </c>
      <c r="L456" s="41"/>
      <c r="M456" s="183" t="s">
        <v>19</v>
      </c>
      <c r="N456" s="184" t="s">
        <v>45</v>
      </c>
      <c r="O456" s="66"/>
      <c r="P456" s="185">
        <f>O456*H456</f>
        <v>0</v>
      </c>
      <c r="Q456" s="185">
        <v>0</v>
      </c>
      <c r="R456" s="185">
        <f>Q456*H456</f>
        <v>0</v>
      </c>
      <c r="S456" s="185">
        <v>2.2000000000000002</v>
      </c>
      <c r="T456" s="186">
        <f>S456*H456</f>
        <v>9.5040000000000013</v>
      </c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R456" s="187" t="s">
        <v>186</v>
      </c>
      <c r="AT456" s="187" t="s">
        <v>181</v>
      </c>
      <c r="AU456" s="187" t="s">
        <v>84</v>
      </c>
      <c r="AY456" s="19" t="s">
        <v>179</v>
      </c>
      <c r="BE456" s="188">
        <f>IF(N456="základní",J456,0)</f>
        <v>0</v>
      </c>
      <c r="BF456" s="188">
        <f>IF(N456="snížená",J456,0)</f>
        <v>0</v>
      </c>
      <c r="BG456" s="188">
        <f>IF(N456="zákl. přenesená",J456,0)</f>
        <v>0</v>
      </c>
      <c r="BH456" s="188">
        <f>IF(N456="sníž. přenesená",J456,0)</f>
        <v>0</v>
      </c>
      <c r="BI456" s="188">
        <f>IF(N456="nulová",J456,0)</f>
        <v>0</v>
      </c>
      <c r="BJ456" s="19" t="s">
        <v>82</v>
      </c>
      <c r="BK456" s="188">
        <f>ROUND(I456*H456,2)</f>
        <v>0</v>
      </c>
      <c r="BL456" s="19" t="s">
        <v>186</v>
      </c>
      <c r="BM456" s="187" t="s">
        <v>694</v>
      </c>
    </row>
    <row r="457" spans="1:65" s="2" customFormat="1" ht="11.25" x14ac:dyDescent="0.2">
      <c r="A457" s="36"/>
      <c r="B457" s="37"/>
      <c r="C457" s="38"/>
      <c r="D457" s="189" t="s">
        <v>188</v>
      </c>
      <c r="E457" s="38"/>
      <c r="F457" s="190" t="s">
        <v>695</v>
      </c>
      <c r="G457" s="38"/>
      <c r="H457" s="38"/>
      <c r="I457" s="191"/>
      <c r="J457" s="38"/>
      <c r="K457" s="38"/>
      <c r="L457" s="41"/>
      <c r="M457" s="192"/>
      <c r="N457" s="193"/>
      <c r="O457" s="66"/>
      <c r="P457" s="66"/>
      <c r="Q457" s="66"/>
      <c r="R457" s="66"/>
      <c r="S457" s="66"/>
      <c r="T457" s="67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T457" s="19" t="s">
        <v>188</v>
      </c>
      <c r="AU457" s="19" t="s">
        <v>84</v>
      </c>
    </row>
    <row r="458" spans="1:65" s="15" customFormat="1" ht="11.25" x14ac:dyDescent="0.2">
      <c r="B458" s="217"/>
      <c r="C458" s="218"/>
      <c r="D458" s="196" t="s">
        <v>190</v>
      </c>
      <c r="E458" s="219" t="s">
        <v>19</v>
      </c>
      <c r="F458" s="220" t="s">
        <v>696</v>
      </c>
      <c r="G458" s="218"/>
      <c r="H458" s="219" t="s">
        <v>19</v>
      </c>
      <c r="I458" s="221"/>
      <c r="J458" s="218"/>
      <c r="K458" s="218"/>
      <c r="L458" s="222"/>
      <c r="M458" s="223"/>
      <c r="N458" s="224"/>
      <c r="O458" s="224"/>
      <c r="P458" s="224"/>
      <c r="Q458" s="224"/>
      <c r="R458" s="224"/>
      <c r="S458" s="224"/>
      <c r="T458" s="225"/>
      <c r="AT458" s="226" t="s">
        <v>190</v>
      </c>
      <c r="AU458" s="226" t="s">
        <v>84</v>
      </c>
      <c r="AV458" s="15" t="s">
        <v>82</v>
      </c>
      <c r="AW458" s="15" t="s">
        <v>35</v>
      </c>
      <c r="AX458" s="15" t="s">
        <v>74</v>
      </c>
      <c r="AY458" s="226" t="s">
        <v>179</v>
      </c>
    </row>
    <row r="459" spans="1:65" s="13" customFormat="1" ht="11.25" x14ac:dyDescent="0.2">
      <c r="B459" s="194"/>
      <c r="C459" s="195"/>
      <c r="D459" s="196" t="s">
        <v>190</v>
      </c>
      <c r="E459" s="197" t="s">
        <v>19</v>
      </c>
      <c r="F459" s="198" t="s">
        <v>697</v>
      </c>
      <c r="G459" s="195"/>
      <c r="H459" s="199">
        <v>4.32</v>
      </c>
      <c r="I459" s="200"/>
      <c r="J459" s="195"/>
      <c r="K459" s="195"/>
      <c r="L459" s="201"/>
      <c r="M459" s="202"/>
      <c r="N459" s="203"/>
      <c r="O459" s="203"/>
      <c r="P459" s="203"/>
      <c r="Q459" s="203"/>
      <c r="R459" s="203"/>
      <c r="S459" s="203"/>
      <c r="T459" s="204"/>
      <c r="AT459" s="205" t="s">
        <v>190</v>
      </c>
      <c r="AU459" s="205" t="s">
        <v>84</v>
      </c>
      <c r="AV459" s="13" t="s">
        <v>84</v>
      </c>
      <c r="AW459" s="13" t="s">
        <v>35</v>
      </c>
      <c r="AX459" s="13" t="s">
        <v>74</v>
      </c>
      <c r="AY459" s="205" t="s">
        <v>179</v>
      </c>
    </row>
    <row r="460" spans="1:65" s="14" customFormat="1" ht="11.25" x14ac:dyDescent="0.2">
      <c r="B460" s="206"/>
      <c r="C460" s="207"/>
      <c r="D460" s="196" t="s">
        <v>190</v>
      </c>
      <c r="E460" s="208" t="s">
        <v>19</v>
      </c>
      <c r="F460" s="209" t="s">
        <v>194</v>
      </c>
      <c r="G460" s="207"/>
      <c r="H460" s="210">
        <v>4.32</v>
      </c>
      <c r="I460" s="211"/>
      <c r="J460" s="207"/>
      <c r="K460" s="207"/>
      <c r="L460" s="212"/>
      <c r="M460" s="213"/>
      <c r="N460" s="214"/>
      <c r="O460" s="214"/>
      <c r="P460" s="214"/>
      <c r="Q460" s="214"/>
      <c r="R460" s="214"/>
      <c r="S460" s="214"/>
      <c r="T460" s="215"/>
      <c r="AT460" s="216" t="s">
        <v>190</v>
      </c>
      <c r="AU460" s="216" t="s">
        <v>84</v>
      </c>
      <c r="AV460" s="14" t="s">
        <v>186</v>
      </c>
      <c r="AW460" s="14" t="s">
        <v>35</v>
      </c>
      <c r="AX460" s="14" t="s">
        <v>82</v>
      </c>
      <c r="AY460" s="216" t="s">
        <v>179</v>
      </c>
    </row>
    <row r="461" spans="1:65" s="2" customFormat="1" ht="37.9" customHeight="1" x14ac:dyDescent="0.2">
      <c r="A461" s="36"/>
      <c r="B461" s="37"/>
      <c r="C461" s="176" t="s">
        <v>698</v>
      </c>
      <c r="D461" s="176" t="s">
        <v>181</v>
      </c>
      <c r="E461" s="177" t="s">
        <v>699</v>
      </c>
      <c r="F461" s="178" t="s">
        <v>700</v>
      </c>
      <c r="G461" s="179" t="s">
        <v>184</v>
      </c>
      <c r="H461" s="180">
        <v>4.32</v>
      </c>
      <c r="I461" s="181"/>
      <c r="J461" s="182">
        <f>ROUND(I461*H461,2)</f>
        <v>0</v>
      </c>
      <c r="K461" s="178" t="s">
        <v>185</v>
      </c>
      <c r="L461" s="41"/>
      <c r="M461" s="183" t="s">
        <v>19</v>
      </c>
      <c r="N461" s="184" t="s">
        <v>45</v>
      </c>
      <c r="O461" s="66"/>
      <c r="P461" s="185">
        <f>O461*H461</f>
        <v>0</v>
      </c>
      <c r="Q461" s="185">
        <v>0</v>
      </c>
      <c r="R461" s="185">
        <f>Q461*H461</f>
        <v>0</v>
      </c>
      <c r="S461" s="185">
        <v>2.9000000000000001E-2</v>
      </c>
      <c r="T461" s="186">
        <f>S461*H461</f>
        <v>0.12528</v>
      </c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R461" s="187" t="s">
        <v>186</v>
      </c>
      <c r="AT461" s="187" t="s">
        <v>181</v>
      </c>
      <c r="AU461" s="187" t="s">
        <v>84</v>
      </c>
      <c r="AY461" s="19" t="s">
        <v>179</v>
      </c>
      <c r="BE461" s="188">
        <f>IF(N461="základní",J461,0)</f>
        <v>0</v>
      </c>
      <c r="BF461" s="188">
        <f>IF(N461="snížená",J461,0)</f>
        <v>0</v>
      </c>
      <c r="BG461" s="188">
        <f>IF(N461="zákl. přenesená",J461,0)</f>
        <v>0</v>
      </c>
      <c r="BH461" s="188">
        <f>IF(N461="sníž. přenesená",J461,0)</f>
        <v>0</v>
      </c>
      <c r="BI461" s="188">
        <f>IF(N461="nulová",J461,0)</f>
        <v>0</v>
      </c>
      <c r="BJ461" s="19" t="s">
        <v>82</v>
      </c>
      <c r="BK461" s="188">
        <f>ROUND(I461*H461,2)</f>
        <v>0</v>
      </c>
      <c r="BL461" s="19" t="s">
        <v>186</v>
      </c>
      <c r="BM461" s="187" t="s">
        <v>701</v>
      </c>
    </row>
    <row r="462" spans="1:65" s="2" customFormat="1" ht="11.25" x14ac:dyDescent="0.2">
      <c r="A462" s="36"/>
      <c r="B462" s="37"/>
      <c r="C462" s="38"/>
      <c r="D462" s="189" t="s">
        <v>188</v>
      </c>
      <c r="E462" s="38"/>
      <c r="F462" s="190" t="s">
        <v>702</v>
      </c>
      <c r="G462" s="38"/>
      <c r="H462" s="38"/>
      <c r="I462" s="191"/>
      <c r="J462" s="38"/>
      <c r="K462" s="38"/>
      <c r="L462" s="41"/>
      <c r="M462" s="192"/>
      <c r="N462" s="193"/>
      <c r="O462" s="66"/>
      <c r="P462" s="66"/>
      <c r="Q462" s="66"/>
      <c r="R462" s="66"/>
      <c r="S462" s="66"/>
      <c r="T462" s="67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T462" s="19" t="s">
        <v>188</v>
      </c>
      <c r="AU462" s="19" t="s">
        <v>84</v>
      </c>
    </row>
    <row r="463" spans="1:65" s="2" customFormat="1" ht="37.9" customHeight="1" x14ac:dyDescent="0.2">
      <c r="A463" s="36"/>
      <c r="B463" s="37"/>
      <c r="C463" s="176" t="s">
        <v>703</v>
      </c>
      <c r="D463" s="176" t="s">
        <v>181</v>
      </c>
      <c r="E463" s="177" t="s">
        <v>704</v>
      </c>
      <c r="F463" s="178" t="s">
        <v>705</v>
      </c>
      <c r="G463" s="179" t="s">
        <v>184</v>
      </c>
      <c r="H463" s="180">
        <v>178.1</v>
      </c>
      <c r="I463" s="181"/>
      <c r="J463" s="182">
        <f>ROUND(I463*H463,2)</f>
        <v>0</v>
      </c>
      <c r="K463" s="178" t="s">
        <v>185</v>
      </c>
      <c r="L463" s="41"/>
      <c r="M463" s="183" t="s">
        <v>19</v>
      </c>
      <c r="N463" s="184" t="s">
        <v>45</v>
      </c>
      <c r="O463" s="66"/>
      <c r="P463" s="185">
        <f>O463*H463</f>
        <v>0</v>
      </c>
      <c r="Q463" s="185">
        <v>0</v>
      </c>
      <c r="R463" s="185">
        <f>Q463*H463</f>
        <v>0</v>
      </c>
      <c r="S463" s="185">
        <v>0.02</v>
      </c>
      <c r="T463" s="186">
        <f>S463*H463</f>
        <v>3.5619999999999998</v>
      </c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R463" s="187" t="s">
        <v>186</v>
      </c>
      <c r="AT463" s="187" t="s">
        <v>181</v>
      </c>
      <c r="AU463" s="187" t="s">
        <v>84</v>
      </c>
      <c r="AY463" s="19" t="s">
        <v>179</v>
      </c>
      <c r="BE463" s="188">
        <f>IF(N463="základní",J463,0)</f>
        <v>0</v>
      </c>
      <c r="BF463" s="188">
        <f>IF(N463="snížená",J463,0)</f>
        <v>0</v>
      </c>
      <c r="BG463" s="188">
        <f>IF(N463="zákl. přenesená",J463,0)</f>
        <v>0</v>
      </c>
      <c r="BH463" s="188">
        <f>IF(N463="sníž. přenesená",J463,0)</f>
        <v>0</v>
      </c>
      <c r="BI463" s="188">
        <f>IF(N463="nulová",J463,0)</f>
        <v>0</v>
      </c>
      <c r="BJ463" s="19" t="s">
        <v>82</v>
      </c>
      <c r="BK463" s="188">
        <f>ROUND(I463*H463,2)</f>
        <v>0</v>
      </c>
      <c r="BL463" s="19" t="s">
        <v>186</v>
      </c>
      <c r="BM463" s="187" t="s">
        <v>706</v>
      </c>
    </row>
    <row r="464" spans="1:65" s="2" customFormat="1" ht="11.25" x14ac:dyDescent="0.2">
      <c r="A464" s="36"/>
      <c r="B464" s="37"/>
      <c r="C464" s="38"/>
      <c r="D464" s="189" t="s">
        <v>188</v>
      </c>
      <c r="E464" s="38"/>
      <c r="F464" s="190" t="s">
        <v>707</v>
      </c>
      <c r="G464" s="38"/>
      <c r="H464" s="38"/>
      <c r="I464" s="191"/>
      <c r="J464" s="38"/>
      <c r="K464" s="38"/>
      <c r="L464" s="41"/>
      <c r="M464" s="192"/>
      <c r="N464" s="193"/>
      <c r="O464" s="66"/>
      <c r="P464" s="66"/>
      <c r="Q464" s="66"/>
      <c r="R464" s="66"/>
      <c r="S464" s="66"/>
      <c r="T464" s="67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T464" s="19" t="s">
        <v>188</v>
      </c>
      <c r="AU464" s="19" t="s">
        <v>84</v>
      </c>
    </row>
    <row r="465" spans="1:65" s="2" customFormat="1" ht="37.9" customHeight="1" x14ac:dyDescent="0.2">
      <c r="A465" s="36"/>
      <c r="B465" s="37"/>
      <c r="C465" s="176" t="s">
        <v>708</v>
      </c>
      <c r="D465" s="176" t="s">
        <v>181</v>
      </c>
      <c r="E465" s="177" t="s">
        <v>709</v>
      </c>
      <c r="F465" s="178" t="s">
        <v>710</v>
      </c>
      <c r="G465" s="179" t="s">
        <v>711</v>
      </c>
      <c r="H465" s="180">
        <v>1</v>
      </c>
      <c r="I465" s="181"/>
      <c r="J465" s="182">
        <f>ROUND(I465*H465,2)</f>
        <v>0</v>
      </c>
      <c r="K465" s="178" t="s">
        <v>19</v>
      </c>
      <c r="L465" s="41"/>
      <c r="M465" s="183" t="s">
        <v>19</v>
      </c>
      <c r="N465" s="184" t="s">
        <v>45</v>
      </c>
      <c r="O465" s="66"/>
      <c r="P465" s="185">
        <f>O465*H465</f>
        <v>0</v>
      </c>
      <c r="Q465" s="185">
        <v>0</v>
      </c>
      <c r="R465" s="185">
        <f>Q465*H465</f>
        <v>0</v>
      </c>
      <c r="S465" s="185">
        <v>0</v>
      </c>
      <c r="T465" s="186">
        <f>S465*H465</f>
        <v>0</v>
      </c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R465" s="187" t="s">
        <v>186</v>
      </c>
      <c r="AT465" s="187" t="s">
        <v>181</v>
      </c>
      <c r="AU465" s="187" t="s">
        <v>84</v>
      </c>
      <c r="AY465" s="19" t="s">
        <v>179</v>
      </c>
      <c r="BE465" s="188">
        <f>IF(N465="základní",J465,0)</f>
        <v>0</v>
      </c>
      <c r="BF465" s="188">
        <f>IF(N465="snížená",J465,0)</f>
        <v>0</v>
      </c>
      <c r="BG465" s="188">
        <f>IF(N465="zákl. přenesená",J465,0)</f>
        <v>0</v>
      </c>
      <c r="BH465" s="188">
        <f>IF(N465="sníž. přenesená",J465,0)</f>
        <v>0</v>
      </c>
      <c r="BI465" s="188">
        <f>IF(N465="nulová",J465,0)</f>
        <v>0</v>
      </c>
      <c r="BJ465" s="19" t="s">
        <v>82</v>
      </c>
      <c r="BK465" s="188">
        <f>ROUND(I465*H465,2)</f>
        <v>0</v>
      </c>
      <c r="BL465" s="19" t="s">
        <v>186</v>
      </c>
      <c r="BM465" s="187" t="s">
        <v>712</v>
      </c>
    </row>
    <row r="466" spans="1:65" s="2" customFormat="1" ht="66.75" customHeight="1" x14ac:dyDescent="0.2">
      <c r="A466" s="36"/>
      <c r="B466" s="37"/>
      <c r="C466" s="176" t="s">
        <v>713</v>
      </c>
      <c r="D466" s="176" t="s">
        <v>181</v>
      </c>
      <c r="E466" s="177" t="s">
        <v>714</v>
      </c>
      <c r="F466" s="178" t="s">
        <v>715</v>
      </c>
      <c r="G466" s="179" t="s">
        <v>111</v>
      </c>
      <c r="H466" s="180">
        <v>2</v>
      </c>
      <c r="I466" s="181"/>
      <c r="J466" s="182">
        <f>ROUND(I466*H466,2)</f>
        <v>0</v>
      </c>
      <c r="K466" s="178" t="s">
        <v>185</v>
      </c>
      <c r="L466" s="41"/>
      <c r="M466" s="183" t="s">
        <v>19</v>
      </c>
      <c r="N466" s="184" t="s">
        <v>45</v>
      </c>
      <c r="O466" s="66"/>
      <c r="P466" s="185">
        <f>O466*H466</f>
        <v>0</v>
      </c>
      <c r="Q466" s="185">
        <v>0</v>
      </c>
      <c r="R466" s="185">
        <f>Q466*H466</f>
        <v>0</v>
      </c>
      <c r="S466" s="185">
        <v>2.1</v>
      </c>
      <c r="T466" s="186">
        <f>S466*H466</f>
        <v>4.2</v>
      </c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R466" s="187" t="s">
        <v>186</v>
      </c>
      <c r="AT466" s="187" t="s">
        <v>181</v>
      </c>
      <c r="AU466" s="187" t="s">
        <v>84</v>
      </c>
      <c r="AY466" s="19" t="s">
        <v>179</v>
      </c>
      <c r="BE466" s="188">
        <f>IF(N466="základní",J466,0)</f>
        <v>0</v>
      </c>
      <c r="BF466" s="188">
        <f>IF(N466="snížená",J466,0)</f>
        <v>0</v>
      </c>
      <c r="BG466" s="188">
        <f>IF(N466="zákl. přenesená",J466,0)</f>
        <v>0</v>
      </c>
      <c r="BH466" s="188">
        <f>IF(N466="sníž. přenesená",J466,0)</f>
        <v>0</v>
      </c>
      <c r="BI466" s="188">
        <f>IF(N466="nulová",J466,0)</f>
        <v>0</v>
      </c>
      <c r="BJ466" s="19" t="s">
        <v>82</v>
      </c>
      <c r="BK466" s="188">
        <f>ROUND(I466*H466,2)</f>
        <v>0</v>
      </c>
      <c r="BL466" s="19" t="s">
        <v>186</v>
      </c>
      <c r="BM466" s="187" t="s">
        <v>716</v>
      </c>
    </row>
    <row r="467" spans="1:65" s="2" customFormat="1" ht="11.25" x14ac:dyDescent="0.2">
      <c r="A467" s="36"/>
      <c r="B467" s="37"/>
      <c r="C467" s="38"/>
      <c r="D467" s="189" t="s">
        <v>188</v>
      </c>
      <c r="E467" s="38"/>
      <c r="F467" s="190" t="s">
        <v>717</v>
      </c>
      <c r="G467" s="38"/>
      <c r="H467" s="38"/>
      <c r="I467" s="191"/>
      <c r="J467" s="38"/>
      <c r="K467" s="38"/>
      <c r="L467" s="41"/>
      <c r="M467" s="192"/>
      <c r="N467" s="193"/>
      <c r="O467" s="66"/>
      <c r="P467" s="66"/>
      <c r="Q467" s="66"/>
      <c r="R467" s="66"/>
      <c r="S467" s="66"/>
      <c r="T467" s="67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T467" s="19" t="s">
        <v>188</v>
      </c>
      <c r="AU467" s="19" t="s">
        <v>84</v>
      </c>
    </row>
    <row r="468" spans="1:65" s="2" customFormat="1" ht="37.9" customHeight="1" x14ac:dyDescent="0.2">
      <c r="A468" s="36"/>
      <c r="B468" s="37"/>
      <c r="C468" s="176" t="s">
        <v>718</v>
      </c>
      <c r="D468" s="176" t="s">
        <v>181</v>
      </c>
      <c r="E468" s="177" t="s">
        <v>719</v>
      </c>
      <c r="F468" s="178" t="s">
        <v>720</v>
      </c>
      <c r="G468" s="179" t="s">
        <v>99</v>
      </c>
      <c r="H468" s="180">
        <v>1</v>
      </c>
      <c r="I468" s="181"/>
      <c r="J468" s="182">
        <f>ROUND(I468*H468,2)</f>
        <v>0</v>
      </c>
      <c r="K468" s="178" t="s">
        <v>185</v>
      </c>
      <c r="L468" s="41"/>
      <c r="M468" s="183" t="s">
        <v>19</v>
      </c>
      <c r="N468" s="184" t="s">
        <v>45</v>
      </c>
      <c r="O468" s="66"/>
      <c r="P468" s="185">
        <f>O468*H468</f>
        <v>0</v>
      </c>
      <c r="Q468" s="185">
        <v>0</v>
      </c>
      <c r="R468" s="185">
        <f>Q468*H468</f>
        <v>0</v>
      </c>
      <c r="S468" s="185">
        <v>7.5999999999999998E-2</v>
      </c>
      <c r="T468" s="186">
        <f>S468*H468</f>
        <v>7.5999999999999998E-2</v>
      </c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R468" s="187" t="s">
        <v>186</v>
      </c>
      <c r="AT468" s="187" t="s">
        <v>181</v>
      </c>
      <c r="AU468" s="187" t="s">
        <v>84</v>
      </c>
      <c r="AY468" s="19" t="s">
        <v>179</v>
      </c>
      <c r="BE468" s="188">
        <f>IF(N468="základní",J468,0)</f>
        <v>0</v>
      </c>
      <c r="BF468" s="188">
        <f>IF(N468="snížená",J468,0)</f>
        <v>0</v>
      </c>
      <c r="BG468" s="188">
        <f>IF(N468="zákl. přenesená",J468,0)</f>
        <v>0</v>
      </c>
      <c r="BH468" s="188">
        <f>IF(N468="sníž. přenesená",J468,0)</f>
        <v>0</v>
      </c>
      <c r="BI468" s="188">
        <f>IF(N468="nulová",J468,0)</f>
        <v>0</v>
      </c>
      <c r="BJ468" s="19" t="s">
        <v>82</v>
      </c>
      <c r="BK468" s="188">
        <f>ROUND(I468*H468,2)</f>
        <v>0</v>
      </c>
      <c r="BL468" s="19" t="s">
        <v>186</v>
      </c>
      <c r="BM468" s="187" t="s">
        <v>721</v>
      </c>
    </row>
    <row r="469" spans="1:65" s="2" customFormat="1" ht="11.25" x14ac:dyDescent="0.2">
      <c r="A469" s="36"/>
      <c r="B469" s="37"/>
      <c r="C469" s="38"/>
      <c r="D469" s="189" t="s">
        <v>188</v>
      </c>
      <c r="E469" s="38"/>
      <c r="F469" s="190" t="s">
        <v>722</v>
      </c>
      <c r="G469" s="38"/>
      <c r="H469" s="38"/>
      <c r="I469" s="191"/>
      <c r="J469" s="38"/>
      <c r="K469" s="38"/>
      <c r="L469" s="41"/>
      <c r="M469" s="192"/>
      <c r="N469" s="193"/>
      <c r="O469" s="66"/>
      <c r="P469" s="66"/>
      <c r="Q469" s="66"/>
      <c r="R469" s="66"/>
      <c r="S469" s="66"/>
      <c r="T469" s="67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T469" s="19" t="s">
        <v>188</v>
      </c>
      <c r="AU469" s="19" t="s">
        <v>84</v>
      </c>
    </row>
    <row r="470" spans="1:65" s="2" customFormat="1" ht="55.5" customHeight="1" x14ac:dyDescent="0.2">
      <c r="A470" s="36"/>
      <c r="B470" s="37"/>
      <c r="C470" s="176" t="s">
        <v>723</v>
      </c>
      <c r="D470" s="176" t="s">
        <v>181</v>
      </c>
      <c r="E470" s="177" t="s">
        <v>724</v>
      </c>
      <c r="F470" s="178" t="s">
        <v>725</v>
      </c>
      <c r="G470" s="179" t="s">
        <v>282</v>
      </c>
      <c r="H470" s="180">
        <v>2</v>
      </c>
      <c r="I470" s="181"/>
      <c r="J470" s="182">
        <f>ROUND(I470*H470,2)</f>
        <v>0</v>
      </c>
      <c r="K470" s="178" t="s">
        <v>185</v>
      </c>
      <c r="L470" s="41"/>
      <c r="M470" s="183" t="s">
        <v>19</v>
      </c>
      <c r="N470" s="184" t="s">
        <v>45</v>
      </c>
      <c r="O470" s="66"/>
      <c r="P470" s="185">
        <f>O470*H470</f>
        <v>0</v>
      </c>
      <c r="Q470" s="185">
        <v>0</v>
      </c>
      <c r="R470" s="185">
        <f>Q470*H470</f>
        <v>0</v>
      </c>
      <c r="S470" s="185">
        <v>0.20699999999999999</v>
      </c>
      <c r="T470" s="186">
        <f>S470*H470</f>
        <v>0.41399999999999998</v>
      </c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R470" s="187" t="s">
        <v>186</v>
      </c>
      <c r="AT470" s="187" t="s">
        <v>181</v>
      </c>
      <c r="AU470" s="187" t="s">
        <v>84</v>
      </c>
      <c r="AY470" s="19" t="s">
        <v>179</v>
      </c>
      <c r="BE470" s="188">
        <f>IF(N470="základní",J470,0)</f>
        <v>0</v>
      </c>
      <c r="BF470" s="188">
        <f>IF(N470="snížená",J470,0)</f>
        <v>0</v>
      </c>
      <c r="BG470" s="188">
        <f>IF(N470="zákl. přenesená",J470,0)</f>
        <v>0</v>
      </c>
      <c r="BH470" s="188">
        <f>IF(N470="sníž. přenesená",J470,0)</f>
        <v>0</v>
      </c>
      <c r="BI470" s="188">
        <f>IF(N470="nulová",J470,0)</f>
        <v>0</v>
      </c>
      <c r="BJ470" s="19" t="s">
        <v>82</v>
      </c>
      <c r="BK470" s="188">
        <f>ROUND(I470*H470,2)</f>
        <v>0</v>
      </c>
      <c r="BL470" s="19" t="s">
        <v>186</v>
      </c>
      <c r="BM470" s="187" t="s">
        <v>726</v>
      </c>
    </row>
    <row r="471" spans="1:65" s="2" customFormat="1" ht="11.25" x14ac:dyDescent="0.2">
      <c r="A471" s="36"/>
      <c r="B471" s="37"/>
      <c r="C471" s="38"/>
      <c r="D471" s="189" t="s">
        <v>188</v>
      </c>
      <c r="E471" s="38"/>
      <c r="F471" s="190" t="s">
        <v>727</v>
      </c>
      <c r="G471" s="38"/>
      <c r="H471" s="38"/>
      <c r="I471" s="191"/>
      <c r="J471" s="38"/>
      <c r="K471" s="38"/>
      <c r="L471" s="41"/>
      <c r="M471" s="192"/>
      <c r="N471" s="193"/>
      <c r="O471" s="66"/>
      <c r="P471" s="66"/>
      <c r="Q471" s="66"/>
      <c r="R471" s="66"/>
      <c r="S471" s="66"/>
      <c r="T471" s="67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T471" s="19" t="s">
        <v>188</v>
      </c>
      <c r="AU471" s="19" t="s">
        <v>84</v>
      </c>
    </row>
    <row r="472" spans="1:65" s="15" customFormat="1" ht="11.25" x14ac:dyDescent="0.2">
      <c r="B472" s="217"/>
      <c r="C472" s="218"/>
      <c r="D472" s="196" t="s">
        <v>190</v>
      </c>
      <c r="E472" s="219" t="s">
        <v>19</v>
      </c>
      <c r="F472" s="220" t="s">
        <v>728</v>
      </c>
      <c r="G472" s="218"/>
      <c r="H472" s="219" t="s">
        <v>19</v>
      </c>
      <c r="I472" s="221"/>
      <c r="J472" s="218"/>
      <c r="K472" s="218"/>
      <c r="L472" s="222"/>
      <c r="M472" s="223"/>
      <c r="N472" s="224"/>
      <c r="O472" s="224"/>
      <c r="P472" s="224"/>
      <c r="Q472" s="224"/>
      <c r="R472" s="224"/>
      <c r="S472" s="224"/>
      <c r="T472" s="225"/>
      <c r="AT472" s="226" t="s">
        <v>190</v>
      </c>
      <c r="AU472" s="226" t="s">
        <v>84</v>
      </c>
      <c r="AV472" s="15" t="s">
        <v>82</v>
      </c>
      <c r="AW472" s="15" t="s">
        <v>35</v>
      </c>
      <c r="AX472" s="15" t="s">
        <v>74</v>
      </c>
      <c r="AY472" s="226" t="s">
        <v>179</v>
      </c>
    </row>
    <row r="473" spans="1:65" s="13" customFormat="1" ht="11.25" x14ac:dyDescent="0.2">
      <c r="B473" s="194"/>
      <c r="C473" s="195"/>
      <c r="D473" s="196" t="s">
        <v>190</v>
      </c>
      <c r="E473" s="197" t="s">
        <v>19</v>
      </c>
      <c r="F473" s="198" t="s">
        <v>84</v>
      </c>
      <c r="G473" s="195"/>
      <c r="H473" s="199">
        <v>2</v>
      </c>
      <c r="I473" s="200"/>
      <c r="J473" s="195"/>
      <c r="K473" s="195"/>
      <c r="L473" s="201"/>
      <c r="M473" s="202"/>
      <c r="N473" s="203"/>
      <c r="O473" s="203"/>
      <c r="P473" s="203"/>
      <c r="Q473" s="203"/>
      <c r="R473" s="203"/>
      <c r="S473" s="203"/>
      <c r="T473" s="204"/>
      <c r="AT473" s="205" t="s">
        <v>190</v>
      </c>
      <c r="AU473" s="205" t="s">
        <v>84</v>
      </c>
      <c r="AV473" s="13" t="s">
        <v>84</v>
      </c>
      <c r="AW473" s="13" t="s">
        <v>35</v>
      </c>
      <c r="AX473" s="13" t="s">
        <v>74</v>
      </c>
      <c r="AY473" s="205" t="s">
        <v>179</v>
      </c>
    </row>
    <row r="474" spans="1:65" s="14" customFormat="1" ht="11.25" x14ac:dyDescent="0.2">
      <c r="B474" s="206"/>
      <c r="C474" s="207"/>
      <c r="D474" s="196" t="s">
        <v>190</v>
      </c>
      <c r="E474" s="208" t="s">
        <v>19</v>
      </c>
      <c r="F474" s="209" t="s">
        <v>194</v>
      </c>
      <c r="G474" s="207"/>
      <c r="H474" s="210">
        <v>2</v>
      </c>
      <c r="I474" s="211"/>
      <c r="J474" s="207"/>
      <c r="K474" s="207"/>
      <c r="L474" s="212"/>
      <c r="M474" s="213"/>
      <c r="N474" s="214"/>
      <c r="O474" s="214"/>
      <c r="P474" s="214"/>
      <c r="Q474" s="214"/>
      <c r="R474" s="214"/>
      <c r="S474" s="214"/>
      <c r="T474" s="215"/>
      <c r="AT474" s="216" t="s">
        <v>190</v>
      </c>
      <c r="AU474" s="216" t="s">
        <v>84</v>
      </c>
      <c r="AV474" s="14" t="s">
        <v>186</v>
      </c>
      <c r="AW474" s="14" t="s">
        <v>35</v>
      </c>
      <c r="AX474" s="14" t="s">
        <v>82</v>
      </c>
      <c r="AY474" s="216" t="s">
        <v>179</v>
      </c>
    </row>
    <row r="475" spans="1:65" s="2" customFormat="1" ht="44.25" customHeight="1" x14ac:dyDescent="0.2">
      <c r="A475" s="36"/>
      <c r="B475" s="37"/>
      <c r="C475" s="176" t="s">
        <v>729</v>
      </c>
      <c r="D475" s="176" t="s">
        <v>181</v>
      </c>
      <c r="E475" s="177" t="s">
        <v>730</v>
      </c>
      <c r="F475" s="178" t="s">
        <v>731</v>
      </c>
      <c r="G475" s="179" t="s">
        <v>282</v>
      </c>
      <c r="H475" s="180">
        <v>1</v>
      </c>
      <c r="I475" s="181"/>
      <c r="J475" s="182">
        <f>ROUND(I475*H475,2)</f>
        <v>0</v>
      </c>
      <c r="K475" s="178" t="s">
        <v>185</v>
      </c>
      <c r="L475" s="41"/>
      <c r="M475" s="183" t="s">
        <v>19</v>
      </c>
      <c r="N475" s="184" t="s">
        <v>45</v>
      </c>
      <c r="O475" s="66"/>
      <c r="P475" s="185">
        <f>O475*H475</f>
        <v>0</v>
      </c>
      <c r="Q475" s="185">
        <v>0</v>
      </c>
      <c r="R475" s="185">
        <f>Q475*H475</f>
        <v>0</v>
      </c>
      <c r="S475" s="185">
        <v>0.104</v>
      </c>
      <c r="T475" s="186">
        <f>S475*H475</f>
        <v>0.104</v>
      </c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R475" s="187" t="s">
        <v>186</v>
      </c>
      <c r="AT475" s="187" t="s">
        <v>181</v>
      </c>
      <c r="AU475" s="187" t="s">
        <v>84</v>
      </c>
      <c r="AY475" s="19" t="s">
        <v>179</v>
      </c>
      <c r="BE475" s="188">
        <f>IF(N475="základní",J475,0)</f>
        <v>0</v>
      </c>
      <c r="BF475" s="188">
        <f>IF(N475="snížená",J475,0)</f>
        <v>0</v>
      </c>
      <c r="BG475" s="188">
        <f>IF(N475="zákl. přenesená",J475,0)</f>
        <v>0</v>
      </c>
      <c r="BH475" s="188">
        <f>IF(N475="sníž. přenesená",J475,0)</f>
        <v>0</v>
      </c>
      <c r="BI475" s="188">
        <f>IF(N475="nulová",J475,0)</f>
        <v>0</v>
      </c>
      <c r="BJ475" s="19" t="s">
        <v>82</v>
      </c>
      <c r="BK475" s="188">
        <f>ROUND(I475*H475,2)</f>
        <v>0</v>
      </c>
      <c r="BL475" s="19" t="s">
        <v>186</v>
      </c>
      <c r="BM475" s="187" t="s">
        <v>732</v>
      </c>
    </row>
    <row r="476" spans="1:65" s="2" customFormat="1" ht="11.25" x14ac:dyDescent="0.2">
      <c r="A476" s="36"/>
      <c r="B476" s="37"/>
      <c r="C476" s="38"/>
      <c r="D476" s="189" t="s">
        <v>188</v>
      </c>
      <c r="E476" s="38"/>
      <c r="F476" s="190" t="s">
        <v>733</v>
      </c>
      <c r="G476" s="38"/>
      <c r="H476" s="38"/>
      <c r="I476" s="191"/>
      <c r="J476" s="38"/>
      <c r="K476" s="38"/>
      <c r="L476" s="41"/>
      <c r="M476" s="192"/>
      <c r="N476" s="193"/>
      <c r="O476" s="66"/>
      <c r="P476" s="66"/>
      <c r="Q476" s="66"/>
      <c r="R476" s="66"/>
      <c r="S476" s="66"/>
      <c r="T476" s="67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T476" s="19" t="s">
        <v>188</v>
      </c>
      <c r="AU476" s="19" t="s">
        <v>84</v>
      </c>
    </row>
    <row r="477" spans="1:65" s="2" customFormat="1" ht="44.25" customHeight="1" x14ac:dyDescent="0.2">
      <c r="A477" s="36"/>
      <c r="B477" s="37"/>
      <c r="C477" s="176" t="s">
        <v>734</v>
      </c>
      <c r="D477" s="176" t="s">
        <v>181</v>
      </c>
      <c r="E477" s="177" t="s">
        <v>735</v>
      </c>
      <c r="F477" s="178" t="s">
        <v>736</v>
      </c>
      <c r="G477" s="179" t="s">
        <v>111</v>
      </c>
      <c r="H477" s="180">
        <v>0.4</v>
      </c>
      <c r="I477" s="181"/>
      <c r="J477" s="182">
        <f>ROUND(I477*H477,2)</f>
        <v>0</v>
      </c>
      <c r="K477" s="178" t="s">
        <v>185</v>
      </c>
      <c r="L477" s="41"/>
      <c r="M477" s="183" t="s">
        <v>19</v>
      </c>
      <c r="N477" s="184" t="s">
        <v>45</v>
      </c>
      <c r="O477" s="66"/>
      <c r="P477" s="185">
        <f>O477*H477</f>
        <v>0</v>
      </c>
      <c r="Q477" s="185">
        <v>2.4399999999999999E-3</v>
      </c>
      <c r="R477" s="185">
        <f>Q477*H477</f>
        <v>9.7599999999999998E-4</v>
      </c>
      <c r="S477" s="185">
        <v>5.6000000000000001E-2</v>
      </c>
      <c r="T477" s="186">
        <f>S477*H477</f>
        <v>2.2400000000000003E-2</v>
      </c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R477" s="187" t="s">
        <v>186</v>
      </c>
      <c r="AT477" s="187" t="s">
        <v>181</v>
      </c>
      <c r="AU477" s="187" t="s">
        <v>84</v>
      </c>
      <c r="AY477" s="19" t="s">
        <v>179</v>
      </c>
      <c r="BE477" s="188">
        <f>IF(N477="základní",J477,0)</f>
        <v>0</v>
      </c>
      <c r="BF477" s="188">
        <f>IF(N477="snížená",J477,0)</f>
        <v>0</v>
      </c>
      <c r="BG477" s="188">
        <f>IF(N477="zákl. přenesená",J477,0)</f>
        <v>0</v>
      </c>
      <c r="BH477" s="188">
        <f>IF(N477="sníž. přenesená",J477,0)</f>
        <v>0</v>
      </c>
      <c r="BI477" s="188">
        <f>IF(N477="nulová",J477,0)</f>
        <v>0</v>
      </c>
      <c r="BJ477" s="19" t="s">
        <v>82</v>
      </c>
      <c r="BK477" s="188">
        <f>ROUND(I477*H477,2)</f>
        <v>0</v>
      </c>
      <c r="BL477" s="19" t="s">
        <v>186</v>
      </c>
      <c r="BM477" s="187" t="s">
        <v>737</v>
      </c>
    </row>
    <row r="478" spans="1:65" s="2" customFormat="1" ht="11.25" x14ac:dyDescent="0.2">
      <c r="A478" s="36"/>
      <c r="B478" s="37"/>
      <c r="C478" s="38"/>
      <c r="D478" s="189" t="s">
        <v>188</v>
      </c>
      <c r="E478" s="38"/>
      <c r="F478" s="190" t="s">
        <v>738</v>
      </c>
      <c r="G478" s="38"/>
      <c r="H478" s="38"/>
      <c r="I478" s="191"/>
      <c r="J478" s="38"/>
      <c r="K478" s="38"/>
      <c r="L478" s="41"/>
      <c r="M478" s="192"/>
      <c r="N478" s="193"/>
      <c r="O478" s="66"/>
      <c r="P478" s="66"/>
      <c r="Q478" s="66"/>
      <c r="R478" s="66"/>
      <c r="S478" s="66"/>
      <c r="T478" s="67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T478" s="19" t="s">
        <v>188</v>
      </c>
      <c r="AU478" s="19" t="s">
        <v>84</v>
      </c>
    </row>
    <row r="479" spans="1:65" s="15" customFormat="1" ht="22.5" x14ac:dyDescent="0.2">
      <c r="B479" s="217"/>
      <c r="C479" s="218"/>
      <c r="D479" s="196" t="s">
        <v>190</v>
      </c>
      <c r="E479" s="219" t="s">
        <v>19</v>
      </c>
      <c r="F479" s="220" t="s">
        <v>739</v>
      </c>
      <c r="G479" s="218"/>
      <c r="H479" s="219" t="s">
        <v>19</v>
      </c>
      <c r="I479" s="221"/>
      <c r="J479" s="218"/>
      <c r="K479" s="218"/>
      <c r="L479" s="222"/>
      <c r="M479" s="223"/>
      <c r="N479" s="224"/>
      <c r="O479" s="224"/>
      <c r="P479" s="224"/>
      <c r="Q479" s="224"/>
      <c r="R479" s="224"/>
      <c r="S479" s="224"/>
      <c r="T479" s="225"/>
      <c r="AT479" s="226" t="s">
        <v>190</v>
      </c>
      <c r="AU479" s="226" t="s">
        <v>84</v>
      </c>
      <c r="AV479" s="15" t="s">
        <v>82</v>
      </c>
      <c r="AW479" s="15" t="s">
        <v>35</v>
      </c>
      <c r="AX479" s="15" t="s">
        <v>74</v>
      </c>
      <c r="AY479" s="226" t="s">
        <v>179</v>
      </c>
    </row>
    <row r="480" spans="1:65" s="13" customFormat="1" ht="11.25" x14ac:dyDescent="0.2">
      <c r="B480" s="194"/>
      <c r="C480" s="195"/>
      <c r="D480" s="196" t="s">
        <v>190</v>
      </c>
      <c r="E480" s="197" t="s">
        <v>19</v>
      </c>
      <c r="F480" s="198" t="s">
        <v>740</v>
      </c>
      <c r="G480" s="195"/>
      <c r="H480" s="199">
        <v>0.4</v>
      </c>
      <c r="I480" s="200"/>
      <c r="J480" s="195"/>
      <c r="K480" s="195"/>
      <c r="L480" s="201"/>
      <c r="M480" s="202"/>
      <c r="N480" s="203"/>
      <c r="O480" s="203"/>
      <c r="P480" s="203"/>
      <c r="Q480" s="203"/>
      <c r="R480" s="203"/>
      <c r="S480" s="203"/>
      <c r="T480" s="204"/>
      <c r="AT480" s="205" t="s">
        <v>190</v>
      </c>
      <c r="AU480" s="205" t="s">
        <v>84</v>
      </c>
      <c r="AV480" s="13" t="s">
        <v>84</v>
      </c>
      <c r="AW480" s="13" t="s">
        <v>35</v>
      </c>
      <c r="AX480" s="13" t="s">
        <v>74</v>
      </c>
      <c r="AY480" s="205" t="s">
        <v>179</v>
      </c>
    </row>
    <row r="481" spans="1:65" s="14" customFormat="1" ht="11.25" x14ac:dyDescent="0.2">
      <c r="B481" s="206"/>
      <c r="C481" s="207"/>
      <c r="D481" s="196" t="s">
        <v>190</v>
      </c>
      <c r="E481" s="208" t="s">
        <v>19</v>
      </c>
      <c r="F481" s="209" t="s">
        <v>194</v>
      </c>
      <c r="G481" s="207"/>
      <c r="H481" s="210">
        <v>0.4</v>
      </c>
      <c r="I481" s="211"/>
      <c r="J481" s="207"/>
      <c r="K481" s="207"/>
      <c r="L481" s="212"/>
      <c r="M481" s="213"/>
      <c r="N481" s="214"/>
      <c r="O481" s="214"/>
      <c r="P481" s="214"/>
      <c r="Q481" s="214"/>
      <c r="R481" s="214"/>
      <c r="S481" s="214"/>
      <c r="T481" s="215"/>
      <c r="AT481" s="216" t="s">
        <v>190</v>
      </c>
      <c r="AU481" s="216" t="s">
        <v>84</v>
      </c>
      <c r="AV481" s="14" t="s">
        <v>186</v>
      </c>
      <c r="AW481" s="14" t="s">
        <v>35</v>
      </c>
      <c r="AX481" s="14" t="s">
        <v>82</v>
      </c>
      <c r="AY481" s="216" t="s">
        <v>179</v>
      </c>
    </row>
    <row r="482" spans="1:65" s="2" customFormat="1" ht="24.2" customHeight="1" x14ac:dyDescent="0.2">
      <c r="A482" s="36"/>
      <c r="B482" s="37"/>
      <c r="C482" s="176" t="s">
        <v>741</v>
      </c>
      <c r="D482" s="176" t="s">
        <v>181</v>
      </c>
      <c r="E482" s="177" t="s">
        <v>742</v>
      </c>
      <c r="F482" s="178" t="s">
        <v>743</v>
      </c>
      <c r="G482" s="179" t="s">
        <v>111</v>
      </c>
      <c r="H482" s="180">
        <v>316.93</v>
      </c>
      <c r="I482" s="181"/>
      <c r="J482" s="182">
        <f>ROUND(I482*H482,2)</f>
        <v>0</v>
      </c>
      <c r="K482" s="178" t="s">
        <v>185</v>
      </c>
      <c r="L482" s="41"/>
      <c r="M482" s="183" t="s">
        <v>19</v>
      </c>
      <c r="N482" s="184" t="s">
        <v>45</v>
      </c>
      <c r="O482" s="66"/>
      <c r="P482" s="185">
        <f>O482*H482</f>
        <v>0</v>
      </c>
      <c r="Q482" s="185">
        <v>0</v>
      </c>
      <c r="R482" s="185">
        <f>Q482*H482</f>
        <v>0</v>
      </c>
      <c r="S482" s="185">
        <v>0</v>
      </c>
      <c r="T482" s="186">
        <f>S482*H482</f>
        <v>0</v>
      </c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R482" s="187" t="s">
        <v>186</v>
      </c>
      <c r="AT482" s="187" t="s">
        <v>181</v>
      </c>
      <c r="AU482" s="187" t="s">
        <v>84</v>
      </c>
      <c r="AY482" s="19" t="s">
        <v>179</v>
      </c>
      <c r="BE482" s="188">
        <f>IF(N482="základní",J482,0)</f>
        <v>0</v>
      </c>
      <c r="BF482" s="188">
        <f>IF(N482="snížená",J482,0)</f>
        <v>0</v>
      </c>
      <c r="BG482" s="188">
        <f>IF(N482="zákl. přenesená",J482,0)</f>
        <v>0</v>
      </c>
      <c r="BH482" s="188">
        <f>IF(N482="sníž. přenesená",J482,0)</f>
        <v>0</v>
      </c>
      <c r="BI482" s="188">
        <f>IF(N482="nulová",J482,0)</f>
        <v>0</v>
      </c>
      <c r="BJ482" s="19" t="s">
        <v>82</v>
      </c>
      <c r="BK482" s="188">
        <f>ROUND(I482*H482,2)</f>
        <v>0</v>
      </c>
      <c r="BL482" s="19" t="s">
        <v>186</v>
      </c>
      <c r="BM482" s="187" t="s">
        <v>744</v>
      </c>
    </row>
    <row r="483" spans="1:65" s="2" customFormat="1" ht="11.25" x14ac:dyDescent="0.2">
      <c r="A483" s="36"/>
      <c r="B483" s="37"/>
      <c r="C483" s="38"/>
      <c r="D483" s="189" t="s">
        <v>188</v>
      </c>
      <c r="E483" s="38"/>
      <c r="F483" s="190" t="s">
        <v>745</v>
      </c>
      <c r="G483" s="38"/>
      <c r="H483" s="38"/>
      <c r="I483" s="191"/>
      <c r="J483" s="38"/>
      <c r="K483" s="38"/>
      <c r="L483" s="41"/>
      <c r="M483" s="192"/>
      <c r="N483" s="193"/>
      <c r="O483" s="66"/>
      <c r="P483" s="66"/>
      <c r="Q483" s="66"/>
      <c r="R483" s="66"/>
      <c r="S483" s="66"/>
      <c r="T483" s="67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T483" s="19" t="s">
        <v>188</v>
      </c>
      <c r="AU483" s="19" t="s">
        <v>84</v>
      </c>
    </row>
    <row r="484" spans="1:65" s="13" customFormat="1" ht="11.25" x14ac:dyDescent="0.2">
      <c r="B484" s="194"/>
      <c r="C484" s="195"/>
      <c r="D484" s="196" t="s">
        <v>190</v>
      </c>
      <c r="E484" s="197" t="s">
        <v>19</v>
      </c>
      <c r="F484" s="198" t="s">
        <v>746</v>
      </c>
      <c r="G484" s="195"/>
      <c r="H484" s="199">
        <v>316.93</v>
      </c>
      <c r="I484" s="200"/>
      <c r="J484" s="195"/>
      <c r="K484" s="195"/>
      <c r="L484" s="201"/>
      <c r="M484" s="202"/>
      <c r="N484" s="203"/>
      <c r="O484" s="203"/>
      <c r="P484" s="203"/>
      <c r="Q484" s="203"/>
      <c r="R484" s="203"/>
      <c r="S484" s="203"/>
      <c r="T484" s="204"/>
      <c r="AT484" s="205" t="s">
        <v>190</v>
      </c>
      <c r="AU484" s="205" t="s">
        <v>84</v>
      </c>
      <c r="AV484" s="13" t="s">
        <v>84</v>
      </c>
      <c r="AW484" s="13" t="s">
        <v>35</v>
      </c>
      <c r="AX484" s="13" t="s">
        <v>74</v>
      </c>
      <c r="AY484" s="205" t="s">
        <v>179</v>
      </c>
    </row>
    <row r="485" spans="1:65" s="14" customFormat="1" ht="11.25" x14ac:dyDescent="0.2">
      <c r="B485" s="206"/>
      <c r="C485" s="207"/>
      <c r="D485" s="196" t="s">
        <v>190</v>
      </c>
      <c r="E485" s="208" t="s">
        <v>19</v>
      </c>
      <c r="F485" s="209" t="s">
        <v>194</v>
      </c>
      <c r="G485" s="207"/>
      <c r="H485" s="210">
        <v>316.93</v>
      </c>
      <c r="I485" s="211"/>
      <c r="J485" s="207"/>
      <c r="K485" s="207"/>
      <c r="L485" s="212"/>
      <c r="M485" s="213"/>
      <c r="N485" s="214"/>
      <c r="O485" s="214"/>
      <c r="P485" s="214"/>
      <c r="Q485" s="214"/>
      <c r="R485" s="214"/>
      <c r="S485" s="214"/>
      <c r="T485" s="215"/>
      <c r="AT485" s="216" t="s">
        <v>190</v>
      </c>
      <c r="AU485" s="216" t="s">
        <v>84</v>
      </c>
      <c r="AV485" s="14" t="s">
        <v>186</v>
      </c>
      <c r="AW485" s="14" t="s">
        <v>35</v>
      </c>
      <c r="AX485" s="14" t="s">
        <v>82</v>
      </c>
      <c r="AY485" s="216" t="s">
        <v>179</v>
      </c>
    </row>
    <row r="486" spans="1:65" s="2" customFormat="1" ht="24.2" customHeight="1" x14ac:dyDescent="0.2">
      <c r="A486" s="36"/>
      <c r="B486" s="37"/>
      <c r="C486" s="176" t="s">
        <v>747</v>
      </c>
      <c r="D486" s="176" t="s">
        <v>181</v>
      </c>
      <c r="E486" s="177" t="s">
        <v>748</v>
      </c>
      <c r="F486" s="178" t="s">
        <v>749</v>
      </c>
      <c r="G486" s="179" t="s">
        <v>111</v>
      </c>
      <c r="H486" s="180">
        <v>128</v>
      </c>
      <c r="I486" s="181"/>
      <c r="J486" s="182">
        <f>ROUND(I486*H486,2)</f>
        <v>0</v>
      </c>
      <c r="K486" s="178" t="s">
        <v>185</v>
      </c>
      <c r="L486" s="41"/>
      <c r="M486" s="183" t="s">
        <v>19</v>
      </c>
      <c r="N486" s="184" t="s">
        <v>45</v>
      </c>
      <c r="O486" s="66"/>
      <c r="P486" s="185">
        <f>O486*H486</f>
        <v>0</v>
      </c>
      <c r="Q486" s="185">
        <v>0</v>
      </c>
      <c r="R486" s="185">
        <f>Q486*H486</f>
        <v>0</v>
      </c>
      <c r="S486" s="185">
        <v>0</v>
      </c>
      <c r="T486" s="186">
        <f>S486*H486</f>
        <v>0</v>
      </c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R486" s="187" t="s">
        <v>186</v>
      </c>
      <c r="AT486" s="187" t="s">
        <v>181</v>
      </c>
      <c r="AU486" s="187" t="s">
        <v>84</v>
      </c>
      <c r="AY486" s="19" t="s">
        <v>179</v>
      </c>
      <c r="BE486" s="188">
        <f>IF(N486="základní",J486,0)</f>
        <v>0</v>
      </c>
      <c r="BF486" s="188">
        <f>IF(N486="snížená",J486,0)</f>
        <v>0</v>
      </c>
      <c r="BG486" s="188">
        <f>IF(N486="zákl. přenesená",J486,0)</f>
        <v>0</v>
      </c>
      <c r="BH486" s="188">
        <f>IF(N486="sníž. přenesená",J486,0)</f>
        <v>0</v>
      </c>
      <c r="BI486" s="188">
        <f>IF(N486="nulová",J486,0)</f>
        <v>0</v>
      </c>
      <c r="BJ486" s="19" t="s">
        <v>82</v>
      </c>
      <c r="BK486" s="188">
        <f>ROUND(I486*H486,2)</f>
        <v>0</v>
      </c>
      <c r="BL486" s="19" t="s">
        <v>186</v>
      </c>
      <c r="BM486" s="187" t="s">
        <v>750</v>
      </c>
    </row>
    <row r="487" spans="1:65" s="2" customFormat="1" ht="11.25" x14ac:dyDescent="0.2">
      <c r="A487" s="36"/>
      <c r="B487" s="37"/>
      <c r="C487" s="38"/>
      <c r="D487" s="189" t="s">
        <v>188</v>
      </c>
      <c r="E487" s="38"/>
      <c r="F487" s="190" t="s">
        <v>751</v>
      </c>
      <c r="G487" s="38"/>
      <c r="H487" s="38"/>
      <c r="I487" s="191"/>
      <c r="J487" s="38"/>
      <c r="K487" s="38"/>
      <c r="L487" s="41"/>
      <c r="M487" s="192"/>
      <c r="N487" s="193"/>
      <c r="O487" s="66"/>
      <c r="P487" s="66"/>
      <c r="Q487" s="66"/>
      <c r="R487" s="66"/>
      <c r="S487" s="66"/>
      <c r="T487" s="67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T487" s="19" t="s">
        <v>188</v>
      </c>
      <c r="AU487" s="19" t="s">
        <v>84</v>
      </c>
    </row>
    <row r="488" spans="1:65" s="15" customFormat="1" ht="11.25" x14ac:dyDescent="0.2">
      <c r="B488" s="217"/>
      <c r="C488" s="218"/>
      <c r="D488" s="196" t="s">
        <v>190</v>
      </c>
      <c r="E488" s="219" t="s">
        <v>19</v>
      </c>
      <c r="F488" s="220" t="s">
        <v>696</v>
      </c>
      <c r="G488" s="218"/>
      <c r="H488" s="219" t="s">
        <v>19</v>
      </c>
      <c r="I488" s="221"/>
      <c r="J488" s="218"/>
      <c r="K488" s="218"/>
      <c r="L488" s="222"/>
      <c r="M488" s="223"/>
      <c r="N488" s="224"/>
      <c r="O488" s="224"/>
      <c r="P488" s="224"/>
      <c r="Q488" s="224"/>
      <c r="R488" s="224"/>
      <c r="S488" s="224"/>
      <c r="T488" s="225"/>
      <c r="AT488" s="226" t="s">
        <v>190</v>
      </c>
      <c r="AU488" s="226" t="s">
        <v>84</v>
      </c>
      <c r="AV488" s="15" t="s">
        <v>82</v>
      </c>
      <c r="AW488" s="15" t="s">
        <v>35</v>
      </c>
      <c r="AX488" s="15" t="s">
        <v>74</v>
      </c>
      <c r="AY488" s="226" t="s">
        <v>179</v>
      </c>
    </row>
    <row r="489" spans="1:65" s="13" customFormat="1" ht="11.25" x14ac:dyDescent="0.2">
      <c r="B489" s="194"/>
      <c r="C489" s="195"/>
      <c r="D489" s="196" t="s">
        <v>190</v>
      </c>
      <c r="E489" s="197" t="s">
        <v>19</v>
      </c>
      <c r="F489" s="198" t="s">
        <v>752</v>
      </c>
      <c r="G489" s="195"/>
      <c r="H489" s="199">
        <v>128</v>
      </c>
      <c r="I489" s="200"/>
      <c r="J489" s="195"/>
      <c r="K489" s="195"/>
      <c r="L489" s="201"/>
      <c r="M489" s="202"/>
      <c r="N489" s="203"/>
      <c r="O489" s="203"/>
      <c r="P489" s="203"/>
      <c r="Q489" s="203"/>
      <c r="R489" s="203"/>
      <c r="S489" s="203"/>
      <c r="T489" s="204"/>
      <c r="AT489" s="205" t="s">
        <v>190</v>
      </c>
      <c r="AU489" s="205" t="s">
        <v>84</v>
      </c>
      <c r="AV489" s="13" t="s">
        <v>84</v>
      </c>
      <c r="AW489" s="13" t="s">
        <v>35</v>
      </c>
      <c r="AX489" s="13" t="s">
        <v>74</v>
      </c>
      <c r="AY489" s="205" t="s">
        <v>179</v>
      </c>
    </row>
    <row r="490" spans="1:65" s="14" customFormat="1" ht="11.25" x14ac:dyDescent="0.2">
      <c r="B490" s="206"/>
      <c r="C490" s="207"/>
      <c r="D490" s="196" t="s">
        <v>190</v>
      </c>
      <c r="E490" s="208" t="s">
        <v>19</v>
      </c>
      <c r="F490" s="209" t="s">
        <v>194</v>
      </c>
      <c r="G490" s="207"/>
      <c r="H490" s="210">
        <v>128</v>
      </c>
      <c r="I490" s="211"/>
      <c r="J490" s="207"/>
      <c r="K490" s="207"/>
      <c r="L490" s="212"/>
      <c r="M490" s="213"/>
      <c r="N490" s="214"/>
      <c r="O490" s="214"/>
      <c r="P490" s="214"/>
      <c r="Q490" s="214"/>
      <c r="R490" s="214"/>
      <c r="S490" s="214"/>
      <c r="T490" s="215"/>
      <c r="AT490" s="216" t="s">
        <v>190</v>
      </c>
      <c r="AU490" s="216" t="s">
        <v>84</v>
      </c>
      <c r="AV490" s="14" t="s">
        <v>186</v>
      </c>
      <c r="AW490" s="14" t="s">
        <v>35</v>
      </c>
      <c r="AX490" s="14" t="s">
        <v>82</v>
      </c>
      <c r="AY490" s="216" t="s">
        <v>179</v>
      </c>
    </row>
    <row r="491" spans="1:65" s="12" customFormat="1" ht="22.9" customHeight="1" x14ac:dyDescent="0.2">
      <c r="B491" s="160"/>
      <c r="C491" s="161"/>
      <c r="D491" s="162" t="s">
        <v>73</v>
      </c>
      <c r="E491" s="174" t="s">
        <v>753</v>
      </c>
      <c r="F491" s="174" t="s">
        <v>754</v>
      </c>
      <c r="G491" s="161"/>
      <c r="H491" s="161"/>
      <c r="I491" s="164"/>
      <c r="J491" s="175">
        <f>BK491</f>
        <v>0</v>
      </c>
      <c r="K491" s="161"/>
      <c r="L491" s="166"/>
      <c r="M491" s="167"/>
      <c r="N491" s="168"/>
      <c r="O491" s="168"/>
      <c r="P491" s="169">
        <f>SUM(P492:P517)</f>
        <v>0</v>
      </c>
      <c r="Q491" s="168"/>
      <c r="R491" s="169">
        <f>SUM(R492:R517)</f>
        <v>0</v>
      </c>
      <c r="S491" s="168"/>
      <c r="T491" s="170">
        <f>SUM(T492:T517)</f>
        <v>0</v>
      </c>
      <c r="AR491" s="171" t="s">
        <v>82</v>
      </c>
      <c r="AT491" s="172" t="s">
        <v>73</v>
      </c>
      <c r="AU491" s="172" t="s">
        <v>82</v>
      </c>
      <c r="AY491" s="171" t="s">
        <v>179</v>
      </c>
      <c r="BK491" s="173">
        <f>SUM(BK492:BK517)</f>
        <v>0</v>
      </c>
    </row>
    <row r="492" spans="1:65" s="2" customFormat="1" ht="37.9" customHeight="1" x14ac:dyDescent="0.2">
      <c r="A492" s="36"/>
      <c r="B492" s="37"/>
      <c r="C492" s="176" t="s">
        <v>755</v>
      </c>
      <c r="D492" s="176" t="s">
        <v>181</v>
      </c>
      <c r="E492" s="177" t="s">
        <v>756</v>
      </c>
      <c r="F492" s="178" t="s">
        <v>757</v>
      </c>
      <c r="G492" s="179" t="s">
        <v>243</v>
      </c>
      <c r="H492" s="180">
        <v>750.44399999999996</v>
      </c>
      <c r="I492" s="181"/>
      <c r="J492" s="182">
        <f>ROUND(I492*H492,2)</f>
        <v>0</v>
      </c>
      <c r="K492" s="178" t="s">
        <v>185</v>
      </c>
      <c r="L492" s="41"/>
      <c r="M492" s="183" t="s">
        <v>19</v>
      </c>
      <c r="N492" s="184" t="s">
        <v>45</v>
      </c>
      <c r="O492" s="66"/>
      <c r="P492" s="185">
        <f>O492*H492</f>
        <v>0</v>
      </c>
      <c r="Q492" s="185">
        <v>0</v>
      </c>
      <c r="R492" s="185">
        <f>Q492*H492</f>
        <v>0</v>
      </c>
      <c r="S492" s="185">
        <v>0</v>
      </c>
      <c r="T492" s="186">
        <f>S492*H492</f>
        <v>0</v>
      </c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R492" s="187" t="s">
        <v>186</v>
      </c>
      <c r="AT492" s="187" t="s">
        <v>181</v>
      </c>
      <c r="AU492" s="187" t="s">
        <v>84</v>
      </c>
      <c r="AY492" s="19" t="s">
        <v>179</v>
      </c>
      <c r="BE492" s="188">
        <f>IF(N492="základní",J492,0)</f>
        <v>0</v>
      </c>
      <c r="BF492" s="188">
        <f>IF(N492="snížená",J492,0)</f>
        <v>0</v>
      </c>
      <c r="BG492" s="188">
        <f>IF(N492="zákl. přenesená",J492,0)</f>
        <v>0</v>
      </c>
      <c r="BH492" s="188">
        <f>IF(N492="sníž. přenesená",J492,0)</f>
        <v>0</v>
      </c>
      <c r="BI492" s="188">
        <f>IF(N492="nulová",J492,0)</f>
        <v>0</v>
      </c>
      <c r="BJ492" s="19" t="s">
        <v>82</v>
      </c>
      <c r="BK492" s="188">
        <f>ROUND(I492*H492,2)</f>
        <v>0</v>
      </c>
      <c r="BL492" s="19" t="s">
        <v>186</v>
      </c>
      <c r="BM492" s="187" t="s">
        <v>758</v>
      </c>
    </row>
    <row r="493" spans="1:65" s="2" customFormat="1" ht="11.25" x14ac:dyDescent="0.2">
      <c r="A493" s="36"/>
      <c r="B493" s="37"/>
      <c r="C493" s="38"/>
      <c r="D493" s="189" t="s">
        <v>188</v>
      </c>
      <c r="E493" s="38"/>
      <c r="F493" s="190" t="s">
        <v>759</v>
      </c>
      <c r="G493" s="38"/>
      <c r="H493" s="38"/>
      <c r="I493" s="191"/>
      <c r="J493" s="38"/>
      <c r="K493" s="38"/>
      <c r="L493" s="41"/>
      <c r="M493" s="192"/>
      <c r="N493" s="193"/>
      <c r="O493" s="66"/>
      <c r="P493" s="66"/>
      <c r="Q493" s="66"/>
      <c r="R493" s="66"/>
      <c r="S493" s="66"/>
      <c r="T493" s="67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T493" s="19" t="s">
        <v>188</v>
      </c>
      <c r="AU493" s="19" t="s">
        <v>84</v>
      </c>
    </row>
    <row r="494" spans="1:65" s="2" customFormat="1" ht="29.25" x14ac:dyDescent="0.2">
      <c r="A494" s="36"/>
      <c r="B494" s="37"/>
      <c r="C494" s="38"/>
      <c r="D494" s="196" t="s">
        <v>300</v>
      </c>
      <c r="E494" s="38"/>
      <c r="F494" s="237" t="s">
        <v>760</v>
      </c>
      <c r="G494" s="38"/>
      <c r="H494" s="38"/>
      <c r="I494" s="191"/>
      <c r="J494" s="38"/>
      <c r="K494" s="38"/>
      <c r="L494" s="41"/>
      <c r="M494" s="192"/>
      <c r="N494" s="193"/>
      <c r="O494" s="66"/>
      <c r="P494" s="66"/>
      <c r="Q494" s="66"/>
      <c r="R494" s="66"/>
      <c r="S494" s="66"/>
      <c r="T494" s="67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T494" s="19" t="s">
        <v>300</v>
      </c>
      <c r="AU494" s="19" t="s">
        <v>84</v>
      </c>
    </row>
    <row r="495" spans="1:65" s="2" customFormat="1" ht="16.5" customHeight="1" x14ac:dyDescent="0.2">
      <c r="A495" s="36"/>
      <c r="B495" s="37"/>
      <c r="C495" s="176" t="s">
        <v>761</v>
      </c>
      <c r="D495" s="176" t="s">
        <v>181</v>
      </c>
      <c r="E495" s="177" t="s">
        <v>762</v>
      </c>
      <c r="F495" s="178" t="s">
        <v>763</v>
      </c>
      <c r="G495" s="179" t="s">
        <v>243</v>
      </c>
      <c r="H495" s="180">
        <v>1064.2159999999999</v>
      </c>
      <c r="I495" s="181"/>
      <c r="J495" s="182">
        <f>ROUND(I495*H495,2)</f>
        <v>0</v>
      </c>
      <c r="K495" s="178" t="s">
        <v>185</v>
      </c>
      <c r="L495" s="41"/>
      <c r="M495" s="183" t="s">
        <v>19</v>
      </c>
      <c r="N495" s="184" t="s">
        <v>45</v>
      </c>
      <c r="O495" s="66"/>
      <c r="P495" s="185">
        <f>O495*H495</f>
        <v>0</v>
      </c>
      <c r="Q495" s="185">
        <v>0</v>
      </c>
      <c r="R495" s="185">
        <f>Q495*H495</f>
        <v>0</v>
      </c>
      <c r="S495" s="185">
        <v>0</v>
      </c>
      <c r="T495" s="186">
        <f>S495*H495</f>
        <v>0</v>
      </c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R495" s="187" t="s">
        <v>186</v>
      </c>
      <c r="AT495" s="187" t="s">
        <v>181</v>
      </c>
      <c r="AU495" s="187" t="s">
        <v>84</v>
      </c>
      <c r="AY495" s="19" t="s">
        <v>179</v>
      </c>
      <c r="BE495" s="188">
        <f>IF(N495="základní",J495,0)</f>
        <v>0</v>
      </c>
      <c r="BF495" s="188">
        <f>IF(N495="snížená",J495,0)</f>
        <v>0</v>
      </c>
      <c r="BG495" s="188">
        <f>IF(N495="zákl. přenesená",J495,0)</f>
        <v>0</v>
      </c>
      <c r="BH495" s="188">
        <f>IF(N495="sníž. přenesená",J495,0)</f>
        <v>0</v>
      </c>
      <c r="BI495" s="188">
        <f>IF(N495="nulová",J495,0)</f>
        <v>0</v>
      </c>
      <c r="BJ495" s="19" t="s">
        <v>82</v>
      </c>
      <c r="BK495" s="188">
        <f>ROUND(I495*H495,2)</f>
        <v>0</v>
      </c>
      <c r="BL495" s="19" t="s">
        <v>186</v>
      </c>
      <c r="BM495" s="187" t="s">
        <v>764</v>
      </c>
    </row>
    <row r="496" spans="1:65" s="2" customFormat="1" ht="11.25" x14ac:dyDescent="0.2">
      <c r="A496" s="36"/>
      <c r="B496" s="37"/>
      <c r="C496" s="38"/>
      <c r="D496" s="189" t="s">
        <v>188</v>
      </c>
      <c r="E496" s="38"/>
      <c r="F496" s="190" t="s">
        <v>765</v>
      </c>
      <c r="G496" s="38"/>
      <c r="H496" s="38"/>
      <c r="I496" s="191"/>
      <c r="J496" s="38"/>
      <c r="K496" s="38"/>
      <c r="L496" s="41"/>
      <c r="M496" s="192"/>
      <c r="N496" s="193"/>
      <c r="O496" s="66"/>
      <c r="P496" s="66"/>
      <c r="Q496" s="66"/>
      <c r="R496" s="66"/>
      <c r="S496" s="66"/>
      <c r="T496" s="67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T496" s="19" t="s">
        <v>188</v>
      </c>
      <c r="AU496" s="19" t="s">
        <v>84</v>
      </c>
    </row>
    <row r="497" spans="1:65" s="13" customFormat="1" ht="11.25" x14ac:dyDescent="0.2">
      <c r="B497" s="194"/>
      <c r="C497" s="195"/>
      <c r="D497" s="196" t="s">
        <v>190</v>
      </c>
      <c r="E497" s="195"/>
      <c r="F497" s="198" t="s">
        <v>766</v>
      </c>
      <c r="G497" s="195"/>
      <c r="H497" s="199">
        <v>1064.2159999999999</v>
      </c>
      <c r="I497" s="200"/>
      <c r="J497" s="195"/>
      <c r="K497" s="195"/>
      <c r="L497" s="201"/>
      <c r="M497" s="202"/>
      <c r="N497" s="203"/>
      <c r="O497" s="203"/>
      <c r="P497" s="203"/>
      <c r="Q497" s="203"/>
      <c r="R497" s="203"/>
      <c r="S497" s="203"/>
      <c r="T497" s="204"/>
      <c r="AT497" s="205" t="s">
        <v>190</v>
      </c>
      <c r="AU497" s="205" t="s">
        <v>84</v>
      </c>
      <c r="AV497" s="13" t="s">
        <v>84</v>
      </c>
      <c r="AW497" s="13" t="s">
        <v>4</v>
      </c>
      <c r="AX497" s="13" t="s">
        <v>82</v>
      </c>
      <c r="AY497" s="205" t="s">
        <v>179</v>
      </c>
    </row>
    <row r="498" spans="1:65" s="2" customFormat="1" ht="37.9" customHeight="1" x14ac:dyDescent="0.2">
      <c r="A498" s="36"/>
      <c r="B498" s="37"/>
      <c r="C498" s="176" t="s">
        <v>767</v>
      </c>
      <c r="D498" s="176" t="s">
        <v>181</v>
      </c>
      <c r="E498" s="177" t="s">
        <v>768</v>
      </c>
      <c r="F498" s="178" t="s">
        <v>769</v>
      </c>
      <c r="G498" s="179" t="s">
        <v>243</v>
      </c>
      <c r="H498" s="180">
        <v>3547.3879999999999</v>
      </c>
      <c r="I498" s="181"/>
      <c r="J498" s="182">
        <f>ROUND(I498*H498,2)</f>
        <v>0</v>
      </c>
      <c r="K498" s="178" t="s">
        <v>185</v>
      </c>
      <c r="L498" s="41"/>
      <c r="M498" s="183" t="s">
        <v>19</v>
      </c>
      <c r="N498" s="184" t="s">
        <v>45</v>
      </c>
      <c r="O498" s="66"/>
      <c r="P498" s="185">
        <f>O498*H498</f>
        <v>0</v>
      </c>
      <c r="Q498" s="185">
        <v>0</v>
      </c>
      <c r="R498" s="185">
        <f>Q498*H498</f>
        <v>0</v>
      </c>
      <c r="S498" s="185">
        <v>0</v>
      </c>
      <c r="T498" s="186">
        <f>S498*H498</f>
        <v>0</v>
      </c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R498" s="187" t="s">
        <v>186</v>
      </c>
      <c r="AT498" s="187" t="s">
        <v>181</v>
      </c>
      <c r="AU498" s="187" t="s">
        <v>84</v>
      </c>
      <c r="AY498" s="19" t="s">
        <v>179</v>
      </c>
      <c r="BE498" s="188">
        <f>IF(N498="základní",J498,0)</f>
        <v>0</v>
      </c>
      <c r="BF498" s="188">
        <f>IF(N498="snížená",J498,0)</f>
        <v>0</v>
      </c>
      <c r="BG498" s="188">
        <f>IF(N498="zákl. přenesená",J498,0)</f>
        <v>0</v>
      </c>
      <c r="BH498" s="188">
        <f>IF(N498="sníž. přenesená",J498,0)</f>
        <v>0</v>
      </c>
      <c r="BI498" s="188">
        <f>IF(N498="nulová",J498,0)</f>
        <v>0</v>
      </c>
      <c r="BJ498" s="19" t="s">
        <v>82</v>
      </c>
      <c r="BK498" s="188">
        <f>ROUND(I498*H498,2)</f>
        <v>0</v>
      </c>
      <c r="BL498" s="19" t="s">
        <v>186</v>
      </c>
      <c r="BM498" s="187" t="s">
        <v>770</v>
      </c>
    </row>
    <row r="499" spans="1:65" s="2" customFormat="1" ht="11.25" x14ac:dyDescent="0.2">
      <c r="A499" s="36"/>
      <c r="B499" s="37"/>
      <c r="C499" s="38"/>
      <c r="D499" s="189" t="s">
        <v>188</v>
      </c>
      <c r="E499" s="38"/>
      <c r="F499" s="190" t="s">
        <v>771</v>
      </c>
      <c r="G499" s="38"/>
      <c r="H499" s="38"/>
      <c r="I499" s="191"/>
      <c r="J499" s="38"/>
      <c r="K499" s="38"/>
      <c r="L499" s="41"/>
      <c r="M499" s="192"/>
      <c r="N499" s="193"/>
      <c r="O499" s="66"/>
      <c r="P499" s="66"/>
      <c r="Q499" s="66"/>
      <c r="R499" s="66"/>
      <c r="S499" s="66"/>
      <c r="T499" s="67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T499" s="19" t="s">
        <v>188</v>
      </c>
      <c r="AU499" s="19" t="s">
        <v>84</v>
      </c>
    </row>
    <row r="500" spans="1:65" s="2" customFormat="1" ht="62.65" customHeight="1" x14ac:dyDescent="0.2">
      <c r="A500" s="36"/>
      <c r="B500" s="37"/>
      <c r="C500" s="176" t="s">
        <v>772</v>
      </c>
      <c r="D500" s="176" t="s">
        <v>181</v>
      </c>
      <c r="E500" s="177" t="s">
        <v>773</v>
      </c>
      <c r="F500" s="178" t="s">
        <v>774</v>
      </c>
      <c r="G500" s="179" t="s">
        <v>243</v>
      </c>
      <c r="H500" s="180">
        <v>10642.164000000001</v>
      </c>
      <c r="I500" s="181"/>
      <c r="J500" s="182">
        <f>ROUND(I500*H500,2)</f>
        <v>0</v>
      </c>
      <c r="K500" s="178" t="s">
        <v>185</v>
      </c>
      <c r="L500" s="41"/>
      <c r="M500" s="183" t="s">
        <v>19</v>
      </c>
      <c r="N500" s="184" t="s">
        <v>45</v>
      </c>
      <c r="O500" s="66"/>
      <c r="P500" s="185">
        <f>O500*H500</f>
        <v>0</v>
      </c>
      <c r="Q500" s="185">
        <v>0</v>
      </c>
      <c r="R500" s="185">
        <f>Q500*H500</f>
        <v>0</v>
      </c>
      <c r="S500" s="185">
        <v>0</v>
      </c>
      <c r="T500" s="186">
        <f>S500*H500</f>
        <v>0</v>
      </c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R500" s="187" t="s">
        <v>186</v>
      </c>
      <c r="AT500" s="187" t="s">
        <v>181</v>
      </c>
      <c r="AU500" s="187" t="s">
        <v>84</v>
      </c>
      <c r="AY500" s="19" t="s">
        <v>179</v>
      </c>
      <c r="BE500" s="188">
        <f>IF(N500="základní",J500,0)</f>
        <v>0</v>
      </c>
      <c r="BF500" s="188">
        <f>IF(N500="snížená",J500,0)</f>
        <v>0</v>
      </c>
      <c r="BG500" s="188">
        <f>IF(N500="zákl. přenesená",J500,0)</f>
        <v>0</v>
      </c>
      <c r="BH500" s="188">
        <f>IF(N500="sníž. přenesená",J500,0)</f>
        <v>0</v>
      </c>
      <c r="BI500" s="188">
        <f>IF(N500="nulová",J500,0)</f>
        <v>0</v>
      </c>
      <c r="BJ500" s="19" t="s">
        <v>82</v>
      </c>
      <c r="BK500" s="188">
        <f>ROUND(I500*H500,2)</f>
        <v>0</v>
      </c>
      <c r="BL500" s="19" t="s">
        <v>186</v>
      </c>
      <c r="BM500" s="187" t="s">
        <v>775</v>
      </c>
    </row>
    <row r="501" spans="1:65" s="2" customFormat="1" ht="11.25" x14ac:dyDescent="0.2">
      <c r="A501" s="36"/>
      <c r="B501" s="37"/>
      <c r="C501" s="38"/>
      <c r="D501" s="189" t="s">
        <v>188</v>
      </c>
      <c r="E501" s="38"/>
      <c r="F501" s="190" t="s">
        <v>776</v>
      </c>
      <c r="G501" s="38"/>
      <c r="H501" s="38"/>
      <c r="I501" s="191"/>
      <c r="J501" s="38"/>
      <c r="K501" s="38"/>
      <c r="L501" s="41"/>
      <c r="M501" s="192"/>
      <c r="N501" s="193"/>
      <c r="O501" s="66"/>
      <c r="P501" s="66"/>
      <c r="Q501" s="66"/>
      <c r="R501" s="66"/>
      <c r="S501" s="66"/>
      <c r="T501" s="67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T501" s="19" t="s">
        <v>188</v>
      </c>
      <c r="AU501" s="19" t="s">
        <v>84</v>
      </c>
    </row>
    <row r="502" spans="1:65" s="13" customFormat="1" ht="11.25" x14ac:dyDescent="0.2">
      <c r="B502" s="194"/>
      <c r="C502" s="195"/>
      <c r="D502" s="196" t="s">
        <v>190</v>
      </c>
      <c r="E502" s="195"/>
      <c r="F502" s="198" t="s">
        <v>777</v>
      </c>
      <c r="G502" s="195"/>
      <c r="H502" s="199">
        <v>10642.164000000001</v>
      </c>
      <c r="I502" s="200"/>
      <c r="J502" s="195"/>
      <c r="K502" s="195"/>
      <c r="L502" s="201"/>
      <c r="M502" s="202"/>
      <c r="N502" s="203"/>
      <c r="O502" s="203"/>
      <c r="P502" s="203"/>
      <c r="Q502" s="203"/>
      <c r="R502" s="203"/>
      <c r="S502" s="203"/>
      <c r="T502" s="204"/>
      <c r="AT502" s="205" t="s">
        <v>190</v>
      </c>
      <c r="AU502" s="205" t="s">
        <v>84</v>
      </c>
      <c r="AV502" s="13" t="s">
        <v>84</v>
      </c>
      <c r="AW502" s="13" t="s">
        <v>4</v>
      </c>
      <c r="AX502" s="13" t="s">
        <v>82</v>
      </c>
      <c r="AY502" s="205" t="s">
        <v>179</v>
      </c>
    </row>
    <row r="503" spans="1:65" s="2" customFormat="1" ht="33" customHeight="1" x14ac:dyDescent="0.2">
      <c r="A503" s="36"/>
      <c r="B503" s="37"/>
      <c r="C503" s="176" t="s">
        <v>778</v>
      </c>
      <c r="D503" s="176" t="s">
        <v>181</v>
      </c>
      <c r="E503" s="177" t="s">
        <v>779</v>
      </c>
      <c r="F503" s="178" t="s">
        <v>780</v>
      </c>
      <c r="G503" s="179" t="s">
        <v>243</v>
      </c>
      <c r="H503" s="180">
        <v>3547.3879999999999</v>
      </c>
      <c r="I503" s="181"/>
      <c r="J503" s="182">
        <f>ROUND(I503*H503,2)</f>
        <v>0</v>
      </c>
      <c r="K503" s="178" t="s">
        <v>185</v>
      </c>
      <c r="L503" s="41"/>
      <c r="M503" s="183" t="s">
        <v>19</v>
      </c>
      <c r="N503" s="184" t="s">
        <v>45</v>
      </c>
      <c r="O503" s="66"/>
      <c r="P503" s="185">
        <f>O503*H503</f>
        <v>0</v>
      </c>
      <c r="Q503" s="185">
        <v>0</v>
      </c>
      <c r="R503" s="185">
        <f>Q503*H503</f>
        <v>0</v>
      </c>
      <c r="S503" s="185">
        <v>0</v>
      </c>
      <c r="T503" s="186">
        <f>S503*H503</f>
        <v>0</v>
      </c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R503" s="187" t="s">
        <v>186</v>
      </c>
      <c r="AT503" s="187" t="s">
        <v>181</v>
      </c>
      <c r="AU503" s="187" t="s">
        <v>84</v>
      </c>
      <c r="AY503" s="19" t="s">
        <v>179</v>
      </c>
      <c r="BE503" s="188">
        <f>IF(N503="základní",J503,0)</f>
        <v>0</v>
      </c>
      <c r="BF503" s="188">
        <f>IF(N503="snížená",J503,0)</f>
        <v>0</v>
      </c>
      <c r="BG503" s="188">
        <f>IF(N503="zákl. přenesená",J503,0)</f>
        <v>0</v>
      </c>
      <c r="BH503" s="188">
        <f>IF(N503="sníž. přenesená",J503,0)</f>
        <v>0</v>
      </c>
      <c r="BI503" s="188">
        <f>IF(N503="nulová",J503,0)</f>
        <v>0</v>
      </c>
      <c r="BJ503" s="19" t="s">
        <v>82</v>
      </c>
      <c r="BK503" s="188">
        <f>ROUND(I503*H503,2)</f>
        <v>0</v>
      </c>
      <c r="BL503" s="19" t="s">
        <v>186</v>
      </c>
      <c r="BM503" s="187" t="s">
        <v>781</v>
      </c>
    </row>
    <row r="504" spans="1:65" s="2" customFormat="1" ht="11.25" x14ac:dyDescent="0.2">
      <c r="A504" s="36"/>
      <c r="B504" s="37"/>
      <c r="C504" s="38"/>
      <c r="D504" s="189" t="s">
        <v>188</v>
      </c>
      <c r="E504" s="38"/>
      <c r="F504" s="190" t="s">
        <v>782</v>
      </c>
      <c r="G504" s="38"/>
      <c r="H504" s="38"/>
      <c r="I504" s="191"/>
      <c r="J504" s="38"/>
      <c r="K504" s="38"/>
      <c r="L504" s="41"/>
      <c r="M504" s="192"/>
      <c r="N504" s="193"/>
      <c r="O504" s="66"/>
      <c r="P504" s="66"/>
      <c r="Q504" s="66"/>
      <c r="R504" s="66"/>
      <c r="S504" s="66"/>
      <c r="T504" s="67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T504" s="19" t="s">
        <v>188</v>
      </c>
      <c r="AU504" s="19" t="s">
        <v>84</v>
      </c>
    </row>
    <row r="505" spans="1:65" s="2" customFormat="1" ht="44.25" customHeight="1" x14ac:dyDescent="0.2">
      <c r="A505" s="36"/>
      <c r="B505" s="37"/>
      <c r="C505" s="176" t="s">
        <v>783</v>
      </c>
      <c r="D505" s="176" t="s">
        <v>181</v>
      </c>
      <c r="E505" s="177" t="s">
        <v>784</v>
      </c>
      <c r="F505" s="178" t="s">
        <v>785</v>
      </c>
      <c r="G505" s="179" t="s">
        <v>243</v>
      </c>
      <c r="H505" s="180">
        <v>49663.432000000001</v>
      </c>
      <c r="I505" s="181"/>
      <c r="J505" s="182">
        <f>ROUND(I505*H505,2)</f>
        <v>0</v>
      </c>
      <c r="K505" s="178" t="s">
        <v>185</v>
      </c>
      <c r="L505" s="41"/>
      <c r="M505" s="183" t="s">
        <v>19</v>
      </c>
      <c r="N505" s="184" t="s">
        <v>45</v>
      </c>
      <c r="O505" s="66"/>
      <c r="P505" s="185">
        <f>O505*H505</f>
        <v>0</v>
      </c>
      <c r="Q505" s="185">
        <v>0</v>
      </c>
      <c r="R505" s="185">
        <f>Q505*H505</f>
        <v>0</v>
      </c>
      <c r="S505" s="185">
        <v>0</v>
      </c>
      <c r="T505" s="186">
        <f>S505*H505</f>
        <v>0</v>
      </c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R505" s="187" t="s">
        <v>186</v>
      </c>
      <c r="AT505" s="187" t="s">
        <v>181</v>
      </c>
      <c r="AU505" s="187" t="s">
        <v>84</v>
      </c>
      <c r="AY505" s="19" t="s">
        <v>179</v>
      </c>
      <c r="BE505" s="188">
        <f>IF(N505="základní",J505,0)</f>
        <v>0</v>
      </c>
      <c r="BF505" s="188">
        <f>IF(N505="snížená",J505,0)</f>
        <v>0</v>
      </c>
      <c r="BG505" s="188">
        <f>IF(N505="zákl. přenesená",J505,0)</f>
        <v>0</v>
      </c>
      <c r="BH505" s="188">
        <f>IF(N505="sníž. přenesená",J505,0)</f>
        <v>0</v>
      </c>
      <c r="BI505" s="188">
        <f>IF(N505="nulová",J505,0)</f>
        <v>0</v>
      </c>
      <c r="BJ505" s="19" t="s">
        <v>82</v>
      </c>
      <c r="BK505" s="188">
        <f>ROUND(I505*H505,2)</f>
        <v>0</v>
      </c>
      <c r="BL505" s="19" t="s">
        <v>186</v>
      </c>
      <c r="BM505" s="187" t="s">
        <v>786</v>
      </c>
    </row>
    <row r="506" spans="1:65" s="2" customFormat="1" ht="11.25" x14ac:dyDescent="0.2">
      <c r="A506" s="36"/>
      <c r="B506" s="37"/>
      <c r="C506" s="38"/>
      <c r="D506" s="189" t="s">
        <v>188</v>
      </c>
      <c r="E506" s="38"/>
      <c r="F506" s="190" t="s">
        <v>787</v>
      </c>
      <c r="G506" s="38"/>
      <c r="H506" s="38"/>
      <c r="I506" s="191"/>
      <c r="J506" s="38"/>
      <c r="K506" s="38"/>
      <c r="L506" s="41"/>
      <c r="M506" s="192"/>
      <c r="N506" s="193"/>
      <c r="O506" s="66"/>
      <c r="P506" s="66"/>
      <c r="Q506" s="66"/>
      <c r="R506" s="66"/>
      <c r="S506" s="66"/>
      <c r="T506" s="67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T506" s="19" t="s">
        <v>188</v>
      </c>
      <c r="AU506" s="19" t="s">
        <v>84</v>
      </c>
    </row>
    <row r="507" spans="1:65" s="13" customFormat="1" ht="11.25" x14ac:dyDescent="0.2">
      <c r="B507" s="194"/>
      <c r="C507" s="195"/>
      <c r="D507" s="196" t="s">
        <v>190</v>
      </c>
      <c r="E507" s="195"/>
      <c r="F507" s="198" t="s">
        <v>788</v>
      </c>
      <c r="G507" s="195"/>
      <c r="H507" s="199">
        <v>49663.432000000001</v>
      </c>
      <c r="I507" s="200"/>
      <c r="J507" s="195"/>
      <c r="K507" s="195"/>
      <c r="L507" s="201"/>
      <c r="M507" s="202"/>
      <c r="N507" s="203"/>
      <c r="O507" s="203"/>
      <c r="P507" s="203"/>
      <c r="Q507" s="203"/>
      <c r="R507" s="203"/>
      <c r="S507" s="203"/>
      <c r="T507" s="204"/>
      <c r="AT507" s="205" t="s">
        <v>190</v>
      </c>
      <c r="AU507" s="205" t="s">
        <v>84</v>
      </c>
      <c r="AV507" s="13" t="s">
        <v>84</v>
      </c>
      <c r="AW507" s="13" t="s">
        <v>4</v>
      </c>
      <c r="AX507" s="13" t="s">
        <v>82</v>
      </c>
      <c r="AY507" s="205" t="s">
        <v>179</v>
      </c>
    </row>
    <row r="508" spans="1:65" s="2" customFormat="1" ht="44.25" customHeight="1" x14ac:dyDescent="0.2">
      <c r="A508" s="36"/>
      <c r="B508" s="37"/>
      <c r="C508" s="176" t="s">
        <v>444</v>
      </c>
      <c r="D508" s="176" t="s">
        <v>181</v>
      </c>
      <c r="E508" s="177" t="s">
        <v>789</v>
      </c>
      <c r="F508" s="178" t="s">
        <v>790</v>
      </c>
      <c r="G508" s="179" t="s">
        <v>243</v>
      </c>
      <c r="H508" s="180">
        <v>9.9000000000000005E-2</v>
      </c>
      <c r="I508" s="181"/>
      <c r="J508" s="182">
        <f>ROUND(I508*H508,2)</f>
        <v>0</v>
      </c>
      <c r="K508" s="178" t="s">
        <v>185</v>
      </c>
      <c r="L508" s="41"/>
      <c r="M508" s="183" t="s">
        <v>19</v>
      </c>
      <c r="N508" s="184" t="s">
        <v>45</v>
      </c>
      <c r="O508" s="66"/>
      <c r="P508" s="185">
        <f>O508*H508</f>
        <v>0</v>
      </c>
      <c r="Q508" s="185">
        <v>0</v>
      </c>
      <c r="R508" s="185">
        <f>Q508*H508</f>
        <v>0</v>
      </c>
      <c r="S508" s="185">
        <v>0</v>
      </c>
      <c r="T508" s="186">
        <f>S508*H508</f>
        <v>0</v>
      </c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R508" s="187" t="s">
        <v>186</v>
      </c>
      <c r="AT508" s="187" t="s">
        <v>181</v>
      </c>
      <c r="AU508" s="187" t="s">
        <v>84</v>
      </c>
      <c r="AY508" s="19" t="s">
        <v>179</v>
      </c>
      <c r="BE508" s="188">
        <f>IF(N508="základní",J508,0)</f>
        <v>0</v>
      </c>
      <c r="BF508" s="188">
        <f>IF(N508="snížená",J508,0)</f>
        <v>0</v>
      </c>
      <c r="BG508" s="188">
        <f>IF(N508="zákl. přenesená",J508,0)</f>
        <v>0</v>
      </c>
      <c r="BH508" s="188">
        <f>IF(N508="sníž. přenesená",J508,0)</f>
        <v>0</v>
      </c>
      <c r="BI508" s="188">
        <f>IF(N508="nulová",J508,0)</f>
        <v>0</v>
      </c>
      <c r="BJ508" s="19" t="s">
        <v>82</v>
      </c>
      <c r="BK508" s="188">
        <f>ROUND(I508*H508,2)</f>
        <v>0</v>
      </c>
      <c r="BL508" s="19" t="s">
        <v>186</v>
      </c>
      <c r="BM508" s="187" t="s">
        <v>791</v>
      </c>
    </row>
    <row r="509" spans="1:65" s="2" customFormat="1" ht="11.25" x14ac:dyDescent="0.2">
      <c r="A509" s="36"/>
      <c r="B509" s="37"/>
      <c r="C509" s="38"/>
      <c r="D509" s="189" t="s">
        <v>188</v>
      </c>
      <c r="E509" s="38"/>
      <c r="F509" s="190" t="s">
        <v>792</v>
      </c>
      <c r="G509" s="38"/>
      <c r="H509" s="38"/>
      <c r="I509" s="191"/>
      <c r="J509" s="38"/>
      <c r="K509" s="38"/>
      <c r="L509" s="41"/>
      <c r="M509" s="192"/>
      <c r="N509" s="193"/>
      <c r="O509" s="66"/>
      <c r="P509" s="66"/>
      <c r="Q509" s="66"/>
      <c r="R509" s="66"/>
      <c r="S509" s="66"/>
      <c r="T509" s="67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T509" s="19" t="s">
        <v>188</v>
      </c>
      <c r="AU509" s="19" t="s">
        <v>84</v>
      </c>
    </row>
    <row r="510" spans="1:65" s="2" customFormat="1" ht="44.25" customHeight="1" x14ac:dyDescent="0.2">
      <c r="A510" s="36"/>
      <c r="B510" s="37"/>
      <c r="C510" s="176" t="s">
        <v>793</v>
      </c>
      <c r="D510" s="176" t="s">
        <v>181</v>
      </c>
      <c r="E510" s="177" t="s">
        <v>794</v>
      </c>
      <c r="F510" s="178" t="s">
        <v>795</v>
      </c>
      <c r="G510" s="179" t="s">
        <v>243</v>
      </c>
      <c r="H510" s="180">
        <v>32.646000000000001</v>
      </c>
      <c r="I510" s="181"/>
      <c r="J510" s="182">
        <f>ROUND(I510*H510,2)</f>
        <v>0</v>
      </c>
      <c r="K510" s="178" t="s">
        <v>185</v>
      </c>
      <c r="L510" s="41"/>
      <c r="M510" s="183" t="s">
        <v>19</v>
      </c>
      <c r="N510" s="184" t="s">
        <v>45</v>
      </c>
      <c r="O510" s="66"/>
      <c r="P510" s="185">
        <f>O510*H510</f>
        <v>0</v>
      </c>
      <c r="Q510" s="185">
        <v>0</v>
      </c>
      <c r="R510" s="185">
        <f>Q510*H510</f>
        <v>0</v>
      </c>
      <c r="S510" s="185">
        <v>0</v>
      </c>
      <c r="T510" s="186">
        <f>S510*H510</f>
        <v>0</v>
      </c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R510" s="187" t="s">
        <v>186</v>
      </c>
      <c r="AT510" s="187" t="s">
        <v>181</v>
      </c>
      <c r="AU510" s="187" t="s">
        <v>84</v>
      </c>
      <c r="AY510" s="19" t="s">
        <v>179</v>
      </c>
      <c r="BE510" s="188">
        <f>IF(N510="základní",J510,0)</f>
        <v>0</v>
      </c>
      <c r="BF510" s="188">
        <f>IF(N510="snížená",J510,0)</f>
        <v>0</v>
      </c>
      <c r="BG510" s="188">
        <f>IF(N510="zákl. přenesená",J510,0)</f>
        <v>0</v>
      </c>
      <c r="BH510" s="188">
        <f>IF(N510="sníž. přenesená",J510,0)</f>
        <v>0</v>
      </c>
      <c r="BI510" s="188">
        <f>IF(N510="nulová",J510,0)</f>
        <v>0</v>
      </c>
      <c r="BJ510" s="19" t="s">
        <v>82</v>
      </c>
      <c r="BK510" s="188">
        <f>ROUND(I510*H510,2)</f>
        <v>0</v>
      </c>
      <c r="BL510" s="19" t="s">
        <v>186</v>
      </c>
      <c r="BM510" s="187" t="s">
        <v>796</v>
      </c>
    </row>
    <row r="511" spans="1:65" s="2" customFormat="1" ht="11.25" x14ac:dyDescent="0.2">
      <c r="A511" s="36"/>
      <c r="B511" s="37"/>
      <c r="C511" s="38"/>
      <c r="D511" s="189" t="s">
        <v>188</v>
      </c>
      <c r="E511" s="38"/>
      <c r="F511" s="190" t="s">
        <v>797</v>
      </c>
      <c r="G511" s="38"/>
      <c r="H511" s="38"/>
      <c r="I511" s="191"/>
      <c r="J511" s="38"/>
      <c r="K511" s="38"/>
      <c r="L511" s="41"/>
      <c r="M511" s="192"/>
      <c r="N511" s="193"/>
      <c r="O511" s="66"/>
      <c r="P511" s="66"/>
      <c r="Q511" s="66"/>
      <c r="R511" s="66"/>
      <c r="S511" s="66"/>
      <c r="T511" s="67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T511" s="19" t="s">
        <v>188</v>
      </c>
      <c r="AU511" s="19" t="s">
        <v>84</v>
      </c>
    </row>
    <row r="512" spans="1:65" s="2" customFormat="1" ht="44.25" customHeight="1" x14ac:dyDescent="0.2">
      <c r="A512" s="36"/>
      <c r="B512" s="37"/>
      <c r="C512" s="176" t="s">
        <v>798</v>
      </c>
      <c r="D512" s="176" t="s">
        <v>181</v>
      </c>
      <c r="E512" s="177" t="s">
        <v>799</v>
      </c>
      <c r="F512" s="178" t="s">
        <v>800</v>
      </c>
      <c r="G512" s="179" t="s">
        <v>243</v>
      </c>
      <c r="H512" s="180">
        <v>2342.511</v>
      </c>
      <c r="I512" s="181"/>
      <c r="J512" s="182">
        <f>ROUND(I512*H512,2)</f>
        <v>0</v>
      </c>
      <c r="K512" s="178" t="s">
        <v>185</v>
      </c>
      <c r="L512" s="41"/>
      <c r="M512" s="183" t="s">
        <v>19</v>
      </c>
      <c r="N512" s="184" t="s">
        <v>45</v>
      </c>
      <c r="O512" s="66"/>
      <c r="P512" s="185">
        <f>O512*H512</f>
        <v>0</v>
      </c>
      <c r="Q512" s="185">
        <v>0</v>
      </c>
      <c r="R512" s="185">
        <f>Q512*H512</f>
        <v>0</v>
      </c>
      <c r="S512" s="185">
        <v>0</v>
      </c>
      <c r="T512" s="186">
        <f>S512*H512</f>
        <v>0</v>
      </c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R512" s="187" t="s">
        <v>186</v>
      </c>
      <c r="AT512" s="187" t="s">
        <v>181</v>
      </c>
      <c r="AU512" s="187" t="s">
        <v>84</v>
      </c>
      <c r="AY512" s="19" t="s">
        <v>179</v>
      </c>
      <c r="BE512" s="188">
        <f>IF(N512="základní",J512,0)</f>
        <v>0</v>
      </c>
      <c r="BF512" s="188">
        <f>IF(N512="snížená",J512,0)</f>
        <v>0</v>
      </c>
      <c r="BG512" s="188">
        <f>IF(N512="zákl. přenesená",J512,0)</f>
        <v>0</v>
      </c>
      <c r="BH512" s="188">
        <f>IF(N512="sníž. přenesená",J512,0)</f>
        <v>0</v>
      </c>
      <c r="BI512" s="188">
        <f>IF(N512="nulová",J512,0)</f>
        <v>0</v>
      </c>
      <c r="BJ512" s="19" t="s">
        <v>82</v>
      </c>
      <c r="BK512" s="188">
        <f>ROUND(I512*H512,2)</f>
        <v>0</v>
      </c>
      <c r="BL512" s="19" t="s">
        <v>186</v>
      </c>
      <c r="BM512" s="187" t="s">
        <v>801</v>
      </c>
    </row>
    <row r="513" spans="1:65" s="2" customFormat="1" ht="11.25" x14ac:dyDescent="0.2">
      <c r="A513" s="36"/>
      <c r="B513" s="37"/>
      <c r="C513" s="38"/>
      <c r="D513" s="189" t="s">
        <v>188</v>
      </c>
      <c r="E513" s="38"/>
      <c r="F513" s="190" t="s">
        <v>802</v>
      </c>
      <c r="G513" s="38"/>
      <c r="H513" s="38"/>
      <c r="I513" s="191"/>
      <c r="J513" s="38"/>
      <c r="K513" s="38"/>
      <c r="L513" s="41"/>
      <c r="M513" s="192"/>
      <c r="N513" s="193"/>
      <c r="O513" s="66"/>
      <c r="P513" s="66"/>
      <c r="Q513" s="66"/>
      <c r="R513" s="66"/>
      <c r="S513" s="66"/>
      <c r="T513" s="67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T513" s="19" t="s">
        <v>188</v>
      </c>
      <c r="AU513" s="19" t="s">
        <v>84</v>
      </c>
    </row>
    <row r="514" spans="1:65" s="2" customFormat="1" ht="44.25" customHeight="1" x14ac:dyDescent="0.2">
      <c r="A514" s="36"/>
      <c r="B514" s="37"/>
      <c r="C514" s="176" t="s">
        <v>803</v>
      </c>
      <c r="D514" s="176" t="s">
        <v>181</v>
      </c>
      <c r="E514" s="177" t="s">
        <v>804</v>
      </c>
      <c r="F514" s="178" t="s">
        <v>242</v>
      </c>
      <c r="G514" s="179" t="s">
        <v>243</v>
      </c>
      <c r="H514" s="180">
        <v>253.422</v>
      </c>
      <c r="I514" s="181"/>
      <c r="J514" s="182">
        <f>ROUND(I514*H514,2)</f>
        <v>0</v>
      </c>
      <c r="K514" s="178" t="s">
        <v>185</v>
      </c>
      <c r="L514" s="41"/>
      <c r="M514" s="183" t="s">
        <v>19</v>
      </c>
      <c r="N514" s="184" t="s">
        <v>45</v>
      </c>
      <c r="O514" s="66"/>
      <c r="P514" s="185">
        <f>O514*H514</f>
        <v>0</v>
      </c>
      <c r="Q514" s="185">
        <v>0</v>
      </c>
      <c r="R514" s="185">
        <f>Q514*H514</f>
        <v>0</v>
      </c>
      <c r="S514" s="185">
        <v>0</v>
      </c>
      <c r="T514" s="186">
        <f>S514*H514</f>
        <v>0</v>
      </c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R514" s="187" t="s">
        <v>186</v>
      </c>
      <c r="AT514" s="187" t="s">
        <v>181</v>
      </c>
      <c r="AU514" s="187" t="s">
        <v>84</v>
      </c>
      <c r="AY514" s="19" t="s">
        <v>179</v>
      </c>
      <c r="BE514" s="188">
        <f>IF(N514="základní",J514,0)</f>
        <v>0</v>
      </c>
      <c r="BF514" s="188">
        <f>IF(N514="snížená",J514,0)</f>
        <v>0</v>
      </c>
      <c r="BG514" s="188">
        <f>IF(N514="zákl. přenesená",J514,0)</f>
        <v>0</v>
      </c>
      <c r="BH514" s="188">
        <f>IF(N514="sníž. přenesená",J514,0)</f>
        <v>0</v>
      </c>
      <c r="BI514" s="188">
        <f>IF(N514="nulová",J514,0)</f>
        <v>0</v>
      </c>
      <c r="BJ514" s="19" t="s">
        <v>82</v>
      </c>
      <c r="BK514" s="188">
        <f>ROUND(I514*H514,2)</f>
        <v>0</v>
      </c>
      <c r="BL514" s="19" t="s">
        <v>186</v>
      </c>
      <c r="BM514" s="187" t="s">
        <v>805</v>
      </c>
    </row>
    <row r="515" spans="1:65" s="2" customFormat="1" ht="11.25" x14ac:dyDescent="0.2">
      <c r="A515" s="36"/>
      <c r="B515" s="37"/>
      <c r="C515" s="38"/>
      <c r="D515" s="189" t="s">
        <v>188</v>
      </c>
      <c r="E515" s="38"/>
      <c r="F515" s="190" t="s">
        <v>806</v>
      </c>
      <c r="G515" s="38"/>
      <c r="H515" s="38"/>
      <c r="I515" s="191"/>
      <c r="J515" s="38"/>
      <c r="K515" s="38"/>
      <c r="L515" s="41"/>
      <c r="M515" s="192"/>
      <c r="N515" s="193"/>
      <c r="O515" s="66"/>
      <c r="P515" s="66"/>
      <c r="Q515" s="66"/>
      <c r="R515" s="66"/>
      <c r="S515" s="66"/>
      <c r="T515" s="67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T515" s="19" t="s">
        <v>188</v>
      </c>
      <c r="AU515" s="19" t="s">
        <v>84</v>
      </c>
    </row>
    <row r="516" spans="1:65" s="2" customFormat="1" ht="44.25" customHeight="1" x14ac:dyDescent="0.2">
      <c r="A516" s="36"/>
      <c r="B516" s="37"/>
      <c r="C516" s="176" t="s">
        <v>807</v>
      </c>
      <c r="D516" s="176" t="s">
        <v>181</v>
      </c>
      <c r="E516" s="177" t="s">
        <v>808</v>
      </c>
      <c r="F516" s="178" t="s">
        <v>809</v>
      </c>
      <c r="G516" s="179" t="s">
        <v>243</v>
      </c>
      <c r="H516" s="180">
        <v>150.21600000000001</v>
      </c>
      <c r="I516" s="181"/>
      <c r="J516" s="182">
        <f>ROUND(I516*H516,2)</f>
        <v>0</v>
      </c>
      <c r="K516" s="178" t="s">
        <v>185</v>
      </c>
      <c r="L516" s="41"/>
      <c r="M516" s="183" t="s">
        <v>19</v>
      </c>
      <c r="N516" s="184" t="s">
        <v>45</v>
      </c>
      <c r="O516" s="66"/>
      <c r="P516" s="185">
        <f>O516*H516</f>
        <v>0</v>
      </c>
      <c r="Q516" s="185">
        <v>0</v>
      </c>
      <c r="R516" s="185">
        <f>Q516*H516</f>
        <v>0</v>
      </c>
      <c r="S516" s="185">
        <v>0</v>
      </c>
      <c r="T516" s="186">
        <f>S516*H516</f>
        <v>0</v>
      </c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R516" s="187" t="s">
        <v>186</v>
      </c>
      <c r="AT516" s="187" t="s">
        <v>181</v>
      </c>
      <c r="AU516" s="187" t="s">
        <v>84</v>
      </c>
      <c r="AY516" s="19" t="s">
        <v>179</v>
      </c>
      <c r="BE516" s="188">
        <f>IF(N516="základní",J516,0)</f>
        <v>0</v>
      </c>
      <c r="BF516" s="188">
        <f>IF(N516="snížená",J516,0)</f>
        <v>0</v>
      </c>
      <c r="BG516" s="188">
        <f>IF(N516="zákl. přenesená",J516,0)</f>
        <v>0</v>
      </c>
      <c r="BH516" s="188">
        <f>IF(N516="sníž. přenesená",J516,0)</f>
        <v>0</v>
      </c>
      <c r="BI516" s="188">
        <f>IF(N516="nulová",J516,0)</f>
        <v>0</v>
      </c>
      <c r="BJ516" s="19" t="s">
        <v>82</v>
      </c>
      <c r="BK516" s="188">
        <f>ROUND(I516*H516,2)</f>
        <v>0</v>
      </c>
      <c r="BL516" s="19" t="s">
        <v>186</v>
      </c>
      <c r="BM516" s="187" t="s">
        <v>810</v>
      </c>
    </row>
    <row r="517" spans="1:65" s="2" customFormat="1" ht="11.25" x14ac:dyDescent="0.2">
      <c r="A517" s="36"/>
      <c r="B517" s="37"/>
      <c r="C517" s="38"/>
      <c r="D517" s="189" t="s">
        <v>188</v>
      </c>
      <c r="E517" s="38"/>
      <c r="F517" s="190" t="s">
        <v>811</v>
      </c>
      <c r="G517" s="38"/>
      <c r="H517" s="38"/>
      <c r="I517" s="191"/>
      <c r="J517" s="38"/>
      <c r="K517" s="38"/>
      <c r="L517" s="41"/>
      <c r="M517" s="192"/>
      <c r="N517" s="193"/>
      <c r="O517" s="66"/>
      <c r="P517" s="66"/>
      <c r="Q517" s="66"/>
      <c r="R517" s="66"/>
      <c r="S517" s="66"/>
      <c r="T517" s="67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T517" s="19" t="s">
        <v>188</v>
      </c>
      <c r="AU517" s="19" t="s">
        <v>84</v>
      </c>
    </row>
    <row r="518" spans="1:65" s="12" customFormat="1" ht="22.9" customHeight="1" x14ac:dyDescent="0.2">
      <c r="B518" s="160"/>
      <c r="C518" s="161"/>
      <c r="D518" s="162" t="s">
        <v>73</v>
      </c>
      <c r="E518" s="174" t="s">
        <v>812</v>
      </c>
      <c r="F518" s="174" t="s">
        <v>813</v>
      </c>
      <c r="G518" s="161"/>
      <c r="H518" s="161"/>
      <c r="I518" s="164"/>
      <c r="J518" s="175">
        <f>BK518</f>
        <v>0</v>
      </c>
      <c r="K518" s="161"/>
      <c r="L518" s="166"/>
      <c r="M518" s="167"/>
      <c r="N518" s="168"/>
      <c r="O518" s="168"/>
      <c r="P518" s="169">
        <f>SUM(P519:P522)</f>
        <v>0</v>
      </c>
      <c r="Q518" s="168"/>
      <c r="R518" s="169">
        <f>SUM(R519:R522)</f>
        <v>0</v>
      </c>
      <c r="S518" s="168"/>
      <c r="T518" s="170">
        <f>SUM(T519:T522)</f>
        <v>0</v>
      </c>
      <c r="AR518" s="171" t="s">
        <v>82</v>
      </c>
      <c r="AT518" s="172" t="s">
        <v>73</v>
      </c>
      <c r="AU518" s="172" t="s">
        <v>82</v>
      </c>
      <c r="AY518" s="171" t="s">
        <v>179</v>
      </c>
      <c r="BK518" s="173">
        <f>SUM(BK519:BK522)</f>
        <v>0</v>
      </c>
    </row>
    <row r="519" spans="1:65" s="2" customFormat="1" ht="62.65" customHeight="1" x14ac:dyDescent="0.2">
      <c r="A519" s="36"/>
      <c r="B519" s="37"/>
      <c r="C519" s="176" t="s">
        <v>814</v>
      </c>
      <c r="D519" s="176" t="s">
        <v>181</v>
      </c>
      <c r="E519" s="177" t="s">
        <v>815</v>
      </c>
      <c r="F519" s="178" t="s">
        <v>816</v>
      </c>
      <c r="G519" s="179" t="s">
        <v>243</v>
      </c>
      <c r="H519" s="180">
        <v>1770.2919999999999</v>
      </c>
      <c r="I519" s="181"/>
      <c r="J519" s="182">
        <f>ROUND(I519*H519,2)</f>
        <v>0</v>
      </c>
      <c r="K519" s="178" t="s">
        <v>185</v>
      </c>
      <c r="L519" s="41"/>
      <c r="M519" s="183" t="s">
        <v>19</v>
      </c>
      <c r="N519" s="184" t="s">
        <v>45</v>
      </c>
      <c r="O519" s="66"/>
      <c r="P519" s="185">
        <f>O519*H519</f>
        <v>0</v>
      </c>
      <c r="Q519" s="185">
        <v>0</v>
      </c>
      <c r="R519" s="185">
        <f>Q519*H519</f>
        <v>0</v>
      </c>
      <c r="S519" s="185">
        <v>0</v>
      </c>
      <c r="T519" s="186">
        <f>S519*H519</f>
        <v>0</v>
      </c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R519" s="187" t="s">
        <v>186</v>
      </c>
      <c r="AT519" s="187" t="s">
        <v>181</v>
      </c>
      <c r="AU519" s="187" t="s">
        <v>84</v>
      </c>
      <c r="AY519" s="19" t="s">
        <v>179</v>
      </c>
      <c r="BE519" s="188">
        <f>IF(N519="základní",J519,0)</f>
        <v>0</v>
      </c>
      <c r="BF519" s="188">
        <f>IF(N519="snížená",J519,0)</f>
        <v>0</v>
      </c>
      <c r="BG519" s="188">
        <f>IF(N519="zákl. přenesená",J519,0)</f>
        <v>0</v>
      </c>
      <c r="BH519" s="188">
        <f>IF(N519="sníž. přenesená",J519,0)</f>
        <v>0</v>
      </c>
      <c r="BI519" s="188">
        <f>IF(N519="nulová",J519,0)</f>
        <v>0</v>
      </c>
      <c r="BJ519" s="19" t="s">
        <v>82</v>
      </c>
      <c r="BK519" s="188">
        <f>ROUND(I519*H519,2)</f>
        <v>0</v>
      </c>
      <c r="BL519" s="19" t="s">
        <v>186</v>
      </c>
      <c r="BM519" s="187" t="s">
        <v>817</v>
      </c>
    </row>
    <row r="520" spans="1:65" s="2" customFormat="1" ht="11.25" x14ac:dyDescent="0.2">
      <c r="A520" s="36"/>
      <c r="B520" s="37"/>
      <c r="C520" s="38"/>
      <c r="D520" s="189" t="s">
        <v>188</v>
      </c>
      <c r="E520" s="38"/>
      <c r="F520" s="190" t="s">
        <v>818</v>
      </c>
      <c r="G520" s="38"/>
      <c r="H520" s="38"/>
      <c r="I520" s="191"/>
      <c r="J520" s="38"/>
      <c r="K520" s="38"/>
      <c r="L520" s="41"/>
      <c r="M520" s="192"/>
      <c r="N520" s="193"/>
      <c r="O520" s="66"/>
      <c r="P520" s="66"/>
      <c r="Q520" s="66"/>
      <c r="R520" s="66"/>
      <c r="S520" s="66"/>
      <c r="T520" s="67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T520" s="19" t="s">
        <v>188</v>
      </c>
      <c r="AU520" s="19" t="s">
        <v>84</v>
      </c>
    </row>
    <row r="521" spans="1:65" s="2" customFormat="1" ht="62.65" customHeight="1" x14ac:dyDescent="0.2">
      <c r="A521" s="36"/>
      <c r="B521" s="37"/>
      <c r="C521" s="176" t="s">
        <v>819</v>
      </c>
      <c r="D521" s="176" t="s">
        <v>181</v>
      </c>
      <c r="E521" s="177" t="s">
        <v>820</v>
      </c>
      <c r="F521" s="178" t="s">
        <v>821</v>
      </c>
      <c r="G521" s="179" t="s">
        <v>243</v>
      </c>
      <c r="H521" s="180">
        <v>1770.2919999999999</v>
      </c>
      <c r="I521" s="181"/>
      <c r="J521" s="182">
        <f>ROUND(I521*H521,2)</f>
        <v>0</v>
      </c>
      <c r="K521" s="178" t="s">
        <v>185</v>
      </c>
      <c r="L521" s="41"/>
      <c r="M521" s="183" t="s">
        <v>19</v>
      </c>
      <c r="N521" s="184" t="s">
        <v>45</v>
      </c>
      <c r="O521" s="66"/>
      <c r="P521" s="185">
        <f>O521*H521</f>
        <v>0</v>
      </c>
      <c r="Q521" s="185">
        <v>0</v>
      </c>
      <c r="R521" s="185">
        <f>Q521*H521</f>
        <v>0</v>
      </c>
      <c r="S521" s="185">
        <v>0</v>
      </c>
      <c r="T521" s="186">
        <f>S521*H521</f>
        <v>0</v>
      </c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R521" s="187" t="s">
        <v>186</v>
      </c>
      <c r="AT521" s="187" t="s">
        <v>181</v>
      </c>
      <c r="AU521" s="187" t="s">
        <v>84</v>
      </c>
      <c r="AY521" s="19" t="s">
        <v>179</v>
      </c>
      <c r="BE521" s="188">
        <f>IF(N521="základní",J521,0)</f>
        <v>0</v>
      </c>
      <c r="BF521" s="188">
        <f>IF(N521="snížená",J521,0)</f>
        <v>0</v>
      </c>
      <c r="BG521" s="188">
        <f>IF(N521="zákl. přenesená",J521,0)</f>
        <v>0</v>
      </c>
      <c r="BH521" s="188">
        <f>IF(N521="sníž. přenesená",J521,0)</f>
        <v>0</v>
      </c>
      <c r="BI521" s="188">
        <f>IF(N521="nulová",J521,0)</f>
        <v>0</v>
      </c>
      <c r="BJ521" s="19" t="s">
        <v>82</v>
      </c>
      <c r="BK521" s="188">
        <f>ROUND(I521*H521,2)</f>
        <v>0</v>
      </c>
      <c r="BL521" s="19" t="s">
        <v>186</v>
      </c>
      <c r="BM521" s="187" t="s">
        <v>822</v>
      </c>
    </row>
    <row r="522" spans="1:65" s="2" customFormat="1" ht="11.25" x14ac:dyDescent="0.2">
      <c r="A522" s="36"/>
      <c r="B522" s="37"/>
      <c r="C522" s="38"/>
      <c r="D522" s="189" t="s">
        <v>188</v>
      </c>
      <c r="E522" s="38"/>
      <c r="F522" s="190" t="s">
        <v>823</v>
      </c>
      <c r="G522" s="38"/>
      <c r="H522" s="38"/>
      <c r="I522" s="191"/>
      <c r="J522" s="38"/>
      <c r="K522" s="38"/>
      <c r="L522" s="41"/>
      <c r="M522" s="192"/>
      <c r="N522" s="193"/>
      <c r="O522" s="66"/>
      <c r="P522" s="66"/>
      <c r="Q522" s="66"/>
      <c r="R522" s="66"/>
      <c r="S522" s="66"/>
      <c r="T522" s="67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T522" s="19" t="s">
        <v>188</v>
      </c>
      <c r="AU522" s="19" t="s">
        <v>84</v>
      </c>
    </row>
    <row r="523" spans="1:65" s="12" customFormat="1" ht="25.9" customHeight="1" x14ac:dyDescent="0.2">
      <c r="B523" s="160"/>
      <c r="C523" s="161"/>
      <c r="D523" s="162" t="s">
        <v>73</v>
      </c>
      <c r="E523" s="163" t="s">
        <v>824</v>
      </c>
      <c r="F523" s="163" t="s">
        <v>825</v>
      </c>
      <c r="G523" s="161"/>
      <c r="H523" s="161"/>
      <c r="I523" s="164"/>
      <c r="J523" s="165">
        <f>BK523</f>
        <v>0</v>
      </c>
      <c r="K523" s="161"/>
      <c r="L523" s="166"/>
      <c r="M523" s="167"/>
      <c r="N523" s="168"/>
      <c r="O523" s="168"/>
      <c r="P523" s="169">
        <f>P524+P606+P631+P634+P688+P705+P719+P735+P738+P756+P783+P806</f>
        <v>0</v>
      </c>
      <c r="Q523" s="168"/>
      <c r="R523" s="169">
        <f>R524+R606+R631+R634+R688+R705+R719+R735+R738+R756+R783+R806</f>
        <v>29.174336439999998</v>
      </c>
      <c r="S523" s="168"/>
      <c r="T523" s="170">
        <f>T524+T606+T631+T634+T688+T705+T719+T735+T738+T756+T783+T806</f>
        <v>33.312910999999993</v>
      </c>
      <c r="AR523" s="171" t="s">
        <v>84</v>
      </c>
      <c r="AT523" s="172" t="s">
        <v>73</v>
      </c>
      <c r="AU523" s="172" t="s">
        <v>74</v>
      </c>
      <c r="AY523" s="171" t="s">
        <v>179</v>
      </c>
      <c r="BK523" s="173">
        <f>BK524+BK606+BK631+BK634+BK688+BK705+BK719+BK735+BK738+BK756+BK783+BK806</f>
        <v>0</v>
      </c>
    </row>
    <row r="524" spans="1:65" s="12" customFormat="1" ht="22.9" customHeight="1" x14ac:dyDescent="0.2">
      <c r="B524" s="160"/>
      <c r="C524" s="161"/>
      <c r="D524" s="162" t="s">
        <v>73</v>
      </c>
      <c r="E524" s="174" t="s">
        <v>826</v>
      </c>
      <c r="F524" s="174" t="s">
        <v>827</v>
      </c>
      <c r="G524" s="161"/>
      <c r="H524" s="161"/>
      <c r="I524" s="164"/>
      <c r="J524" s="175">
        <f>BK524</f>
        <v>0</v>
      </c>
      <c r="K524" s="161"/>
      <c r="L524" s="166"/>
      <c r="M524" s="167"/>
      <c r="N524" s="168"/>
      <c r="O524" s="168"/>
      <c r="P524" s="169">
        <f>SUM(P525:P605)</f>
        <v>0</v>
      </c>
      <c r="Q524" s="168"/>
      <c r="R524" s="169">
        <f>SUM(R525:R605)</f>
        <v>4.7636941999999998</v>
      </c>
      <c r="S524" s="168"/>
      <c r="T524" s="170">
        <f>SUM(T525:T605)</f>
        <v>28.193560999999995</v>
      </c>
      <c r="AR524" s="171" t="s">
        <v>84</v>
      </c>
      <c r="AT524" s="172" t="s">
        <v>73</v>
      </c>
      <c r="AU524" s="172" t="s">
        <v>82</v>
      </c>
      <c r="AY524" s="171" t="s">
        <v>179</v>
      </c>
      <c r="BK524" s="173">
        <f>SUM(BK525:BK605)</f>
        <v>0</v>
      </c>
    </row>
    <row r="525" spans="1:65" s="2" customFormat="1" ht="37.9" customHeight="1" x14ac:dyDescent="0.2">
      <c r="A525" s="36"/>
      <c r="B525" s="37"/>
      <c r="C525" s="176" t="s">
        <v>828</v>
      </c>
      <c r="D525" s="176" t="s">
        <v>181</v>
      </c>
      <c r="E525" s="177" t="s">
        <v>829</v>
      </c>
      <c r="F525" s="178" t="s">
        <v>830</v>
      </c>
      <c r="G525" s="179" t="s">
        <v>99</v>
      </c>
      <c r="H525" s="180">
        <v>19.2</v>
      </c>
      <c r="I525" s="181"/>
      <c r="J525" s="182">
        <f>ROUND(I525*H525,2)</f>
        <v>0</v>
      </c>
      <c r="K525" s="178" t="s">
        <v>185</v>
      </c>
      <c r="L525" s="41"/>
      <c r="M525" s="183" t="s">
        <v>19</v>
      </c>
      <c r="N525" s="184" t="s">
        <v>45</v>
      </c>
      <c r="O525" s="66"/>
      <c r="P525" s="185">
        <f>O525*H525</f>
        <v>0</v>
      </c>
      <c r="Q525" s="185">
        <v>0</v>
      </c>
      <c r="R525" s="185">
        <f>Q525*H525</f>
        <v>0</v>
      </c>
      <c r="S525" s="185">
        <v>0</v>
      </c>
      <c r="T525" s="186">
        <f>S525*H525</f>
        <v>0</v>
      </c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R525" s="187" t="s">
        <v>287</v>
      </c>
      <c r="AT525" s="187" t="s">
        <v>181</v>
      </c>
      <c r="AU525" s="187" t="s">
        <v>84</v>
      </c>
      <c r="AY525" s="19" t="s">
        <v>179</v>
      </c>
      <c r="BE525" s="188">
        <f>IF(N525="základní",J525,0)</f>
        <v>0</v>
      </c>
      <c r="BF525" s="188">
        <f>IF(N525="snížená",J525,0)</f>
        <v>0</v>
      </c>
      <c r="BG525" s="188">
        <f>IF(N525="zákl. přenesená",J525,0)</f>
        <v>0</v>
      </c>
      <c r="BH525" s="188">
        <f>IF(N525="sníž. přenesená",J525,0)</f>
        <v>0</v>
      </c>
      <c r="BI525" s="188">
        <f>IF(N525="nulová",J525,0)</f>
        <v>0</v>
      </c>
      <c r="BJ525" s="19" t="s">
        <v>82</v>
      </c>
      <c r="BK525" s="188">
        <f>ROUND(I525*H525,2)</f>
        <v>0</v>
      </c>
      <c r="BL525" s="19" t="s">
        <v>287</v>
      </c>
      <c r="BM525" s="187" t="s">
        <v>831</v>
      </c>
    </row>
    <row r="526" spans="1:65" s="2" customFormat="1" ht="11.25" x14ac:dyDescent="0.2">
      <c r="A526" s="36"/>
      <c r="B526" s="37"/>
      <c r="C526" s="38"/>
      <c r="D526" s="189" t="s">
        <v>188</v>
      </c>
      <c r="E526" s="38"/>
      <c r="F526" s="190" t="s">
        <v>832</v>
      </c>
      <c r="G526" s="38"/>
      <c r="H526" s="38"/>
      <c r="I526" s="191"/>
      <c r="J526" s="38"/>
      <c r="K526" s="38"/>
      <c r="L526" s="41"/>
      <c r="M526" s="192"/>
      <c r="N526" s="193"/>
      <c r="O526" s="66"/>
      <c r="P526" s="66"/>
      <c r="Q526" s="66"/>
      <c r="R526" s="66"/>
      <c r="S526" s="66"/>
      <c r="T526" s="67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T526" s="19" t="s">
        <v>188</v>
      </c>
      <c r="AU526" s="19" t="s">
        <v>84</v>
      </c>
    </row>
    <row r="527" spans="1:65" s="15" customFormat="1" ht="11.25" x14ac:dyDescent="0.2">
      <c r="B527" s="217"/>
      <c r="C527" s="218"/>
      <c r="D527" s="196" t="s">
        <v>190</v>
      </c>
      <c r="E527" s="219" t="s">
        <v>19</v>
      </c>
      <c r="F527" s="220" t="s">
        <v>833</v>
      </c>
      <c r="G527" s="218"/>
      <c r="H527" s="219" t="s">
        <v>19</v>
      </c>
      <c r="I527" s="221"/>
      <c r="J527" s="218"/>
      <c r="K527" s="218"/>
      <c r="L527" s="222"/>
      <c r="M527" s="223"/>
      <c r="N527" s="224"/>
      <c r="O527" s="224"/>
      <c r="P527" s="224"/>
      <c r="Q527" s="224"/>
      <c r="R527" s="224"/>
      <c r="S527" s="224"/>
      <c r="T527" s="225"/>
      <c r="AT527" s="226" t="s">
        <v>190</v>
      </c>
      <c r="AU527" s="226" t="s">
        <v>84</v>
      </c>
      <c r="AV527" s="15" t="s">
        <v>82</v>
      </c>
      <c r="AW527" s="15" t="s">
        <v>35</v>
      </c>
      <c r="AX527" s="15" t="s">
        <v>74</v>
      </c>
      <c r="AY527" s="226" t="s">
        <v>179</v>
      </c>
    </row>
    <row r="528" spans="1:65" s="13" customFormat="1" ht="11.25" x14ac:dyDescent="0.2">
      <c r="B528" s="194"/>
      <c r="C528" s="195"/>
      <c r="D528" s="196" t="s">
        <v>190</v>
      </c>
      <c r="E528" s="197" t="s">
        <v>19</v>
      </c>
      <c r="F528" s="198" t="s">
        <v>834</v>
      </c>
      <c r="G528" s="195"/>
      <c r="H528" s="199">
        <v>19.2</v>
      </c>
      <c r="I528" s="200"/>
      <c r="J528" s="195"/>
      <c r="K528" s="195"/>
      <c r="L528" s="201"/>
      <c r="M528" s="202"/>
      <c r="N528" s="203"/>
      <c r="O528" s="203"/>
      <c r="P528" s="203"/>
      <c r="Q528" s="203"/>
      <c r="R528" s="203"/>
      <c r="S528" s="203"/>
      <c r="T528" s="204"/>
      <c r="AT528" s="205" t="s">
        <v>190</v>
      </c>
      <c r="AU528" s="205" t="s">
        <v>84</v>
      </c>
      <c r="AV528" s="13" t="s">
        <v>84</v>
      </c>
      <c r="AW528" s="13" t="s">
        <v>35</v>
      </c>
      <c r="AX528" s="13" t="s">
        <v>74</v>
      </c>
      <c r="AY528" s="205" t="s">
        <v>179</v>
      </c>
    </row>
    <row r="529" spans="1:65" s="14" customFormat="1" ht="11.25" x14ac:dyDescent="0.2">
      <c r="B529" s="206"/>
      <c r="C529" s="207"/>
      <c r="D529" s="196" t="s">
        <v>190</v>
      </c>
      <c r="E529" s="208" t="s">
        <v>19</v>
      </c>
      <c r="F529" s="209" t="s">
        <v>194</v>
      </c>
      <c r="G529" s="207"/>
      <c r="H529" s="210">
        <v>19.2</v>
      </c>
      <c r="I529" s="211"/>
      <c r="J529" s="207"/>
      <c r="K529" s="207"/>
      <c r="L529" s="212"/>
      <c r="M529" s="213"/>
      <c r="N529" s="214"/>
      <c r="O529" s="214"/>
      <c r="P529" s="214"/>
      <c r="Q529" s="214"/>
      <c r="R529" s="214"/>
      <c r="S529" s="214"/>
      <c r="T529" s="215"/>
      <c r="AT529" s="216" t="s">
        <v>190</v>
      </c>
      <c r="AU529" s="216" t="s">
        <v>84</v>
      </c>
      <c r="AV529" s="14" t="s">
        <v>186</v>
      </c>
      <c r="AW529" s="14" t="s">
        <v>35</v>
      </c>
      <c r="AX529" s="14" t="s">
        <v>82</v>
      </c>
      <c r="AY529" s="216" t="s">
        <v>179</v>
      </c>
    </row>
    <row r="530" spans="1:65" s="2" customFormat="1" ht="16.5" customHeight="1" x14ac:dyDescent="0.2">
      <c r="A530" s="36"/>
      <c r="B530" s="37"/>
      <c r="C530" s="227" t="s">
        <v>835</v>
      </c>
      <c r="D530" s="227" t="s">
        <v>259</v>
      </c>
      <c r="E530" s="228" t="s">
        <v>836</v>
      </c>
      <c r="F530" s="229" t="s">
        <v>837</v>
      </c>
      <c r="G530" s="230" t="s">
        <v>243</v>
      </c>
      <c r="H530" s="231">
        <v>6.0000000000000001E-3</v>
      </c>
      <c r="I530" s="232"/>
      <c r="J530" s="233">
        <f>ROUND(I530*H530,2)</f>
        <v>0</v>
      </c>
      <c r="K530" s="229" t="s">
        <v>185</v>
      </c>
      <c r="L530" s="234"/>
      <c r="M530" s="235" t="s">
        <v>19</v>
      </c>
      <c r="N530" s="236" t="s">
        <v>45</v>
      </c>
      <c r="O530" s="66"/>
      <c r="P530" s="185">
        <f>O530*H530</f>
        <v>0</v>
      </c>
      <c r="Q530" s="185">
        <v>1</v>
      </c>
      <c r="R530" s="185">
        <f>Q530*H530</f>
        <v>6.0000000000000001E-3</v>
      </c>
      <c r="S530" s="185">
        <v>0</v>
      </c>
      <c r="T530" s="186">
        <f>S530*H530</f>
        <v>0</v>
      </c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R530" s="187" t="s">
        <v>390</v>
      </c>
      <c r="AT530" s="187" t="s">
        <v>259</v>
      </c>
      <c r="AU530" s="187" t="s">
        <v>84</v>
      </c>
      <c r="AY530" s="19" t="s">
        <v>179</v>
      </c>
      <c r="BE530" s="188">
        <f>IF(N530="základní",J530,0)</f>
        <v>0</v>
      </c>
      <c r="BF530" s="188">
        <f>IF(N530="snížená",J530,0)</f>
        <v>0</v>
      </c>
      <c r="BG530" s="188">
        <f>IF(N530="zákl. přenesená",J530,0)</f>
        <v>0</v>
      </c>
      <c r="BH530" s="188">
        <f>IF(N530="sníž. přenesená",J530,0)</f>
        <v>0</v>
      </c>
      <c r="BI530" s="188">
        <f>IF(N530="nulová",J530,0)</f>
        <v>0</v>
      </c>
      <c r="BJ530" s="19" t="s">
        <v>82</v>
      </c>
      <c r="BK530" s="188">
        <f>ROUND(I530*H530,2)</f>
        <v>0</v>
      </c>
      <c r="BL530" s="19" t="s">
        <v>287</v>
      </c>
      <c r="BM530" s="187" t="s">
        <v>838</v>
      </c>
    </row>
    <row r="531" spans="1:65" s="13" customFormat="1" ht="11.25" x14ac:dyDescent="0.2">
      <c r="B531" s="194"/>
      <c r="C531" s="195"/>
      <c r="D531" s="196" t="s">
        <v>190</v>
      </c>
      <c r="E531" s="195"/>
      <c r="F531" s="198" t="s">
        <v>839</v>
      </c>
      <c r="G531" s="195"/>
      <c r="H531" s="199">
        <v>6.0000000000000001E-3</v>
      </c>
      <c r="I531" s="200"/>
      <c r="J531" s="195"/>
      <c r="K531" s="195"/>
      <c r="L531" s="201"/>
      <c r="M531" s="202"/>
      <c r="N531" s="203"/>
      <c r="O531" s="203"/>
      <c r="P531" s="203"/>
      <c r="Q531" s="203"/>
      <c r="R531" s="203"/>
      <c r="S531" s="203"/>
      <c r="T531" s="204"/>
      <c r="AT531" s="205" t="s">
        <v>190</v>
      </c>
      <c r="AU531" s="205" t="s">
        <v>84</v>
      </c>
      <c r="AV531" s="13" t="s">
        <v>84</v>
      </c>
      <c r="AW531" s="13" t="s">
        <v>4</v>
      </c>
      <c r="AX531" s="13" t="s">
        <v>82</v>
      </c>
      <c r="AY531" s="205" t="s">
        <v>179</v>
      </c>
    </row>
    <row r="532" spans="1:65" s="2" customFormat="1" ht="24.2" customHeight="1" x14ac:dyDescent="0.2">
      <c r="A532" s="36"/>
      <c r="B532" s="37"/>
      <c r="C532" s="176" t="s">
        <v>840</v>
      </c>
      <c r="D532" s="176" t="s">
        <v>181</v>
      </c>
      <c r="E532" s="177" t="s">
        <v>841</v>
      </c>
      <c r="F532" s="178" t="s">
        <v>842</v>
      </c>
      <c r="G532" s="179" t="s">
        <v>99</v>
      </c>
      <c r="H532" s="180">
        <v>128</v>
      </c>
      <c r="I532" s="181"/>
      <c r="J532" s="182">
        <f>ROUND(I532*H532,2)</f>
        <v>0</v>
      </c>
      <c r="K532" s="178" t="s">
        <v>185</v>
      </c>
      <c r="L532" s="41"/>
      <c r="M532" s="183" t="s">
        <v>19</v>
      </c>
      <c r="N532" s="184" t="s">
        <v>45</v>
      </c>
      <c r="O532" s="66"/>
      <c r="P532" s="185">
        <f>O532*H532</f>
        <v>0</v>
      </c>
      <c r="Q532" s="185">
        <v>4.0000000000000002E-4</v>
      </c>
      <c r="R532" s="185">
        <f>Q532*H532</f>
        <v>5.1200000000000002E-2</v>
      </c>
      <c r="S532" s="185">
        <v>0</v>
      </c>
      <c r="T532" s="186">
        <f>S532*H532</f>
        <v>0</v>
      </c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R532" s="187" t="s">
        <v>287</v>
      </c>
      <c r="AT532" s="187" t="s">
        <v>181</v>
      </c>
      <c r="AU532" s="187" t="s">
        <v>84</v>
      </c>
      <c r="AY532" s="19" t="s">
        <v>179</v>
      </c>
      <c r="BE532" s="188">
        <f>IF(N532="základní",J532,0)</f>
        <v>0</v>
      </c>
      <c r="BF532" s="188">
        <f>IF(N532="snížená",J532,0)</f>
        <v>0</v>
      </c>
      <c r="BG532" s="188">
        <f>IF(N532="zákl. přenesená",J532,0)</f>
        <v>0</v>
      </c>
      <c r="BH532" s="188">
        <f>IF(N532="sníž. přenesená",J532,0)</f>
        <v>0</v>
      </c>
      <c r="BI532" s="188">
        <f>IF(N532="nulová",J532,0)</f>
        <v>0</v>
      </c>
      <c r="BJ532" s="19" t="s">
        <v>82</v>
      </c>
      <c r="BK532" s="188">
        <f>ROUND(I532*H532,2)</f>
        <v>0</v>
      </c>
      <c r="BL532" s="19" t="s">
        <v>287</v>
      </c>
      <c r="BM532" s="187" t="s">
        <v>843</v>
      </c>
    </row>
    <row r="533" spans="1:65" s="2" customFormat="1" ht="11.25" x14ac:dyDescent="0.2">
      <c r="A533" s="36"/>
      <c r="B533" s="37"/>
      <c r="C533" s="38"/>
      <c r="D533" s="189" t="s">
        <v>188</v>
      </c>
      <c r="E533" s="38"/>
      <c r="F533" s="190" t="s">
        <v>844</v>
      </c>
      <c r="G533" s="38"/>
      <c r="H533" s="38"/>
      <c r="I533" s="191"/>
      <c r="J533" s="38"/>
      <c r="K533" s="38"/>
      <c r="L533" s="41"/>
      <c r="M533" s="192"/>
      <c r="N533" s="193"/>
      <c r="O533" s="66"/>
      <c r="P533" s="66"/>
      <c r="Q533" s="66"/>
      <c r="R533" s="66"/>
      <c r="S533" s="66"/>
      <c r="T533" s="67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T533" s="19" t="s">
        <v>188</v>
      </c>
      <c r="AU533" s="19" t="s">
        <v>84</v>
      </c>
    </row>
    <row r="534" spans="1:65" s="15" customFormat="1" ht="11.25" x14ac:dyDescent="0.2">
      <c r="B534" s="217"/>
      <c r="C534" s="218"/>
      <c r="D534" s="196" t="s">
        <v>190</v>
      </c>
      <c r="E534" s="219" t="s">
        <v>19</v>
      </c>
      <c r="F534" s="220" t="s">
        <v>845</v>
      </c>
      <c r="G534" s="218"/>
      <c r="H534" s="219" t="s">
        <v>19</v>
      </c>
      <c r="I534" s="221"/>
      <c r="J534" s="218"/>
      <c r="K534" s="218"/>
      <c r="L534" s="222"/>
      <c r="M534" s="223"/>
      <c r="N534" s="224"/>
      <c r="O534" s="224"/>
      <c r="P534" s="224"/>
      <c r="Q534" s="224"/>
      <c r="R534" s="224"/>
      <c r="S534" s="224"/>
      <c r="T534" s="225"/>
      <c r="AT534" s="226" t="s">
        <v>190</v>
      </c>
      <c r="AU534" s="226" t="s">
        <v>84</v>
      </c>
      <c r="AV534" s="15" t="s">
        <v>82</v>
      </c>
      <c r="AW534" s="15" t="s">
        <v>35</v>
      </c>
      <c r="AX534" s="15" t="s">
        <v>74</v>
      </c>
      <c r="AY534" s="226" t="s">
        <v>179</v>
      </c>
    </row>
    <row r="535" spans="1:65" s="13" customFormat="1" ht="11.25" x14ac:dyDescent="0.2">
      <c r="B535" s="194"/>
      <c r="C535" s="195"/>
      <c r="D535" s="196" t="s">
        <v>190</v>
      </c>
      <c r="E535" s="197" t="s">
        <v>19</v>
      </c>
      <c r="F535" s="198" t="s">
        <v>752</v>
      </c>
      <c r="G535" s="195"/>
      <c r="H535" s="199">
        <v>128</v>
      </c>
      <c r="I535" s="200"/>
      <c r="J535" s="195"/>
      <c r="K535" s="195"/>
      <c r="L535" s="201"/>
      <c r="M535" s="202"/>
      <c r="N535" s="203"/>
      <c r="O535" s="203"/>
      <c r="P535" s="203"/>
      <c r="Q535" s="203"/>
      <c r="R535" s="203"/>
      <c r="S535" s="203"/>
      <c r="T535" s="204"/>
      <c r="AT535" s="205" t="s">
        <v>190</v>
      </c>
      <c r="AU535" s="205" t="s">
        <v>84</v>
      </c>
      <c r="AV535" s="13" t="s">
        <v>84</v>
      </c>
      <c r="AW535" s="13" t="s">
        <v>35</v>
      </c>
      <c r="AX535" s="13" t="s">
        <v>74</v>
      </c>
      <c r="AY535" s="205" t="s">
        <v>179</v>
      </c>
    </row>
    <row r="536" spans="1:65" s="14" customFormat="1" ht="11.25" x14ac:dyDescent="0.2">
      <c r="B536" s="206"/>
      <c r="C536" s="207"/>
      <c r="D536" s="196" t="s">
        <v>190</v>
      </c>
      <c r="E536" s="208" t="s">
        <v>19</v>
      </c>
      <c r="F536" s="209" t="s">
        <v>194</v>
      </c>
      <c r="G536" s="207"/>
      <c r="H536" s="210">
        <v>128</v>
      </c>
      <c r="I536" s="211"/>
      <c r="J536" s="207"/>
      <c r="K536" s="207"/>
      <c r="L536" s="212"/>
      <c r="M536" s="213"/>
      <c r="N536" s="214"/>
      <c r="O536" s="214"/>
      <c r="P536" s="214"/>
      <c r="Q536" s="214"/>
      <c r="R536" s="214"/>
      <c r="S536" s="214"/>
      <c r="T536" s="215"/>
      <c r="AT536" s="216" t="s">
        <v>190</v>
      </c>
      <c r="AU536" s="216" t="s">
        <v>84</v>
      </c>
      <c r="AV536" s="14" t="s">
        <v>186</v>
      </c>
      <c r="AW536" s="14" t="s">
        <v>35</v>
      </c>
      <c r="AX536" s="14" t="s">
        <v>82</v>
      </c>
      <c r="AY536" s="216" t="s">
        <v>179</v>
      </c>
    </row>
    <row r="537" spans="1:65" s="2" customFormat="1" ht="49.15" customHeight="1" x14ac:dyDescent="0.2">
      <c r="A537" s="36"/>
      <c r="B537" s="37"/>
      <c r="C537" s="227" t="s">
        <v>846</v>
      </c>
      <c r="D537" s="227" t="s">
        <v>259</v>
      </c>
      <c r="E537" s="228" t="s">
        <v>847</v>
      </c>
      <c r="F537" s="229" t="s">
        <v>848</v>
      </c>
      <c r="G537" s="230" t="s">
        <v>99</v>
      </c>
      <c r="H537" s="231">
        <v>149.184</v>
      </c>
      <c r="I537" s="232"/>
      <c r="J537" s="233">
        <f>ROUND(I537*H537,2)</f>
        <v>0</v>
      </c>
      <c r="K537" s="229" t="s">
        <v>185</v>
      </c>
      <c r="L537" s="234"/>
      <c r="M537" s="235" t="s">
        <v>19</v>
      </c>
      <c r="N537" s="236" t="s">
        <v>45</v>
      </c>
      <c r="O537" s="66"/>
      <c r="P537" s="185">
        <f>O537*H537</f>
        <v>0</v>
      </c>
      <c r="Q537" s="185">
        <v>5.3E-3</v>
      </c>
      <c r="R537" s="185">
        <f>Q537*H537</f>
        <v>0.79067520000000002</v>
      </c>
      <c r="S537" s="185">
        <v>0</v>
      </c>
      <c r="T537" s="186">
        <f>S537*H537</f>
        <v>0</v>
      </c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R537" s="187" t="s">
        <v>390</v>
      </c>
      <c r="AT537" s="187" t="s">
        <v>259</v>
      </c>
      <c r="AU537" s="187" t="s">
        <v>84</v>
      </c>
      <c r="AY537" s="19" t="s">
        <v>179</v>
      </c>
      <c r="BE537" s="188">
        <f>IF(N537="základní",J537,0)</f>
        <v>0</v>
      </c>
      <c r="BF537" s="188">
        <f>IF(N537="snížená",J537,0)</f>
        <v>0</v>
      </c>
      <c r="BG537" s="188">
        <f>IF(N537="zákl. přenesená",J537,0)</f>
        <v>0</v>
      </c>
      <c r="BH537" s="188">
        <f>IF(N537="sníž. přenesená",J537,0)</f>
        <v>0</v>
      </c>
      <c r="BI537" s="188">
        <f>IF(N537="nulová",J537,0)</f>
        <v>0</v>
      </c>
      <c r="BJ537" s="19" t="s">
        <v>82</v>
      </c>
      <c r="BK537" s="188">
        <f>ROUND(I537*H537,2)</f>
        <v>0</v>
      </c>
      <c r="BL537" s="19" t="s">
        <v>287</v>
      </c>
      <c r="BM537" s="187" t="s">
        <v>849</v>
      </c>
    </row>
    <row r="538" spans="1:65" s="13" customFormat="1" ht="11.25" x14ac:dyDescent="0.2">
      <c r="B538" s="194"/>
      <c r="C538" s="195"/>
      <c r="D538" s="196" t="s">
        <v>190</v>
      </c>
      <c r="E538" s="195"/>
      <c r="F538" s="198" t="s">
        <v>850</v>
      </c>
      <c r="G538" s="195"/>
      <c r="H538" s="199">
        <v>149.184</v>
      </c>
      <c r="I538" s="200"/>
      <c r="J538" s="195"/>
      <c r="K538" s="195"/>
      <c r="L538" s="201"/>
      <c r="M538" s="202"/>
      <c r="N538" s="203"/>
      <c r="O538" s="203"/>
      <c r="P538" s="203"/>
      <c r="Q538" s="203"/>
      <c r="R538" s="203"/>
      <c r="S538" s="203"/>
      <c r="T538" s="204"/>
      <c r="AT538" s="205" t="s">
        <v>190</v>
      </c>
      <c r="AU538" s="205" t="s">
        <v>84</v>
      </c>
      <c r="AV538" s="13" t="s">
        <v>84</v>
      </c>
      <c r="AW538" s="13" t="s">
        <v>4</v>
      </c>
      <c r="AX538" s="13" t="s">
        <v>82</v>
      </c>
      <c r="AY538" s="205" t="s">
        <v>179</v>
      </c>
    </row>
    <row r="539" spans="1:65" s="2" customFormat="1" ht="33" customHeight="1" x14ac:dyDescent="0.2">
      <c r="A539" s="36"/>
      <c r="B539" s="37"/>
      <c r="C539" s="176" t="s">
        <v>851</v>
      </c>
      <c r="D539" s="176" t="s">
        <v>181</v>
      </c>
      <c r="E539" s="177" t="s">
        <v>852</v>
      </c>
      <c r="F539" s="178" t="s">
        <v>853</v>
      </c>
      <c r="G539" s="179" t="s">
        <v>99</v>
      </c>
      <c r="H539" s="180">
        <v>2341.1999999999998</v>
      </c>
      <c r="I539" s="181"/>
      <c r="J539" s="182">
        <f>ROUND(I539*H539,2)</f>
        <v>0</v>
      </c>
      <c r="K539" s="178" t="s">
        <v>185</v>
      </c>
      <c r="L539" s="41"/>
      <c r="M539" s="183" t="s">
        <v>19</v>
      </c>
      <c r="N539" s="184" t="s">
        <v>45</v>
      </c>
      <c r="O539" s="66"/>
      <c r="P539" s="185">
        <f>O539*H539</f>
        <v>0</v>
      </c>
      <c r="Q539" s="185">
        <v>0</v>
      </c>
      <c r="R539" s="185">
        <f>Q539*H539</f>
        <v>0</v>
      </c>
      <c r="S539" s="185">
        <v>1.0999999999999999E-2</v>
      </c>
      <c r="T539" s="186">
        <f>S539*H539</f>
        <v>25.753199999999996</v>
      </c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R539" s="187" t="s">
        <v>287</v>
      </c>
      <c r="AT539" s="187" t="s">
        <v>181</v>
      </c>
      <c r="AU539" s="187" t="s">
        <v>84</v>
      </c>
      <c r="AY539" s="19" t="s">
        <v>179</v>
      </c>
      <c r="BE539" s="188">
        <f>IF(N539="základní",J539,0)</f>
        <v>0</v>
      </c>
      <c r="BF539" s="188">
        <f>IF(N539="snížená",J539,0)</f>
        <v>0</v>
      </c>
      <c r="BG539" s="188">
        <f>IF(N539="zákl. přenesená",J539,0)</f>
        <v>0</v>
      </c>
      <c r="BH539" s="188">
        <f>IF(N539="sníž. přenesená",J539,0)</f>
        <v>0</v>
      </c>
      <c r="BI539" s="188">
        <f>IF(N539="nulová",J539,0)</f>
        <v>0</v>
      </c>
      <c r="BJ539" s="19" t="s">
        <v>82</v>
      </c>
      <c r="BK539" s="188">
        <f>ROUND(I539*H539,2)</f>
        <v>0</v>
      </c>
      <c r="BL539" s="19" t="s">
        <v>287</v>
      </c>
      <c r="BM539" s="187" t="s">
        <v>854</v>
      </c>
    </row>
    <row r="540" spans="1:65" s="2" customFormat="1" ht="11.25" x14ac:dyDescent="0.2">
      <c r="A540" s="36"/>
      <c r="B540" s="37"/>
      <c r="C540" s="38"/>
      <c r="D540" s="189" t="s">
        <v>188</v>
      </c>
      <c r="E540" s="38"/>
      <c r="F540" s="190" t="s">
        <v>855</v>
      </c>
      <c r="G540" s="38"/>
      <c r="H540" s="38"/>
      <c r="I540" s="191"/>
      <c r="J540" s="38"/>
      <c r="K540" s="38"/>
      <c r="L540" s="41"/>
      <c r="M540" s="192"/>
      <c r="N540" s="193"/>
      <c r="O540" s="66"/>
      <c r="P540" s="66"/>
      <c r="Q540" s="66"/>
      <c r="R540" s="66"/>
      <c r="S540" s="66"/>
      <c r="T540" s="67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T540" s="19" t="s">
        <v>188</v>
      </c>
      <c r="AU540" s="19" t="s">
        <v>84</v>
      </c>
    </row>
    <row r="541" spans="1:65" s="15" customFormat="1" ht="11.25" x14ac:dyDescent="0.2">
      <c r="B541" s="217"/>
      <c r="C541" s="218"/>
      <c r="D541" s="196" t="s">
        <v>190</v>
      </c>
      <c r="E541" s="219" t="s">
        <v>19</v>
      </c>
      <c r="F541" s="220" t="s">
        <v>856</v>
      </c>
      <c r="G541" s="218"/>
      <c r="H541" s="219" t="s">
        <v>19</v>
      </c>
      <c r="I541" s="221"/>
      <c r="J541" s="218"/>
      <c r="K541" s="218"/>
      <c r="L541" s="222"/>
      <c r="M541" s="223"/>
      <c r="N541" s="224"/>
      <c r="O541" s="224"/>
      <c r="P541" s="224"/>
      <c r="Q541" s="224"/>
      <c r="R541" s="224"/>
      <c r="S541" s="224"/>
      <c r="T541" s="225"/>
      <c r="AT541" s="226" t="s">
        <v>190</v>
      </c>
      <c r="AU541" s="226" t="s">
        <v>84</v>
      </c>
      <c r="AV541" s="15" t="s">
        <v>82</v>
      </c>
      <c r="AW541" s="15" t="s">
        <v>35</v>
      </c>
      <c r="AX541" s="15" t="s">
        <v>74</v>
      </c>
      <c r="AY541" s="226" t="s">
        <v>179</v>
      </c>
    </row>
    <row r="542" spans="1:65" s="13" customFormat="1" ht="11.25" x14ac:dyDescent="0.2">
      <c r="B542" s="194"/>
      <c r="C542" s="195"/>
      <c r="D542" s="196" t="s">
        <v>190</v>
      </c>
      <c r="E542" s="197" t="s">
        <v>19</v>
      </c>
      <c r="F542" s="198" t="s">
        <v>857</v>
      </c>
      <c r="G542" s="195"/>
      <c r="H542" s="199">
        <v>2322</v>
      </c>
      <c r="I542" s="200"/>
      <c r="J542" s="195"/>
      <c r="K542" s="195"/>
      <c r="L542" s="201"/>
      <c r="M542" s="202"/>
      <c r="N542" s="203"/>
      <c r="O542" s="203"/>
      <c r="P542" s="203"/>
      <c r="Q542" s="203"/>
      <c r="R542" s="203"/>
      <c r="S542" s="203"/>
      <c r="T542" s="204"/>
      <c r="AT542" s="205" t="s">
        <v>190</v>
      </c>
      <c r="AU542" s="205" t="s">
        <v>84</v>
      </c>
      <c r="AV542" s="13" t="s">
        <v>84</v>
      </c>
      <c r="AW542" s="13" t="s">
        <v>35</v>
      </c>
      <c r="AX542" s="13" t="s">
        <v>74</v>
      </c>
      <c r="AY542" s="205" t="s">
        <v>179</v>
      </c>
    </row>
    <row r="543" spans="1:65" s="15" customFormat="1" ht="22.5" x14ac:dyDescent="0.2">
      <c r="B543" s="217"/>
      <c r="C543" s="218"/>
      <c r="D543" s="196" t="s">
        <v>190</v>
      </c>
      <c r="E543" s="219" t="s">
        <v>19</v>
      </c>
      <c r="F543" s="220" t="s">
        <v>858</v>
      </c>
      <c r="G543" s="218"/>
      <c r="H543" s="219" t="s">
        <v>19</v>
      </c>
      <c r="I543" s="221"/>
      <c r="J543" s="218"/>
      <c r="K543" s="218"/>
      <c r="L543" s="222"/>
      <c r="M543" s="223"/>
      <c r="N543" s="224"/>
      <c r="O543" s="224"/>
      <c r="P543" s="224"/>
      <c r="Q543" s="224"/>
      <c r="R543" s="224"/>
      <c r="S543" s="224"/>
      <c r="T543" s="225"/>
      <c r="AT543" s="226" t="s">
        <v>190</v>
      </c>
      <c r="AU543" s="226" t="s">
        <v>84</v>
      </c>
      <c r="AV543" s="15" t="s">
        <v>82</v>
      </c>
      <c r="AW543" s="15" t="s">
        <v>35</v>
      </c>
      <c r="AX543" s="15" t="s">
        <v>74</v>
      </c>
      <c r="AY543" s="226" t="s">
        <v>179</v>
      </c>
    </row>
    <row r="544" spans="1:65" s="13" customFormat="1" ht="11.25" x14ac:dyDescent="0.2">
      <c r="B544" s="194"/>
      <c r="C544" s="195"/>
      <c r="D544" s="196" t="s">
        <v>190</v>
      </c>
      <c r="E544" s="197" t="s">
        <v>19</v>
      </c>
      <c r="F544" s="198" t="s">
        <v>834</v>
      </c>
      <c r="G544" s="195"/>
      <c r="H544" s="199">
        <v>19.2</v>
      </c>
      <c r="I544" s="200"/>
      <c r="J544" s="195"/>
      <c r="K544" s="195"/>
      <c r="L544" s="201"/>
      <c r="M544" s="202"/>
      <c r="N544" s="203"/>
      <c r="O544" s="203"/>
      <c r="P544" s="203"/>
      <c r="Q544" s="203"/>
      <c r="R544" s="203"/>
      <c r="S544" s="203"/>
      <c r="T544" s="204"/>
      <c r="AT544" s="205" t="s">
        <v>190</v>
      </c>
      <c r="AU544" s="205" t="s">
        <v>84</v>
      </c>
      <c r="AV544" s="13" t="s">
        <v>84</v>
      </c>
      <c r="AW544" s="13" t="s">
        <v>35</v>
      </c>
      <c r="AX544" s="13" t="s">
        <v>74</v>
      </c>
      <c r="AY544" s="205" t="s">
        <v>179</v>
      </c>
    </row>
    <row r="545" spans="1:65" s="14" customFormat="1" ht="11.25" x14ac:dyDescent="0.2">
      <c r="B545" s="206"/>
      <c r="C545" s="207"/>
      <c r="D545" s="196" t="s">
        <v>190</v>
      </c>
      <c r="E545" s="208" t="s">
        <v>19</v>
      </c>
      <c r="F545" s="209" t="s">
        <v>194</v>
      </c>
      <c r="G545" s="207"/>
      <c r="H545" s="210">
        <v>2341.1999999999998</v>
      </c>
      <c r="I545" s="211"/>
      <c r="J545" s="207"/>
      <c r="K545" s="207"/>
      <c r="L545" s="212"/>
      <c r="M545" s="213"/>
      <c r="N545" s="214"/>
      <c r="O545" s="214"/>
      <c r="P545" s="214"/>
      <c r="Q545" s="214"/>
      <c r="R545" s="214"/>
      <c r="S545" s="214"/>
      <c r="T545" s="215"/>
      <c r="AT545" s="216" t="s">
        <v>190</v>
      </c>
      <c r="AU545" s="216" t="s">
        <v>84</v>
      </c>
      <c r="AV545" s="14" t="s">
        <v>186</v>
      </c>
      <c r="AW545" s="14" t="s">
        <v>35</v>
      </c>
      <c r="AX545" s="14" t="s">
        <v>82</v>
      </c>
      <c r="AY545" s="216" t="s">
        <v>179</v>
      </c>
    </row>
    <row r="546" spans="1:65" s="2" customFormat="1" ht="33" customHeight="1" x14ac:dyDescent="0.2">
      <c r="A546" s="36"/>
      <c r="B546" s="37"/>
      <c r="C546" s="176" t="s">
        <v>859</v>
      </c>
      <c r="D546" s="176" t="s">
        <v>181</v>
      </c>
      <c r="E546" s="177" t="s">
        <v>860</v>
      </c>
      <c r="F546" s="178" t="s">
        <v>861</v>
      </c>
      <c r="G546" s="179" t="s">
        <v>99</v>
      </c>
      <c r="H546" s="180">
        <v>221.851</v>
      </c>
      <c r="I546" s="181"/>
      <c r="J546" s="182">
        <f>ROUND(I546*H546,2)</f>
        <v>0</v>
      </c>
      <c r="K546" s="178" t="s">
        <v>185</v>
      </c>
      <c r="L546" s="41"/>
      <c r="M546" s="183" t="s">
        <v>19</v>
      </c>
      <c r="N546" s="184" t="s">
        <v>45</v>
      </c>
      <c r="O546" s="66"/>
      <c r="P546" s="185">
        <f>O546*H546</f>
        <v>0</v>
      </c>
      <c r="Q546" s="185">
        <v>0</v>
      </c>
      <c r="R546" s="185">
        <f>Q546*H546</f>
        <v>0</v>
      </c>
      <c r="S546" s="185">
        <v>1.0999999999999999E-2</v>
      </c>
      <c r="T546" s="186">
        <f>S546*H546</f>
        <v>2.4403609999999998</v>
      </c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R546" s="187" t="s">
        <v>287</v>
      </c>
      <c r="AT546" s="187" t="s">
        <v>181</v>
      </c>
      <c r="AU546" s="187" t="s">
        <v>84</v>
      </c>
      <c r="AY546" s="19" t="s">
        <v>179</v>
      </c>
      <c r="BE546" s="188">
        <f>IF(N546="základní",J546,0)</f>
        <v>0</v>
      </c>
      <c r="BF546" s="188">
        <f>IF(N546="snížená",J546,0)</f>
        <v>0</v>
      </c>
      <c r="BG546" s="188">
        <f>IF(N546="zákl. přenesená",J546,0)</f>
        <v>0</v>
      </c>
      <c r="BH546" s="188">
        <f>IF(N546="sníž. přenesená",J546,0)</f>
        <v>0</v>
      </c>
      <c r="BI546" s="188">
        <f>IF(N546="nulová",J546,0)</f>
        <v>0</v>
      </c>
      <c r="BJ546" s="19" t="s">
        <v>82</v>
      </c>
      <c r="BK546" s="188">
        <f>ROUND(I546*H546,2)</f>
        <v>0</v>
      </c>
      <c r="BL546" s="19" t="s">
        <v>287</v>
      </c>
      <c r="BM546" s="187" t="s">
        <v>862</v>
      </c>
    </row>
    <row r="547" spans="1:65" s="2" customFormat="1" ht="11.25" x14ac:dyDescent="0.2">
      <c r="A547" s="36"/>
      <c r="B547" s="37"/>
      <c r="C547" s="38"/>
      <c r="D547" s="189" t="s">
        <v>188</v>
      </c>
      <c r="E547" s="38"/>
      <c r="F547" s="190" t="s">
        <v>863</v>
      </c>
      <c r="G547" s="38"/>
      <c r="H547" s="38"/>
      <c r="I547" s="191"/>
      <c r="J547" s="38"/>
      <c r="K547" s="38"/>
      <c r="L547" s="41"/>
      <c r="M547" s="192"/>
      <c r="N547" s="193"/>
      <c r="O547" s="66"/>
      <c r="P547" s="66"/>
      <c r="Q547" s="66"/>
      <c r="R547" s="66"/>
      <c r="S547" s="66"/>
      <c r="T547" s="67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T547" s="19" t="s">
        <v>188</v>
      </c>
      <c r="AU547" s="19" t="s">
        <v>84</v>
      </c>
    </row>
    <row r="548" spans="1:65" s="15" customFormat="1" ht="11.25" x14ac:dyDescent="0.2">
      <c r="B548" s="217"/>
      <c r="C548" s="218"/>
      <c r="D548" s="196" t="s">
        <v>190</v>
      </c>
      <c r="E548" s="219" t="s">
        <v>19</v>
      </c>
      <c r="F548" s="220" t="s">
        <v>856</v>
      </c>
      <c r="G548" s="218"/>
      <c r="H548" s="219" t="s">
        <v>19</v>
      </c>
      <c r="I548" s="221"/>
      <c r="J548" s="218"/>
      <c r="K548" s="218"/>
      <c r="L548" s="222"/>
      <c r="M548" s="223"/>
      <c r="N548" s="224"/>
      <c r="O548" s="224"/>
      <c r="P548" s="224"/>
      <c r="Q548" s="224"/>
      <c r="R548" s="224"/>
      <c r="S548" s="224"/>
      <c r="T548" s="225"/>
      <c r="AT548" s="226" t="s">
        <v>190</v>
      </c>
      <c r="AU548" s="226" t="s">
        <v>84</v>
      </c>
      <c r="AV548" s="15" t="s">
        <v>82</v>
      </c>
      <c r="AW548" s="15" t="s">
        <v>35</v>
      </c>
      <c r="AX548" s="15" t="s">
        <v>74</v>
      </c>
      <c r="AY548" s="226" t="s">
        <v>179</v>
      </c>
    </row>
    <row r="549" spans="1:65" s="13" customFormat="1" ht="11.25" x14ac:dyDescent="0.2">
      <c r="B549" s="194"/>
      <c r="C549" s="195"/>
      <c r="D549" s="196" t="s">
        <v>190</v>
      </c>
      <c r="E549" s="197" t="s">
        <v>19</v>
      </c>
      <c r="F549" s="198" t="s">
        <v>864</v>
      </c>
      <c r="G549" s="195"/>
      <c r="H549" s="199">
        <v>221.851</v>
      </c>
      <c r="I549" s="200"/>
      <c r="J549" s="195"/>
      <c r="K549" s="195"/>
      <c r="L549" s="201"/>
      <c r="M549" s="202"/>
      <c r="N549" s="203"/>
      <c r="O549" s="203"/>
      <c r="P549" s="203"/>
      <c r="Q549" s="203"/>
      <c r="R549" s="203"/>
      <c r="S549" s="203"/>
      <c r="T549" s="204"/>
      <c r="AT549" s="205" t="s">
        <v>190</v>
      </c>
      <c r="AU549" s="205" t="s">
        <v>84</v>
      </c>
      <c r="AV549" s="13" t="s">
        <v>84</v>
      </c>
      <c r="AW549" s="13" t="s">
        <v>35</v>
      </c>
      <c r="AX549" s="13" t="s">
        <v>74</v>
      </c>
      <c r="AY549" s="205" t="s">
        <v>179</v>
      </c>
    </row>
    <row r="550" spans="1:65" s="14" customFormat="1" ht="11.25" x14ac:dyDescent="0.2">
      <c r="B550" s="206"/>
      <c r="C550" s="207"/>
      <c r="D550" s="196" t="s">
        <v>190</v>
      </c>
      <c r="E550" s="208" t="s">
        <v>19</v>
      </c>
      <c r="F550" s="209" t="s">
        <v>194</v>
      </c>
      <c r="G550" s="207"/>
      <c r="H550" s="210">
        <v>221.851</v>
      </c>
      <c r="I550" s="211"/>
      <c r="J550" s="207"/>
      <c r="K550" s="207"/>
      <c r="L550" s="212"/>
      <c r="M550" s="213"/>
      <c r="N550" s="214"/>
      <c r="O550" s="214"/>
      <c r="P550" s="214"/>
      <c r="Q550" s="214"/>
      <c r="R550" s="214"/>
      <c r="S550" s="214"/>
      <c r="T550" s="215"/>
      <c r="AT550" s="216" t="s">
        <v>190</v>
      </c>
      <c r="AU550" s="216" t="s">
        <v>84</v>
      </c>
      <c r="AV550" s="14" t="s">
        <v>186</v>
      </c>
      <c r="AW550" s="14" t="s">
        <v>35</v>
      </c>
      <c r="AX550" s="14" t="s">
        <v>82</v>
      </c>
      <c r="AY550" s="216" t="s">
        <v>179</v>
      </c>
    </row>
    <row r="551" spans="1:65" s="2" customFormat="1" ht="62.65" customHeight="1" x14ac:dyDescent="0.2">
      <c r="A551" s="36"/>
      <c r="B551" s="37"/>
      <c r="C551" s="176" t="s">
        <v>865</v>
      </c>
      <c r="D551" s="176" t="s">
        <v>181</v>
      </c>
      <c r="E551" s="177" t="s">
        <v>866</v>
      </c>
      <c r="F551" s="178" t="s">
        <v>867</v>
      </c>
      <c r="G551" s="179" t="s">
        <v>99</v>
      </c>
      <c r="H551" s="180">
        <v>932</v>
      </c>
      <c r="I551" s="181"/>
      <c r="J551" s="182">
        <f>ROUND(I551*H551,2)</f>
        <v>0</v>
      </c>
      <c r="K551" s="178" t="s">
        <v>185</v>
      </c>
      <c r="L551" s="41"/>
      <c r="M551" s="183" t="s">
        <v>19</v>
      </c>
      <c r="N551" s="184" t="s">
        <v>45</v>
      </c>
      <c r="O551" s="66"/>
      <c r="P551" s="185">
        <f>O551*H551</f>
        <v>0</v>
      </c>
      <c r="Q551" s="185">
        <v>0</v>
      </c>
      <c r="R551" s="185">
        <f>Q551*H551</f>
        <v>0</v>
      </c>
      <c r="S551" s="185">
        <v>0</v>
      </c>
      <c r="T551" s="186">
        <f>S551*H551</f>
        <v>0</v>
      </c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R551" s="187" t="s">
        <v>186</v>
      </c>
      <c r="AT551" s="187" t="s">
        <v>181</v>
      </c>
      <c r="AU551" s="187" t="s">
        <v>84</v>
      </c>
      <c r="AY551" s="19" t="s">
        <v>179</v>
      </c>
      <c r="BE551" s="188">
        <f>IF(N551="základní",J551,0)</f>
        <v>0</v>
      </c>
      <c r="BF551" s="188">
        <f>IF(N551="snížená",J551,0)</f>
        <v>0</v>
      </c>
      <c r="BG551" s="188">
        <f>IF(N551="zákl. přenesená",J551,0)</f>
        <v>0</v>
      </c>
      <c r="BH551" s="188">
        <f>IF(N551="sníž. přenesená",J551,0)</f>
        <v>0</v>
      </c>
      <c r="BI551" s="188">
        <f>IF(N551="nulová",J551,0)</f>
        <v>0</v>
      </c>
      <c r="BJ551" s="19" t="s">
        <v>82</v>
      </c>
      <c r="BK551" s="188">
        <f>ROUND(I551*H551,2)</f>
        <v>0</v>
      </c>
      <c r="BL551" s="19" t="s">
        <v>186</v>
      </c>
      <c r="BM551" s="187" t="s">
        <v>868</v>
      </c>
    </row>
    <row r="552" spans="1:65" s="2" customFormat="1" ht="11.25" x14ac:dyDescent="0.2">
      <c r="A552" s="36"/>
      <c r="B552" s="37"/>
      <c r="C552" s="38"/>
      <c r="D552" s="189" t="s">
        <v>188</v>
      </c>
      <c r="E552" s="38"/>
      <c r="F552" s="190" t="s">
        <v>869</v>
      </c>
      <c r="G552" s="38"/>
      <c r="H552" s="38"/>
      <c r="I552" s="191"/>
      <c r="J552" s="38"/>
      <c r="K552" s="38"/>
      <c r="L552" s="41"/>
      <c r="M552" s="192"/>
      <c r="N552" s="193"/>
      <c r="O552" s="66"/>
      <c r="P552" s="66"/>
      <c r="Q552" s="66"/>
      <c r="R552" s="66"/>
      <c r="S552" s="66"/>
      <c r="T552" s="67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T552" s="19" t="s">
        <v>188</v>
      </c>
      <c r="AU552" s="19" t="s">
        <v>84</v>
      </c>
    </row>
    <row r="553" spans="1:65" s="15" customFormat="1" ht="11.25" x14ac:dyDescent="0.2">
      <c r="B553" s="217"/>
      <c r="C553" s="218"/>
      <c r="D553" s="196" t="s">
        <v>190</v>
      </c>
      <c r="E553" s="219" t="s">
        <v>19</v>
      </c>
      <c r="F553" s="220" t="s">
        <v>870</v>
      </c>
      <c r="G553" s="218"/>
      <c r="H553" s="219" t="s">
        <v>19</v>
      </c>
      <c r="I553" s="221"/>
      <c r="J553" s="218"/>
      <c r="K553" s="218"/>
      <c r="L553" s="222"/>
      <c r="M553" s="223"/>
      <c r="N553" s="224"/>
      <c r="O553" s="224"/>
      <c r="P553" s="224"/>
      <c r="Q553" s="224"/>
      <c r="R553" s="224"/>
      <c r="S553" s="224"/>
      <c r="T553" s="225"/>
      <c r="AT553" s="226" t="s">
        <v>190</v>
      </c>
      <c r="AU553" s="226" t="s">
        <v>84</v>
      </c>
      <c r="AV553" s="15" t="s">
        <v>82</v>
      </c>
      <c r="AW553" s="15" t="s">
        <v>35</v>
      </c>
      <c r="AX553" s="15" t="s">
        <v>74</v>
      </c>
      <c r="AY553" s="226" t="s">
        <v>179</v>
      </c>
    </row>
    <row r="554" spans="1:65" s="13" customFormat="1" ht="11.25" x14ac:dyDescent="0.2">
      <c r="B554" s="194"/>
      <c r="C554" s="195"/>
      <c r="D554" s="196" t="s">
        <v>190</v>
      </c>
      <c r="E554" s="197" t="s">
        <v>19</v>
      </c>
      <c r="F554" s="198" t="s">
        <v>516</v>
      </c>
      <c r="G554" s="195"/>
      <c r="H554" s="199">
        <v>932</v>
      </c>
      <c r="I554" s="200"/>
      <c r="J554" s="195"/>
      <c r="K554" s="195"/>
      <c r="L554" s="201"/>
      <c r="M554" s="202"/>
      <c r="N554" s="203"/>
      <c r="O554" s="203"/>
      <c r="P554" s="203"/>
      <c r="Q554" s="203"/>
      <c r="R554" s="203"/>
      <c r="S554" s="203"/>
      <c r="T554" s="204"/>
      <c r="AT554" s="205" t="s">
        <v>190</v>
      </c>
      <c r="AU554" s="205" t="s">
        <v>84</v>
      </c>
      <c r="AV554" s="13" t="s">
        <v>84</v>
      </c>
      <c r="AW554" s="13" t="s">
        <v>35</v>
      </c>
      <c r="AX554" s="13" t="s">
        <v>74</v>
      </c>
      <c r="AY554" s="205" t="s">
        <v>179</v>
      </c>
    </row>
    <row r="555" spans="1:65" s="14" customFormat="1" ht="11.25" x14ac:dyDescent="0.2">
      <c r="B555" s="206"/>
      <c r="C555" s="207"/>
      <c r="D555" s="196" t="s">
        <v>190</v>
      </c>
      <c r="E555" s="208" t="s">
        <v>19</v>
      </c>
      <c r="F555" s="209" t="s">
        <v>194</v>
      </c>
      <c r="G555" s="207"/>
      <c r="H555" s="210">
        <v>932</v>
      </c>
      <c r="I555" s="211"/>
      <c r="J555" s="207"/>
      <c r="K555" s="207"/>
      <c r="L555" s="212"/>
      <c r="M555" s="213"/>
      <c r="N555" s="214"/>
      <c r="O555" s="214"/>
      <c r="P555" s="214"/>
      <c r="Q555" s="214"/>
      <c r="R555" s="214"/>
      <c r="S555" s="214"/>
      <c r="T555" s="215"/>
      <c r="AT555" s="216" t="s">
        <v>190</v>
      </c>
      <c r="AU555" s="216" t="s">
        <v>84</v>
      </c>
      <c r="AV555" s="14" t="s">
        <v>186</v>
      </c>
      <c r="AW555" s="14" t="s">
        <v>35</v>
      </c>
      <c r="AX555" s="14" t="s">
        <v>82</v>
      </c>
      <c r="AY555" s="216" t="s">
        <v>179</v>
      </c>
    </row>
    <row r="556" spans="1:65" s="2" customFormat="1" ht="21.75" customHeight="1" x14ac:dyDescent="0.2">
      <c r="A556" s="36"/>
      <c r="B556" s="37"/>
      <c r="C556" s="227" t="s">
        <v>871</v>
      </c>
      <c r="D556" s="227" t="s">
        <v>259</v>
      </c>
      <c r="E556" s="228" t="s">
        <v>872</v>
      </c>
      <c r="F556" s="229" t="s">
        <v>873</v>
      </c>
      <c r="G556" s="230" t="s">
        <v>99</v>
      </c>
      <c r="H556" s="231">
        <v>1086.2460000000001</v>
      </c>
      <c r="I556" s="232"/>
      <c r="J556" s="233">
        <f>ROUND(I556*H556,2)</f>
        <v>0</v>
      </c>
      <c r="K556" s="229" t="s">
        <v>185</v>
      </c>
      <c r="L556" s="234"/>
      <c r="M556" s="235" t="s">
        <v>19</v>
      </c>
      <c r="N556" s="236" t="s">
        <v>45</v>
      </c>
      <c r="O556" s="66"/>
      <c r="P556" s="185">
        <f>O556*H556</f>
        <v>0</v>
      </c>
      <c r="Q556" s="185">
        <v>2.0999999999999999E-3</v>
      </c>
      <c r="R556" s="185">
        <f>Q556*H556</f>
        <v>2.2811166000000003</v>
      </c>
      <c r="S556" s="185">
        <v>0</v>
      </c>
      <c r="T556" s="186">
        <f>S556*H556</f>
        <v>0</v>
      </c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R556" s="187" t="s">
        <v>235</v>
      </c>
      <c r="AT556" s="187" t="s">
        <v>259</v>
      </c>
      <c r="AU556" s="187" t="s">
        <v>84</v>
      </c>
      <c r="AY556" s="19" t="s">
        <v>179</v>
      </c>
      <c r="BE556" s="188">
        <f>IF(N556="základní",J556,0)</f>
        <v>0</v>
      </c>
      <c r="BF556" s="188">
        <f>IF(N556="snížená",J556,0)</f>
        <v>0</v>
      </c>
      <c r="BG556" s="188">
        <f>IF(N556="zákl. přenesená",J556,0)</f>
        <v>0</v>
      </c>
      <c r="BH556" s="188">
        <f>IF(N556="sníž. přenesená",J556,0)</f>
        <v>0</v>
      </c>
      <c r="BI556" s="188">
        <f>IF(N556="nulová",J556,0)</f>
        <v>0</v>
      </c>
      <c r="BJ556" s="19" t="s">
        <v>82</v>
      </c>
      <c r="BK556" s="188">
        <f>ROUND(I556*H556,2)</f>
        <v>0</v>
      </c>
      <c r="BL556" s="19" t="s">
        <v>186</v>
      </c>
      <c r="BM556" s="187" t="s">
        <v>874</v>
      </c>
    </row>
    <row r="557" spans="1:65" s="13" customFormat="1" ht="11.25" x14ac:dyDescent="0.2">
      <c r="B557" s="194"/>
      <c r="C557" s="195"/>
      <c r="D557" s="196" t="s">
        <v>190</v>
      </c>
      <c r="E557" s="195"/>
      <c r="F557" s="198" t="s">
        <v>875</v>
      </c>
      <c r="G557" s="195"/>
      <c r="H557" s="199">
        <v>1086.2460000000001</v>
      </c>
      <c r="I557" s="200"/>
      <c r="J557" s="195"/>
      <c r="K557" s="195"/>
      <c r="L557" s="201"/>
      <c r="M557" s="202"/>
      <c r="N557" s="203"/>
      <c r="O557" s="203"/>
      <c r="P557" s="203"/>
      <c r="Q557" s="203"/>
      <c r="R557" s="203"/>
      <c r="S557" s="203"/>
      <c r="T557" s="204"/>
      <c r="AT557" s="205" t="s">
        <v>190</v>
      </c>
      <c r="AU557" s="205" t="s">
        <v>84</v>
      </c>
      <c r="AV557" s="13" t="s">
        <v>84</v>
      </c>
      <c r="AW557" s="13" t="s">
        <v>4</v>
      </c>
      <c r="AX557" s="13" t="s">
        <v>82</v>
      </c>
      <c r="AY557" s="205" t="s">
        <v>179</v>
      </c>
    </row>
    <row r="558" spans="1:65" s="2" customFormat="1" ht="62.65" customHeight="1" x14ac:dyDescent="0.2">
      <c r="A558" s="36"/>
      <c r="B558" s="37"/>
      <c r="C558" s="176" t="s">
        <v>876</v>
      </c>
      <c r="D558" s="176" t="s">
        <v>181</v>
      </c>
      <c r="E558" s="177" t="s">
        <v>877</v>
      </c>
      <c r="F558" s="178" t="s">
        <v>878</v>
      </c>
      <c r="G558" s="179" t="s">
        <v>99</v>
      </c>
      <c r="H558" s="180">
        <v>143.77099999999999</v>
      </c>
      <c r="I558" s="181"/>
      <c r="J558" s="182">
        <f>ROUND(I558*H558,2)</f>
        <v>0</v>
      </c>
      <c r="K558" s="178" t="s">
        <v>185</v>
      </c>
      <c r="L558" s="41"/>
      <c r="M558" s="183" t="s">
        <v>19</v>
      </c>
      <c r="N558" s="184" t="s">
        <v>45</v>
      </c>
      <c r="O558" s="66"/>
      <c r="P558" s="185">
        <f>O558*H558</f>
        <v>0</v>
      </c>
      <c r="Q558" s="185">
        <v>0</v>
      </c>
      <c r="R558" s="185">
        <f>Q558*H558</f>
        <v>0</v>
      </c>
      <c r="S558" s="185">
        <v>0</v>
      </c>
      <c r="T558" s="186">
        <f>S558*H558</f>
        <v>0</v>
      </c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R558" s="187" t="s">
        <v>287</v>
      </c>
      <c r="AT558" s="187" t="s">
        <v>181</v>
      </c>
      <c r="AU558" s="187" t="s">
        <v>84</v>
      </c>
      <c r="AY558" s="19" t="s">
        <v>179</v>
      </c>
      <c r="BE558" s="188">
        <f>IF(N558="základní",J558,0)</f>
        <v>0</v>
      </c>
      <c r="BF558" s="188">
        <f>IF(N558="snížená",J558,0)</f>
        <v>0</v>
      </c>
      <c r="BG558" s="188">
        <f>IF(N558="zákl. přenesená",J558,0)</f>
        <v>0</v>
      </c>
      <c r="BH558" s="188">
        <f>IF(N558="sníž. přenesená",J558,0)</f>
        <v>0</v>
      </c>
      <c r="BI558" s="188">
        <f>IF(N558="nulová",J558,0)</f>
        <v>0</v>
      </c>
      <c r="BJ558" s="19" t="s">
        <v>82</v>
      </c>
      <c r="BK558" s="188">
        <f>ROUND(I558*H558,2)</f>
        <v>0</v>
      </c>
      <c r="BL558" s="19" t="s">
        <v>287</v>
      </c>
      <c r="BM558" s="187" t="s">
        <v>879</v>
      </c>
    </row>
    <row r="559" spans="1:65" s="2" customFormat="1" ht="11.25" x14ac:dyDescent="0.2">
      <c r="A559" s="36"/>
      <c r="B559" s="37"/>
      <c r="C559" s="38"/>
      <c r="D559" s="189" t="s">
        <v>188</v>
      </c>
      <c r="E559" s="38"/>
      <c r="F559" s="190" t="s">
        <v>880</v>
      </c>
      <c r="G559" s="38"/>
      <c r="H559" s="38"/>
      <c r="I559" s="191"/>
      <c r="J559" s="38"/>
      <c r="K559" s="38"/>
      <c r="L559" s="41"/>
      <c r="M559" s="192"/>
      <c r="N559" s="193"/>
      <c r="O559" s="66"/>
      <c r="P559" s="66"/>
      <c r="Q559" s="66"/>
      <c r="R559" s="66"/>
      <c r="S559" s="66"/>
      <c r="T559" s="67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T559" s="19" t="s">
        <v>188</v>
      </c>
      <c r="AU559" s="19" t="s">
        <v>84</v>
      </c>
    </row>
    <row r="560" spans="1:65" s="15" customFormat="1" ht="11.25" x14ac:dyDescent="0.2">
      <c r="B560" s="217"/>
      <c r="C560" s="218"/>
      <c r="D560" s="196" t="s">
        <v>190</v>
      </c>
      <c r="E560" s="219" t="s">
        <v>19</v>
      </c>
      <c r="F560" s="220" t="s">
        <v>870</v>
      </c>
      <c r="G560" s="218"/>
      <c r="H560" s="219" t="s">
        <v>19</v>
      </c>
      <c r="I560" s="221"/>
      <c r="J560" s="218"/>
      <c r="K560" s="218"/>
      <c r="L560" s="222"/>
      <c r="M560" s="223"/>
      <c r="N560" s="224"/>
      <c r="O560" s="224"/>
      <c r="P560" s="224"/>
      <c r="Q560" s="224"/>
      <c r="R560" s="224"/>
      <c r="S560" s="224"/>
      <c r="T560" s="225"/>
      <c r="AT560" s="226" t="s">
        <v>190</v>
      </c>
      <c r="AU560" s="226" t="s">
        <v>84</v>
      </c>
      <c r="AV560" s="15" t="s">
        <v>82</v>
      </c>
      <c r="AW560" s="15" t="s">
        <v>35</v>
      </c>
      <c r="AX560" s="15" t="s">
        <v>74</v>
      </c>
      <c r="AY560" s="226" t="s">
        <v>179</v>
      </c>
    </row>
    <row r="561" spans="1:65" s="13" customFormat="1" ht="11.25" x14ac:dyDescent="0.2">
      <c r="B561" s="194"/>
      <c r="C561" s="195"/>
      <c r="D561" s="196" t="s">
        <v>190</v>
      </c>
      <c r="E561" s="197" t="s">
        <v>19</v>
      </c>
      <c r="F561" s="198" t="s">
        <v>881</v>
      </c>
      <c r="G561" s="195"/>
      <c r="H561" s="199">
        <v>143.77099999999999</v>
      </c>
      <c r="I561" s="200"/>
      <c r="J561" s="195"/>
      <c r="K561" s="195"/>
      <c r="L561" s="201"/>
      <c r="M561" s="202"/>
      <c r="N561" s="203"/>
      <c r="O561" s="203"/>
      <c r="P561" s="203"/>
      <c r="Q561" s="203"/>
      <c r="R561" s="203"/>
      <c r="S561" s="203"/>
      <c r="T561" s="204"/>
      <c r="AT561" s="205" t="s">
        <v>190</v>
      </c>
      <c r="AU561" s="205" t="s">
        <v>84</v>
      </c>
      <c r="AV561" s="13" t="s">
        <v>84</v>
      </c>
      <c r="AW561" s="13" t="s">
        <v>35</v>
      </c>
      <c r="AX561" s="13" t="s">
        <v>74</v>
      </c>
      <c r="AY561" s="205" t="s">
        <v>179</v>
      </c>
    </row>
    <row r="562" spans="1:65" s="14" customFormat="1" ht="11.25" x14ac:dyDescent="0.2">
      <c r="B562" s="206"/>
      <c r="C562" s="207"/>
      <c r="D562" s="196" t="s">
        <v>190</v>
      </c>
      <c r="E562" s="208" t="s">
        <v>19</v>
      </c>
      <c r="F562" s="209" t="s">
        <v>194</v>
      </c>
      <c r="G562" s="207"/>
      <c r="H562" s="210">
        <v>143.77099999999999</v>
      </c>
      <c r="I562" s="211"/>
      <c r="J562" s="207"/>
      <c r="K562" s="207"/>
      <c r="L562" s="212"/>
      <c r="M562" s="213"/>
      <c r="N562" s="214"/>
      <c r="O562" s="214"/>
      <c r="P562" s="214"/>
      <c r="Q562" s="214"/>
      <c r="R562" s="214"/>
      <c r="S562" s="214"/>
      <c r="T562" s="215"/>
      <c r="AT562" s="216" t="s">
        <v>190</v>
      </c>
      <c r="AU562" s="216" t="s">
        <v>84</v>
      </c>
      <c r="AV562" s="14" t="s">
        <v>186</v>
      </c>
      <c r="AW562" s="14" t="s">
        <v>35</v>
      </c>
      <c r="AX562" s="14" t="s">
        <v>82</v>
      </c>
      <c r="AY562" s="216" t="s">
        <v>179</v>
      </c>
    </row>
    <row r="563" spans="1:65" s="2" customFormat="1" ht="21.75" customHeight="1" x14ac:dyDescent="0.2">
      <c r="A563" s="36"/>
      <c r="B563" s="37"/>
      <c r="C563" s="227" t="s">
        <v>882</v>
      </c>
      <c r="D563" s="227" t="s">
        <v>259</v>
      </c>
      <c r="E563" s="228" t="s">
        <v>872</v>
      </c>
      <c r="F563" s="229" t="s">
        <v>873</v>
      </c>
      <c r="G563" s="230" t="s">
        <v>99</v>
      </c>
      <c r="H563" s="231">
        <v>175.54400000000001</v>
      </c>
      <c r="I563" s="232"/>
      <c r="J563" s="233">
        <f>ROUND(I563*H563,2)</f>
        <v>0</v>
      </c>
      <c r="K563" s="229" t="s">
        <v>185</v>
      </c>
      <c r="L563" s="234"/>
      <c r="M563" s="235" t="s">
        <v>19</v>
      </c>
      <c r="N563" s="236" t="s">
        <v>45</v>
      </c>
      <c r="O563" s="66"/>
      <c r="P563" s="185">
        <f>O563*H563</f>
        <v>0</v>
      </c>
      <c r="Q563" s="185">
        <v>2.0999999999999999E-3</v>
      </c>
      <c r="R563" s="185">
        <f>Q563*H563</f>
        <v>0.36864239999999998</v>
      </c>
      <c r="S563" s="185">
        <v>0</v>
      </c>
      <c r="T563" s="186">
        <f>S563*H563</f>
        <v>0</v>
      </c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R563" s="187" t="s">
        <v>390</v>
      </c>
      <c r="AT563" s="187" t="s">
        <v>259</v>
      </c>
      <c r="AU563" s="187" t="s">
        <v>84</v>
      </c>
      <c r="AY563" s="19" t="s">
        <v>179</v>
      </c>
      <c r="BE563" s="188">
        <f>IF(N563="základní",J563,0)</f>
        <v>0</v>
      </c>
      <c r="BF563" s="188">
        <f>IF(N563="snížená",J563,0)</f>
        <v>0</v>
      </c>
      <c r="BG563" s="188">
        <f>IF(N563="zákl. přenesená",J563,0)</f>
        <v>0</v>
      </c>
      <c r="BH563" s="188">
        <f>IF(N563="sníž. přenesená",J563,0)</f>
        <v>0</v>
      </c>
      <c r="BI563" s="188">
        <f>IF(N563="nulová",J563,0)</f>
        <v>0</v>
      </c>
      <c r="BJ563" s="19" t="s">
        <v>82</v>
      </c>
      <c r="BK563" s="188">
        <f>ROUND(I563*H563,2)</f>
        <v>0</v>
      </c>
      <c r="BL563" s="19" t="s">
        <v>287</v>
      </c>
      <c r="BM563" s="187" t="s">
        <v>883</v>
      </c>
    </row>
    <row r="564" spans="1:65" s="13" customFormat="1" ht="11.25" x14ac:dyDescent="0.2">
      <c r="B564" s="194"/>
      <c r="C564" s="195"/>
      <c r="D564" s="196" t="s">
        <v>190</v>
      </c>
      <c r="E564" s="195"/>
      <c r="F564" s="198" t="s">
        <v>884</v>
      </c>
      <c r="G564" s="195"/>
      <c r="H564" s="199">
        <v>175.54400000000001</v>
      </c>
      <c r="I564" s="200"/>
      <c r="J564" s="195"/>
      <c r="K564" s="195"/>
      <c r="L564" s="201"/>
      <c r="M564" s="202"/>
      <c r="N564" s="203"/>
      <c r="O564" s="203"/>
      <c r="P564" s="203"/>
      <c r="Q564" s="203"/>
      <c r="R564" s="203"/>
      <c r="S564" s="203"/>
      <c r="T564" s="204"/>
      <c r="AT564" s="205" t="s">
        <v>190</v>
      </c>
      <c r="AU564" s="205" t="s">
        <v>84</v>
      </c>
      <c r="AV564" s="13" t="s">
        <v>84</v>
      </c>
      <c r="AW564" s="13" t="s">
        <v>4</v>
      </c>
      <c r="AX564" s="13" t="s">
        <v>82</v>
      </c>
      <c r="AY564" s="205" t="s">
        <v>179</v>
      </c>
    </row>
    <row r="565" spans="1:65" s="2" customFormat="1" ht="24.2" customHeight="1" x14ac:dyDescent="0.2">
      <c r="A565" s="36"/>
      <c r="B565" s="37"/>
      <c r="C565" s="176" t="s">
        <v>885</v>
      </c>
      <c r="D565" s="176" t="s">
        <v>181</v>
      </c>
      <c r="E565" s="177" t="s">
        <v>886</v>
      </c>
      <c r="F565" s="178" t="s">
        <v>887</v>
      </c>
      <c r="G565" s="179" t="s">
        <v>99</v>
      </c>
      <c r="H565" s="180">
        <v>932</v>
      </c>
      <c r="I565" s="181"/>
      <c r="J565" s="182">
        <f>ROUND(I565*H565,2)</f>
        <v>0</v>
      </c>
      <c r="K565" s="178" t="s">
        <v>185</v>
      </c>
      <c r="L565" s="41"/>
      <c r="M565" s="183" t="s">
        <v>19</v>
      </c>
      <c r="N565" s="184" t="s">
        <v>45</v>
      </c>
      <c r="O565" s="66"/>
      <c r="P565" s="185">
        <f>O565*H565</f>
        <v>0</v>
      </c>
      <c r="Q565" s="185">
        <v>0</v>
      </c>
      <c r="R565" s="185">
        <f>Q565*H565</f>
        <v>0</v>
      </c>
      <c r="S565" s="185">
        <v>0</v>
      </c>
      <c r="T565" s="186">
        <f>S565*H565</f>
        <v>0</v>
      </c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R565" s="187" t="s">
        <v>287</v>
      </c>
      <c r="AT565" s="187" t="s">
        <v>181</v>
      </c>
      <c r="AU565" s="187" t="s">
        <v>84</v>
      </c>
      <c r="AY565" s="19" t="s">
        <v>179</v>
      </c>
      <c r="BE565" s="188">
        <f>IF(N565="základní",J565,0)</f>
        <v>0</v>
      </c>
      <c r="BF565" s="188">
        <f>IF(N565="snížená",J565,0)</f>
        <v>0</v>
      </c>
      <c r="BG565" s="188">
        <f>IF(N565="zákl. přenesená",J565,0)</f>
        <v>0</v>
      </c>
      <c r="BH565" s="188">
        <f>IF(N565="sníž. přenesená",J565,0)</f>
        <v>0</v>
      </c>
      <c r="BI565" s="188">
        <f>IF(N565="nulová",J565,0)</f>
        <v>0</v>
      </c>
      <c r="BJ565" s="19" t="s">
        <v>82</v>
      </c>
      <c r="BK565" s="188">
        <f>ROUND(I565*H565,2)</f>
        <v>0</v>
      </c>
      <c r="BL565" s="19" t="s">
        <v>287</v>
      </c>
      <c r="BM565" s="187" t="s">
        <v>888</v>
      </c>
    </row>
    <row r="566" spans="1:65" s="2" customFormat="1" ht="11.25" x14ac:dyDescent="0.2">
      <c r="A566" s="36"/>
      <c r="B566" s="37"/>
      <c r="C566" s="38"/>
      <c r="D566" s="189" t="s">
        <v>188</v>
      </c>
      <c r="E566" s="38"/>
      <c r="F566" s="190" t="s">
        <v>889</v>
      </c>
      <c r="G566" s="38"/>
      <c r="H566" s="38"/>
      <c r="I566" s="191"/>
      <c r="J566" s="38"/>
      <c r="K566" s="38"/>
      <c r="L566" s="41"/>
      <c r="M566" s="192"/>
      <c r="N566" s="193"/>
      <c r="O566" s="66"/>
      <c r="P566" s="66"/>
      <c r="Q566" s="66"/>
      <c r="R566" s="66"/>
      <c r="S566" s="66"/>
      <c r="T566" s="67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T566" s="19" t="s">
        <v>188</v>
      </c>
      <c r="AU566" s="19" t="s">
        <v>84</v>
      </c>
    </row>
    <row r="567" spans="1:65" s="15" customFormat="1" ht="11.25" x14ac:dyDescent="0.2">
      <c r="B567" s="217"/>
      <c r="C567" s="218"/>
      <c r="D567" s="196" t="s">
        <v>190</v>
      </c>
      <c r="E567" s="219" t="s">
        <v>19</v>
      </c>
      <c r="F567" s="220" t="s">
        <v>890</v>
      </c>
      <c r="G567" s="218"/>
      <c r="H567" s="219" t="s">
        <v>19</v>
      </c>
      <c r="I567" s="221"/>
      <c r="J567" s="218"/>
      <c r="K567" s="218"/>
      <c r="L567" s="222"/>
      <c r="M567" s="223"/>
      <c r="N567" s="224"/>
      <c r="O567" s="224"/>
      <c r="P567" s="224"/>
      <c r="Q567" s="224"/>
      <c r="R567" s="224"/>
      <c r="S567" s="224"/>
      <c r="T567" s="225"/>
      <c r="AT567" s="226" t="s">
        <v>190</v>
      </c>
      <c r="AU567" s="226" t="s">
        <v>84</v>
      </c>
      <c r="AV567" s="15" t="s">
        <v>82</v>
      </c>
      <c r="AW567" s="15" t="s">
        <v>35</v>
      </c>
      <c r="AX567" s="15" t="s">
        <v>74</v>
      </c>
      <c r="AY567" s="226" t="s">
        <v>179</v>
      </c>
    </row>
    <row r="568" spans="1:65" s="13" customFormat="1" ht="11.25" x14ac:dyDescent="0.2">
      <c r="B568" s="194"/>
      <c r="C568" s="195"/>
      <c r="D568" s="196" t="s">
        <v>190</v>
      </c>
      <c r="E568" s="197" t="s">
        <v>19</v>
      </c>
      <c r="F568" s="198" t="s">
        <v>516</v>
      </c>
      <c r="G568" s="195"/>
      <c r="H568" s="199">
        <v>932</v>
      </c>
      <c r="I568" s="200"/>
      <c r="J568" s="195"/>
      <c r="K568" s="195"/>
      <c r="L568" s="201"/>
      <c r="M568" s="202"/>
      <c r="N568" s="203"/>
      <c r="O568" s="203"/>
      <c r="P568" s="203"/>
      <c r="Q568" s="203"/>
      <c r="R568" s="203"/>
      <c r="S568" s="203"/>
      <c r="T568" s="204"/>
      <c r="AT568" s="205" t="s">
        <v>190</v>
      </c>
      <c r="AU568" s="205" t="s">
        <v>84</v>
      </c>
      <c r="AV568" s="13" t="s">
        <v>84</v>
      </c>
      <c r="AW568" s="13" t="s">
        <v>35</v>
      </c>
      <c r="AX568" s="13" t="s">
        <v>74</v>
      </c>
      <c r="AY568" s="205" t="s">
        <v>179</v>
      </c>
    </row>
    <row r="569" spans="1:65" s="14" customFormat="1" ht="11.25" x14ac:dyDescent="0.2">
      <c r="B569" s="206"/>
      <c r="C569" s="207"/>
      <c r="D569" s="196" t="s">
        <v>190</v>
      </c>
      <c r="E569" s="208" t="s">
        <v>19</v>
      </c>
      <c r="F569" s="209" t="s">
        <v>194</v>
      </c>
      <c r="G569" s="207"/>
      <c r="H569" s="210">
        <v>932</v>
      </c>
      <c r="I569" s="211"/>
      <c r="J569" s="207"/>
      <c r="K569" s="207"/>
      <c r="L569" s="212"/>
      <c r="M569" s="213"/>
      <c r="N569" s="214"/>
      <c r="O569" s="214"/>
      <c r="P569" s="214"/>
      <c r="Q569" s="214"/>
      <c r="R569" s="214"/>
      <c r="S569" s="214"/>
      <c r="T569" s="215"/>
      <c r="AT569" s="216" t="s">
        <v>190</v>
      </c>
      <c r="AU569" s="216" t="s">
        <v>84</v>
      </c>
      <c r="AV569" s="14" t="s">
        <v>186</v>
      </c>
      <c r="AW569" s="14" t="s">
        <v>35</v>
      </c>
      <c r="AX569" s="14" t="s">
        <v>82</v>
      </c>
      <c r="AY569" s="216" t="s">
        <v>179</v>
      </c>
    </row>
    <row r="570" spans="1:65" s="2" customFormat="1" ht="24.2" customHeight="1" x14ac:dyDescent="0.2">
      <c r="A570" s="36"/>
      <c r="B570" s="37"/>
      <c r="C570" s="227" t="s">
        <v>891</v>
      </c>
      <c r="D570" s="227" t="s">
        <v>259</v>
      </c>
      <c r="E570" s="228" t="s">
        <v>892</v>
      </c>
      <c r="F570" s="229" t="s">
        <v>893</v>
      </c>
      <c r="G570" s="230" t="s">
        <v>99</v>
      </c>
      <c r="H570" s="231">
        <v>978.6</v>
      </c>
      <c r="I570" s="232"/>
      <c r="J570" s="233">
        <f>ROUND(I570*H570,2)</f>
        <v>0</v>
      </c>
      <c r="K570" s="229" t="s">
        <v>185</v>
      </c>
      <c r="L570" s="234"/>
      <c r="M570" s="235" t="s">
        <v>19</v>
      </c>
      <c r="N570" s="236" t="s">
        <v>45</v>
      </c>
      <c r="O570" s="66"/>
      <c r="P570" s="185">
        <f>O570*H570</f>
        <v>0</v>
      </c>
      <c r="Q570" s="185">
        <v>5.0000000000000001E-4</v>
      </c>
      <c r="R570" s="185">
        <f>Q570*H570</f>
        <v>0.48930000000000001</v>
      </c>
      <c r="S570" s="185">
        <v>0</v>
      </c>
      <c r="T570" s="186">
        <f>S570*H570</f>
        <v>0</v>
      </c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R570" s="187" t="s">
        <v>390</v>
      </c>
      <c r="AT570" s="187" t="s">
        <v>259</v>
      </c>
      <c r="AU570" s="187" t="s">
        <v>84</v>
      </c>
      <c r="AY570" s="19" t="s">
        <v>179</v>
      </c>
      <c r="BE570" s="188">
        <f>IF(N570="základní",J570,0)</f>
        <v>0</v>
      </c>
      <c r="BF570" s="188">
        <f>IF(N570="snížená",J570,0)</f>
        <v>0</v>
      </c>
      <c r="BG570" s="188">
        <f>IF(N570="zákl. přenesená",J570,0)</f>
        <v>0</v>
      </c>
      <c r="BH570" s="188">
        <f>IF(N570="sníž. přenesená",J570,0)</f>
        <v>0</v>
      </c>
      <c r="BI570" s="188">
        <f>IF(N570="nulová",J570,0)</f>
        <v>0</v>
      </c>
      <c r="BJ570" s="19" t="s">
        <v>82</v>
      </c>
      <c r="BK570" s="188">
        <f>ROUND(I570*H570,2)</f>
        <v>0</v>
      </c>
      <c r="BL570" s="19" t="s">
        <v>287</v>
      </c>
      <c r="BM570" s="187" t="s">
        <v>894</v>
      </c>
    </row>
    <row r="571" spans="1:65" s="13" customFormat="1" ht="11.25" x14ac:dyDescent="0.2">
      <c r="B571" s="194"/>
      <c r="C571" s="195"/>
      <c r="D571" s="196" t="s">
        <v>190</v>
      </c>
      <c r="E571" s="195"/>
      <c r="F571" s="198" t="s">
        <v>895</v>
      </c>
      <c r="G571" s="195"/>
      <c r="H571" s="199">
        <v>978.6</v>
      </c>
      <c r="I571" s="200"/>
      <c r="J571" s="195"/>
      <c r="K571" s="195"/>
      <c r="L571" s="201"/>
      <c r="M571" s="202"/>
      <c r="N571" s="203"/>
      <c r="O571" s="203"/>
      <c r="P571" s="203"/>
      <c r="Q571" s="203"/>
      <c r="R571" s="203"/>
      <c r="S571" s="203"/>
      <c r="T571" s="204"/>
      <c r="AT571" s="205" t="s">
        <v>190</v>
      </c>
      <c r="AU571" s="205" t="s">
        <v>84</v>
      </c>
      <c r="AV571" s="13" t="s">
        <v>84</v>
      </c>
      <c r="AW571" s="13" t="s">
        <v>4</v>
      </c>
      <c r="AX571" s="13" t="s">
        <v>82</v>
      </c>
      <c r="AY571" s="205" t="s">
        <v>179</v>
      </c>
    </row>
    <row r="572" spans="1:65" s="2" customFormat="1" ht="24.2" customHeight="1" x14ac:dyDescent="0.2">
      <c r="A572" s="36"/>
      <c r="B572" s="37"/>
      <c r="C572" s="176" t="s">
        <v>896</v>
      </c>
      <c r="D572" s="176" t="s">
        <v>181</v>
      </c>
      <c r="E572" s="177" t="s">
        <v>897</v>
      </c>
      <c r="F572" s="178" t="s">
        <v>898</v>
      </c>
      <c r="G572" s="179" t="s">
        <v>99</v>
      </c>
      <c r="H572" s="180">
        <v>932</v>
      </c>
      <c r="I572" s="181"/>
      <c r="J572" s="182">
        <f>ROUND(I572*H572,2)</f>
        <v>0</v>
      </c>
      <c r="K572" s="178" t="s">
        <v>185</v>
      </c>
      <c r="L572" s="41"/>
      <c r="M572" s="183" t="s">
        <v>19</v>
      </c>
      <c r="N572" s="184" t="s">
        <v>45</v>
      </c>
      <c r="O572" s="66"/>
      <c r="P572" s="185">
        <f>O572*H572</f>
        <v>0</v>
      </c>
      <c r="Q572" s="185">
        <v>0</v>
      </c>
      <c r="R572" s="185">
        <f>Q572*H572</f>
        <v>0</v>
      </c>
      <c r="S572" s="185">
        <v>0</v>
      </c>
      <c r="T572" s="186">
        <f>S572*H572</f>
        <v>0</v>
      </c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R572" s="187" t="s">
        <v>287</v>
      </c>
      <c r="AT572" s="187" t="s">
        <v>181</v>
      </c>
      <c r="AU572" s="187" t="s">
        <v>84</v>
      </c>
      <c r="AY572" s="19" t="s">
        <v>179</v>
      </c>
      <c r="BE572" s="188">
        <f>IF(N572="základní",J572,0)</f>
        <v>0</v>
      </c>
      <c r="BF572" s="188">
        <f>IF(N572="snížená",J572,0)</f>
        <v>0</v>
      </c>
      <c r="BG572" s="188">
        <f>IF(N572="zákl. přenesená",J572,0)</f>
        <v>0</v>
      </c>
      <c r="BH572" s="188">
        <f>IF(N572="sníž. přenesená",J572,0)</f>
        <v>0</v>
      </c>
      <c r="BI572" s="188">
        <f>IF(N572="nulová",J572,0)</f>
        <v>0</v>
      </c>
      <c r="BJ572" s="19" t="s">
        <v>82</v>
      </c>
      <c r="BK572" s="188">
        <f>ROUND(I572*H572,2)</f>
        <v>0</v>
      </c>
      <c r="BL572" s="19" t="s">
        <v>287</v>
      </c>
      <c r="BM572" s="187" t="s">
        <v>899</v>
      </c>
    </row>
    <row r="573" spans="1:65" s="2" customFormat="1" ht="11.25" x14ac:dyDescent="0.2">
      <c r="A573" s="36"/>
      <c r="B573" s="37"/>
      <c r="C573" s="38"/>
      <c r="D573" s="189" t="s">
        <v>188</v>
      </c>
      <c r="E573" s="38"/>
      <c r="F573" s="190" t="s">
        <v>900</v>
      </c>
      <c r="G573" s="38"/>
      <c r="H573" s="38"/>
      <c r="I573" s="191"/>
      <c r="J573" s="38"/>
      <c r="K573" s="38"/>
      <c r="L573" s="41"/>
      <c r="M573" s="192"/>
      <c r="N573" s="193"/>
      <c r="O573" s="66"/>
      <c r="P573" s="66"/>
      <c r="Q573" s="66"/>
      <c r="R573" s="66"/>
      <c r="S573" s="66"/>
      <c r="T573" s="67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T573" s="19" t="s">
        <v>188</v>
      </c>
      <c r="AU573" s="19" t="s">
        <v>84</v>
      </c>
    </row>
    <row r="574" spans="1:65" s="15" customFormat="1" ht="11.25" x14ac:dyDescent="0.2">
      <c r="B574" s="217"/>
      <c r="C574" s="218"/>
      <c r="D574" s="196" t="s">
        <v>190</v>
      </c>
      <c r="E574" s="219" t="s">
        <v>19</v>
      </c>
      <c r="F574" s="220" t="s">
        <v>901</v>
      </c>
      <c r="G574" s="218"/>
      <c r="H574" s="219" t="s">
        <v>19</v>
      </c>
      <c r="I574" s="221"/>
      <c r="J574" s="218"/>
      <c r="K574" s="218"/>
      <c r="L574" s="222"/>
      <c r="M574" s="223"/>
      <c r="N574" s="224"/>
      <c r="O574" s="224"/>
      <c r="P574" s="224"/>
      <c r="Q574" s="224"/>
      <c r="R574" s="224"/>
      <c r="S574" s="224"/>
      <c r="T574" s="225"/>
      <c r="AT574" s="226" t="s">
        <v>190</v>
      </c>
      <c r="AU574" s="226" t="s">
        <v>84</v>
      </c>
      <c r="AV574" s="15" t="s">
        <v>82</v>
      </c>
      <c r="AW574" s="15" t="s">
        <v>35</v>
      </c>
      <c r="AX574" s="15" t="s">
        <v>74</v>
      </c>
      <c r="AY574" s="226" t="s">
        <v>179</v>
      </c>
    </row>
    <row r="575" spans="1:65" s="13" customFormat="1" ht="11.25" x14ac:dyDescent="0.2">
      <c r="B575" s="194"/>
      <c r="C575" s="195"/>
      <c r="D575" s="196" t="s">
        <v>190</v>
      </c>
      <c r="E575" s="197" t="s">
        <v>19</v>
      </c>
      <c r="F575" s="198" t="s">
        <v>516</v>
      </c>
      <c r="G575" s="195"/>
      <c r="H575" s="199">
        <v>932</v>
      </c>
      <c r="I575" s="200"/>
      <c r="J575" s="195"/>
      <c r="K575" s="195"/>
      <c r="L575" s="201"/>
      <c r="M575" s="202"/>
      <c r="N575" s="203"/>
      <c r="O575" s="203"/>
      <c r="P575" s="203"/>
      <c r="Q575" s="203"/>
      <c r="R575" s="203"/>
      <c r="S575" s="203"/>
      <c r="T575" s="204"/>
      <c r="AT575" s="205" t="s">
        <v>190</v>
      </c>
      <c r="AU575" s="205" t="s">
        <v>84</v>
      </c>
      <c r="AV575" s="13" t="s">
        <v>84</v>
      </c>
      <c r="AW575" s="13" t="s">
        <v>35</v>
      </c>
      <c r="AX575" s="13" t="s">
        <v>74</v>
      </c>
      <c r="AY575" s="205" t="s">
        <v>179</v>
      </c>
    </row>
    <row r="576" spans="1:65" s="14" customFormat="1" ht="11.25" x14ac:dyDescent="0.2">
      <c r="B576" s="206"/>
      <c r="C576" s="207"/>
      <c r="D576" s="196" t="s">
        <v>190</v>
      </c>
      <c r="E576" s="208" t="s">
        <v>19</v>
      </c>
      <c r="F576" s="209" t="s">
        <v>194</v>
      </c>
      <c r="G576" s="207"/>
      <c r="H576" s="210">
        <v>932</v>
      </c>
      <c r="I576" s="211"/>
      <c r="J576" s="207"/>
      <c r="K576" s="207"/>
      <c r="L576" s="212"/>
      <c r="M576" s="213"/>
      <c r="N576" s="214"/>
      <c r="O576" s="214"/>
      <c r="P576" s="214"/>
      <c r="Q576" s="214"/>
      <c r="R576" s="214"/>
      <c r="S576" s="214"/>
      <c r="T576" s="215"/>
      <c r="AT576" s="216" t="s">
        <v>190</v>
      </c>
      <c r="AU576" s="216" t="s">
        <v>84</v>
      </c>
      <c r="AV576" s="14" t="s">
        <v>186</v>
      </c>
      <c r="AW576" s="14" t="s">
        <v>35</v>
      </c>
      <c r="AX576" s="14" t="s">
        <v>82</v>
      </c>
      <c r="AY576" s="216" t="s">
        <v>179</v>
      </c>
    </row>
    <row r="577" spans="1:65" s="2" customFormat="1" ht="24.2" customHeight="1" x14ac:dyDescent="0.2">
      <c r="A577" s="36"/>
      <c r="B577" s="37"/>
      <c r="C577" s="227" t="s">
        <v>902</v>
      </c>
      <c r="D577" s="227" t="s">
        <v>259</v>
      </c>
      <c r="E577" s="228" t="s">
        <v>892</v>
      </c>
      <c r="F577" s="229" t="s">
        <v>893</v>
      </c>
      <c r="G577" s="230" t="s">
        <v>99</v>
      </c>
      <c r="H577" s="231">
        <v>978.6</v>
      </c>
      <c r="I577" s="232"/>
      <c r="J577" s="233">
        <f>ROUND(I577*H577,2)</f>
        <v>0</v>
      </c>
      <c r="K577" s="229" t="s">
        <v>185</v>
      </c>
      <c r="L577" s="234"/>
      <c r="M577" s="235" t="s">
        <v>19</v>
      </c>
      <c r="N577" s="236" t="s">
        <v>45</v>
      </c>
      <c r="O577" s="66"/>
      <c r="P577" s="185">
        <f>O577*H577</f>
        <v>0</v>
      </c>
      <c r="Q577" s="185">
        <v>5.0000000000000001E-4</v>
      </c>
      <c r="R577" s="185">
        <f>Q577*H577</f>
        <v>0.48930000000000001</v>
      </c>
      <c r="S577" s="185">
        <v>0</v>
      </c>
      <c r="T577" s="186">
        <f>S577*H577</f>
        <v>0</v>
      </c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R577" s="187" t="s">
        <v>390</v>
      </c>
      <c r="AT577" s="187" t="s">
        <v>259</v>
      </c>
      <c r="AU577" s="187" t="s">
        <v>84</v>
      </c>
      <c r="AY577" s="19" t="s">
        <v>179</v>
      </c>
      <c r="BE577" s="188">
        <f>IF(N577="základní",J577,0)</f>
        <v>0</v>
      </c>
      <c r="BF577" s="188">
        <f>IF(N577="snížená",J577,0)</f>
        <v>0</v>
      </c>
      <c r="BG577" s="188">
        <f>IF(N577="zákl. přenesená",J577,0)</f>
        <v>0</v>
      </c>
      <c r="BH577" s="188">
        <f>IF(N577="sníž. přenesená",J577,0)</f>
        <v>0</v>
      </c>
      <c r="BI577" s="188">
        <f>IF(N577="nulová",J577,0)</f>
        <v>0</v>
      </c>
      <c r="BJ577" s="19" t="s">
        <v>82</v>
      </c>
      <c r="BK577" s="188">
        <f>ROUND(I577*H577,2)</f>
        <v>0</v>
      </c>
      <c r="BL577" s="19" t="s">
        <v>287</v>
      </c>
      <c r="BM577" s="187" t="s">
        <v>903</v>
      </c>
    </row>
    <row r="578" spans="1:65" s="13" customFormat="1" ht="11.25" x14ac:dyDescent="0.2">
      <c r="B578" s="194"/>
      <c r="C578" s="195"/>
      <c r="D578" s="196" t="s">
        <v>190</v>
      </c>
      <c r="E578" s="195"/>
      <c r="F578" s="198" t="s">
        <v>895</v>
      </c>
      <c r="G578" s="195"/>
      <c r="H578" s="199">
        <v>978.6</v>
      </c>
      <c r="I578" s="200"/>
      <c r="J578" s="195"/>
      <c r="K578" s="195"/>
      <c r="L578" s="201"/>
      <c r="M578" s="202"/>
      <c r="N578" s="203"/>
      <c r="O578" s="203"/>
      <c r="P578" s="203"/>
      <c r="Q578" s="203"/>
      <c r="R578" s="203"/>
      <c r="S578" s="203"/>
      <c r="T578" s="204"/>
      <c r="AT578" s="205" t="s">
        <v>190</v>
      </c>
      <c r="AU578" s="205" t="s">
        <v>84</v>
      </c>
      <c r="AV578" s="13" t="s">
        <v>84</v>
      </c>
      <c r="AW578" s="13" t="s">
        <v>4</v>
      </c>
      <c r="AX578" s="13" t="s">
        <v>82</v>
      </c>
      <c r="AY578" s="205" t="s">
        <v>179</v>
      </c>
    </row>
    <row r="579" spans="1:65" s="2" customFormat="1" ht="24.2" customHeight="1" x14ac:dyDescent="0.2">
      <c r="A579" s="36"/>
      <c r="B579" s="37"/>
      <c r="C579" s="176" t="s">
        <v>904</v>
      </c>
      <c r="D579" s="176" t="s">
        <v>181</v>
      </c>
      <c r="E579" s="177" t="s">
        <v>905</v>
      </c>
      <c r="F579" s="178" t="s">
        <v>906</v>
      </c>
      <c r="G579" s="179" t="s">
        <v>99</v>
      </c>
      <c r="H579" s="180">
        <v>143.77099999999999</v>
      </c>
      <c r="I579" s="181"/>
      <c r="J579" s="182">
        <f>ROUND(I579*H579,2)</f>
        <v>0</v>
      </c>
      <c r="K579" s="178" t="s">
        <v>185</v>
      </c>
      <c r="L579" s="41"/>
      <c r="M579" s="183" t="s">
        <v>19</v>
      </c>
      <c r="N579" s="184" t="s">
        <v>45</v>
      </c>
      <c r="O579" s="66"/>
      <c r="P579" s="185">
        <f>O579*H579</f>
        <v>0</v>
      </c>
      <c r="Q579" s="185">
        <v>0</v>
      </c>
      <c r="R579" s="185">
        <f>Q579*H579</f>
        <v>0</v>
      </c>
      <c r="S579" s="185">
        <v>0</v>
      </c>
      <c r="T579" s="186">
        <f>S579*H579</f>
        <v>0</v>
      </c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R579" s="187" t="s">
        <v>287</v>
      </c>
      <c r="AT579" s="187" t="s">
        <v>181</v>
      </c>
      <c r="AU579" s="187" t="s">
        <v>84</v>
      </c>
      <c r="AY579" s="19" t="s">
        <v>179</v>
      </c>
      <c r="BE579" s="188">
        <f>IF(N579="základní",J579,0)</f>
        <v>0</v>
      </c>
      <c r="BF579" s="188">
        <f>IF(N579="snížená",J579,0)</f>
        <v>0</v>
      </c>
      <c r="BG579" s="188">
        <f>IF(N579="zákl. přenesená",J579,0)</f>
        <v>0</v>
      </c>
      <c r="BH579" s="188">
        <f>IF(N579="sníž. přenesená",J579,0)</f>
        <v>0</v>
      </c>
      <c r="BI579" s="188">
        <f>IF(N579="nulová",J579,0)</f>
        <v>0</v>
      </c>
      <c r="BJ579" s="19" t="s">
        <v>82</v>
      </c>
      <c r="BK579" s="188">
        <f>ROUND(I579*H579,2)</f>
        <v>0</v>
      </c>
      <c r="BL579" s="19" t="s">
        <v>287</v>
      </c>
      <c r="BM579" s="187" t="s">
        <v>907</v>
      </c>
    </row>
    <row r="580" spans="1:65" s="2" customFormat="1" ht="11.25" x14ac:dyDescent="0.2">
      <c r="A580" s="36"/>
      <c r="B580" s="37"/>
      <c r="C580" s="38"/>
      <c r="D580" s="189" t="s">
        <v>188</v>
      </c>
      <c r="E580" s="38"/>
      <c r="F580" s="190" t="s">
        <v>908</v>
      </c>
      <c r="G580" s="38"/>
      <c r="H580" s="38"/>
      <c r="I580" s="191"/>
      <c r="J580" s="38"/>
      <c r="K580" s="38"/>
      <c r="L580" s="41"/>
      <c r="M580" s="192"/>
      <c r="N580" s="193"/>
      <c r="O580" s="66"/>
      <c r="P580" s="66"/>
      <c r="Q580" s="66"/>
      <c r="R580" s="66"/>
      <c r="S580" s="66"/>
      <c r="T580" s="67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T580" s="19" t="s">
        <v>188</v>
      </c>
      <c r="AU580" s="19" t="s">
        <v>84</v>
      </c>
    </row>
    <row r="581" spans="1:65" s="15" customFormat="1" ht="22.5" x14ac:dyDescent="0.2">
      <c r="B581" s="217"/>
      <c r="C581" s="218"/>
      <c r="D581" s="196" t="s">
        <v>190</v>
      </c>
      <c r="E581" s="219" t="s">
        <v>19</v>
      </c>
      <c r="F581" s="220" t="s">
        <v>909</v>
      </c>
      <c r="G581" s="218"/>
      <c r="H581" s="219" t="s">
        <v>19</v>
      </c>
      <c r="I581" s="221"/>
      <c r="J581" s="218"/>
      <c r="K581" s="218"/>
      <c r="L581" s="222"/>
      <c r="M581" s="223"/>
      <c r="N581" s="224"/>
      <c r="O581" s="224"/>
      <c r="P581" s="224"/>
      <c r="Q581" s="224"/>
      <c r="R581" s="224"/>
      <c r="S581" s="224"/>
      <c r="T581" s="225"/>
      <c r="AT581" s="226" t="s">
        <v>190</v>
      </c>
      <c r="AU581" s="226" t="s">
        <v>84</v>
      </c>
      <c r="AV581" s="15" t="s">
        <v>82</v>
      </c>
      <c r="AW581" s="15" t="s">
        <v>35</v>
      </c>
      <c r="AX581" s="15" t="s">
        <v>74</v>
      </c>
      <c r="AY581" s="226" t="s">
        <v>179</v>
      </c>
    </row>
    <row r="582" spans="1:65" s="13" customFormat="1" ht="11.25" x14ac:dyDescent="0.2">
      <c r="B582" s="194"/>
      <c r="C582" s="195"/>
      <c r="D582" s="196" t="s">
        <v>190</v>
      </c>
      <c r="E582" s="197" t="s">
        <v>19</v>
      </c>
      <c r="F582" s="198" t="s">
        <v>881</v>
      </c>
      <c r="G582" s="195"/>
      <c r="H582" s="199">
        <v>143.77099999999999</v>
      </c>
      <c r="I582" s="200"/>
      <c r="J582" s="195"/>
      <c r="K582" s="195"/>
      <c r="L582" s="201"/>
      <c r="M582" s="202"/>
      <c r="N582" s="203"/>
      <c r="O582" s="203"/>
      <c r="P582" s="203"/>
      <c r="Q582" s="203"/>
      <c r="R582" s="203"/>
      <c r="S582" s="203"/>
      <c r="T582" s="204"/>
      <c r="AT582" s="205" t="s">
        <v>190</v>
      </c>
      <c r="AU582" s="205" t="s">
        <v>84</v>
      </c>
      <c r="AV582" s="13" t="s">
        <v>84</v>
      </c>
      <c r="AW582" s="13" t="s">
        <v>35</v>
      </c>
      <c r="AX582" s="13" t="s">
        <v>74</v>
      </c>
      <c r="AY582" s="205" t="s">
        <v>179</v>
      </c>
    </row>
    <row r="583" spans="1:65" s="14" customFormat="1" ht="11.25" x14ac:dyDescent="0.2">
      <c r="B583" s="206"/>
      <c r="C583" s="207"/>
      <c r="D583" s="196" t="s">
        <v>190</v>
      </c>
      <c r="E583" s="208" t="s">
        <v>19</v>
      </c>
      <c r="F583" s="209" t="s">
        <v>194</v>
      </c>
      <c r="G583" s="207"/>
      <c r="H583" s="210">
        <v>143.77099999999999</v>
      </c>
      <c r="I583" s="211"/>
      <c r="J583" s="207"/>
      <c r="K583" s="207"/>
      <c r="L583" s="212"/>
      <c r="M583" s="213"/>
      <c r="N583" s="214"/>
      <c r="O583" s="214"/>
      <c r="P583" s="214"/>
      <c r="Q583" s="214"/>
      <c r="R583" s="214"/>
      <c r="S583" s="214"/>
      <c r="T583" s="215"/>
      <c r="AT583" s="216" t="s">
        <v>190</v>
      </c>
      <c r="AU583" s="216" t="s">
        <v>84</v>
      </c>
      <c r="AV583" s="14" t="s">
        <v>186</v>
      </c>
      <c r="AW583" s="14" t="s">
        <v>35</v>
      </c>
      <c r="AX583" s="14" t="s">
        <v>82</v>
      </c>
      <c r="AY583" s="216" t="s">
        <v>179</v>
      </c>
    </row>
    <row r="584" spans="1:65" s="2" customFormat="1" ht="24.2" customHeight="1" x14ac:dyDescent="0.2">
      <c r="A584" s="36"/>
      <c r="B584" s="37"/>
      <c r="C584" s="227" t="s">
        <v>910</v>
      </c>
      <c r="D584" s="227" t="s">
        <v>259</v>
      </c>
      <c r="E584" s="228" t="s">
        <v>892</v>
      </c>
      <c r="F584" s="229" t="s">
        <v>893</v>
      </c>
      <c r="G584" s="230" t="s">
        <v>99</v>
      </c>
      <c r="H584" s="231">
        <v>150.96</v>
      </c>
      <c r="I584" s="232"/>
      <c r="J584" s="233">
        <f>ROUND(I584*H584,2)</f>
        <v>0</v>
      </c>
      <c r="K584" s="229" t="s">
        <v>185</v>
      </c>
      <c r="L584" s="234"/>
      <c r="M584" s="235" t="s">
        <v>19</v>
      </c>
      <c r="N584" s="236" t="s">
        <v>45</v>
      </c>
      <c r="O584" s="66"/>
      <c r="P584" s="185">
        <f>O584*H584</f>
        <v>0</v>
      </c>
      <c r="Q584" s="185">
        <v>5.0000000000000001E-4</v>
      </c>
      <c r="R584" s="185">
        <f>Q584*H584</f>
        <v>7.5480000000000005E-2</v>
      </c>
      <c r="S584" s="185">
        <v>0</v>
      </c>
      <c r="T584" s="186">
        <f>S584*H584</f>
        <v>0</v>
      </c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R584" s="187" t="s">
        <v>390</v>
      </c>
      <c r="AT584" s="187" t="s">
        <v>259</v>
      </c>
      <c r="AU584" s="187" t="s">
        <v>84</v>
      </c>
      <c r="AY584" s="19" t="s">
        <v>179</v>
      </c>
      <c r="BE584" s="188">
        <f>IF(N584="základní",J584,0)</f>
        <v>0</v>
      </c>
      <c r="BF584" s="188">
        <f>IF(N584="snížená",J584,0)</f>
        <v>0</v>
      </c>
      <c r="BG584" s="188">
        <f>IF(N584="zákl. přenesená",J584,0)</f>
        <v>0</v>
      </c>
      <c r="BH584" s="188">
        <f>IF(N584="sníž. přenesená",J584,0)</f>
        <v>0</v>
      </c>
      <c r="BI584" s="188">
        <f>IF(N584="nulová",J584,0)</f>
        <v>0</v>
      </c>
      <c r="BJ584" s="19" t="s">
        <v>82</v>
      </c>
      <c r="BK584" s="188">
        <f>ROUND(I584*H584,2)</f>
        <v>0</v>
      </c>
      <c r="BL584" s="19" t="s">
        <v>287</v>
      </c>
      <c r="BM584" s="187" t="s">
        <v>911</v>
      </c>
    </row>
    <row r="585" spans="1:65" s="13" customFormat="1" ht="11.25" x14ac:dyDescent="0.2">
      <c r="B585" s="194"/>
      <c r="C585" s="195"/>
      <c r="D585" s="196" t="s">
        <v>190</v>
      </c>
      <c r="E585" s="195"/>
      <c r="F585" s="198" t="s">
        <v>912</v>
      </c>
      <c r="G585" s="195"/>
      <c r="H585" s="199">
        <v>150.96</v>
      </c>
      <c r="I585" s="200"/>
      <c r="J585" s="195"/>
      <c r="K585" s="195"/>
      <c r="L585" s="201"/>
      <c r="M585" s="202"/>
      <c r="N585" s="203"/>
      <c r="O585" s="203"/>
      <c r="P585" s="203"/>
      <c r="Q585" s="203"/>
      <c r="R585" s="203"/>
      <c r="S585" s="203"/>
      <c r="T585" s="204"/>
      <c r="AT585" s="205" t="s">
        <v>190</v>
      </c>
      <c r="AU585" s="205" t="s">
        <v>84</v>
      </c>
      <c r="AV585" s="13" t="s">
        <v>84</v>
      </c>
      <c r="AW585" s="13" t="s">
        <v>4</v>
      </c>
      <c r="AX585" s="13" t="s">
        <v>82</v>
      </c>
      <c r="AY585" s="205" t="s">
        <v>179</v>
      </c>
    </row>
    <row r="586" spans="1:65" s="2" customFormat="1" ht="24.2" customHeight="1" x14ac:dyDescent="0.2">
      <c r="A586" s="36"/>
      <c r="B586" s="37"/>
      <c r="C586" s="176" t="s">
        <v>913</v>
      </c>
      <c r="D586" s="176" t="s">
        <v>181</v>
      </c>
      <c r="E586" s="177" t="s">
        <v>914</v>
      </c>
      <c r="F586" s="178" t="s">
        <v>915</v>
      </c>
      <c r="G586" s="179" t="s">
        <v>99</v>
      </c>
      <c r="H586" s="180">
        <v>143.77099999999999</v>
      </c>
      <c r="I586" s="181"/>
      <c r="J586" s="182">
        <f>ROUND(I586*H586,2)</f>
        <v>0</v>
      </c>
      <c r="K586" s="178" t="s">
        <v>185</v>
      </c>
      <c r="L586" s="41"/>
      <c r="M586" s="183" t="s">
        <v>19</v>
      </c>
      <c r="N586" s="184" t="s">
        <v>45</v>
      </c>
      <c r="O586" s="66"/>
      <c r="P586" s="185">
        <f>O586*H586</f>
        <v>0</v>
      </c>
      <c r="Q586" s="185">
        <v>0</v>
      </c>
      <c r="R586" s="185">
        <f>Q586*H586</f>
        <v>0</v>
      </c>
      <c r="S586" s="185">
        <v>0</v>
      </c>
      <c r="T586" s="186">
        <f>S586*H586</f>
        <v>0</v>
      </c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R586" s="187" t="s">
        <v>287</v>
      </c>
      <c r="AT586" s="187" t="s">
        <v>181</v>
      </c>
      <c r="AU586" s="187" t="s">
        <v>84</v>
      </c>
      <c r="AY586" s="19" t="s">
        <v>179</v>
      </c>
      <c r="BE586" s="188">
        <f>IF(N586="základní",J586,0)</f>
        <v>0</v>
      </c>
      <c r="BF586" s="188">
        <f>IF(N586="snížená",J586,0)</f>
        <v>0</v>
      </c>
      <c r="BG586" s="188">
        <f>IF(N586="zákl. přenesená",J586,0)</f>
        <v>0</v>
      </c>
      <c r="BH586" s="188">
        <f>IF(N586="sníž. přenesená",J586,0)</f>
        <v>0</v>
      </c>
      <c r="BI586" s="188">
        <f>IF(N586="nulová",J586,0)</f>
        <v>0</v>
      </c>
      <c r="BJ586" s="19" t="s">
        <v>82</v>
      </c>
      <c r="BK586" s="188">
        <f>ROUND(I586*H586,2)</f>
        <v>0</v>
      </c>
      <c r="BL586" s="19" t="s">
        <v>287</v>
      </c>
      <c r="BM586" s="187" t="s">
        <v>916</v>
      </c>
    </row>
    <row r="587" spans="1:65" s="2" customFormat="1" ht="11.25" x14ac:dyDescent="0.2">
      <c r="A587" s="36"/>
      <c r="B587" s="37"/>
      <c r="C587" s="38"/>
      <c r="D587" s="189" t="s">
        <v>188</v>
      </c>
      <c r="E587" s="38"/>
      <c r="F587" s="190" t="s">
        <v>917</v>
      </c>
      <c r="G587" s="38"/>
      <c r="H587" s="38"/>
      <c r="I587" s="191"/>
      <c r="J587" s="38"/>
      <c r="K587" s="38"/>
      <c r="L587" s="41"/>
      <c r="M587" s="192"/>
      <c r="N587" s="193"/>
      <c r="O587" s="66"/>
      <c r="P587" s="66"/>
      <c r="Q587" s="66"/>
      <c r="R587" s="66"/>
      <c r="S587" s="66"/>
      <c r="T587" s="67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T587" s="19" t="s">
        <v>188</v>
      </c>
      <c r="AU587" s="19" t="s">
        <v>84</v>
      </c>
    </row>
    <row r="588" spans="1:65" s="15" customFormat="1" ht="22.5" x14ac:dyDescent="0.2">
      <c r="B588" s="217"/>
      <c r="C588" s="218"/>
      <c r="D588" s="196" t="s">
        <v>190</v>
      </c>
      <c r="E588" s="219" t="s">
        <v>19</v>
      </c>
      <c r="F588" s="220" t="s">
        <v>918</v>
      </c>
      <c r="G588" s="218"/>
      <c r="H588" s="219" t="s">
        <v>19</v>
      </c>
      <c r="I588" s="221"/>
      <c r="J588" s="218"/>
      <c r="K588" s="218"/>
      <c r="L588" s="222"/>
      <c r="M588" s="223"/>
      <c r="N588" s="224"/>
      <c r="O588" s="224"/>
      <c r="P588" s="224"/>
      <c r="Q588" s="224"/>
      <c r="R588" s="224"/>
      <c r="S588" s="224"/>
      <c r="T588" s="225"/>
      <c r="AT588" s="226" t="s">
        <v>190</v>
      </c>
      <c r="AU588" s="226" t="s">
        <v>84</v>
      </c>
      <c r="AV588" s="15" t="s">
        <v>82</v>
      </c>
      <c r="AW588" s="15" t="s">
        <v>35</v>
      </c>
      <c r="AX588" s="15" t="s">
        <v>74</v>
      </c>
      <c r="AY588" s="226" t="s">
        <v>179</v>
      </c>
    </row>
    <row r="589" spans="1:65" s="13" customFormat="1" ht="11.25" x14ac:dyDescent="0.2">
      <c r="B589" s="194"/>
      <c r="C589" s="195"/>
      <c r="D589" s="196" t="s">
        <v>190</v>
      </c>
      <c r="E589" s="197" t="s">
        <v>19</v>
      </c>
      <c r="F589" s="198" t="s">
        <v>881</v>
      </c>
      <c r="G589" s="195"/>
      <c r="H589" s="199">
        <v>143.77099999999999</v>
      </c>
      <c r="I589" s="200"/>
      <c r="J589" s="195"/>
      <c r="K589" s="195"/>
      <c r="L589" s="201"/>
      <c r="M589" s="202"/>
      <c r="N589" s="203"/>
      <c r="O589" s="203"/>
      <c r="P589" s="203"/>
      <c r="Q589" s="203"/>
      <c r="R589" s="203"/>
      <c r="S589" s="203"/>
      <c r="T589" s="204"/>
      <c r="AT589" s="205" t="s">
        <v>190</v>
      </c>
      <c r="AU589" s="205" t="s">
        <v>84</v>
      </c>
      <c r="AV589" s="13" t="s">
        <v>84</v>
      </c>
      <c r="AW589" s="13" t="s">
        <v>35</v>
      </c>
      <c r="AX589" s="13" t="s">
        <v>74</v>
      </c>
      <c r="AY589" s="205" t="s">
        <v>179</v>
      </c>
    </row>
    <row r="590" spans="1:65" s="14" customFormat="1" ht="11.25" x14ac:dyDescent="0.2">
      <c r="B590" s="206"/>
      <c r="C590" s="207"/>
      <c r="D590" s="196" t="s">
        <v>190</v>
      </c>
      <c r="E590" s="208" t="s">
        <v>19</v>
      </c>
      <c r="F590" s="209" t="s">
        <v>194</v>
      </c>
      <c r="G590" s="207"/>
      <c r="H590" s="210">
        <v>143.77099999999999</v>
      </c>
      <c r="I590" s="211"/>
      <c r="J590" s="207"/>
      <c r="K590" s="207"/>
      <c r="L590" s="212"/>
      <c r="M590" s="213"/>
      <c r="N590" s="214"/>
      <c r="O590" s="214"/>
      <c r="P590" s="214"/>
      <c r="Q590" s="214"/>
      <c r="R590" s="214"/>
      <c r="S590" s="214"/>
      <c r="T590" s="215"/>
      <c r="AT590" s="216" t="s">
        <v>190</v>
      </c>
      <c r="AU590" s="216" t="s">
        <v>84</v>
      </c>
      <c r="AV590" s="14" t="s">
        <v>186</v>
      </c>
      <c r="AW590" s="14" t="s">
        <v>35</v>
      </c>
      <c r="AX590" s="14" t="s">
        <v>82</v>
      </c>
      <c r="AY590" s="216" t="s">
        <v>179</v>
      </c>
    </row>
    <row r="591" spans="1:65" s="2" customFormat="1" ht="24.2" customHeight="1" x14ac:dyDescent="0.2">
      <c r="A591" s="36"/>
      <c r="B591" s="37"/>
      <c r="C591" s="227" t="s">
        <v>919</v>
      </c>
      <c r="D591" s="227" t="s">
        <v>259</v>
      </c>
      <c r="E591" s="228" t="s">
        <v>892</v>
      </c>
      <c r="F591" s="229" t="s">
        <v>893</v>
      </c>
      <c r="G591" s="230" t="s">
        <v>99</v>
      </c>
      <c r="H591" s="231">
        <v>150.96</v>
      </c>
      <c r="I591" s="232"/>
      <c r="J591" s="233">
        <f>ROUND(I591*H591,2)</f>
        <v>0</v>
      </c>
      <c r="K591" s="229" t="s">
        <v>185</v>
      </c>
      <c r="L591" s="234"/>
      <c r="M591" s="235" t="s">
        <v>19</v>
      </c>
      <c r="N591" s="236" t="s">
        <v>45</v>
      </c>
      <c r="O591" s="66"/>
      <c r="P591" s="185">
        <f>O591*H591</f>
        <v>0</v>
      </c>
      <c r="Q591" s="185">
        <v>5.0000000000000001E-4</v>
      </c>
      <c r="R591" s="185">
        <f>Q591*H591</f>
        <v>7.5480000000000005E-2</v>
      </c>
      <c r="S591" s="185">
        <v>0</v>
      </c>
      <c r="T591" s="186">
        <f>S591*H591</f>
        <v>0</v>
      </c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R591" s="187" t="s">
        <v>390</v>
      </c>
      <c r="AT591" s="187" t="s">
        <v>259</v>
      </c>
      <c r="AU591" s="187" t="s">
        <v>84</v>
      </c>
      <c r="AY591" s="19" t="s">
        <v>179</v>
      </c>
      <c r="BE591" s="188">
        <f>IF(N591="základní",J591,0)</f>
        <v>0</v>
      </c>
      <c r="BF591" s="188">
        <f>IF(N591="snížená",J591,0)</f>
        <v>0</v>
      </c>
      <c r="BG591" s="188">
        <f>IF(N591="zákl. přenesená",J591,0)</f>
        <v>0</v>
      </c>
      <c r="BH591" s="188">
        <f>IF(N591="sníž. přenesená",J591,0)</f>
        <v>0</v>
      </c>
      <c r="BI591" s="188">
        <f>IF(N591="nulová",J591,0)</f>
        <v>0</v>
      </c>
      <c r="BJ591" s="19" t="s">
        <v>82</v>
      </c>
      <c r="BK591" s="188">
        <f>ROUND(I591*H591,2)</f>
        <v>0</v>
      </c>
      <c r="BL591" s="19" t="s">
        <v>287</v>
      </c>
      <c r="BM591" s="187" t="s">
        <v>920</v>
      </c>
    </row>
    <row r="592" spans="1:65" s="13" customFormat="1" ht="11.25" x14ac:dyDescent="0.2">
      <c r="B592" s="194"/>
      <c r="C592" s="195"/>
      <c r="D592" s="196" t="s">
        <v>190</v>
      </c>
      <c r="E592" s="195"/>
      <c r="F592" s="198" t="s">
        <v>912</v>
      </c>
      <c r="G592" s="195"/>
      <c r="H592" s="199">
        <v>150.96</v>
      </c>
      <c r="I592" s="200"/>
      <c r="J592" s="195"/>
      <c r="K592" s="195"/>
      <c r="L592" s="201"/>
      <c r="M592" s="202"/>
      <c r="N592" s="203"/>
      <c r="O592" s="203"/>
      <c r="P592" s="203"/>
      <c r="Q592" s="203"/>
      <c r="R592" s="203"/>
      <c r="S592" s="203"/>
      <c r="T592" s="204"/>
      <c r="AT592" s="205" t="s">
        <v>190</v>
      </c>
      <c r="AU592" s="205" t="s">
        <v>84</v>
      </c>
      <c r="AV592" s="13" t="s">
        <v>84</v>
      </c>
      <c r="AW592" s="13" t="s">
        <v>4</v>
      </c>
      <c r="AX592" s="13" t="s">
        <v>82</v>
      </c>
      <c r="AY592" s="205" t="s">
        <v>179</v>
      </c>
    </row>
    <row r="593" spans="1:65" s="2" customFormat="1" ht="49.15" customHeight="1" x14ac:dyDescent="0.2">
      <c r="A593" s="36"/>
      <c r="B593" s="37"/>
      <c r="C593" s="176" t="s">
        <v>921</v>
      </c>
      <c r="D593" s="176" t="s">
        <v>181</v>
      </c>
      <c r="E593" s="177" t="s">
        <v>922</v>
      </c>
      <c r="F593" s="178" t="s">
        <v>923</v>
      </c>
      <c r="G593" s="179" t="s">
        <v>111</v>
      </c>
      <c r="H593" s="180">
        <v>162.5</v>
      </c>
      <c r="I593" s="181"/>
      <c r="J593" s="182">
        <f>ROUND(I593*H593,2)</f>
        <v>0</v>
      </c>
      <c r="K593" s="178" t="s">
        <v>185</v>
      </c>
      <c r="L593" s="41"/>
      <c r="M593" s="183" t="s">
        <v>19</v>
      </c>
      <c r="N593" s="184" t="s">
        <v>45</v>
      </c>
      <c r="O593" s="66"/>
      <c r="P593" s="185">
        <f>O593*H593</f>
        <v>0</v>
      </c>
      <c r="Q593" s="185">
        <v>3.0000000000000001E-5</v>
      </c>
      <c r="R593" s="185">
        <f>Q593*H593</f>
        <v>4.875E-3</v>
      </c>
      <c r="S593" s="185">
        <v>0</v>
      </c>
      <c r="T593" s="186">
        <f>S593*H593</f>
        <v>0</v>
      </c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R593" s="187" t="s">
        <v>287</v>
      </c>
      <c r="AT593" s="187" t="s">
        <v>181</v>
      </c>
      <c r="AU593" s="187" t="s">
        <v>84</v>
      </c>
      <c r="AY593" s="19" t="s">
        <v>179</v>
      </c>
      <c r="BE593" s="188">
        <f>IF(N593="základní",J593,0)</f>
        <v>0</v>
      </c>
      <c r="BF593" s="188">
        <f>IF(N593="snížená",J593,0)</f>
        <v>0</v>
      </c>
      <c r="BG593" s="188">
        <f>IF(N593="zákl. přenesená",J593,0)</f>
        <v>0</v>
      </c>
      <c r="BH593" s="188">
        <f>IF(N593="sníž. přenesená",J593,0)</f>
        <v>0</v>
      </c>
      <c r="BI593" s="188">
        <f>IF(N593="nulová",J593,0)</f>
        <v>0</v>
      </c>
      <c r="BJ593" s="19" t="s">
        <v>82</v>
      </c>
      <c r="BK593" s="188">
        <f>ROUND(I593*H593,2)</f>
        <v>0</v>
      </c>
      <c r="BL593" s="19" t="s">
        <v>287</v>
      </c>
      <c r="BM593" s="187" t="s">
        <v>924</v>
      </c>
    </row>
    <row r="594" spans="1:65" s="2" customFormat="1" ht="11.25" x14ac:dyDescent="0.2">
      <c r="A594" s="36"/>
      <c r="B594" s="37"/>
      <c r="C594" s="38"/>
      <c r="D594" s="189" t="s">
        <v>188</v>
      </c>
      <c r="E594" s="38"/>
      <c r="F594" s="190" t="s">
        <v>925</v>
      </c>
      <c r="G594" s="38"/>
      <c r="H594" s="38"/>
      <c r="I594" s="191"/>
      <c r="J594" s="38"/>
      <c r="K594" s="38"/>
      <c r="L594" s="41"/>
      <c r="M594" s="192"/>
      <c r="N594" s="193"/>
      <c r="O594" s="66"/>
      <c r="P594" s="66"/>
      <c r="Q594" s="66"/>
      <c r="R594" s="66"/>
      <c r="S594" s="66"/>
      <c r="T594" s="67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T594" s="19" t="s">
        <v>188</v>
      </c>
      <c r="AU594" s="19" t="s">
        <v>84</v>
      </c>
    </row>
    <row r="595" spans="1:65" s="13" customFormat="1" ht="11.25" x14ac:dyDescent="0.2">
      <c r="B595" s="194"/>
      <c r="C595" s="195"/>
      <c r="D595" s="196" t="s">
        <v>190</v>
      </c>
      <c r="E595" s="197" t="s">
        <v>19</v>
      </c>
      <c r="F595" s="198" t="s">
        <v>926</v>
      </c>
      <c r="G595" s="195"/>
      <c r="H595" s="199">
        <v>162.5</v>
      </c>
      <c r="I595" s="200"/>
      <c r="J595" s="195"/>
      <c r="K595" s="195"/>
      <c r="L595" s="201"/>
      <c r="M595" s="202"/>
      <c r="N595" s="203"/>
      <c r="O595" s="203"/>
      <c r="P595" s="203"/>
      <c r="Q595" s="203"/>
      <c r="R595" s="203"/>
      <c r="S595" s="203"/>
      <c r="T595" s="204"/>
      <c r="AT595" s="205" t="s">
        <v>190</v>
      </c>
      <c r="AU595" s="205" t="s">
        <v>84</v>
      </c>
      <c r="AV595" s="13" t="s">
        <v>84</v>
      </c>
      <c r="AW595" s="13" t="s">
        <v>35</v>
      </c>
      <c r="AX595" s="13" t="s">
        <v>74</v>
      </c>
      <c r="AY595" s="205" t="s">
        <v>179</v>
      </c>
    </row>
    <row r="596" spans="1:65" s="14" customFormat="1" ht="11.25" x14ac:dyDescent="0.2">
      <c r="B596" s="206"/>
      <c r="C596" s="207"/>
      <c r="D596" s="196" t="s">
        <v>190</v>
      </c>
      <c r="E596" s="208" t="s">
        <v>19</v>
      </c>
      <c r="F596" s="209" t="s">
        <v>194</v>
      </c>
      <c r="G596" s="207"/>
      <c r="H596" s="210">
        <v>162.5</v>
      </c>
      <c r="I596" s="211"/>
      <c r="J596" s="207"/>
      <c r="K596" s="207"/>
      <c r="L596" s="212"/>
      <c r="M596" s="213"/>
      <c r="N596" s="214"/>
      <c r="O596" s="214"/>
      <c r="P596" s="214"/>
      <c r="Q596" s="214"/>
      <c r="R596" s="214"/>
      <c r="S596" s="214"/>
      <c r="T596" s="215"/>
      <c r="AT596" s="216" t="s">
        <v>190</v>
      </c>
      <c r="AU596" s="216" t="s">
        <v>84</v>
      </c>
      <c r="AV596" s="14" t="s">
        <v>186</v>
      </c>
      <c r="AW596" s="14" t="s">
        <v>35</v>
      </c>
      <c r="AX596" s="14" t="s">
        <v>82</v>
      </c>
      <c r="AY596" s="216" t="s">
        <v>179</v>
      </c>
    </row>
    <row r="597" spans="1:65" s="2" customFormat="1" ht="24.2" customHeight="1" x14ac:dyDescent="0.2">
      <c r="A597" s="36"/>
      <c r="B597" s="37"/>
      <c r="C597" s="227" t="s">
        <v>927</v>
      </c>
      <c r="D597" s="227" t="s">
        <v>259</v>
      </c>
      <c r="E597" s="228" t="s">
        <v>928</v>
      </c>
      <c r="F597" s="229" t="s">
        <v>929</v>
      </c>
      <c r="G597" s="230" t="s">
        <v>111</v>
      </c>
      <c r="H597" s="231">
        <v>175.5</v>
      </c>
      <c r="I597" s="232"/>
      <c r="J597" s="233">
        <f>ROUND(I597*H597,2)</f>
        <v>0</v>
      </c>
      <c r="K597" s="229" t="s">
        <v>19</v>
      </c>
      <c r="L597" s="234"/>
      <c r="M597" s="235" t="s">
        <v>19</v>
      </c>
      <c r="N597" s="236" t="s">
        <v>45</v>
      </c>
      <c r="O597" s="66"/>
      <c r="P597" s="185">
        <f>O597*H597</f>
        <v>0</v>
      </c>
      <c r="Q597" s="185">
        <v>7.5000000000000002E-4</v>
      </c>
      <c r="R597" s="185">
        <f>Q597*H597</f>
        <v>0.13162499999999999</v>
      </c>
      <c r="S597" s="185">
        <v>0</v>
      </c>
      <c r="T597" s="186">
        <f>S597*H597</f>
        <v>0</v>
      </c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R597" s="187" t="s">
        <v>390</v>
      </c>
      <c r="AT597" s="187" t="s">
        <v>259</v>
      </c>
      <c r="AU597" s="187" t="s">
        <v>84</v>
      </c>
      <c r="AY597" s="19" t="s">
        <v>179</v>
      </c>
      <c r="BE597" s="188">
        <f>IF(N597="základní",J597,0)</f>
        <v>0</v>
      </c>
      <c r="BF597" s="188">
        <f>IF(N597="snížená",J597,0)</f>
        <v>0</v>
      </c>
      <c r="BG597" s="188">
        <f>IF(N597="zákl. přenesená",J597,0)</f>
        <v>0</v>
      </c>
      <c r="BH597" s="188">
        <f>IF(N597="sníž. přenesená",J597,0)</f>
        <v>0</v>
      </c>
      <c r="BI597" s="188">
        <f>IF(N597="nulová",J597,0)</f>
        <v>0</v>
      </c>
      <c r="BJ597" s="19" t="s">
        <v>82</v>
      </c>
      <c r="BK597" s="188">
        <f>ROUND(I597*H597,2)</f>
        <v>0</v>
      </c>
      <c r="BL597" s="19" t="s">
        <v>287</v>
      </c>
      <c r="BM597" s="187" t="s">
        <v>930</v>
      </c>
    </row>
    <row r="598" spans="1:65" s="2" customFormat="1" ht="58.5" x14ac:dyDescent="0.2">
      <c r="A598" s="36"/>
      <c r="B598" s="37"/>
      <c r="C598" s="38"/>
      <c r="D598" s="196" t="s">
        <v>300</v>
      </c>
      <c r="E598" s="38"/>
      <c r="F598" s="237" t="s">
        <v>931</v>
      </c>
      <c r="G598" s="38"/>
      <c r="H598" s="38"/>
      <c r="I598" s="191"/>
      <c r="J598" s="38"/>
      <c r="K598" s="38"/>
      <c r="L598" s="41"/>
      <c r="M598" s="192"/>
      <c r="N598" s="193"/>
      <c r="O598" s="66"/>
      <c r="P598" s="66"/>
      <c r="Q598" s="66"/>
      <c r="R598" s="66"/>
      <c r="S598" s="66"/>
      <c r="T598" s="67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T598" s="19" t="s">
        <v>300</v>
      </c>
      <c r="AU598" s="19" t="s">
        <v>84</v>
      </c>
    </row>
    <row r="599" spans="1:65" s="13" customFormat="1" ht="33.75" x14ac:dyDescent="0.2">
      <c r="B599" s="194"/>
      <c r="C599" s="195"/>
      <c r="D599" s="196" t="s">
        <v>190</v>
      </c>
      <c r="E599" s="197" t="s">
        <v>19</v>
      </c>
      <c r="F599" s="198" t="s">
        <v>932</v>
      </c>
      <c r="G599" s="195"/>
      <c r="H599" s="199">
        <v>162.5</v>
      </c>
      <c r="I599" s="200"/>
      <c r="J599" s="195"/>
      <c r="K599" s="195"/>
      <c r="L599" s="201"/>
      <c r="M599" s="202"/>
      <c r="N599" s="203"/>
      <c r="O599" s="203"/>
      <c r="P599" s="203"/>
      <c r="Q599" s="203"/>
      <c r="R599" s="203"/>
      <c r="S599" s="203"/>
      <c r="T599" s="204"/>
      <c r="AT599" s="205" t="s">
        <v>190</v>
      </c>
      <c r="AU599" s="205" t="s">
        <v>84</v>
      </c>
      <c r="AV599" s="13" t="s">
        <v>84</v>
      </c>
      <c r="AW599" s="13" t="s">
        <v>35</v>
      </c>
      <c r="AX599" s="13" t="s">
        <v>74</v>
      </c>
      <c r="AY599" s="205" t="s">
        <v>179</v>
      </c>
    </row>
    <row r="600" spans="1:65" s="14" customFormat="1" ht="11.25" x14ac:dyDescent="0.2">
      <c r="B600" s="206"/>
      <c r="C600" s="207"/>
      <c r="D600" s="196" t="s">
        <v>190</v>
      </c>
      <c r="E600" s="208" t="s">
        <v>19</v>
      </c>
      <c r="F600" s="209" t="s">
        <v>194</v>
      </c>
      <c r="G600" s="207"/>
      <c r="H600" s="210">
        <v>162.5</v>
      </c>
      <c r="I600" s="211"/>
      <c r="J600" s="207"/>
      <c r="K600" s="207"/>
      <c r="L600" s="212"/>
      <c r="M600" s="213"/>
      <c r="N600" s="214"/>
      <c r="O600" s="214"/>
      <c r="P600" s="214"/>
      <c r="Q600" s="214"/>
      <c r="R600" s="214"/>
      <c r="S600" s="214"/>
      <c r="T600" s="215"/>
      <c r="AT600" s="216" t="s">
        <v>190</v>
      </c>
      <c r="AU600" s="216" t="s">
        <v>84</v>
      </c>
      <c r="AV600" s="14" t="s">
        <v>186</v>
      </c>
      <c r="AW600" s="14" t="s">
        <v>35</v>
      </c>
      <c r="AX600" s="14" t="s">
        <v>82</v>
      </c>
      <c r="AY600" s="216" t="s">
        <v>179</v>
      </c>
    </row>
    <row r="601" spans="1:65" s="13" customFormat="1" ht="11.25" x14ac:dyDescent="0.2">
      <c r="B601" s="194"/>
      <c r="C601" s="195"/>
      <c r="D601" s="196" t="s">
        <v>190</v>
      </c>
      <c r="E601" s="195"/>
      <c r="F601" s="198" t="s">
        <v>933</v>
      </c>
      <c r="G601" s="195"/>
      <c r="H601" s="199">
        <v>175.5</v>
      </c>
      <c r="I601" s="200"/>
      <c r="J601" s="195"/>
      <c r="K601" s="195"/>
      <c r="L601" s="201"/>
      <c r="M601" s="202"/>
      <c r="N601" s="203"/>
      <c r="O601" s="203"/>
      <c r="P601" s="203"/>
      <c r="Q601" s="203"/>
      <c r="R601" s="203"/>
      <c r="S601" s="203"/>
      <c r="T601" s="204"/>
      <c r="AT601" s="205" t="s">
        <v>190</v>
      </c>
      <c r="AU601" s="205" t="s">
        <v>84</v>
      </c>
      <c r="AV601" s="13" t="s">
        <v>84</v>
      </c>
      <c r="AW601" s="13" t="s">
        <v>4</v>
      </c>
      <c r="AX601" s="13" t="s">
        <v>82</v>
      </c>
      <c r="AY601" s="205" t="s">
        <v>179</v>
      </c>
    </row>
    <row r="602" spans="1:65" s="2" customFormat="1" ht="55.5" customHeight="1" x14ac:dyDescent="0.2">
      <c r="A602" s="36"/>
      <c r="B602" s="37"/>
      <c r="C602" s="176" t="s">
        <v>934</v>
      </c>
      <c r="D602" s="176" t="s">
        <v>181</v>
      </c>
      <c r="E602" s="177" t="s">
        <v>935</v>
      </c>
      <c r="F602" s="178" t="s">
        <v>936</v>
      </c>
      <c r="G602" s="179" t="s">
        <v>937</v>
      </c>
      <c r="H602" s="238"/>
      <c r="I602" s="181"/>
      <c r="J602" s="182">
        <f>ROUND(I602*H602,2)</f>
        <v>0</v>
      </c>
      <c r="K602" s="178" t="s">
        <v>185</v>
      </c>
      <c r="L602" s="41"/>
      <c r="M602" s="183" t="s">
        <v>19</v>
      </c>
      <c r="N602" s="184" t="s">
        <v>45</v>
      </c>
      <c r="O602" s="66"/>
      <c r="P602" s="185">
        <f>O602*H602</f>
        <v>0</v>
      </c>
      <c r="Q602" s="185">
        <v>0</v>
      </c>
      <c r="R602" s="185">
        <f>Q602*H602</f>
        <v>0</v>
      </c>
      <c r="S602" s="185">
        <v>0</v>
      </c>
      <c r="T602" s="186">
        <f>S602*H602</f>
        <v>0</v>
      </c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R602" s="187" t="s">
        <v>287</v>
      </c>
      <c r="AT602" s="187" t="s">
        <v>181</v>
      </c>
      <c r="AU602" s="187" t="s">
        <v>84</v>
      </c>
      <c r="AY602" s="19" t="s">
        <v>179</v>
      </c>
      <c r="BE602" s="188">
        <f>IF(N602="základní",J602,0)</f>
        <v>0</v>
      </c>
      <c r="BF602" s="188">
        <f>IF(N602="snížená",J602,0)</f>
        <v>0</v>
      </c>
      <c r="BG602" s="188">
        <f>IF(N602="zákl. přenesená",J602,0)</f>
        <v>0</v>
      </c>
      <c r="BH602" s="188">
        <f>IF(N602="sníž. přenesená",J602,0)</f>
        <v>0</v>
      </c>
      <c r="BI602" s="188">
        <f>IF(N602="nulová",J602,0)</f>
        <v>0</v>
      </c>
      <c r="BJ602" s="19" t="s">
        <v>82</v>
      </c>
      <c r="BK602" s="188">
        <f>ROUND(I602*H602,2)</f>
        <v>0</v>
      </c>
      <c r="BL602" s="19" t="s">
        <v>287</v>
      </c>
      <c r="BM602" s="187" t="s">
        <v>938</v>
      </c>
    </row>
    <row r="603" spans="1:65" s="2" customFormat="1" ht="11.25" x14ac:dyDescent="0.2">
      <c r="A603" s="36"/>
      <c r="B603" s="37"/>
      <c r="C603" s="38"/>
      <c r="D603" s="189" t="s">
        <v>188</v>
      </c>
      <c r="E603" s="38"/>
      <c r="F603" s="190" t="s">
        <v>939</v>
      </c>
      <c r="G603" s="38"/>
      <c r="H603" s="38"/>
      <c r="I603" s="191"/>
      <c r="J603" s="38"/>
      <c r="K603" s="38"/>
      <c r="L603" s="41"/>
      <c r="M603" s="192"/>
      <c r="N603" s="193"/>
      <c r="O603" s="66"/>
      <c r="P603" s="66"/>
      <c r="Q603" s="66"/>
      <c r="R603" s="66"/>
      <c r="S603" s="66"/>
      <c r="T603" s="67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T603" s="19" t="s">
        <v>188</v>
      </c>
      <c r="AU603" s="19" t="s">
        <v>84</v>
      </c>
    </row>
    <row r="604" spans="1:65" s="2" customFormat="1" ht="66.75" customHeight="1" x14ac:dyDescent="0.2">
      <c r="A604" s="36"/>
      <c r="B604" s="37"/>
      <c r="C604" s="176" t="s">
        <v>940</v>
      </c>
      <c r="D604" s="176" t="s">
        <v>181</v>
      </c>
      <c r="E604" s="177" t="s">
        <v>941</v>
      </c>
      <c r="F604" s="178" t="s">
        <v>942</v>
      </c>
      <c r="G604" s="179" t="s">
        <v>937</v>
      </c>
      <c r="H604" s="238"/>
      <c r="I604" s="181"/>
      <c r="J604" s="182">
        <f>ROUND(I604*H604,2)</f>
        <v>0</v>
      </c>
      <c r="K604" s="178" t="s">
        <v>185</v>
      </c>
      <c r="L604" s="41"/>
      <c r="M604" s="183" t="s">
        <v>19</v>
      </c>
      <c r="N604" s="184" t="s">
        <v>45</v>
      </c>
      <c r="O604" s="66"/>
      <c r="P604" s="185">
        <f>O604*H604</f>
        <v>0</v>
      </c>
      <c r="Q604" s="185">
        <v>0</v>
      </c>
      <c r="R604" s="185">
        <f>Q604*H604</f>
        <v>0</v>
      </c>
      <c r="S604" s="185">
        <v>0</v>
      </c>
      <c r="T604" s="186">
        <f>S604*H604</f>
        <v>0</v>
      </c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R604" s="187" t="s">
        <v>287</v>
      </c>
      <c r="AT604" s="187" t="s">
        <v>181</v>
      </c>
      <c r="AU604" s="187" t="s">
        <v>84</v>
      </c>
      <c r="AY604" s="19" t="s">
        <v>179</v>
      </c>
      <c r="BE604" s="188">
        <f>IF(N604="základní",J604,0)</f>
        <v>0</v>
      </c>
      <c r="BF604" s="188">
        <f>IF(N604="snížená",J604,0)</f>
        <v>0</v>
      </c>
      <c r="BG604" s="188">
        <f>IF(N604="zákl. přenesená",J604,0)</f>
        <v>0</v>
      </c>
      <c r="BH604" s="188">
        <f>IF(N604="sníž. přenesená",J604,0)</f>
        <v>0</v>
      </c>
      <c r="BI604" s="188">
        <f>IF(N604="nulová",J604,0)</f>
        <v>0</v>
      </c>
      <c r="BJ604" s="19" t="s">
        <v>82</v>
      </c>
      <c r="BK604" s="188">
        <f>ROUND(I604*H604,2)</f>
        <v>0</v>
      </c>
      <c r="BL604" s="19" t="s">
        <v>287</v>
      </c>
      <c r="BM604" s="187" t="s">
        <v>943</v>
      </c>
    </row>
    <row r="605" spans="1:65" s="2" customFormat="1" ht="11.25" x14ac:dyDescent="0.2">
      <c r="A605" s="36"/>
      <c r="B605" s="37"/>
      <c r="C605" s="38"/>
      <c r="D605" s="189" t="s">
        <v>188</v>
      </c>
      <c r="E605" s="38"/>
      <c r="F605" s="190" t="s">
        <v>944</v>
      </c>
      <c r="G605" s="38"/>
      <c r="H605" s="38"/>
      <c r="I605" s="191"/>
      <c r="J605" s="38"/>
      <c r="K605" s="38"/>
      <c r="L605" s="41"/>
      <c r="M605" s="192"/>
      <c r="N605" s="193"/>
      <c r="O605" s="66"/>
      <c r="P605" s="66"/>
      <c r="Q605" s="66"/>
      <c r="R605" s="66"/>
      <c r="S605" s="66"/>
      <c r="T605" s="67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T605" s="19" t="s">
        <v>188</v>
      </c>
      <c r="AU605" s="19" t="s">
        <v>84</v>
      </c>
    </row>
    <row r="606" spans="1:65" s="12" customFormat="1" ht="22.9" customHeight="1" x14ac:dyDescent="0.2">
      <c r="B606" s="160"/>
      <c r="C606" s="161"/>
      <c r="D606" s="162" t="s">
        <v>73</v>
      </c>
      <c r="E606" s="174" t="s">
        <v>945</v>
      </c>
      <c r="F606" s="174" t="s">
        <v>946</v>
      </c>
      <c r="G606" s="161"/>
      <c r="H606" s="161"/>
      <c r="I606" s="164"/>
      <c r="J606" s="175">
        <f>BK606</f>
        <v>0</v>
      </c>
      <c r="K606" s="161"/>
      <c r="L606" s="166"/>
      <c r="M606" s="167"/>
      <c r="N606" s="168"/>
      <c r="O606" s="168"/>
      <c r="P606" s="169">
        <f>SUM(P607:P630)</f>
        <v>0</v>
      </c>
      <c r="Q606" s="168"/>
      <c r="R606" s="169">
        <f>SUM(R607:R630)</f>
        <v>4.2898133999999999</v>
      </c>
      <c r="S606" s="168"/>
      <c r="T606" s="170">
        <f>SUM(T607:T630)</f>
        <v>4.4524999999999997</v>
      </c>
      <c r="AR606" s="171" t="s">
        <v>84</v>
      </c>
      <c r="AT606" s="172" t="s">
        <v>73</v>
      </c>
      <c r="AU606" s="172" t="s">
        <v>82</v>
      </c>
      <c r="AY606" s="171" t="s">
        <v>179</v>
      </c>
      <c r="BK606" s="173">
        <f>SUM(BK607:BK630)</f>
        <v>0</v>
      </c>
    </row>
    <row r="607" spans="1:65" s="2" customFormat="1" ht="49.15" customHeight="1" x14ac:dyDescent="0.2">
      <c r="A607" s="36"/>
      <c r="B607" s="37"/>
      <c r="C607" s="176" t="s">
        <v>947</v>
      </c>
      <c r="D607" s="176" t="s">
        <v>181</v>
      </c>
      <c r="E607" s="177" t="s">
        <v>948</v>
      </c>
      <c r="F607" s="178" t="s">
        <v>949</v>
      </c>
      <c r="G607" s="179" t="s">
        <v>99</v>
      </c>
      <c r="H607" s="180">
        <v>1781</v>
      </c>
      <c r="I607" s="181"/>
      <c r="J607" s="182">
        <f>ROUND(I607*H607,2)</f>
        <v>0</v>
      </c>
      <c r="K607" s="178" t="s">
        <v>185</v>
      </c>
      <c r="L607" s="41"/>
      <c r="M607" s="183" t="s">
        <v>19</v>
      </c>
      <c r="N607" s="184" t="s">
        <v>45</v>
      </c>
      <c r="O607" s="66"/>
      <c r="P607" s="185">
        <f>O607*H607</f>
        <v>0</v>
      </c>
      <c r="Q607" s="185">
        <v>0</v>
      </c>
      <c r="R607" s="185">
        <f>Q607*H607</f>
        <v>0</v>
      </c>
      <c r="S607" s="185">
        <v>2.5000000000000001E-3</v>
      </c>
      <c r="T607" s="186">
        <f>S607*H607</f>
        <v>4.4524999999999997</v>
      </c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R607" s="187" t="s">
        <v>287</v>
      </c>
      <c r="AT607" s="187" t="s">
        <v>181</v>
      </c>
      <c r="AU607" s="187" t="s">
        <v>84</v>
      </c>
      <c r="AY607" s="19" t="s">
        <v>179</v>
      </c>
      <c r="BE607" s="188">
        <f>IF(N607="základní",J607,0)</f>
        <v>0</v>
      </c>
      <c r="BF607" s="188">
        <f>IF(N607="snížená",J607,0)</f>
        <v>0</v>
      </c>
      <c r="BG607" s="188">
        <f>IF(N607="zákl. přenesená",J607,0)</f>
        <v>0</v>
      </c>
      <c r="BH607" s="188">
        <f>IF(N607="sníž. přenesená",J607,0)</f>
        <v>0</v>
      </c>
      <c r="BI607" s="188">
        <f>IF(N607="nulová",J607,0)</f>
        <v>0</v>
      </c>
      <c r="BJ607" s="19" t="s">
        <v>82</v>
      </c>
      <c r="BK607" s="188">
        <f>ROUND(I607*H607,2)</f>
        <v>0</v>
      </c>
      <c r="BL607" s="19" t="s">
        <v>287</v>
      </c>
      <c r="BM607" s="187" t="s">
        <v>950</v>
      </c>
    </row>
    <row r="608" spans="1:65" s="2" customFormat="1" ht="11.25" x14ac:dyDescent="0.2">
      <c r="A608" s="36"/>
      <c r="B608" s="37"/>
      <c r="C608" s="38"/>
      <c r="D608" s="189" t="s">
        <v>188</v>
      </c>
      <c r="E608" s="38"/>
      <c r="F608" s="190" t="s">
        <v>951</v>
      </c>
      <c r="G608" s="38"/>
      <c r="H608" s="38"/>
      <c r="I608" s="191"/>
      <c r="J608" s="38"/>
      <c r="K608" s="38"/>
      <c r="L608" s="41"/>
      <c r="M608" s="192"/>
      <c r="N608" s="193"/>
      <c r="O608" s="66"/>
      <c r="P608" s="66"/>
      <c r="Q608" s="66"/>
      <c r="R608" s="66"/>
      <c r="S608" s="66"/>
      <c r="T608" s="67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T608" s="19" t="s">
        <v>188</v>
      </c>
      <c r="AU608" s="19" t="s">
        <v>84</v>
      </c>
    </row>
    <row r="609" spans="1:65" s="15" customFormat="1" ht="11.25" x14ac:dyDescent="0.2">
      <c r="B609" s="217"/>
      <c r="C609" s="218"/>
      <c r="D609" s="196" t="s">
        <v>190</v>
      </c>
      <c r="E609" s="219" t="s">
        <v>19</v>
      </c>
      <c r="F609" s="220" t="s">
        <v>952</v>
      </c>
      <c r="G609" s="218"/>
      <c r="H609" s="219" t="s">
        <v>19</v>
      </c>
      <c r="I609" s="221"/>
      <c r="J609" s="218"/>
      <c r="K609" s="218"/>
      <c r="L609" s="222"/>
      <c r="M609" s="223"/>
      <c r="N609" s="224"/>
      <c r="O609" s="224"/>
      <c r="P609" s="224"/>
      <c r="Q609" s="224"/>
      <c r="R609" s="224"/>
      <c r="S609" s="224"/>
      <c r="T609" s="225"/>
      <c r="AT609" s="226" t="s">
        <v>190</v>
      </c>
      <c r="AU609" s="226" t="s">
        <v>84</v>
      </c>
      <c r="AV609" s="15" t="s">
        <v>82</v>
      </c>
      <c r="AW609" s="15" t="s">
        <v>35</v>
      </c>
      <c r="AX609" s="15" t="s">
        <v>74</v>
      </c>
      <c r="AY609" s="226" t="s">
        <v>179</v>
      </c>
    </row>
    <row r="610" spans="1:65" s="13" customFormat="1" ht="11.25" x14ac:dyDescent="0.2">
      <c r="B610" s="194"/>
      <c r="C610" s="195"/>
      <c r="D610" s="196" t="s">
        <v>190</v>
      </c>
      <c r="E610" s="197" t="s">
        <v>19</v>
      </c>
      <c r="F610" s="198" t="s">
        <v>953</v>
      </c>
      <c r="G610" s="195"/>
      <c r="H610" s="199">
        <v>1781</v>
      </c>
      <c r="I610" s="200"/>
      <c r="J610" s="195"/>
      <c r="K610" s="195"/>
      <c r="L610" s="201"/>
      <c r="M610" s="202"/>
      <c r="N610" s="203"/>
      <c r="O610" s="203"/>
      <c r="P610" s="203"/>
      <c r="Q610" s="203"/>
      <c r="R610" s="203"/>
      <c r="S610" s="203"/>
      <c r="T610" s="204"/>
      <c r="AT610" s="205" t="s">
        <v>190</v>
      </c>
      <c r="AU610" s="205" t="s">
        <v>84</v>
      </c>
      <c r="AV610" s="13" t="s">
        <v>84</v>
      </c>
      <c r="AW610" s="13" t="s">
        <v>35</v>
      </c>
      <c r="AX610" s="13" t="s">
        <v>74</v>
      </c>
      <c r="AY610" s="205" t="s">
        <v>179</v>
      </c>
    </row>
    <row r="611" spans="1:65" s="14" customFormat="1" ht="11.25" x14ac:dyDescent="0.2">
      <c r="B611" s="206"/>
      <c r="C611" s="207"/>
      <c r="D611" s="196" t="s">
        <v>190</v>
      </c>
      <c r="E611" s="208" t="s">
        <v>19</v>
      </c>
      <c r="F611" s="209" t="s">
        <v>194</v>
      </c>
      <c r="G611" s="207"/>
      <c r="H611" s="210">
        <v>1781</v>
      </c>
      <c r="I611" s="211"/>
      <c r="J611" s="207"/>
      <c r="K611" s="207"/>
      <c r="L611" s="212"/>
      <c r="M611" s="213"/>
      <c r="N611" s="214"/>
      <c r="O611" s="214"/>
      <c r="P611" s="214"/>
      <c r="Q611" s="214"/>
      <c r="R611" s="214"/>
      <c r="S611" s="214"/>
      <c r="T611" s="215"/>
      <c r="AT611" s="216" t="s">
        <v>190</v>
      </c>
      <c r="AU611" s="216" t="s">
        <v>84</v>
      </c>
      <c r="AV611" s="14" t="s">
        <v>186</v>
      </c>
      <c r="AW611" s="14" t="s">
        <v>35</v>
      </c>
      <c r="AX611" s="14" t="s">
        <v>82</v>
      </c>
      <c r="AY611" s="216" t="s">
        <v>179</v>
      </c>
    </row>
    <row r="612" spans="1:65" s="2" customFormat="1" ht="37.9" customHeight="1" x14ac:dyDescent="0.2">
      <c r="A612" s="36"/>
      <c r="B612" s="37"/>
      <c r="C612" s="176" t="s">
        <v>954</v>
      </c>
      <c r="D612" s="176" t="s">
        <v>181</v>
      </c>
      <c r="E612" s="177" t="s">
        <v>955</v>
      </c>
      <c r="F612" s="178" t="s">
        <v>956</v>
      </c>
      <c r="G612" s="179" t="s">
        <v>99</v>
      </c>
      <c r="H612" s="180">
        <v>932</v>
      </c>
      <c r="I612" s="181"/>
      <c r="J612" s="182">
        <f>ROUND(I612*H612,2)</f>
        <v>0</v>
      </c>
      <c r="K612" s="178" t="s">
        <v>185</v>
      </c>
      <c r="L612" s="41"/>
      <c r="M612" s="183" t="s">
        <v>19</v>
      </c>
      <c r="N612" s="184" t="s">
        <v>45</v>
      </c>
      <c r="O612" s="66"/>
      <c r="P612" s="185">
        <f>O612*H612</f>
        <v>0</v>
      </c>
      <c r="Q612" s="185">
        <v>0</v>
      </c>
      <c r="R612" s="185">
        <f>Q612*H612</f>
        <v>0</v>
      </c>
      <c r="S612" s="185">
        <v>0</v>
      </c>
      <c r="T612" s="186">
        <f>S612*H612</f>
        <v>0</v>
      </c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R612" s="187" t="s">
        <v>287</v>
      </c>
      <c r="AT612" s="187" t="s">
        <v>181</v>
      </c>
      <c r="AU612" s="187" t="s">
        <v>84</v>
      </c>
      <c r="AY612" s="19" t="s">
        <v>179</v>
      </c>
      <c r="BE612" s="188">
        <f>IF(N612="základní",J612,0)</f>
        <v>0</v>
      </c>
      <c r="BF612" s="188">
        <f>IF(N612="snížená",J612,0)</f>
        <v>0</v>
      </c>
      <c r="BG612" s="188">
        <f>IF(N612="zákl. přenesená",J612,0)</f>
        <v>0</v>
      </c>
      <c r="BH612" s="188">
        <f>IF(N612="sníž. přenesená",J612,0)</f>
        <v>0</v>
      </c>
      <c r="BI612" s="188">
        <f>IF(N612="nulová",J612,0)</f>
        <v>0</v>
      </c>
      <c r="BJ612" s="19" t="s">
        <v>82</v>
      </c>
      <c r="BK612" s="188">
        <f>ROUND(I612*H612,2)</f>
        <v>0</v>
      </c>
      <c r="BL612" s="19" t="s">
        <v>287</v>
      </c>
      <c r="BM612" s="187" t="s">
        <v>957</v>
      </c>
    </row>
    <row r="613" spans="1:65" s="2" customFormat="1" ht="11.25" x14ac:dyDescent="0.2">
      <c r="A613" s="36"/>
      <c r="B613" s="37"/>
      <c r="C613" s="38"/>
      <c r="D613" s="189" t="s">
        <v>188</v>
      </c>
      <c r="E613" s="38"/>
      <c r="F613" s="190" t="s">
        <v>958</v>
      </c>
      <c r="G613" s="38"/>
      <c r="H613" s="38"/>
      <c r="I613" s="191"/>
      <c r="J613" s="38"/>
      <c r="K613" s="38"/>
      <c r="L613" s="41"/>
      <c r="M613" s="192"/>
      <c r="N613" s="193"/>
      <c r="O613" s="66"/>
      <c r="P613" s="66"/>
      <c r="Q613" s="66"/>
      <c r="R613" s="66"/>
      <c r="S613" s="66"/>
      <c r="T613" s="67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T613" s="19" t="s">
        <v>188</v>
      </c>
      <c r="AU613" s="19" t="s">
        <v>84</v>
      </c>
    </row>
    <row r="614" spans="1:65" s="15" customFormat="1" ht="11.25" x14ac:dyDescent="0.2">
      <c r="B614" s="217"/>
      <c r="C614" s="218"/>
      <c r="D614" s="196" t="s">
        <v>190</v>
      </c>
      <c r="E614" s="219" t="s">
        <v>19</v>
      </c>
      <c r="F614" s="220" t="s">
        <v>959</v>
      </c>
      <c r="G614" s="218"/>
      <c r="H614" s="219" t="s">
        <v>19</v>
      </c>
      <c r="I614" s="221"/>
      <c r="J614" s="218"/>
      <c r="K614" s="218"/>
      <c r="L614" s="222"/>
      <c r="M614" s="223"/>
      <c r="N614" s="224"/>
      <c r="O614" s="224"/>
      <c r="P614" s="224"/>
      <c r="Q614" s="224"/>
      <c r="R614" s="224"/>
      <c r="S614" s="224"/>
      <c r="T614" s="225"/>
      <c r="AT614" s="226" t="s">
        <v>190</v>
      </c>
      <c r="AU614" s="226" t="s">
        <v>84</v>
      </c>
      <c r="AV614" s="15" t="s">
        <v>82</v>
      </c>
      <c r="AW614" s="15" t="s">
        <v>35</v>
      </c>
      <c r="AX614" s="15" t="s">
        <v>74</v>
      </c>
      <c r="AY614" s="226" t="s">
        <v>179</v>
      </c>
    </row>
    <row r="615" spans="1:65" s="13" customFormat="1" ht="11.25" x14ac:dyDescent="0.2">
      <c r="B615" s="194"/>
      <c r="C615" s="195"/>
      <c r="D615" s="196" t="s">
        <v>190</v>
      </c>
      <c r="E615" s="197" t="s">
        <v>19</v>
      </c>
      <c r="F615" s="198" t="s">
        <v>516</v>
      </c>
      <c r="G615" s="195"/>
      <c r="H615" s="199">
        <v>932</v>
      </c>
      <c r="I615" s="200"/>
      <c r="J615" s="195"/>
      <c r="K615" s="195"/>
      <c r="L615" s="201"/>
      <c r="M615" s="202"/>
      <c r="N615" s="203"/>
      <c r="O615" s="203"/>
      <c r="P615" s="203"/>
      <c r="Q615" s="203"/>
      <c r="R615" s="203"/>
      <c r="S615" s="203"/>
      <c r="T615" s="204"/>
      <c r="AT615" s="205" t="s">
        <v>190</v>
      </c>
      <c r="AU615" s="205" t="s">
        <v>84</v>
      </c>
      <c r="AV615" s="13" t="s">
        <v>84</v>
      </c>
      <c r="AW615" s="13" t="s">
        <v>35</v>
      </c>
      <c r="AX615" s="13" t="s">
        <v>74</v>
      </c>
      <c r="AY615" s="205" t="s">
        <v>179</v>
      </c>
    </row>
    <row r="616" spans="1:65" s="14" customFormat="1" ht="11.25" x14ac:dyDescent="0.2">
      <c r="B616" s="206"/>
      <c r="C616" s="207"/>
      <c r="D616" s="196" t="s">
        <v>190</v>
      </c>
      <c r="E616" s="208" t="s">
        <v>19</v>
      </c>
      <c r="F616" s="209" t="s">
        <v>194</v>
      </c>
      <c r="G616" s="207"/>
      <c r="H616" s="210">
        <v>932</v>
      </c>
      <c r="I616" s="211"/>
      <c r="J616" s="207"/>
      <c r="K616" s="207"/>
      <c r="L616" s="212"/>
      <c r="M616" s="213"/>
      <c r="N616" s="214"/>
      <c r="O616" s="214"/>
      <c r="P616" s="214"/>
      <c r="Q616" s="214"/>
      <c r="R616" s="214"/>
      <c r="S616" s="214"/>
      <c r="T616" s="215"/>
      <c r="AT616" s="216" t="s">
        <v>190</v>
      </c>
      <c r="AU616" s="216" t="s">
        <v>84</v>
      </c>
      <c r="AV616" s="14" t="s">
        <v>186</v>
      </c>
      <c r="AW616" s="14" t="s">
        <v>35</v>
      </c>
      <c r="AX616" s="14" t="s">
        <v>82</v>
      </c>
      <c r="AY616" s="216" t="s">
        <v>179</v>
      </c>
    </row>
    <row r="617" spans="1:65" s="2" customFormat="1" ht="24.2" customHeight="1" x14ac:dyDescent="0.2">
      <c r="A617" s="36"/>
      <c r="B617" s="37"/>
      <c r="C617" s="227" t="s">
        <v>960</v>
      </c>
      <c r="D617" s="227" t="s">
        <v>259</v>
      </c>
      <c r="E617" s="228" t="s">
        <v>961</v>
      </c>
      <c r="F617" s="229" t="s">
        <v>962</v>
      </c>
      <c r="G617" s="230" t="s">
        <v>99</v>
      </c>
      <c r="H617" s="231">
        <v>978.6</v>
      </c>
      <c r="I617" s="232"/>
      <c r="J617" s="233">
        <f>ROUND(I617*H617,2)</f>
        <v>0</v>
      </c>
      <c r="K617" s="229" t="s">
        <v>185</v>
      </c>
      <c r="L617" s="234"/>
      <c r="M617" s="235" t="s">
        <v>19</v>
      </c>
      <c r="N617" s="236" t="s">
        <v>45</v>
      </c>
      <c r="O617" s="66"/>
      <c r="P617" s="185">
        <f>O617*H617</f>
        <v>0</v>
      </c>
      <c r="Q617" s="185">
        <v>4.1999999999999997E-3</v>
      </c>
      <c r="R617" s="185">
        <f>Q617*H617</f>
        <v>4.1101200000000002</v>
      </c>
      <c r="S617" s="185">
        <v>0</v>
      </c>
      <c r="T617" s="186">
        <f>S617*H617</f>
        <v>0</v>
      </c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R617" s="187" t="s">
        <v>390</v>
      </c>
      <c r="AT617" s="187" t="s">
        <v>259</v>
      </c>
      <c r="AU617" s="187" t="s">
        <v>84</v>
      </c>
      <c r="AY617" s="19" t="s">
        <v>179</v>
      </c>
      <c r="BE617" s="188">
        <f>IF(N617="základní",J617,0)</f>
        <v>0</v>
      </c>
      <c r="BF617" s="188">
        <f>IF(N617="snížená",J617,0)</f>
        <v>0</v>
      </c>
      <c r="BG617" s="188">
        <f>IF(N617="zákl. přenesená",J617,0)</f>
        <v>0</v>
      </c>
      <c r="BH617" s="188">
        <f>IF(N617="sníž. přenesená",J617,0)</f>
        <v>0</v>
      </c>
      <c r="BI617" s="188">
        <f>IF(N617="nulová",J617,0)</f>
        <v>0</v>
      </c>
      <c r="BJ617" s="19" t="s">
        <v>82</v>
      </c>
      <c r="BK617" s="188">
        <f>ROUND(I617*H617,2)</f>
        <v>0</v>
      </c>
      <c r="BL617" s="19" t="s">
        <v>287</v>
      </c>
      <c r="BM617" s="187" t="s">
        <v>963</v>
      </c>
    </row>
    <row r="618" spans="1:65" s="13" customFormat="1" ht="11.25" x14ac:dyDescent="0.2">
      <c r="B618" s="194"/>
      <c r="C618" s="195"/>
      <c r="D618" s="196" t="s">
        <v>190</v>
      </c>
      <c r="E618" s="195"/>
      <c r="F618" s="198" t="s">
        <v>895</v>
      </c>
      <c r="G618" s="195"/>
      <c r="H618" s="199">
        <v>978.6</v>
      </c>
      <c r="I618" s="200"/>
      <c r="J618" s="195"/>
      <c r="K618" s="195"/>
      <c r="L618" s="201"/>
      <c r="M618" s="202"/>
      <c r="N618" s="203"/>
      <c r="O618" s="203"/>
      <c r="P618" s="203"/>
      <c r="Q618" s="203"/>
      <c r="R618" s="203"/>
      <c r="S618" s="203"/>
      <c r="T618" s="204"/>
      <c r="AT618" s="205" t="s">
        <v>190</v>
      </c>
      <c r="AU618" s="205" t="s">
        <v>84</v>
      </c>
      <c r="AV618" s="13" t="s">
        <v>84</v>
      </c>
      <c r="AW618" s="13" t="s">
        <v>4</v>
      </c>
      <c r="AX618" s="13" t="s">
        <v>82</v>
      </c>
      <c r="AY618" s="205" t="s">
        <v>179</v>
      </c>
    </row>
    <row r="619" spans="1:65" s="2" customFormat="1" ht="37.9" customHeight="1" x14ac:dyDescent="0.2">
      <c r="A619" s="36"/>
      <c r="B619" s="37"/>
      <c r="C619" s="176" t="s">
        <v>964</v>
      </c>
      <c r="D619" s="176" t="s">
        <v>181</v>
      </c>
      <c r="E619" s="177" t="s">
        <v>965</v>
      </c>
      <c r="F619" s="178" t="s">
        <v>966</v>
      </c>
      <c r="G619" s="179" t="s">
        <v>99</v>
      </c>
      <c r="H619" s="180">
        <v>1027.847</v>
      </c>
      <c r="I619" s="181"/>
      <c r="J619" s="182">
        <f>ROUND(I619*H619,2)</f>
        <v>0</v>
      </c>
      <c r="K619" s="178" t="s">
        <v>185</v>
      </c>
      <c r="L619" s="41"/>
      <c r="M619" s="183" t="s">
        <v>19</v>
      </c>
      <c r="N619" s="184" t="s">
        <v>45</v>
      </c>
      <c r="O619" s="66"/>
      <c r="P619" s="185">
        <f>O619*H619</f>
        <v>0</v>
      </c>
      <c r="Q619" s="185">
        <v>0</v>
      </c>
      <c r="R619" s="185">
        <f>Q619*H619</f>
        <v>0</v>
      </c>
      <c r="S619" s="185">
        <v>0</v>
      </c>
      <c r="T619" s="186">
        <f>S619*H619</f>
        <v>0</v>
      </c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R619" s="187" t="s">
        <v>287</v>
      </c>
      <c r="AT619" s="187" t="s">
        <v>181</v>
      </c>
      <c r="AU619" s="187" t="s">
        <v>84</v>
      </c>
      <c r="AY619" s="19" t="s">
        <v>179</v>
      </c>
      <c r="BE619" s="188">
        <f>IF(N619="základní",J619,0)</f>
        <v>0</v>
      </c>
      <c r="BF619" s="188">
        <f>IF(N619="snížená",J619,0)</f>
        <v>0</v>
      </c>
      <c r="BG619" s="188">
        <f>IF(N619="zákl. přenesená",J619,0)</f>
        <v>0</v>
      </c>
      <c r="BH619" s="188">
        <f>IF(N619="sníž. přenesená",J619,0)</f>
        <v>0</v>
      </c>
      <c r="BI619" s="188">
        <f>IF(N619="nulová",J619,0)</f>
        <v>0</v>
      </c>
      <c r="BJ619" s="19" t="s">
        <v>82</v>
      </c>
      <c r="BK619" s="188">
        <f>ROUND(I619*H619,2)</f>
        <v>0</v>
      </c>
      <c r="BL619" s="19" t="s">
        <v>287</v>
      </c>
      <c r="BM619" s="187" t="s">
        <v>967</v>
      </c>
    </row>
    <row r="620" spans="1:65" s="2" customFormat="1" ht="11.25" x14ac:dyDescent="0.2">
      <c r="A620" s="36"/>
      <c r="B620" s="37"/>
      <c r="C620" s="38"/>
      <c r="D620" s="189" t="s">
        <v>188</v>
      </c>
      <c r="E620" s="38"/>
      <c r="F620" s="190" t="s">
        <v>968</v>
      </c>
      <c r="G620" s="38"/>
      <c r="H620" s="38"/>
      <c r="I620" s="191"/>
      <c r="J620" s="38"/>
      <c r="K620" s="38"/>
      <c r="L620" s="41"/>
      <c r="M620" s="192"/>
      <c r="N620" s="193"/>
      <c r="O620" s="66"/>
      <c r="P620" s="66"/>
      <c r="Q620" s="66"/>
      <c r="R620" s="66"/>
      <c r="S620" s="66"/>
      <c r="T620" s="67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T620" s="19" t="s">
        <v>188</v>
      </c>
      <c r="AU620" s="19" t="s">
        <v>84</v>
      </c>
    </row>
    <row r="621" spans="1:65" s="15" customFormat="1" ht="11.25" x14ac:dyDescent="0.2">
      <c r="B621" s="217"/>
      <c r="C621" s="218"/>
      <c r="D621" s="196" t="s">
        <v>190</v>
      </c>
      <c r="E621" s="219" t="s">
        <v>19</v>
      </c>
      <c r="F621" s="220" t="s">
        <v>969</v>
      </c>
      <c r="G621" s="218"/>
      <c r="H621" s="219" t="s">
        <v>19</v>
      </c>
      <c r="I621" s="221"/>
      <c r="J621" s="218"/>
      <c r="K621" s="218"/>
      <c r="L621" s="222"/>
      <c r="M621" s="223"/>
      <c r="N621" s="224"/>
      <c r="O621" s="224"/>
      <c r="P621" s="224"/>
      <c r="Q621" s="224"/>
      <c r="R621" s="224"/>
      <c r="S621" s="224"/>
      <c r="T621" s="225"/>
      <c r="AT621" s="226" t="s">
        <v>190</v>
      </c>
      <c r="AU621" s="226" t="s">
        <v>84</v>
      </c>
      <c r="AV621" s="15" t="s">
        <v>82</v>
      </c>
      <c r="AW621" s="15" t="s">
        <v>35</v>
      </c>
      <c r="AX621" s="15" t="s">
        <v>74</v>
      </c>
      <c r="AY621" s="226" t="s">
        <v>179</v>
      </c>
    </row>
    <row r="622" spans="1:65" s="13" customFormat="1" ht="11.25" x14ac:dyDescent="0.2">
      <c r="B622" s="194"/>
      <c r="C622" s="195"/>
      <c r="D622" s="196" t="s">
        <v>190</v>
      </c>
      <c r="E622" s="197" t="s">
        <v>19</v>
      </c>
      <c r="F622" s="198" t="s">
        <v>516</v>
      </c>
      <c r="G622" s="195"/>
      <c r="H622" s="199">
        <v>932</v>
      </c>
      <c r="I622" s="200"/>
      <c r="J622" s="195"/>
      <c r="K622" s="195"/>
      <c r="L622" s="201"/>
      <c r="M622" s="202"/>
      <c r="N622" s="203"/>
      <c r="O622" s="203"/>
      <c r="P622" s="203"/>
      <c r="Q622" s="203"/>
      <c r="R622" s="203"/>
      <c r="S622" s="203"/>
      <c r="T622" s="204"/>
      <c r="AT622" s="205" t="s">
        <v>190</v>
      </c>
      <c r="AU622" s="205" t="s">
        <v>84</v>
      </c>
      <c r="AV622" s="13" t="s">
        <v>84</v>
      </c>
      <c r="AW622" s="13" t="s">
        <v>35</v>
      </c>
      <c r="AX622" s="13" t="s">
        <v>74</v>
      </c>
      <c r="AY622" s="205" t="s">
        <v>179</v>
      </c>
    </row>
    <row r="623" spans="1:65" s="13" customFormat="1" ht="11.25" x14ac:dyDescent="0.2">
      <c r="B623" s="194"/>
      <c r="C623" s="195"/>
      <c r="D623" s="196" t="s">
        <v>190</v>
      </c>
      <c r="E623" s="197" t="s">
        <v>19</v>
      </c>
      <c r="F623" s="198" t="s">
        <v>970</v>
      </c>
      <c r="G623" s="195"/>
      <c r="H623" s="199">
        <v>95.846999999999994</v>
      </c>
      <c r="I623" s="200"/>
      <c r="J623" s="195"/>
      <c r="K623" s="195"/>
      <c r="L623" s="201"/>
      <c r="M623" s="202"/>
      <c r="N623" s="203"/>
      <c r="O623" s="203"/>
      <c r="P623" s="203"/>
      <c r="Q623" s="203"/>
      <c r="R623" s="203"/>
      <c r="S623" s="203"/>
      <c r="T623" s="204"/>
      <c r="AT623" s="205" t="s">
        <v>190</v>
      </c>
      <c r="AU623" s="205" t="s">
        <v>84</v>
      </c>
      <c r="AV623" s="13" t="s">
        <v>84</v>
      </c>
      <c r="AW623" s="13" t="s">
        <v>35</v>
      </c>
      <c r="AX623" s="13" t="s">
        <v>74</v>
      </c>
      <c r="AY623" s="205" t="s">
        <v>179</v>
      </c>
    </row>
    <row r="624" spans="1:65" s="14" customFormat="1" ht="11.25" x14ac:dyDescent="0.2">
      <c r="B624" s="206"/>
      <c r="C624" s="207"/>
      <c r="D624" s="196" t="s">
        <v>190</v>
      </c>
      <c r="E624" s="208" t="s">
        <v>19</v>
      </c>
      <c r="F624" s="209" t="s">
        <v>194</v>
      </c>
      <c r="G624" s="207"/>
      <c r="H624" s="210">
        <v>1027.847</v>
      </c>
      <c r="I624" s="211"/>
      <c r="J624" s="207"/>
      <c r="K624" s="207"/>
      <c r="L624" s="212"/>
      <c r="M624" s="213"/>
      <c r="N624" s="214"/>
      <c r="O624" s="214"/>
      <c r="P624" s="214"/>
      <c r="Q624" s="214"/>
      <c r="R624" s="214"/>
      <c r="S624" s="214"/>
      <c r="T624" s="215"/>
      <c r="AT624" s="216" t="s">
        <v>190</v>
      </c>
      <c r="AU624" s="216" t="s">
        <v>84</v>
      </c>
      <c r="AV624" s="14" t="s">
        <v>186</v>
      </c>
      <c r="AW624" s="14" t="s">
        <v>35</v>
      </c>
      <c r="AX624" s="14" t="s">
        <v>82</v>
      </c>
      <c r="AY624" s="216" t="s">
        <v>179</v>
      </c>
    </row>
    <row r="625" spans="1:65" s="2" customFormat="1" ht="24.2" customHeight="1" x14ac:dyDescent="0.2">
      <c r="A625" s="36"/>
      <c r="B625" s="37"/>
      <c r="C625" s="227" t="s">
        <v>971</v>
      </c>
      <c r="D625" s="227" t="s">
        <v>259</v>
      </c>
      <c r="E625" s="228" t="s">
        <v>972</v>
      </c>
      <c r="F625" s="229" t="s">
        <v>973</v>
      </c>
      <c r="G625" s="230" t="s">
        <v>99</v>
      </c>
      <c r="H625" s="231">
        <v>1197.9559999999999</v>
      </c>
      <c r="I625" s="232"/>
      <c r="J625" s="233">
        <f>ROUND(I625*H625,2)</f>
        <v>0</v>
      </c>
      <c r="K625" s="229" t="s">
        <v>185</v>
      </c>
      <c r="L625" s="234"/>
      <c r="M625" s="235" t="s">
        <v>19</v>
      </c>
      <c r="N625" s="236" t="s">
        <v>45</v>
      </c>
      <c r="O625" s="66"/>
      <c r="P625" s="185">
        <f>O625*H625</f>
        <v>0</v>
      </c>
      <c r="Q625" s="185">
        <v>1.4999999999999999E-4</v>
      </c>
      <c r="R625" s="185">
        <f>Q625*H625</f>
        <v>0.17969339999999998</v>
      </c>
      <c r="S625" s="185">
        <v>0</v>
      </c>
      <c r="T625" s="186">
        <f>S625*H625</f>
        <v>0</v>
      </c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R625" s="187" t="s">
        <v>390</v>
      </c>
      <c r="AT625" s="187" t="s">
        <v>259</v>
      </c>
      <c r="AU625" s="187" t="s">
        <v>84</v>
      </c>
      <c r="AY625" s="19" t="s">
        <v>179</v>
      </c>
      <c r="BE625" s="188">
        <f>IF(N625="základní",J625,0)</f>
        <v>0</v>
      </c>
      <c r="BF625" s="188">
        <f>IF(N625="snížená",J625,0)</f>
        <v>0</v>
      </c>
      <c r="BG625" s="188">
        <f>IF(N625="zákl. přenesená",J625,0)</f>
        <v>0</v>
      </c>
      <c r="BH625" s="188">
        <f>IF(N625="sníž. přenesená",J625,0)</f>
        <v>0</v>
      </c>
      <c r="BI625" s="188">
        <f>IF(N625="nulová",J625,0)</f>
        <v>0</v>
      </c>
      <c r="BJ625" s="19" t="s">
        <v>82</v>
      </c>
      <c r="BK625" s="188">
        <f>ROUND(I625*H625,2)</f>
        <v>0</v>
      </c>
      <c r="BL625" s="19" t="s">
        <v>287</v>
      </c>
      <c r="BM625" s="187" t="s">
        <v>974</v>
      </c>
    </row>
    <row r="626" spans="1:65" s="13" customFormat="1" ht="11.25" x14ac:dyDescent="0.2">
      <c r="B626" s="194"/>
      <c r="C626" s="195"/>
      <c r="D626" s="196" t="s">
        <v>190</v>
      </c>
      <c r="E626" s="195"/>
      <c r="F626" s="198" t="s">
        <v>975</v>
      </c>
      <c r="G626" s="195"/>
      <c r="H626" s="199">
        <v>1197.9559999999999</v>
      </c>
      <c r="I626" s="200"/>
      <c r="J626" s="195"/>
      <c r="K626" s="195"/>
      <c r="L626" s="201"/>
      <c r="M626" s="202"/>
      <c r="N626" s="203"/>
      <c r="O626" s="203"/>
      <c r="P626" s="203"/>
      <c r="Q626" s="203"/>
      <c r="R626" s="203"/>
      <c r="S626" s="203"/>
      <c r="T626" s="204"/>
      <c r="AT626" s="205" t="s">
        <v>190</v>
      </c>
      <c r="AU626" s="205" t="s">
        <v>84</v>
      </c>
      <c r="AV626" s="13" t="s">
        <v>84</v>
      </c>
      <c r="AW626" s="13" t="s">
        <v>4</v>
      </c>
      <c r="AX626" s="13" t="s">
        <v>82</v>
      </c>
      <c r="AY626" s="205" t="s">
        <v>179</v>
      </c>
    </row>
    <row r="627" spans="1:65" s="2" customFormat="1" ht="49.15" customHeight="1" x14ac:dyDescent="0.2">
      <c r="A627" s="36"/>
      <c r="B627" s="37"/>
      <c r="C627" s="176" t="s">
        <v>976</v>
      </c>
      <c r="D627" s="176" t="s">
        <v>181</v>
      </c>
      <c r="E627" s="177" t="s">
        <v>977</v>
      </c>
      <c r="F627" s="178" t="s">
        <v>978</v>
      </c>
      <c r="G627" s="179" t="s">
        <v>937</v>
      </c>
      <c r="H627" s="238"/>
      <c r="I627" s="181"/>
      <c r="J627" s="182">
        <f>ROUND(I627*H627,2)</f>
        <v>0</v>
      </c>
      <c r="K627" s="178" t="s">
        <v>185</v>
      </c>
      <c r="L627" s="41"/>
      <c r="M627" s="183" t="s">
        <v>19</v>
      </c>
      <c r="N627" s="184" t="s">
        <v>45</v>
      </c>
      <c r="O627" s="66"/>
      <c r="P627" s="185">
        <f>O627*H627</f>
        <v>0</v>
      </c>
      <c r="Q627" s="185">
        <v>0</v>
      </c>
      <c r="R627" s="185">
        <f>Q627*H627</f>
        <v>0</v>
      </c>
      <c r="S627" s="185">
        <v>0</v>
      </c>
      <c r="T627" s="186">
        <f>S627*H627</f>
        <v>0</v>
      </c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R627" s="187" t="s">
        <v>287</v>
      </c>
      <c r="AT627" s="187" t="s">
        <v>181</v>
      </c>
      <c r="AU627" s="187" t="s">
        <v>84</v>
      </c>
      <c r="AY627" s="19" t="s">
        <v>179</v>
      </c>
      <c r="BE627" s="188">
        <f>IF(N627="základní",J627,0)</f>
        <v>0</v>
      </c>
      <c r="BF627" s="188">
        <f>IF(N627="snížená",J627,0)</f>
        <v>0</v>
      </c>
      <c r="BG627" s="188">
        <f>IF(N627="zákl. přenesená",J627,0)</f>
        <v>0</v>
      </c>
      <c r="BH627" s="188">
        <f>IF(N627="sníž. přenesená",J627,0)</f>
        <v>0</v>
      </c>
      <c r="BI627" s="188">
        <f>IF(N627="nulová",J627,0)</f>
        <v>0</v>
      </c>
      <c r="BJ627" s="19" t="s">
        <v>82</v>
      </c>
      <c r="BK627" s="188">
        <f>ROUND(I627*H627,2)</f>
        <v>0</v>
      </c>
      <c r="BL627" s="19" t="s">
        <v>287</v>
      </c>
      <c r="BM627" s="187" t="s">
        <v>979</v>
      </c>
    </row>
    <row r="628" spans="1:65" s="2" customFormat="1" ht="11.25" x14ac:dyDescent="0.2">
      <c r="A628" s="36"/>
      <c r="B628" s="37"/>
      <c r="C628" s="38"/>
      <c r="D628" s="189" t="s">
        <v>188</v>
      </c>
      <c r="E628" s="38"/>
      <c r="F628" s="190" t="s">
        <v>980</v>
      </c>
      <c r="G628" s="38"/>
      <c r="H628" s="38"/>
      <c r="I628" s="191"/>
      <c r="J628" s="38"/>
      <c r="K628" s="38"/>
      <c r="L628" s="41"/>
      <c r="M628" s="192"/>
      <c r="N628" s="193"/>
      <c r="O628" s="66"/>
      <c r="P628" s="66"/>
      <c r="Q628" s="66"/>
      <c r="R628" s="66"/>
      <c r="S628" s="66"/>
      <c r="T628" s="67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T628" s="19" t="s">
        <v>188</v>
      </c>
      <c r="AU628" s="19" t="s">
        <v>84</v>
      </c>
    </row>
    <row r="629" spans="1:65" s="2" customFormat="1" ht="55.5" customHeight="1" x14ac:dyDescent="0.2">
      <c r="A629" s="36"/>
      <c r="B629" s="37"/>
      <c r="C629" s="176" t="s">
        <v>981</v>
      </c>
      <c r="D629" s="176" t="s">
        <v>181</v>
      </c>
      <c r="E629" s="177" t="s">
        <v>982</v>
      </c>
      <c r="F629" s="178" t="s">
        <v>983</v>
      </c>
      <c r="G629" s="179" t="s">
        <v>937</v>
      </c>
      <c r="H629" s="238"/>
      <c r="I629" s="181"/>
      <c r="J629" s="182">
        <f>ROUND(I629*H629,2)</f>
        <v>0</v>
      </c>
      <c r="K629" s="178" t="s">
        <v>185</v>
      </c>
      <c r="L629" s="41"/>
      <c r="M629" s="183" t="s">
        <v>19</v>
      </c>
      <c r="N629" s="184" t="s">
        <v>45</v>
      </c>
      <c r="O629" s="66"/>
      <c r="P629" s="185">
        <f>O629*H629</f>
        <v>0</v>
      </c>
      <c r="Q629" s="185">
        <v>0</v>
      </c>
      <c r="R629" s="185">
        <f>Q629*H629</f>
        <v>0</v>
      </c>
      <c r="S629" s="185">
        <v>0</v>
      </c>
      <c r="T629" s="186">
        <f>S629*H629</f>
        <v>0</v>
      </c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R629" s="187" t="s">
        <v>287</v>
      </c>
      <c r="AT629" s="187" t="s">
        <v>181</v>
      </c>
      <c r="AU629" s="187" t="s">
        <v>84</v>
      </c>
      <c r="AY629" s="19" t="s">
        <v>179</v>
      </c>
      <c r="BE629" s="188">
        <f>IF(N629="základní",J629,0)</f>
        <v>0</v>
      </c>
      <c r="BF629" s="188">
        <f>IF(N629="snížená",J629,0)</f>
        <v>0</v>
      </c>
      <c r="BG629" s="188">
        <f>IF(N629="zákl. přenesená",J629,0)</f>
        <v>0</v>
      </c>
      <c r="BH629" s="188">
        <f>IF(N629="sníž. přenesená",J629,0)</f>
        <v>0</v>
      </c>
      <c r="BI629" s="188">
        <f>IF(N629="nulová",J629,0)</f>
        <v>0</v>
      </c>
      <c r="BJ629" s="19" t="s">
        <v>82</v>
      </c>
      <c r="BK629" s="188">
        <f>ROUND(I629*H629,2)</f>
        <v>0</v>
      </c>
      <c r="BL629" s="19" t="s">
        <v>287</v>
      </c>
      <c r="BM629" s="187" t="s">
        <v>984</v>
      </c>
    </row>
    <row r="630" spans="1:65" s="2" customFormat="1" ht="11.25" x14ac:dyDescent="0.2">
      <c r="A630" s="36"/>
      <c r="B630" s="37"/>
      <c r="C630" s="38"/>
      <c r="D630" s="189" t="s">
        <v>188</v>
      </c>
      <c r="E630" s="38"/>
      <c r="F630" s="190" t="s">
        <v>985</v>
      </c>
      <c r="G630" s="38"/>
      <c r="H630" s="38"/>
      <c r="I630" s="191"/>
      <c r="J630" s="38"/>
      <c r="K630" s="38"/>
      <c r="L630" s="41"/>
      <c r="M630" s="192"/>
      <c r="N630" s="193"/>
      <c r="O630" s="66"/>
      <c r="P630" s="66"/>
      <c r="Q630" s="66"/>
      <c r="R630" s="66"/>
      <c r="S630" s="66"/>
      <c r="T630" s="67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T630" s="19" t="s">
        <v>188</v>
      </c>
      <c r="AU630" s="19" t="s">
        <v>84</v>
      </c>
    </row>
    <row r="631" spans="1:65" s="12" customFormat="1" ht="22.9" customHeight="1" x14ac:dyDescent="0.2">
      <c r="B631" s="160"/>
      <c r="C631" s="161"/>
      <c r="D631" s="162" t="s">
        <v>73</v>
      </c>
      <c r="E631" s="174" t="s">
        <v>986</v>
      </c>
      <c r="F631" s="174" t="s">
        <v>987</v>
      </c>
      <c r="G631" s="161"/>
      <c r="H631" s="161"/>
      <c r="I631" s="164"/>
      <c r="J631" s="175">
        <f>BK631</f>
        <v>0</v>
      </c>
      <c r="K631" s="161"/>
      <c r="L631" s="166"/>
      <c r="M631" s="167"/>
      <c r="N631" s="168"/>
      <c r="O631" s="168"/>
      <c r="P631" s="169">
        <f>SUM(P632:P633)</f>
        <v>0</v>
      </c>
      <c r="Q631" s="168"/>
      <c r="R631" s="169">
        <f>SUM(R632:R633)</f>
        <v>0</v>
      </c>
      <c r="S631" s="168"/>
      <c r="T631" s="170">
        <f>SUM(T632:T633)</f>
        <v>4.2849999999999999E-2</v>
      </c>
      <c r="AR631" s="171" t="s">
        <v>84</v>
      </c>
      <c r="AT631" s="172" t="s">
        <v>73</v>
      </c>
      <c r="AU631" s="172" t="s">
        <v>82</v>
      </c>
      <c r="AY631" s="171" t="s">
        <v>179</v>
      </c>
      <c r="BK631" s="173">
        <f>SUM(BK632:BK633)</f>
        <v>0</v>
      </c>
    </row>
    <row r="632" spans="1:65" s="2" customFormat="1" ht="24.2" customHeight="1" x14ac:dyDescent="0.2">
      <c r="A632" s="36"/>
      <c r="B632" s="37"/>
      <c r="C632" s="176" t="s">
        <v>988</v>
      </c>
      <c r="D632" s="176" t="s">
        <v>181</v>
      </c>
      <c r="E632" s="177" t="s">
        <v>989</v>
      </c>
      <c r="F632" s="178" t="s">
        <v>990</v>
      </c>
      <c r="G632" s="179" t="s">
        <v>282</v>
      </c>
      <c r="H632" s="180">
        <v>1</v>
      </c>
      <c r="I632" s="181"/>
      <c r="J632" s="182">
        <f>ROUND(I632*H632,2)</f>
        <v>0</v>
      </c>
      <c r="K632" s="178" t="s">
        <v>185</v>
      </c>
      <c r="L632" s="41"/>
      <c r="M632" s="183" t="s">
        <v>19</v>
      </c>
      <c r="N632" s="184" t="s">
        <v>45</v>
      </c>
      <c r="O632" s="66"/>
      <c r="P632" s="185">
        <f>O632*H632</f>
        <v>0</v>
      </c>
      <c r="Q632" s="185">
        <v>0</v>
      </c>
      <c r="R632" s="185">
        <f>Q632*H632</f>
        <v>0</v>
      </c>
      <c r="S632" s="185">
        <v>4.2849999999999999E-2</v>
      </c>
      <c r="T632" s="186">
        <f>S632*H632</f>
        <v>4.2849999999999999E-2</v>
      </c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R632" s="187" t="s">
        <v>287</v>
      </c>
      <c r="AT632" s="187" t="s">
        <v>181</v>
      </c>
      <c r="AU632" s="187" t="s">
        <v>84</v>
      </c>
      <c r="AY632" s="19" t="s">
        <v>179</v>
      </c>
      <c r="BE632" s="188">
        <f>IF(N632="základní",J632,0)</f>
        <v>0</v>
      </c>
      <c r="BF632" s="188">
        <f>IF(N632="snížená",J632,0)</f>
        <v>0</v>
      </c>
      <c r="BG632" s="188">
        <f>IF(N632="zákl. přenesená",J632,0)</f>
        <v>0</v>
      </c>
      <c r="BH632" s="188">
        <f>IF(N632="sníž. přenesená",J632,0)</f>
        <v>0</v>
      </c>
      <c r="BI632" s="188">
        <f>IF(N632="nulová",J632,0)</f>
        <v>0</v>
      </c>
      <c r="BJ632" s="19" t="s">
        <v>82</v>
      </c>
      <c r="BK632" s="188">
        <f>ROUND(I632*H632,2)</f>
        <v>0</v>
      </c>
      <c r="BL632" s="19" t="s">
        <v>287</v>
      </c>
      <c r="BM632" s="187" t="s">
        <v>991</v>
      </c>
    </row>
    <row r="633" spans="1:65" s="2" customFormat="1" ht="11.25" x14ac:dyDescent="0.2">
      <c r="A633" s="36"/>
      <c r="B633" s="37"/>
      <c r="C633" s="38"/>
      <c r="D633" s="189" t="s">
        <v>188</v>
      </c>
      <c r="E633" s="38"/>
      <c r="F633" s="190" t="s">
        <v>992</v>
      </c>
      <c r="G633" s="38"/>
      <c r="H633" s="38"/>
      <c r="I633" s="191"/>
      <c r="J633" s="38"/>
      <c r="K633" s="38"/>
      <c r="L633" s="41"/>
      <c r="M633" s="192"/>
      <c r="N633" s="193"/>
      <c r="O633" s="66"/>
      <c r="P633" s="66"/>
      <c r="Q633" s="66"/>
      <c r="R633" s="66"/>
      <c r="S633" s="66"/>
      <c r="T633" s="67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T633" s="19" t="s">
        <v>188</v>
      </c>
      <c r="AU633" s="19" t="s">
        <v>84</v>
      </c>
    </row>
    <row r="634" spans="1:65" s="12" customFormat="1" ht="22.9" customHeight="1" x14ac:dyDescent="0.2">
      <c r="B634" s="160"/>
      <c r="C634" s="161"/>
      <c r="D634" s="162" t="s">
        <v>73</v>
      </c>
      <c r="E634" s="174" t="s">
        <v>993</v>
      </c>
      <c r="F634" s="174" t="s">
        <v>994</v>
      </c>
      <c r="G634" s="161"/>
      <c r="H634" s="161"/>
      <c r="I634" s="164"/>
      <c r="J634" s="175">
        <f>BK634</f>
        <v>0</v>
      </c>
      <c r="K634" s="161"/>
      <c r="L634" s="166"/>
      <c r="M634" s="167"/>
      <c r="N634" s="168"/>
      <c r="O634" s="168"/>
      <c r="P634" s="169">
        <f>SUM(P635:P687)</f>
        <v>0</v>
      </c>
      <c r="Q634" s="168"/>
      <c r="R634" s="169">
        <f>SUM(R635:R687)</f>
        <v>0.78905800000000004</v>
      </c>
      <c r="S634" s="168"/>
      <c r="T634" s="170">
        <f>SUM(T635:T687)</f>
        <v>9.9000000000000005E-2</v>
      </c>
      <c r="AR634" s="171" t="s">
        <v>84</v>
      </c>
      <c r="AT634" s="172" t="s">
        <v>73</v>
      </c>
      <c r="AU634" s="172" t="s">
        <v>82</v>
      </c>
      <c r="AY634" s="171" t="s">
        <v>179</v>
      </c>
      <c r="BK634" s="173">
        <f>SUM(BK635:BK687)</f>
        <v>0</v>
      </c>
    </row>
    <row r="635" spans="1:65" s="2" customFormat="1" ht="24.2" customHeight="1" x14ac:dyDescent="0.2">
      <c r="A635" s="36"/>
      <c r="B635" s="37"/>
      <c r="C635" s="176" t="s">
        <v>995</v>
      </c>
      <c r="D635" s="176" t="s">
        <v>181</v>
      </c>
      <c r="E635" s="177" t="s">
        <v>996</v>
      </c>
      <c r="F635" s="178" t="s">
        <v>997</v>
      </c>
      <c r="G635" s="179" t="s">
        <v>282</v>
      </c>
      <c r="H635" s="180">
        <v>1</v>
      </c>
      <c r="I635" s="181"/>
      <c r="J635" s="182">
        <f>ROUND(I635*H635,2)</f>
        <v>0</v>
      </c>
      <c r="K635" s="178" t="s">
        <v>185</v>
      </c>
      <c r="L635" s="41"/>
      <c r="M635" s="183" t="s">
        <v>19</v>
      </c>
      <c r="N635" s="184" t="s">
        <v>45</v>
      </c>
      <c r="O635" s="66"/>
      <c r="P635" s="185">
        <f>O635*H635</f>
        <v>0</v>
      </c>
      <c r="Q635" s="185">
        <v>0</v>
      </c>
      <c r="R635" s="185">
        <f>Q635*H635</f>
        <v>0</v>
      </c>
      <c r="S635" s="185">
        <v>0</v>
      </c>
      <c r="T635" s="186">
        <f>S635*H635</f>
        <v>0</v>
      </c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R635" s="187" t="s">
        <v>287</v>
      </c>
      <c r="AT635" s="187" t="s">
        <v>181</v>
      </c>
      <c r="AU635" s="187" t="s">
        <v>84</v>
      </c>
      <c r="AY635" s="19" t="s">
        <v>179</v>
      </c>
      <c r="BE635" s="188">
        <f>IF(N635="základní",J635,0)</f>
        <v>0</v>
      </c>
      <c r="BF635" s="188">
        <f>IF(N635="snížená",J635,0)</f>
        <v>0</v>
      </c>
      <c r="BG635" s="188">
        <f>IF(N635="zákl. přenesená",J635,0)</f>
        <v>0</v>
      </c>
      <c r="BH635" s="188">
        <f>IF(N635="sníž. přenesená",J635,0)</f>
        <v>0</v>
      </c>
      <c r="BI635" s="188">
        <f>IF(N635="nulová",J635,0)</f>
        <v>0</v>
      </c>
      <c r="BJ635" s="19" t="s">
        <v>82</v>
      </c>
      <c r="BK635" s="188">
        <f>ROUND(I635*H635,2)</f>
        <v>0</v>
      </c>
      <c r="BL635" s="19" t="s">
        <v>287</v>
      </c>
      <c r="BM635" s="187" t="s">
        <v>998</v>
      </c>
    </row>
    <row r="636" spans="1:65" s="2" customFormat="1" ht="11.25" x14ac:dyDescent="0.2">
      <c r="A636" s="36"/>
      <c r="B636" s="37"/>
      <c r="C636" s="38"/>
      <c r="D636" s="189" t="s">
        <v>188</v>
      </c>
      <c r="E636" s="38"/>
      <c r="F636" s="190" t="s">
        <v>999</v>
      </c>
      <c r="G636" s="38"/>
      <c r="H636" s="38"/>
      <c r="I636" s="191"/>
      <c r="J636" s="38"/>
      <c r="K636" s="38"/>
      <c r="L636" s="41"/>
      <c r="M636" s="192"/>
      <c r="N636" s="193"/>
      <c r="O636" s="66"/>
      <c r="P636" s="66"/>
      <c r="Q636" s="66"/>
      <c r="R636" s="66"/>
      <c r="S636" s="66"/>
      <c r="T636" s="67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T636" s="19" t="s">
        <v>188</v>
      </c>
      <c r="AU636" s="19" t="s">
        <v>84</v>
      </c>
    </row>
    <row r="637" spans="1:65" s="15" customFormat="1" ht="11.25" x14ac:dyDescent="0.2">
      <c r="B637" s="217"/>
      <c r="C637" s="218"/>
      <c r="D637" s="196" t="s">
        <v>190</v>
      </c>
      <c r="E637" s="219" t="s">
        <v>19</v>
      </c>
      <c r="F637" s="220" t="s">
        <v>1000</v>
      </c>
      <c r="G637" s="218"/>
      <c r="H637" s="219" t="s">
        <v>19</v>
      </c>
      <c r="I637" s="221"/>
      <c r="J637" s="218"/>
      <c r="K637" s="218"/>
      <c r="L637" s="222"/>
      <c r="M637" s="223"/>
      <c r="N637" s="224"/>
      <c r="O637" s="224"/>
      <c r="P637" s="224"/>
      <c r="Q637" s="224"/>
      <c r="R637" s="224"/>
      <c r="S637" s="224"/>
      <c r="T637" s="225"/>
      <c r="AT637" s="226" t="s">
        <v>190</v>
      </c>
      <c r="AU637" s="226" t="s">
        <v>84</v>
      </c>
      <c r="AV637" s="15" t="s">
        <v>82</v>
      </c>
      <c r="AW637" s="15" t="s">
        <v>35</v>
      </c>
      <c r="AX637" s="15" t="s">
        <v>74</v>
      </c>
      <c r="AY637" s="226" t="s">
        <v>179</v>
      </c>
    </row>
    <row r="638" spans="1:65" s="13" customFormat="1" ht="11.25" x14ac:dyDescent="0.2">
      <c r="B638" s="194"/>
      <c r="C638" s="195"/>
      <c r="D638" s="196" t="s">
        <v>190</v>
      </c>
      <c r="E638" s="197" t="s">
        <v>19</v>
      </c>
      <c r="F638" s="198" t="s">
        <v>82</v>
      </c>
      <c r="G638" s="195"/>
      <c r="H638" s="199">
        <v>1</v>
      </c>
      <c r="I638" s="200"/>
      <c r="J638" s="195"/>
      <c r="K638" s="195"/>
      <c r="L638" s="201"/>
      <c r="M638" s="202"/>
      <c r="N638" s="203"/>
      <c r="O638" s="203"/>
      <c r="P638" s="203"/>
      <c r="Q638" s="203"/>
      <c r="R638" s="203"/>
      <c r="S638" s="203"/>
      <c r="T638" s="204"/>
      <c r="AT638" s="205" t="s">
        <v>190</v>
      </c>
      <c r="AU638" s="205" t="s">
        <v>84</v>
      </c>
      <c r="AV638" s="13" t="s">
        <v>84</v>
      </c>
      <c r="AW638" s="13" t="s">
        <v>35</v>
      </c>
      <c r="AX638" s="13" t="s">
        <v>74</v>
      </c>
      <c r="AY638" s="205" t="s">
        <v>179</v>
      </c>
    </row>
    <row r="639" spans="1:65" s="14" customFormat="1" ht="11.25" x14ac:dyDescent="0.2">
      <c r="B639" s="206"/>
      <c r="C639" s="207"/>
      <c r="D639" s="196" t="s">
        <v>190</v>
      </c>
      <c r="E639" s="208" t="s">
        <v>19</v>
      </c>
      <c r="F639" s="209" t="s">
        <v>194</v>
      </c>
      <c r="G639" s="207"/>
      <c r="H639" s="210">
        <v>1</v>
      </c>
      <c r="I639" s="211"/>
      <c r="J639" s="207"/>
      <c r="K639" s="207"/>
      <c r="L639" s="212"/>
      <c r="M639" s="213"/>
      <c r="N639" s="214"/>
      <c r="O639" s="214"/>
      <c r="P639" s="214"/>
      <c r="Q639" s="214"/>
      <c r="R639" s="214"/>
      <c r="S639" s="214"/>
      <c r="T639" s="215"/>
      <c r="AT639" s="216" t="s">
        <v>190</v>
      </c>
      <c r="AU639" s="216" t="s">
        <v>84</v>
      </c>
      <c r="AV639" s="14" t="s">
        <v>186</v>
      </c>
      <c r="AW639" s="14" t="s">
        <v>35</v>
      </c>
      <c r="AX639" s="14" t="s">
        <v>82</v>
      </c>
      <c r="AY639" s="216" t="s">
        <v>179</v>
      </c>
    </row>
    <row r="640" spans="1:65" s="2" customFormat="1" ht="24.2" customHeight="1" x14ac:dyDescent="0.2">
      <c r="A640" s="36"/>
      <c r="B640" s="37"/>
      <c r="C640" s="227" t="s">
        <v>1001</v>
      </c>
      <c r="D640" s="227" t="s">
        <v>259</v>
      </c>
      <c r="E640" s="228" t="s">
        <v>1002</v>
      </c>
      <c r="F640" s="229" t="s">
        <v>1003</v>
      </c>
      <c r="G640" s="230" t="s">
        <v>282</v>
      </c>
      <c r="H640" s="231">
        <v>1</v>
      </c>
      <c r="I640" s="232"/>
      <c r="J640" s="233">
        <f>ROUND(I640*H640,2)</f>
        <v>0</v>
      </c>
      <c r="K640" s="229" t="s">
        <v>19</v>
      </c>
      <c r="L640" s="234"/>
      <c r="M640" s="235" t="s">
        <v>19</v>
      </c>
      <c r="N640" s="236" t="s">
        <v>45</v>
      </c>
      <c r="O640" s="66"/>
      <c r="P640" s="185">
        <f>O640*H640</f>
        <v>0</v>
      </c>
      <c r="Q640" s="185">
        <v>0</v>
      </c>
      <c r="R640" s="185">
        <f>Q640*H640</f>
        <v>0</v>
      </c>
      <c r="S640" s="185">
        <v>0</v>
      </c>
      <c r="T640" s="186">
        <f>S640*H640</f>
        <v>0</v>
      </c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R640" s="187" t="s">
        <v>390</v>
      </c>
      <c r="AT640" s="187" t="s">
        <v>259</v>
      </c>
      <c r="AU640" s="187" t="s">
        <v>84</v>
      </c>
      <c r="AY640" s="19" t="s">
        <v>179</v>
      </c>
      <c r="BE640" s="188">
        <f>IF(N640="základní",J640,0)</f>
        <v>0</v>
      </c>
      <c r="BF640" s="188">
        <f>IF(N640="snížená",J640,0)</f>
        <v>0</v>
      </c>
      <c r="BG640" s="188">
        <f>IF(N640="zákl. přenesená",J640,0)</f>
        <v>0</v>
      </c>
      <c r="BH640" s="188">
        <f>IF(N640="sníž. přenesená",J640,0)</f>
        <v>0</v>
      </c>
      <c r="BI640" s="188">
        <f>IF(N640="nulová",J640,0)</f>
        <v>0</v>
      </c>
      <c r="BJ640" s="19" t="s">
        <v>82</v>
      </c>
      <c r="BK640" s="188">
        <f>ROUND(I640*H640,2)</f>
        <v>0</v>
      </c>
      <c r="BL640" s="19" t="s">
        <v>287</v>
      </c>
      <c r="BM640" s="187" t="s">
        <v>1004</v>
      </c>
    </row>
    <row r="641" spans="1:65" s="2" customFormat="1" ht="351" x14ac:dyDescent="0.2">
      <c r="A641" s="36"/>
      <c r="B641" s="37"/>
      <c r="C641" s="38"/>
      <c r="D641" s="196" t="s">
        <v>300</v>
      </c>
      <c r="E641" s="38"/>
      <c r="F641" s="237" t="s">
        <v>1005</v>
      </c>
      <c r="G641" s="38"/>
      <c r="H641" s="38"/>
      <c r="I641" s="191"/>
      <c r="J641" s="38"/>
      <c r="K641" s="38"/>
      <c r="L641" s="41"/>
      <c r="M641" s="192"/>
      <c r="N641" s="193"/>
      <c r="O641" s="66"/>
      <c r="P641" s="66"/>
      <c r="Q641" s="66"/>
      <c r="R641" s="66"/>
      <c r="S641" s="66"/>
      <c r="T641" s="67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T641" s="19" t="s">
        <v>300</v>
      </c>
      <c r="AU641" s="19" t="s">
        <v>84</v>
      </c>
    </row>
    <row r="642" spans="1:65" s="2" customFormat="1" ht="24.2" customHeight="1" x14ac:dyDescent="0.2">
      <c r="A642" s="36"/>
      <c r="B642" s="37"/>
      <c r="C642" s="176" t="s">
        <v>1006</v>
      </c>
      <c r="D642" s="176" t="s">
        <v>181</v>
      </c>
      <c r="E642" s="177" t="s">
        <v>1007</v>
      </c>
      <c r="F642" s="178" t="s">
        <v>1008</v>
      </c>
      <c r="G642" s="179" t="s">
        <v>282</v>
      </c>
      <c r="H642" s="180">
        <v>1</v>
      </c>
      <c r="I642" s="181"/>
      <c r="J642" s="182">
        <f>ROUND(I642*H642,2)</f>
        <v>0</v>
      </c>
      <c r="K642" s="178" t="s">
        <v>185</v>
      </c>
      <c r="L642" s="41"/>
      <c r="M642" s="183" t="s">
        <v>19</v>
      </c>
      <c r="N642" s="184" t="s">
        <v>45</v>
      </c>
      <c r="O642" s="66"/>
      <c r="P642" s="185">
        <f>O642*H642</f>
        <v>0</v>
      </c>
      <c r="Q642" s="185">
        <v>0</v>
      </c>
      <c r="R642" s="185">
        <f>Q642*H642</f>
        <v>0</v>
      </c>
      <c r="S642" s="185">
        <v>0</v>
      </c>
      <c r="T642" s="186">
        <f>S642*H642</f>
        <v>0</v>
      </c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R642" s="187" t="s">
        <v>287</v>
      </c>
      <c r="AT642" s="187" t="s">
        <v>181</v>
      </c>
      <c r="AU642" s="187" t="s">
        <v>84</v>
      </c>
      <c r="AY642" s="19" t="s">
        <v>179</v>
      </c>
      <c r="BE642" s="188">
        <f>IF(N642="základní",J642,0)</f>
        <v>0</v>
      </c>
      <c r="BF642" s="188">
        <f>IF(N642="snížená",J642,0)</f>
        <v>0</v>
      </c>
      <c r="BG642" s="188">
        <f>IF(N642="zákl. přenesená",J642,0)</f>
        <v>0</v>
      </c>
      <c r="BH642" s="188">
        <f>IF(N642="sníž. přenesená",J642,0)</f>
        <v>0</v>
      </c>
      <c r="BI642" s="188">
        <f>IF(N642="nulová",J642,0)</f>
        <v>0</v>
      </c>
      <c r="BJ642" s="19" t="s">
        <v>82</v>
      </c>
      <c r="BK642" s="188">
        <f>ROUND(I642*H642,2)</f>
        <v>0</v>
      </c>
      <c r="BL642" s="19" t="s">
        <v>287</v>
      </c>
      <c r="BM642" s="187" t="s">
        <v>1009</v>
      </c>
    </row>
    <row r="643" spans="1:65" s="2" customFormat="1" ht="11.25" x14ac:dyDescent="0.2">
      <c r="A643" s="36"/>
      <c r="B643" s="37"/>
      <c r="C643" s="38"/>
      <c r="D643" s="189" t="s">
        <v>188</v>
      </c>
      <c r="E643" s="38"/>
      <c r="F643" s="190" t="s">
        <v>1010</v>
      </c>
      <c r="G643" s="38"/>
      <c r="H643" s="38"/>
      <c r="I643" s="191"/>
      <c r="J643" s="38"/>
      <c r="K643" s="38"/>
      <c r="L643" s="41"/>
      <c r="M643" s="192"/>
      <c r="N643" s="193"/>
      <c r="O643" s="66"/>
      <c r="P643" s="66"/>
      <c r="Q643" s="66"/>
      <c r="R643" s="66"/>
      <c r="S643" s="66"/>
      <c r="T643" s="67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T643" s="19" t="s">
        <v>188</v>
      </c>
      <c r="AU643" s="19" t="s">
        <v>84</v>
      </c>
    </row>
    <row r="644" spans="1:65" s="15" customFormat="1" ht="11.25" x14ac:dyDescent="0.2">
      <c r="B644" s="217"/>
      <c r="C644" s="218"/>
      <c r="D644" s="196" t="s">
        <v>190</v>
      </c>
      <c r="E644" s="219" t="s">
        <v>19</v>
      </c>
      <c r="F644" s="220" t="s">
        <v>1011</v>
      </c>
      <c r="G644" s="218"/>
      <c r="H644" s="219" t="s">
        <v>19</v>
      </c>
      <c r="I644" s="221"/>
      <c r="J644" s="218"/>
      <c r="K644" s="218"/>
      <c r="L644" s="222"/>
      <c r="M644" s="223"/>
      <c r="N644" s="224"/>
      <c r="O644" s="224"/>
      <c r="P644" s="224"/>
      <c r="Q644" s="224"/>
      <c r="R644" s="224"/>
      <c r="S644" s="224"/>
      <c r="T644" s="225"/>
      <c r="AT644" s="226" t="s">
        <v>190</v>
      </c>
      <c r="AU644" s="226" t="s">
        <v>84</v>
      </c>
      <c r="AV644" s="15" t="s">
        <v>82</v>
      </c>
      <c r="AW644" s="15" t="s">
        <v>35</v>
      </c>
      <c r="AX644" s="15" t="s">
        <v>74</v>
      </c>
      <c r="AY644" s="226" t="s">
        <v>179</v>
      </c>
    </row>
    <row r="645" spans="1:65" s="13" customFormat="1" ht="11.25" x14ac:dyDescent="0.2">
      <c r="B645" s="194"/>
      <c r="C645" s="195"/>
      <c r="D645" s="196" t="s">
        <v>190</v>
      </c>
      <c r="E645" s="197" t="s">
        <v>19</v>
      </c>
      <c r="F645" s="198" t="s">
        <v>82</v>
      </c>
      <c r="G645" s="195"/>
      <c r="H645" s="199">
        <v>1</v>
      </c>
      <c r="I645" s="200"/>
      <c r="J645" s="195"/>
      <c r="K645" s="195"/>
      <c r="L645" s="201"/>
      <c r="M645" s="202"/>
      <c r="N645" s="203"/>
      <c r="O645" s="203"/>
      <c r="P645" s="203"/>
      <c r="Q645" s="203"/>
      <c r="R645" s="203"/>
      <c r="S645" s="203"/>
      <c r="T645" s="204"/>
      <c r="AT645" s="205" t="s">
        <v>190</v>
      </c>
      <c r="AU645" s="205" t="s">
        <v>84</v>
      </c>
      <c r="AV645" s="13" t="s">
        <v>84</v>
      </c>
      <c r="AW645" s="13" t="s">
        <v>35</v>
      </c>
      <c r="AX645" s="13" t="s">
        <v>74</v>
      </c>
      <c r="AY645" s="205" t="s">
        <v>179</v>
      </c>
    </row>
    <row r="646" spans="1:65" s="14" customFormat="1" ht="11.25" x14ac:dyDescent="0.2">
      <c r="B646" s="206"/>
      <c r="C646" s="207"/>
      <c r="D646" s="196" t="s">
        <v>190</v>
      </c>
      <c r="E646" s="208" t="s">
        <v>19</v>
      </c>
      <c r="F646" s="209" t="s">
        <v>194</v>
      </c>
      <c r="G646" s="207"/>
      <c r="H646" s="210">
        <v>1</v>
      </c>
      <c r="I646" s="211"/>
      <c r="J646" s="207"/>
      <c r="K646" s="207"/>
      <c r="L646" s="212"/>
      <c r="M646" s="213"/>
      <c r="N646" s="214"/>
      <c r="O646" s="214"/>
      <c r="P646" s="214"/>
      <c r="Q646" s="214"/>
      <c r="R646" s="214"/>
      <c r="S646" s="214"/>
      <c r="T646" s="215"/>
      <c r="AT646" s="216" t="s">
        <v>190</v>
      </c>
      <c r="AU646" s="216" t="s">
        <v>84</v>
      </c>
      <c r="AV646" s="14" t="s">
        <v>186</v>
      </c>
      <c r="AW646" s="14" t="s">
        <v>35</v>
      </c>
      <c r="AX646" s="14" t="s">
        <v>82</v>
      </c>
      <c r="AY646" s="216" t="s">
        <v>179</v>
      </c>
    </row>
    <row r="647" spans="1:65" s="2" customFormat="1" ht="16.5" customHeight="1" x14ac:dyDescent="0.2">
      <c r="A647" s="36"/>
      <c r="B647" s="37"/>
      <c r="C647" s="227" t="s">
        <v>1012</v>
      </c>
      <c r="D647" s="227" t="s">
        <v>259</v>
      </c>
      <c r="E647" s="228" t="s">
        <v>1013</v>
      </c>
      <c r="F647" s="229" t="s">
        <v>1014</v>
      </c>
      <c r="G647" s="230" t="s">
        <v>282</v>
      </c>
      <c r="H647" s="231">
        <v>1</v>
      </c>
      <c r="I647" s="232"/>
      <c r="J647" s="233">
        <f>ROUND(I647*H647,2)</f>
        <v>0</v>
      </c>
      <c r="K647" s="229" t="s">
        <v>19</v>
      </c>
      <c r="L647" s="234"/>
      <c r="M647" s="235" t="s">
        <v>19</v>
      </c>
      <c r="N647" s="236" t="s">
        <v>45</v>
      </c>
      <c r="O647" s="66"/>
      <c r="P647" s="185">
        <f>O647*H647</f>
        <v>0</v>
      </c>
      <c r="Q647" s="185">
        <v>8.0000000000000004E-4</v>
      </c>
      <c r="R647" s="185">
        <f>Q647*H647</f>
        <v>8.0000000000000004E-4</v>
      </c>
      <c r="S647" s="185">
        <v>0</v>
      </c>
      <c r="T647" s="186">
        <f>S647*H647</f>
        <v>0</v>
      </c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R647" s="187" t="s">
        <v>390</v>
      </c>
      <c r="AT647" s="187" t="s">
        <v>259</v>
      </c>
      <c r="AU647" s="187" t="s">
        <v>84</v>
      </c>
      <c r="AY647" s="19" t="s">
        <v>179</v>
      </c>
      <c r="BE647" s="188">
        <f>IF(N647="základní",J647,0)</f>
        <v>0</v>
      </c>
      <c r="BF647" s="188">
        <f>IF(N647="snížená",J647,0)</f>
        <v>0</v>
      </c>
      <c r="BG647" s="188">
        <f>IF(N647="zákl. přenesená",J647,0)</f>
        <v>0</v>
      </c>
      <c r="BH647" s="188">
        <f>IF(N647="sníž. přenesená",J647,0)</f>
        <v>0</v>
      </c>
      <c r="BI647" s="188">
        <f>IF(N647="nulová",J647,0)</f>
        <v>0</v>
      </c>
      <c r="BJ647" s="19" t="s">
        <v>82</v>
      </c>
      <c r="BK647" s="188">
        <f>ROUND(I647*H647,2)</f>
        <v>0</v>
      </c>
      <c r="BL647" s="19" t="s">
        <v>287</v>
      </c>
      <c r="BM647" s="187" t="s">
        <v>1015</v>
      </c>
    </row>
    <row r="648" spans="1:65" s="2" customFormat="1" ht="48.75" x14ac:dyDescent="0.2">
      <c r="A648" s="36"/>
      <c r="B648" s="37"/>
      <c r="C648" s="38"/>
      <c r="D648" s="196" t="s">
        <v>300</v>
      </c>
      <c r="E648" s="38"/>
      <c r="F648" s="237" t="s">
        <v>1016</v>
      </c>
      <c r="G648" s="38"/>
      <c r="H648" s="38"/>
      <c r="I648" s="191"/>
      <c r="J648" s="38"/>
      <c r="K648" s="38"/>
      <c r="L648" s="41"/>
      <c r="M648" s="192"/>
      <c r="N648" s="193"/>
      <c r="O648" s="66"/>
      <c r="P648" s="66"/>
      <c r="Q648" s="66"/>
      <c r="R648" s="66"/>
      <c r="S648" s="66"/>
      <c r="T648" s="67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T648" s="19" t="s">
        <v>300</v>
      </c>
      <c r="AU648" s="19" t="s">
        <v>84</v>
      </c>
    </row>
    <row r="649" spans="1:65" s="2" customFormat="1" ht="24.2" customHeight="1" x14ac:dyDescent="0.2">
      <c r="A649" s="36"/>
      <c r="B649" s="37"/>
      <c r="C649" s="176" t="s">
        <v>1017</v>
      </c>
      <c r="D649" s="176" t="s">
        <v>181</v>
      </c>
      <c r="E649" s="177" t="s">
        <v>1018</v>
      </c>
      <c r="F649" s="178" t="s">
        <v>1019</v>
      </c>
      <c r="G649" s="179" t="s">
        <v>282</v>
      </c>
      <c r="H649" s="180">
        <v>2</v>
      </c>
      <c r="I649" s="181"/>
      <c r="J649" s="182">
        <f>ROUND(I649*H649,2)</f>
        <v>0</v>
      </c>
      <c r="K649" s="178" t="s">
        <v>185</v>
      </c>
      <c r="L649" s="41"/>
      <c r="M649" s="183" t="s">
        <v>19</v>
      </c>
      <c r="N649" s="184" t="s">
        <v>45</v>
      </c>
      <c r="O649" s="66"/>
      <c r="P649" s="185">
        <f>O649*H649</f>
        <v>0</v>
      </c>
      <c r="Q649" s="185">
        <v>0</v>
      </c>
      <c r="R649" s="185">
        <f>Q649*H649</f>
        <v>0</v>
      </c>
      <c r="S649" s="185">
        <v>0</v>
      </c>
      <c r="T649" s="186">
        <f>S649*H649</f>
        <v>0</v>
      </c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R649" s="187" t="s">
        <v>287</v>
      </c>
      <c r="AT649" s="187" t="s">
        <v>181</v>
      </c>
      <c r="AU649" s="187" t="s">
        <v>84</v>
      </c>
      <c r="AY649" s="19" t="s">
        <v>179</v>
      </c>
      <c r="BE649" s="188">
        <f>IF(N649="základní",J649,0)</f>
        <v>0</v>
      </c>
      <c r="BF649" s="188">
        <f>IF(N649="snížená",J649,0)</f>
        <v>0</v>
      </c>
      <c r="BG649" s="188">
        <f>IF(N649="zákl. přenesená",J649,0)</f>
        <v>0</v>
      </c>
      <c r="BH649" s="188">
        <f>IF(N649="sníž. přenesená",J649,0)</f>
        <v>0</v>
      </c>
      <c r="BI649" s="188">
        <f>IF(N649="nulová",J649,0)</f>
        <v>0</v>
      </c>
      <c r="BJ649" s="19" t="s">
        <v>82</v>
      </c>
      <c r="BK649" s="188">
        <f>ROUND(I649*H649,2)</f>
        <v>0</v>
      </c>
      <c r="BL649" s="19" t="s">
        <v>287</v>
      </c>
      <c r="BM649" s="187" t="s">
        <v>1020</v>
      </c>
    </row>
    <row r="650" spans="1:65" s="2" customFormat="1" ht="11.25" x14ac:dyDescent="0.2">
      <c r="A650" s="36"/>
      <c r="B650" s="37"/>
      <c r="C650" s="38"/>
      <c r="D650" s="189" t="s">
        <v>188</v>
      </c>
      <c r="E650" s="38"/>
      <c r="F650" s="190" t="s">
        <v>1021</v>
      </c>
      <c r="G650" s="38"/>
      <c r="H650" s="38"/>
      <c r="I650" s="191"/>
      <c r="J650" s="38"/>
      <c r="K650" s="38"/>
      <c r="L650" s="41"/>
      <c r="M650" s="192"/>
      <c r="N650" s="193"/>
      <c r="O650" s="66"/>
      <c r="P650" s="66"/>
      <c r="Q650" s="66"/>
      <c r="R650" s="66"/>
      <c r="S650" s="66"/>
      <c r="T650" s="67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T650" s="19" t="s">
        <v>188</v>
      </c>
      <c r="AU650" s="19" t="s">
        <v>84</v>
      </c>
    </row>
    <row r="651" spans="1:65" s="15" customFormat="1" ht="11.25" x14ac:dyDescent="0.2">
      <c r="B651" s="217"/>
      <c r="C651" s="218"/>
      <c r="D651" s="196" t="s">
        <v>190</v>
      </c>
      <c r="E651" s="219" t="s">
        <v>19</v>
      </c>
      <c r="F651" s="220" t="s">
        <v>1022</v>
      </c>
      <c r="G651" s="218"/>
      <c r="H651" s="219" t="s">
        <v>19</v>
      </c>
      <c r="I651" s="221"/>
      <c r="J651" s="218"/>
      <c r="K651" s="218"/>
      <c r="L651" s="222"/>
      <c r="M651" s="223"/>
      <c r="N651" s="224"/>
      <c r="O651" s="224"/>
      <c r="P651" s="224"/>
      <c r="Q651" s="224"/>
      <c r="R651" s="224"/>
      <c r="S651" s="224"/>
      <c r="T651" s="225"/>
      <c r="AT651" s="226" t="s">
        <v>190</v>
      </c>
      <c r="AU651" s="226" t="s">
        <v>84</v>
      </c>
      <c r="AV651" s="15" t="s">
        <v>82</v>
      </c>
      <c r="AW651" s="15" t="s">
        <v>35</v>
      </c>
      <c r="AX651" s="15" t="s">
        <v>74</v>
      </c>
      <c r="AY651" s="226" t="s">
        <v>179</v>
      </c>
    </row>
    <row r="652" spans="1:65" s="13" customFormat="1" ht="11.25" x14ac:dyDescent="0.2">
      <c r="B652" s="194"/>
      <c r="C652" s="195"/>
      <c r="D652" s="196" t="s">
        <v>190</v>
      </c>
      <c r="E652" s="197" t="s">
        <v>19</v>
      </c>
      <c r="F652" s="198" t="s">
        <v>84</v>
      </c>
      <c r="G652" s="195"/>
      <c r="H652" s="199">
        <v>2</v>
      </c>
      <c r="I652" s="200"/>
      <c r="J652" s="195"/>
      <c r="K652" s="195"/>
      <c r="L652" s="201"/>
      <c r="M652" s="202"/>
      <c r="N652" s="203"/>
      <c r="O652" s="203"/>
      <c r="P652" s="203"/>
      <c r="Q652" s="203"/>
      <c r="R652" s="203"/>
      <c r="S652" s="203"/>
      <c r="T652" s="204"/>
      <c r="AT652" s="205" t="s">
        <v>190</v>
      </c>
      <c r="AU652" s="205" t="s">
        <v>84</v>
      </c>
      <c r="AV652" s="13" t="s">
        <v>84</v>
      </c>
      <c r="AW652" s="13" t="s">
        <v>35</v>
      </c>
      <c r="AX652" s="13" t="s">
        <v>74</v>
      </c>
      <c r="AY652" s="205" t="s">
        <v>179</v>
      </c>
    </row>
    <row r="653" spans="1:65" s="14" customFormat="1" ht="11.25" x14ac:dyDescent="0.2">
      <c r="B653" s="206"/>
      <c r="C653" s="207"/>
      <c r="D653" s="196" t="s">
        <v>190</v>
      </c>
      <c r="E653" s="208" t="s">
        <v>19</v>
      </c>
      <c r="F653" s="209" t="s">
        <v>194</v>
      </c>
      <c r="G653" s="207"/>
      <c r="H653" s="210">
        <v>2</v>
      </c>
      <c r="I653" s="211"/>
      <c r="J653" s="207"/>
      <c r="K653" s="207"/>
      <c r="L653" s="212"/>
      <c r="M653" s="213"/>
      <c r="N653" s="214"/>
      <c r="O653" s="214"/>
      <c r="P653" s="214"/>
      <c r="Q653" s="214"/>
      <c r="R653" s="214"/>
      <c r="S653" s="214"/>
      <c r="T653" s="215"/>
      <c r="AT653" s="216" t="s">
        <v>190</v>
      </c>
      <c r="AU653" s="216" t="s">
        <v>84</v>
      </c>
      <c r="AV653" s="14" t="s">
        <v>186</v>
      </c>
      <c r="AW653" s="14" t="s">
        <v>35</v>
      </c>
      <c r="AX653" s="14" t="s">
        <v>82</v>
      </c>
      <c r="AY653" s="216" t="s">
        <v>179</v>
      </c>
    </row>
    <row r="654" spans="1:65" s="2" customFormat="1" ht="16.5" customHeight="1" x14ac:dyDescent="0.2">
      <c r="A654" s="36"/>
      <c r="B654" s="37"/>
      <c r="C654" s="227" t="s">
        <v>1023</v>
      </c>
      <c r="D654" s="227" t="s">
        <v>259</v>
      </c>
      <c r="E654" s="228" t="s">
        <v>1024</v>
      </c>
      <c r="F654" s="229" t="s">
        <v>1025</v>
      </c>
      <c r="G654" s="230" t="s">
        <v>282</v>
      </c>
      <c r="H654" s="231">
        <v>2</v>
      </c>
      <c r="I654" s="232"/>
      <c r="J654" s="233">
        <f>ROUND(I654*H654,2)</f>
        <v>0</v>
      </c>
      <c r="K654" s="229" t="s">
        <v>19</v>
      </c>
      <c r="L654" s="234"/>
      <c r="M654" s="235" t="s">
        <v>19</v>
      </c>
      <c r="N654" s="236" t="s">
        <v>45</v>
      </c>
      <c r="O654" s="66"/>
      <c r="P654" s="185">
        <f>O654*H654</f>
        <v>0</v>
      </c>
      <c r="Q654" s="185">
        <v>1.1000000000000001E-3</v>
      </c>
      <c r="R654" s="185">
        <f>Q654*H654</f>
        <v>2.2000000000000001E-3</v>
      </c>
      <c r="S654" s="185">
        <v>0</v>
      </c>
      <c r="T654" s="186">
        <f>S654*H654</f>
        <v>0</v>
      </c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R654" s="187" t="s">
        <v>390</v>
      </c>
      <c r="AT654" s="187" t="s">
        <v>259</v>
      </c>
      <c r="AU654" s="187" t="s">
        <v>84</v>
      </c>
      <c r="AY654" s="19" t="s">
        <v>179</v>
      </c>
      <c r="BE654" s="188">
        <f>IF(N654="základní",J654,0)</f>
        <v>0</v>
      </c>
      <c r="BF654" s="188">
        <f>IF(N654="snížená",J654,0)</f>
        <v>0</v>
      </c>
      <c r="BG654" s="188">
        <f>IF(N654="zákl. přenesená",J654,0)</f>
        <v>0</v>
      </c>
      <c r="BH654" s="188">
        <f>IF(N654="sníž. přenesená",J654,0)</f>
        <v>0</v>
      </c>
      <c r="BI654" s="188">
        <f>IF(N654="nulová",J654,0)</f>
        <v>0</v>
      </c>
      <c r="BJ654" s="19" t="s">
        <v>82</v>
      </c>
      <c r="BK654" s="188">
        <f>ROUND(I654*H654,2)</f>
        <v>0</v>
      </c>
      <c r="BL654" s="19" t="s">
        <v>287</v>
      </c>
      <c r="BM654" s="187" t="s">
        <v>1026</v>
      </c>
    </row>
    <row r="655" spans="1:65" s="2" customFormat="1" ht="48.75" x14ac:dyDescent="0.2">
      <c r="A655" s="36"/>
      <c r="B655" s="37"/>
      <c r="C655" s="38"/>
      <c r="D655" s="196" t="s">
        <v>300</v>
      </c>
      <c r="E655" s="38"/>
      <c r="F655" s="237" t="s">
        <v>1027</v>
      </c>
      <c r="G655" s="38"/>
      <c r="H655" s="38"/>
      <c r="I655" s="191"/>
      <c r="J655" s="38"/>
      <c r="K655" s="38"/>
      <c r="L655" s="41"/>
      <c r="M655" s="192"/>
      <c r="N655" s="193"/>
      <c r="O655" s="66"/>
      <c r="P655" s="66"/>
      <c r="Q655" s="66"/>
      <c r="R655" s="66"/>
      <c r="S655" s="66"/>
      <c r="T655" s="67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T655" s="19" t="s">
        <v>300</v>
      </c>
      <c r="AU655" s="19" t="s">
        <v>84</v>
      </c>
    </row>
    <row r="656" spans="1:65" s="2" customFormat="1" ht="37.9" customHeight="1" x14ac:dyDescent="0.2">
      <c r="A656" s="36"/>
      <c r="B656" s="37"/>
      <c r="C656" s="176" t="s">
        <v>1028</v>
      </c>
      <c r="D656" s="176" t="s">
        <v>181</v>
      </c>
      <c r="E656" s="177" t="s">
        <v>1029</v>
      </c>
      <c r="F656" s="178" t="s">
        <v>1030</v>
      </c>
      <c r="G656" s="179" t="s">
        <v>111</v>
      </c>
      <c r="H656" s="180">
        <v>21</v>
      </c>
      <c r="I656" s="181"/>
      <c r="J656" s="182">
        <f>ROUND(I656*H656,2)</f>
        <v>0</v>
      </c>
      <c r="K656" s="178" t="s">
        <v>185</v>
      </c>
      <c r="L656" s="41"/>
      <c r="M656" s="183" t="s">
        <v>19</v>
      </c>
      <c r="N656" s="184" t="s">
        <v>45</v>
      </c>
      <c r="O656" s="66"/>
      <c r="P656" s="185">
        <f>O656*H656</f>
        <v>0</v>
      </c>
      <c r="Q656" s="185">
        <v>3.4499999999999999E-3</v>
      </c>
      <c r="R656" s="185">
        <f>Q656*H656</f>
        <v>7.2450000000000001E-2</v>
      </c>
      <c r="S656" s="185">
        <v>0</v>
      </c>
      <c r="T656" s="186">
        <f>S656*H656</f>
        <v>0</v>
      </c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R656" s="187" t="s">
        <v>287</v>
      </c>
      <c r="AT656" s="187" t="s">
        <v>181</v>
      </c>
      <c r="AU656" s="187" t="s">
        <v>84</v>
      </c>
      <c r="AY656" s="19" t="s">
        <v>179</v>
      </c>
      <c r="BE656" s="188">
        <f>IF(N656="základní",J656,0)</f>
        <v>0</v>
      </c>
      <c r="BF656" s="188">
        <f>IF(N656="snížená",J656,0)</f>
        <v>0</v>
      </c>
      <c r="BG656" s="188">
        <f>IF(N656="zákl. přenesená",J656,0)</f>
        <v>0</v>
      </c>
      <c r="BH656" s="188">
        <f>IF(N656="sníž. přenesená",J656,0)</f>
        <v>0</v>
      </c>
      <c r="BI656" s="188">
        <f>IF(N656="nulová",J656,0)</f>
        <v>0</v>
      </c>
      <c r="BJ656" s="19" t="s">
        <v>82</v>
      </c>
      <c r="BK656" s="188">
        <f>ROUND(I656*H656,2)</f>
        <v>0</v>
      </c>
      <c r="BL656" s="19" t="s">
        <v>287</v>
      </c>
      <c r="BM656" s="187" t="s">
        <v>1031</v>
      </c>
    </row>
    <row r="657" spans="1:65" s="2" customFormat="1" ht="11.25" x14ac:dyDescent="0.2">
      <c r="A657" s="36"/>
      <c r="B657" s="37"/>
      <c r="C657" s="38"/>
      <c r="D657" s="189" t="s">
        <v>188</v>
      </c>
      <c r="E657" s="38"/>
      <c r="F657" s="190" t="s">
        <v>1032</v>
      </c>
      <c r="G657" s="38"/>
      <c r="H657" s="38"/>
      <c r="I657" s="191"/>
      <c r="J657" s="38"/>
      <c r="K657" s="38"/>
      <c r="L657" s="41"/>
      <c r="M657" s="192"/>
      <c r="N657" s="193"/>
      <c r="O657" s="66"/>
      <c r="P657" s="66"/>
      <c r="Q657" s="66"/>
      <c r="R657" s="66"/>
      <c r="S657" s="66"/>
      <c r="T657" s="67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T657" s="19" t="s">
        <v>188</v>
      </c>
      <c r="AU657" s="19" t="s">
        <v>84</v>
      </c>
    </row>
    <row r="658" spans="1:65" s="15" customFormat="1" ht="11.25" x14ac:dyDescent="0.2">
      <c r="B658" s="217"/>
      <c r="C658" s="218"/>
      <c r="D658" s="196" t="s">
        <v>190</v>
      </c>
      <c r="E658" s="219" t="s">
        <v>19</v>
      </c>
      <c r="F658" s="220" t="s">
        <v>1033</v>
      </c>
      <c r="G658" s="218"/>
      <c r="H658" s="219" t="s">
        <v>19</v>
      </c>
      <c r="I658" s="221"/>
      <c r="J658" s="218"/>
      <c r="K658" s="218"/>
      <c r="L658" s="222"/>
      <c r="M658" s="223"/>
      <c r="N658" s="224"/>
      <c r="O658" s="224"/>
      <c r="P658" s="224"/>
      <c r="Q658" s="224"/>
      <c r="R658" s="224"/>
      <c r="S658" s="224"/>
      <c r="T658" s="225"/>
      <c r="AT658" s="226" t="s">
        <v>190</v>
      </c>
      <c r="AU658" s="226" t="s">
        <v>84</v>
      </c>
      <c r="AV658" s="15" t="s">
        <v>82</v>
      </c>
      <c r="AW658" s="15" t="s">
        <v>35</v>
      </c>
      <c r="AX658" s="15" t="s">
        <v>74</v>
      </c>
      <c r="AY658" s="226" t="s">
        <v>179</v>
      </c>
    </row>
    <row r="659" spans="1:65" s="13" customFormat="1" ht="11.25" x14ac:dyDescent="0.2">
      <c r="B659" s="194"/>
      <c r="C659" s="195"/>
      <c r="D659" s="196" t="s">
        <v>190</v>
      </c>
      <c r="E659" s="197" t="s">
        <v>19</v>
      </c>
      <c r="F659" s="198" t="s">
        <v>7</v>
      </c>
      <c r="G659" s="195"/>
      <c r="H659" s="199">
        <v>21</v>
      </c>
      <c r="I659" s="200"/>
      <c r="J659" s="195"/>
      <c r="K659" s="195"/>
      <c r="L659" s="201"/>
      <c r="M659" s="202"/>
      <c r="N659" s="203"/>
      <c r="O659" s="203"/>
      <c r="P659" s="203"/>
      <c r="Q659" s="203"/>
      <c r="R659" s="203"/>
      <c r="S659" s="203"/>
      <c r="T659" s="204"/>
      <c r="AT659" s="205" t="s">
        <v>190</v>
      </c>
      <c r="AU659" s="205" t="s">
        <v>84</v>
      </c>
      <c r="AV659" s="13" t="s">
        <v>84</v>
      </c>
      <c r="AW659" s="13" t="s">
        <v>35</v>
      </c>
      <c r="AX659" s="13" t="s">
        <v>74</v>
      </c>
      <c r="AY659" s="205" t="s">
        <v>179</v>
      </c>
    </row>
    <row r="660" spans="1:65" s="14" customFormat="1" ht="11.25" x14ac:dyDescent="0.2">
      <c r="B660" s="206"/>
      <c r="C660" s="207"/>
      <c r="D660" s="196" t="s">
        <v>190</v>
      </c>
      <c r="E660" s="208" t="s">
        <v>19</v>
      </c>
      <c r="F660" s="209" t="s">
        <v>194</v>
      </c>
      <c r="G660" s="207"/>
      <c r="H660" s="210">
        <v>21</v>
      </c>
      <c r="I660" s="211"/>
      <c r="J660" s="207"/>
      <c r="K660" s="207"/>
      <c r="L660" s="212"/>
      <c r="M660" s="213"/>
      <c r="N660" s="214"/>
      <c r="O660" s="214"/>
      <c r="P660" s="214"/>
      <c r="Q660" s="214"/>
      <c r="R660" s="214"/>
      <c r="S660" s="214"/>
      <c r="T660" s="215"/>
      <c r="AT660" s="216" t="s">
        <v>190</v>
      </c>
      <c r="AU660" s="216" t="s">
        <v>84</v>
      </c>
      <c r="AV660" s="14" t="s">
        <v>186</v>
      </c>
      <c r="AW660" s="14" t="s">
        <v>35</v>
      </c>
      <c r="AX660" s="14" t="s">
        <v>82</v>
      </c>
      <c r="AY660" s="216" t="s">
        <v>179</v>
      </c>
    </row>
    <row r="661" spans="1:65" s="2" customFormat="1" ht="24.2" customHeight="1" x14ac:dyDescent="0.2">
      <c r="A661" s="36"/>
      <c r="B661" s="37"/>
      <c r="C661" s="176" t="s">
        <v>1034</v>
      </c>
      <c r="D661" s="176" t="s">
        <v>181</v>
      </c>
      <c r="E661" s="177" t="s">
        <v>1035</v>
      </c>
      <c r="F661" s="178" t="s">
        <v>1036</v>
      </c>
      <c r="G661" s="179" t="s">
        <v>282</v>
      </c>
      <c r="H661" s="180">
        <v>2</v>
      </c>
      <c r="I661" s="181"/>
      <c r="J661" s="182">
        <f>ROUND(I661*H661,2)</f>
        <v>0</v>
      </c>
      <c r="K661" s="178" t="s">
        <v>185</v>
      </c>
      <c r="L661" s="41"/>
      <c r="M661" s="183" t="s">
        <v>19</v>
      </c>
      <c r="N661" s="184" t="s">
        <v>45</v>
      </c>
      <c r="O661" s="66"/>
      <c r="P661" s="185">
        <f>O661*H661</f>
        <v>0</v>
      </c>
      <c r="Q661" s="185">
        <v>0</v>
      </c>
      <c r="R661" s="185">
        <f>Q661*H661</f>
        <v>0</v>
      </c>
      <c r="S661" s="185">
        <v>0</v>
      </c>
      <c r="T661" s="186">
        <f>S661*H661</f>
        <v>0</v>
      </c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R661" s="187" t="s">
        <v>287</v>
      </c>
      <c r="AT661" s="187" t="s">
        <v>181</v>
      </c>
      <c r="AU661" s="187" t="s">
        <v>84</v>
      </c>
      <c r="AY661" s="19" t="s">
        <v>179</v>
      </c>
      <c r="BE661" s="188">
        <f>IF(N661="základní",J661,0)</f>
        <v>0</v>
      </c>
      <c r="BF661" s="188">
        <f>IF(N661="snížená",J661,0)</f>
        <v>0</v>
      </c>
      <c r="BG661" s="188">
        <f>IF(N661="zákl. přenesená",J661,0)</f>
        <v>0</v>
      </c>
      <c r="BH661" s="188">
        <f>IF(N661="sníž. přenesená",J661,0)</f>
        <v>0</v>
      </c>
      <c r="BI661" s="188">
        <f>IF(N661="nulová",J661,0)</f>
        <v>0</v>
      </c>
      <c r="BJ661" s="19" t="s">
        <v>82</v>
      </c>
      <c r="BK661" s="188">
        <f>ROUND(I661*H661,2)</f>
        <v>0</v>
      </c>
      <c r="BL661" s="19" t="s">
        <v>287</v>
      </c>
      <c r="BM661" s="187" t="s">
        <v>1037</v>
      </c>
    </row>
    <row r="662" spans="1:65" s="2" customFormat="1" ht="11.25" x14ac:dyDescent="0.2">
      <c r="A662" s="36"/>
      <c r="B662" s="37"/>
      <c r="C662" s="38"/>
      <c r="D662" s="189" t="s">
        <v>188</v>
      </c>
      <c r="E662" s="38"/>
      <c r="F662" s="190" t="s">
        <v>1038</v>
      </c>
      <c r="G662" s="38"/>
      <c r="H662" s="38"/>
      <c r="I662" s="191"/>
      <c r="J662" s="38"/>
      <c r="K662" s="38"/>
      <c r="L662" s="41"/>
      <c r="M662" s="192"/>
      <c r="N662" s="193"/>
      <c r="O662" s="66"/>
      <c r="P662" s="66"/>
      <c r="Q662" s="66"/>
      <c r="R662" s="66"/>
      <c r="S662" s="66"/>
      <c r="T662" s="67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T662" s="19" t="s">
        <v>188</v>
      </c>
      <c r="AU662" s="19" t="s">
        <v>84</v>
      </c>
    </row>
    <row r="663" spans="1:65" s="15" customFormat="1" ht="11.25" x14ac:dyDescent="0.2">
      <c r="B663" s="217"/>
      <c r="C663" s="218"/>
      <c r="D663" s="196" t="s">
        <v>190</v>
      </c>
      <c r="E663" s="219" t="s">
        <v>19</v>
      </c>
      <c r="F663" s="220" t="s">
        <v>1039</v>
      </c>
      <c r="G663" s="218"/>
      <c r="H663" s="219" t="s">
        <v>19</v>
      </c>
      <c r="I663" s="221"/>
      <c r="J663" s="218"/>
      <c r="K663" s="218"/>
      <c r="L663" s="222"/>
      <c r="M663" s="223"/>
      <c r="N663" s="224"/>
      <c r="O663" s="224"/>
      <c r="P663" s="224"/>
      <c r="Q663" s="224"/>
      <c r="R663" s="224"/>
      <c r="S663" s="224"/>
      <c r="T663" s="225"/>
      <c r="AT663" s="226" t="s">
        <v>190</v>
      </c>
      <c r="AU663" s="226" t="s">
        <v>84</v>
      </c>
      <c r="AV663" s="15" t="s">
        <v>82</v>
      </c>
      <c r="AW663" s="15" t="s">
        <v>35</v>
      </c>
      <c r="AX663" s="15" t="s">
        <v>74</v>
      </c>
      <c r="AY663" s="226" t="s">
        <v>179</v>
      </c>
    </row>
    <row r="664" spans="1:65" s="13" customFormat="1" ht="11.25" x14ac:dyDescent="0.2">
      <c r="B664" s="194"/>
      <c r="C664" s="195"/>
      <c r="D664" s="196" t="s">
        <v>190</v>
      </c>
      <c r="E664" s="197" t="s">
        <v>19</v>
      </c>
      <c r="F664" s="198" t="s">
        <v>84</v>
      </c>
      <c r="G664" s="195"/>
      <c r="H664" s="199">
        <v>2</v>
      </c>
      <c r="I664" s="200"/>
      <c r="J664" s="195"/>
      <c r="K664" s="195"/>
      <c r="L664" s="201"/>
      <c r="M664" s="202"/>
      <c r="N664" s="203"/>
      <c r="O664" s="203"/>
      <c r="P664" s="203"/>
      <c r="Q664" s="203"/>
      <c r="R664" s="203"/>
      <c r="S664" s="203"/>
      <c r="T664" s="204"/>
      <c r="AT664" s="205" t="s">
        <v>190</v>
      </c>
      <c r="AU664" s="205" t="s">
        <v>84</v>
      </c>
      <c r="AV664" s="13" t="s">
        <v>84</v>
      </c>
      <c r="AW664" s="13" t="s">
        <v>35</v>
      </c>
      <c r="AX664" s="13" t="s">
        <v>74</v>
      </c>
      <c r="AY664" s="205" t="s">
        <v>179</v>
      </c>
    </row>
    <row r="665" spans="1:65" s="14" customFormat="1" ht="11.25" x14ac:dyDescent="0.2">
      <c r="B665" s="206"/>
      <c r="C665" s="207"/>
      <c r="D665" s="196" t="s">
        <v>190</v>
      </c>
      <c r="E665" s="208" t="s">
        <v>19</v>
      </c>
      <c r="F665" s="209" t="s">
        <v>194</v>
      </c>
      <c r="G665" s="207"/>
      <c r="H665" s="210">
        <v>2</v>
      </c>
      <c r="I665" s="211"/>
      <c r="J665" s="207"/>
      <c r="K665" s="207"/>
      <c r="L665" s="212"/>
      <c r="M665" s="213"/>
      <c r="N665" s="214"/>
      <c r="O665" s="214"/>
      <c r="P665" s="214"/>
      <c r="Q665" s="214"/>
      <c r="R665" s="214"/>
      <c r="S665" s="214"/>
      <c r="T665" s="215"/>
      <c r="AT665" s="216" t="s">
        <v>190</v>
      </c>
      <c r="AU665" s="216" t="s">
        <v>84</v>
      </c>
      <c r="AV665" s="14" t="s">
        <v>186</v>
      </c>
      <c r="AW665" s="14" t="s">
        <v>35</v>
      </c>
      <c r="AX665" s="14" t="s">
        <v>82</v>
      </c>
      <c r="AY665" s="216" t="s">
        <v>179</v>
      </c>
    </row>
    <row r="666" spans="1:65" s="2" customFormat="1" ht="16.5" customHeight="1" x14ac:dyDescent="0.2">
      <c r="A666" s="36"/>
      <c r="B666" s="37"/>
      <c r="C666" s="227" t="s">
        <v>1040</v>
      </c>
      <c r="D666" s="227" t="s">
        <v>259</v>
      </c>
      <c r="E666" s="228" t="s">
        <v>1041</v>
      </c>
      <c r="F666" s="229" t="s">
        <v>1042</v>
      </c>
      <c r="G666" s="230" t="s">
        <v>282</v>
      </c>
      <c r="H666" s="231">
        <v>2</v>
      </c>
      <c r="I666" s="232"/>
      <c r="J666" s="233">
        <f>ROUND(I666*H666,2)</f>
        <v>0</v>
      </c>
      <c r="K666" s="229" t="s">
        <v>185</v>
      </c>
      <c r="L666" s="234"/>
      <c r="M666" s="235" t="s">
        <v>19</v>
      </c>
      <c r="N666" s="236" t="s">
        <v>45</v>
      </c>
      <c r="O666" s="66"/>
      <c r="P666" s="185">
        <f>O666*H666</f>
        <v>0</v>
      </c>
      <c r="Q666" s="185">
        <v>1.9E-3</v>
      </c>
      <c r="R666" s="185">
        <f>Q666*H666</f>
        <v>3.8E-3</v>
      </c>
      <c r="S666" s="185">
        <v>0</v>
      </c>
      <c r="T666" s="186">
        <f>S666*H666</f>
        <v>0</v>
      </c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R666" s="187" t="s">
        <v>390</v>
      </c>
      <c r="AT666" s="187" t="s">
        <v>259</v>
      </c>
      <c r="AU666" s="187" t="s">
        <v>84</v>
      </c>
      <c r="AY666" s="19" t="s">
        <v>179</v>
      </c>
      <c r="BE666" s="188">
        <f>IF(N666="základní",J666,0)</f>
        <v>0</v>
      </c>
      <c r="BF666" s="188">
        <f>IF(N666="snížená",J666,0)</f>
        <v>0</v>
      </c>
      <c r="BG666" s="188">
        <f>IF(N666="zákl. přenesená",J666,0)</f>
        <v>0</v>
      </c>
      <c r="BH666" s="188">
        <f>IF(N666="sníž. přenesená",J666,0)</f>
        <v>0</v>
      </c>
      <c r="BI666" s="188">
        <f>IF(N666="nulová",J666,0)</f>
        <v>0</v>
      </c>
      <c r="BJ666" s="19" t="s">
        <v>82</v>
      </c>
      <c r="BK666" s="188">
        <f>ROUND(I666*H666,2)</f>
        <v>0</v>
      </c>
      <c r="BL666" s="19" t="s">
        <v>287</v>
      </c>
      <c r="BM666" s="187" t="s">
        <v>1043</v>
      </c>
    </row>
    <row r="667" spans="1:65" s="2" customFormat="1" ht="24.2" customHeight="1" x14ac:dyDescent="0.2">
      <c r="A667" s="36"/>
      <c r="B667" s="37"/>
      <c r="C667" s="176" t="s">
        <v>1044</v>
      </c>
      <c r="D667" s="176" t="s">
        <v>181</v>
      </c>
      <c r="E667" s="177" t="s">
        <v>1045</v>
      </c>
      <c r="F667" s="178" t="s">
        <v>1046</v>
      </c>
      <c r="G667" s="179" t="s">
        <v>111</v>
      </c>
      <c r="H667" s="180">
        <v>48</v>
      </c>
      <c r="I667" s="181"/>
      <c r="J667" s="182">
        <f>ROUND(I667*H667,2)</f>
        <v>0</v>
      </c>
      <c r="K667" s="178" t="s">
        <v>185</v>
      </c>
      <c r="L667" s="41"/>
      <c r="M667" s="183" t="s">
        <v>19</v>
      </c>
      <c r="N667" s="184" t="s">
        <v>45</v>
      </c>
      <c r="O667" s="66"/>
      <c r="P667" s="185">
        <f>O667*H667</f>
        <v>0</v>
      </c>
      <c r="Q667" s="185">
        <v>0</v>
      </c>
      <c r="R667" s="185">
        <f>Q667*H667</f>
        <v>0</v>
      </c>
      <c r="S667" s="185">
        <v>0</v>
      </c>
      <c r="T667" s="186">
        <f>S667*H667</f>
        <v>0</v>
      </c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R667" s="187" t="s">
        <v>287</v>
      </c>
      <c r="AT667" s="187" t="s">
        <v>181</v>
      </c>
      <c r="AU667" s="187" t="s">
        <v>84</v>
      </c>
      <c r="AY667" s="19" t="s">
        <v>179</v>
      </c>
      <c r="BE667" s="188">
        <f>IF(N667="základní",J667,0)</f>
        <v>0</v>
      </c>
      <c r="BF667" s="188">
        <f>IF(N667="snížená",J667,0)</f>
        <v>0</v>
      </c>
      <c r="BG667" s="188">
        <f>IF(N667="zákl. přenesená",J667,0)</f>
        <v>0</v>
      </c>
      <c r="BH667" s="188">
        <f>IF(N667="sníž. přenesená",J667,0)</f>
        <v>0</v>
      </c>
      <c r="BI667" s="188">
        <f>IF(N667="nulová",J667,0)</f>
        <v>0</v>
      </c>
      <c r="BJ667" s="19" t="s">
        <v>82</v>
      </c>
      <c r="BK667" s="188">
        <f>ROUND(I667*H667,2)</f>
        <v>0</v>
      </c>
      <c r="BL667" s="19" t="s">
        <v>287</v>
      </c>
      <c r="BM667" s="187" t="s">
        <v>1047</v>
      </c>
    </row>
    <row r="668" spans="1:65" s="2" customFormat="1" ht="11.25" x14ac:dyDescent="0.2">
      <c r="A668" s="36"/>
      <c r="B668" s="37"/>
      <c r="C668" s="38"/>
      <c r="D668" s="189" t="s">
        <v>188</v>
      </c>
      <c r="E668" s="38"/>
      <c r="F668" s="190" t="s">
        <v>1048</v>
      </c>
      <c r="G668" s="38"/>
      <c r="H668" s="38"/>
      <c r="I668" s="191"/>
      <c r="J668" s="38"/>
      <c r="K668" s="38"/>
      <c r="L668" s="41"/>
      <c r="M668" s="192"/>
      <c r="N668" s="193"/>
      <c r="O668" s="66"/>
      <c r="P668" s="66"/>
      <c r="Q668" s="66"/>
      <c r="R668" s="66"/>
      <c r="S668" s="66"/>
      <c r="T668" s="67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T668" s="19" t="s">
        <v>188</v>
      </c>
      <c r="AU668" s="19" t="s">
        <v>84</v>
      </c>
    </row>
    <row r="669" spans="1:65" s="15" customFormat="1" ht="11.25" x14ac:dyDescent="0.2">
      <c r="B669" s="217"/>
      <c r="C669" s="218"/>
      <c r="D669" s="196" t="s">
        <v>190</v>
      </c>
      <c r="E669" s="219" t="s">
        <v>19</v>
      </c>
      <c r="F669" s="220" t="s">
        <v>270</v>
      </c>
      <c r="G669" s="218"/>
      <c r="H669" s="219" t="s">
        <v>19</v>
      </c>
      <c r="I669" s="221"/>
      <c r="J669" s="218"/>
      <c r="K669" s="218"/>
      <c r="L669" s="222"/>
      <c r="M669" s="223"/>
      <c r="N669" s="224"/>
      <c r="O669" s="224"/>
      <c r="P669" s="224"/>
      <c r="Q669" s="224"/>
      <c r="R669" s="224"/>
      <c r="S669" s="224"/>
      <c r="T669" s="225"/>
      <c r="AT669" s="226" t="s">
        <v>190</v>
      </c>
      <c r="AU669" s="226" t="s">
        <v>84</v>
      </c>
      <c r="AV669" s="15" t="s">
        <v>82</v>
      </c>
      <c r="AW669" s="15" t="s">
        <v>35</v>
      </c>
      <c r="AX669" s="15" t="s">
        <v>74</v>
      </c>
      <c r="AY669" s="226" t="s">
        <v>179</v>
      </c>
    </row>
    <row r="670" spans="1:65" s="13" customFormat="1" ht="11.25" x14ac:dyDescent="0.2">
      <c r="B670" s="194"/>
      <c r="C670" s="195"/>
      <c r="D670" s="196" t="s">
        <v>190</v>
      </c>
      <c r="E670" s="197" t="s">
        <v>19</v>
      </c>
      <c r="F670" s="198" t="s">
        <v>1049</v>
      </c>
      <c r="G670" s="195"/>
      <c r="H670" s="199">
        <v>48</v>
      </c>
      <c r="I670" s="200"/>
      <c r="J670" s="195"/>
      <c r="K670" s="195"/>
      <c r="L670" s="201"/>
      <c r="M670" s="202"/>
      <c r="N670" s="203"/>
      <c r="O670" s="203"/>
      <c r="P670" s="203"/>
      <c r="Q670" s="203"/>
      <c r="R670" s="203"/>
      <c r="S670" s="203"/>
      <c r="T670" s="204"/>
      <c r="AT670" s="205" t="s">
        <v>190</v>
      </c>
      <c r="AU670" s="205" t="s">
        <v>84</v>
      </c>
      <c r="AV670" s="13" t="s">
        <v>84</v>
      </c>
      <c r="AW670" s="13" t="s">
        <v>35</v>
      </c>
      <c r="AX670" s="13" t="s">
        <v>74</v>
      </c>
      <c r="AY670" s="205" t="s">
        <v>179</v>
      </c>
    </row>
    <row r="671" spans="1:65" s="14" customFormat="1" ht="11.25" x14ac:dyDescent="0.2">
      <c r="B671" s="206"/>
      <c r="C671" s="207"/>
      <c r="D671" s="196" t="s">
        <v>190</v>
      </c>
      <c r="E671" s="208" t="s">
        <v>19</v>
      </c>
      <c r="F671" s="209" t="s">
        <v>194</v>
      </c>
      <c r="G671" s="207"/>
      <c r="H671" s="210">
        <v>48</v>
      </c>
      <c r="I671" s="211"/>
      <c r="J671" s="207"/>
      <c r="K671" s="207"/>
      <c r="L671" s="212"/>
      <c r="M671" s="213"/>
      <c r="N671" s="214"/>
      <c r="O671" s="214"/>
      <c r="P671" s="214"/>
      <c r="Q671" s="214"/>
      <c r="R671" s="214"/>
      <c r="S671" s="214"/>
      <c r="T671" s="215"/>
      <c r="AT671" s="216" t="s">
        <v>190</v>
      </c>
      <c r="AU671" s="216" t="s">
        <v>84</v>
      </c>
      <c r="AV671" s="14" t="s">
        <v>186</v>
      </c>
      <c r="AW671" s="14" t="s">
        <v>35</v>
      </c>
      <c r="AX671" s="14" t="s">
        <v>82</v>
      </c>
      <c r="AY671" s="216" t="s">
        <v>179</v>
      </c>
    </row>
    <row r="672" spans="1:65" s="2" customFormat="1" ht="24.2" customHeight="1" x14ac:dyDescent="0.2">
      <c r="A672" s="36"/>
      <c r="B672" s="37"/>
      <c r="C672" s="227" t="s">
        <v>1050</v>
      </c>
      <c r="D672" s="227" t="s">
        <v>259</v>
      </c>
      <c r="E672" s="228" t="s">
        <v>1051</v>
      </c>
      <c r="F672" s="229" t="s">
        <v>1052</v>
      </c>
      <c r="G672" s="230" t="s">
        <v>111</v>
      </c>
      <c r="H672" s="231">
        <v>52.8</v>
      </c>
      <c r="I672" s="232"/>
      <c r="J672" s="233">
        <f>ROUND(I672*H672,2)</f>
        <v>0</v>
      </c>
      <c r="K672" s="229" t="s">
        <v>185</v>
      </c>
      <c r="L672" s="234"/>
      <c r="M672" s="235" t="s">
        <v>19</v>
      </c>
      <c r="N672" s="236" t="s">
        <v>45</v>
      </c>
      <c r="O672" s="66"/>
      <c r="P672" s="185">
        <f>O672*H672</f>
        <v>0</v>
      </c>
      <c r="Q672" s="185">
        <v>1.1860000000000001E-2</v>
      </c>
      <c r="R672" s="185">
        <f>Q672*H672</f>
        <v>0.62620799999999999</v>
      </c>
      <c r="S672" s="185">
        <v>0</v>
      </c>
      <c r="T672" s="186">
        <f>S672*H672</f>
        <v>0</v>
      </c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R672" s="187" t="s">
        <v>390</v>
      </c>
      <c r="AT672" s="187" t="s">
        <v>259</v>
      </c>
      <c r="AU672" s="187" t="s">
        <v>84</v>
      </c>
      <c r="AY672" s="19" t="s">
        <v>179</v>
      </c>
      <c r="BE672" s="188">
        <f>IF(N672="základní",J672,0)</f>
        <v>0</v>
      </c>
      <c r="BF672" s="188">
        <f>IF(N672="snížená",J672,0)</f>
        <v>0</v>
      </c>
      <c r="BG672" s="188">
        <f>IF(N672="zákl. přenesená",J672,0)</f>
        <v>0</v>
      </c>
      <c r="BH672" s="188">
        <f>IF(N672="sníž. přenesená",J672,0)</f>
        <v>0</v>
      </c>
      <c r="BI672" s="188">
        <f>IF(N672="nulová",J672,0)</f>
        <v>0</v>
      </c>
      <c r="BJ672" s="19" t="s">
        <v>82</v>
      </c>
      <c r="BK672" s="188">
        <f>ROUND(I672*H672,2)</f>
        <v>0</v>
      </c>
      <c r="BL672" s="19" t="s">
        <v>287</v>
      </c>
      <c r="BM672" s="187" t="s">
        <v>1053</v>
      </c>
    </row>
    <row r="673" spans="1:65" s="13" customFormat="1" ht="11.25" x14ac:dyDescent="0.2">
      <c r="B673" s="194"/>
      <c r="C673" s="195"/>
      <c r="D673" s="196" t="s">
        <v>190</v>
      </c>
      <c r="E673" s="195"/>
      <c r="F673" s="198" t="s">
        <v>1054</v>
      </c>
      <c r="G673" s="195"/>
      <c r="H673" s="199">
        <v>52.8</v>
      </c>
      <c r="I673" s="200"/>
      <c r="J673" s="195"/>
      <c r="K673" s="195"/>
      <c r="L673" s="201"/>
      <c r="M673" s="202"/>
      <c r="N673" s="203"/>
      <c r="O673" s="203"/>
      <c r="P673" s="203"/>
      <c r="Q673" s="203"/>
      <c r="R673" s="203"/>
      <c r="S673" s="203"/>
      <c r="T673" s="204"/>
      <c r="AT673" s="205" t="s">
        <v>190</v>
      </c>
      <c r="AU673" s="205" t="s">
        <v>84</v>
      </c>
      <c r="AV673" s="13" t="s">
        <v>84</v>
      </c>
      <c r="AW673" s="13" t="s">
        <v>4</v>
      </c>
      <c r="AX673" s="13" t="s">
        <v>82</v>
      </c>
      <c r="AY673" s="205" t="s">
        <v>179</v>
      </c>
    </row>
    <row r="674" spans="1:65" s="2" customFormat="1" ht="24.2" customHeight="1" x14ac:dyDescent="0.2">
      <c r="A674" s="36"/>
      <c r="B674" s="37"/>
      <c r="C674" s="176" t="s">
        <v>1055</v>
      </c>
      <c r="D674" s="176" t="s">
        <v>181</v>
      </c>
      <c r="E674" s="177" t="s">
        <v>1056</v>
      </c>
      <c r="F674" s="178" t="s">
        <v>1057</v>
      </c>
      <c r="G674" s="179" t="s">
        <v>282</v>
      </c>
      <c r="H674" s="180">
        <v>10</v>
      </c>
      <c r="I674" s="181"/>
      <c r="J674" s="182">
        <f>ROUND(I674*H674,2)</f>
        <v>0</v>
      </c>
      <c r="K674" s="178" t="s">
        <v>185</v>
      </c>
      <c r="L674" s="41"/>
      <c r="M674" s="183" t="s">
        <v>19</v>
      </c>
      <c r="N674" s="184" t="s">
        <v>45</v>
      </c>
      <c r="O674" s="66"/>
      <c r="P674" s="185">
        <f>O674*H674</f>
        <v>0</v>
      </c>
      <c r="Q674" s="185">
        <v>0</v>
      </c>
      <c r="R674" s="185">
        <f>Q674*H674</f>
        <v>0</v>
      </c>
      <c r="S674" s="185">
        <v>0</v>
      </c>
      <c r="T674" s="186">
        <f>S674*H674</f>
        <v>0</v>
      </c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R674" s="187" t="s">
        <v>287</v>
      </c>
      <c r="AT674" s="187" t="s">
        <v>181</v>
      </c>
      <c r="AU674" s="187" t="s">
        <v>84</v>
      </c>
      <c r="AY674" s="19" t="s">
        <v>179</v>
      </c>
      <c r="BE674" s="188">
        <f>IF(N674="základní",J674,0)</f>
        <v>0</v>
      </c>
      <c r="BF674" s="188">
        <f>IF(N674="snížená",J674,0)</f>
        <v>0</v>
      </c>
      <c r="BG674" s="188">
        <f>IF(N674="zákl. přenesená",J674,0)</f>
        <v>0</v>
      </c>
      <c r="BH674" s="188">
        <f>IF(N674="sníž. přenesená",J674,0)</f>
        <v>0</v>
      </c>
      <c r="BI674" s="188">
        <f>IF(N674="nulová",J674,0)</f>
        <v>0</v>
      </c>
      <c r="BJ674" s="19" t="s">
        <v>82</v>
      </c>
      <c r="BK674" s="188">
        <f>ROUND(I674*H674,2)</f>
        <v>0</v>
      </c>
      <c r="BL674" s="19" t="s">
        <v>287</v>
      </c>
      <c r="BM674" s="187" t="s">
        <v>1058</v>
      </c>
    </row>
    <row r="675" spans="1:65" s="2" customFormat="1" ht="11.25" x14ac:dyDescent="0.2">
      <c r="A675" s="36"/>
      <c r="B675" s="37"/>
      <c r="C675" s="38"/>
      <c r="D675" s="189" t="s">
        <v>188</v>
      </c>
      <c r="E675" s="38"/>
      <c r="F675" s="190" t="s">
        <v>1059</v>
      </c>
      <c r="G675" s="38"/>
      <c r="H675" s="38"/>
      <c r="I675" s="191"/>
      <c r="J675" s="38"/>
      <c r="K675" s="38"/>
      <c r="L675" s="41"/>
      <c r="M675" s="192"/>
      <c r="N675" s="193"/>
      <c r="O675" s="66"/>
      <c r="P675" s="66"/>
      <c r="Q675" s="66"/>
      <c r="R675" s="66"/>
      <c r="S675" s="66"/>
      <c r="T675" s="67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T675" s="19" t="s">
        <v>188</v>
      </c>
      <c r="AU675" s="19" t="s">
        <v>84</v>
      </c>
    </row>
    <row r="676" spans="1:65" s="15" customFormat="1" ht="11.25" x14ac:dyDescent="0.2">
      <c r="B676" s="217"/>
      <c r="C676" s="218"/>
      <c r="D676" s="196" t="s">
        <v>190</v>
      </c>
      <c r="E676" s="219" t="s">
        <v>19</v>
      </c>
      <c r="F676" s="220" t="s">
        <v>270</v>
      </c>
      <c r="G676" s="218"/>
      <c r="H676" s="219" t="s">
        <v>19</v>
      </c>
      <c r="I676" s="221"/>
      <c r="J676" s="218"/>
      <c r="K676" s="218"/>
      <c r="L676" s="222"/>
      <c r="M676" s="223"/>
      <c r="N676" s="224"/>
      <c r="O676" s="224"/>
      <c r="P676" s="224"/>
      <c r="Q676" s="224"/>
      <c r="R676" s="224"/>
      <c r="S676" s="224"/>
      <c r="T676" s="225"/>
      <c r="AT676" s="226" t="s">
        <v>190</v>
      </c>
      <c r="AU676" s="226" t="s">
        <v>84</v>
      </c>
      <c r="AV676" s="15" t="s">
        <v>82</v>
      </c>
      <c r="AW676" s="15" t="s">
        <v>35</v>
      </c>
      <c r="AX676" s="15" t="s">
        <v>74</v>
      </c>
      <c r="AY676" s="226" t="s">
        <v>179</v>
      </c>
    </row>
    <row r="677" spans="1:65" s="13" customFormat="1" ht="11.25" x14ac:dyDescent="0.2">
      <c r="B677" s="194"/>
      <c r="C677" s="195"/>
      <c r="D677" s="196" t="s">
        <v>190</v>
      </c>
      <c r="E677" s="197" t="s">
        <v>19</v>
      </c>
      <c r="F677" s="198" t="s">
        <v>1060</v>
      </c>
      <c r="G677" s="195"/>
      <c r="H677" s="199">
        <v>10</v>
      </c>
      <c r="I677" s="200"/>
      <c r="J677" s="195"/>
      <c r="K677" s="195"/>
      <c r="L677" s="201"/>
      <c r="M677" s="202"/>
      <c r="N677" s="203"/>
      <c r="O677" s="203"/>
      <c r="P677" s="203"/>
      <c r="Q677" s="203"/>
      <c r="R677" s="203"/>
      <c r="S677" s="203"/>
      <c r="T677" s="204"/>
      <c r="AT677" s="205" t="s">
        <v>190</v>
      </c>
      <c r="AU677" s="205" t="s">
        <v>84</v>
      </c>
      <c r="AV677" s="13" t="s">
        <v>84</v>
      </c>
      <c r="AW677" s="13" t="s">
        <v>35</v>
      </c>
      <c r="AX677" s="13" t="s">
        <v>74</v>
      </c>
      <c r="AY677" s="205" t="s">
        <v>179</v>
      </c>
    </row>
    <row r="678" spans="1:65" s="14" customFormat="1" ht="11.25" x14ac:dyDescent="0.2">
      <c r="B678" s="206"/>
      <c r="C678" s="207"/>
      <c r="D678" s="196" t="s">
        <v>190</v>
      </c>
      <c r="E678" s="208" t="s">
        <v>19</v>
      </c>
      <c r="F678" s="209" t="s">
        <v>194</v>
      </c>
      <c r="G678" s="207"/>
      <c r="H678" s="210">
        <v>10</v>
      </c>
      <c r="I678" s="211"/>
      <c r="J678" s="207"/>
      <c r="K678" s="207"/>
      <c r="L678" s="212"/>
      <c r="M678" s="213"/>
      <c r="N678" s="214"/>
      <c r="O678" s="214"/>
      <c r="P678" s="214"/>
      <c r="Q678" s="214"/>
      <c r="R678" s="214"/>
      <c r="S678" s="214"/>
      <c r="T678" s="215"/>
      <c r="AT678" s="216" t="s">
        <v>190</v>
      </c>
      <c r="AU678" s="216" t="s">
        <v>84</v>
      </c>
      <c r="AV678" s="14" t="s">
        <v>186</v>
      </c>
      <c r="AW678" s="14" t="s">
        <v>35</v>
      </c>
      <c r="AX678" s="14" t="s">
        <v>82</v>
      </c>
      <c r="AY678" s="216" t="s">
        <v>179</v>
      </c>
    </row>
    <row r="679" spans="1:65" s="2" customFormat="1" ht="21.75" customHeight="1" x14ac:dyDescent="0.2">
      <c r="A679" s="36"/>
      <c r="B679" s="37"/>
      <c r="C679" s="227" t="s">
        <v>1061</v>
      </c>
      <c r="D679" s="227" t="s">
        <v>259</v>
      </c>
      <c r="E679" s="228" t="s">
        <v>1062</v>
      </c>
      <c r="F679" s="229" t="s">
        <v>1063</v>
      </c>
      <c r="G679" s="230" t="s">
        <v>282</v>
      </c>
      <c r="H679" s="231">
        <v>2</v>
      </c>
      <c r="I679" s="232"/>
      <c r="J679" s="233">
        <f>ROUND(I679*H679,2)</f>
        <v>0</v>
      </c>
      <c r="K679" s="229" t="s">
        <v>185</v>
      </c>
      <c r="L679" s="234"/>
      <c r="M679" s="235" t="s">
        <v>19</v>
      </c>
      <c r="N679" s="236" t="s">
        <v>45</v>
      </c>
      <c r="O679" s="66"/>
      <c r="P679" s="185">
        <f>O679*H679</f>
        <v>0</v>
      </c>
      <c r="Q679" s="185">
        <v>4.5999999999999999E-3</v>
      </c>
      <c r="R679" s="185">
        <f>Q679*H679</f>
        <v>9.1999999999999998E-3</v>
      </c>
      <c r="S679" s="185">
        <v>0</v>
      </c>
      <c r="T679" s="186">
        <f>S679*H679</f>
        <v>0</v>
      </c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R679" s="187" t="s">
        <v>390</v>
      </c>
      <c r="AT679" s="187" t="s">
        <v>259</v>
      </c>
      <c r="AU679" s="187" t="s">
        <v>84</v>
      </c>
      <c r="AY679" s="19" t="s">
        <v>179</v>
      </c>
      <c r="BE679" s="188">
        <f>IF(N679="základní",J679,0)</f>
        <v>0</v>
      </c>
      <c r="BF679" s="188">
        <f>IF(N679="snížená",J679,0)</f>
        <v>0</v>
      </c>
      <c r="BG679" s="188">
        <f>IF(N679="zákl. přenesená",J679,0)</f>
        <v>0</v>
      </c>
      <c r="BH679" s="188">
        <f>IF(N679="sníž. přenesená",J679,0)</f>
        <v>0</v>
      </c>
      <c r="BI679" s="188">
        <f>IF(N679="nulová",J679,0)</f>
        <v>0</v>
      </c>
      <c r="BJ679" s="19" t="s">
        <v>82</v>
      </c>
      <c r="BK679" s="188">
        <f>ROUND(I679*H679,2)</f>
        <v>0</v>
      </c>
      <c r="BL679" s="19" t="s">
        <v>287</v>
      </c>
      <c r="BM679" s="187" t="s">
        <v>1064</v>
      </c>
    </row>
    <row r="680" spans="1:65" s="2" customFormat="1" ht="21.75" customHeight="1" x14ac:dyDescent="0.2">
      <c r="A680" s="36"/>
      <c r="B680" s="37"/>
      <c r="C680" s="227" t="s">
        <v>1065</v>
      </c>
      <c r="D680" s="227" t="s">
        <v>259</v>
      </c>
      <c r="E680" s="228" t="s">
        <v>1066</v>
      </c>
      <c r="F680" s="229" t="s">
        <v>1067</v>
      </c>
      <c r="G680" s="230" t="s">
        <v>282</v>
      </c>
      <c r="H680" s="231">
        <v>8</v>
      </c>
      <c r="I680" s="232"/>
      <c r="J680" s="233">
        <f>ROUND(I680*H680,2)</f>
        <v>0</v>
      </c>
      <c r="K680" s="229" t="s">
        <v>185</v>
      </c>
      <c r="L680" s="234"/>
      <c r="M680" s="235" t="s">
        <v>19</v>
      </c>
      <c r="N680" s="236" t="s">
        <v>45</v>
      </c>
      <c r="O680" s="66"/>
      <c r="P680" s="185">
        <f>O680*H680</f>
        <v>0</v>
      </c>
      <c r="Q680" s="185">
        <v>9.2999999999999992E-3</v>
      </c>
      <c r="R680" s="185">
        <f>Q680*H680</f>
        <v>7.4399999999999994E-2</v>
      </c>
      <c r="S680" s="185">
        <v>0</v>
      </c>
      <c r="T680" s="186">
        <f>S680*H680</f>
        <v>0</v>
      </c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R680" s="187" t="s">
        <v>390</v>
      </c>
      <c r="AT680" s="187" t="s">
        <v>259</v>
      </c>
      <c r="AU680" s="187" t="s">
        <v>84</v>
      </c>
      <c r="AY680" s="19" t="s">
        <v>179</v>
      </c>
      <c r="BE680" s="188">
        <f>IF(N680="základní",J680,0)</f>
        <v>0</v>
      </c>
      <c r="BF680" s="188">
        <f>IF(N680="snížená",J680,0)</f>
        <v>0</v>
      </c>
      <c r="BG680" s="188">
        <f>IF(N680="zákl. přenesená",J680,0)</f>
        <v>0</v>
      </c>
      <c r="BH680" s="188">
        <f>IF(N680="sníž. přenesená",J680,0)</f>
        <v>0</v>
      </c>
      <c r="BI680" s="188">
        <f>IF(N680="nulová",J680,0)</f>
        <v>0</v>
      </c>
      <c r="BJ680" s="19" t="s">
        <v>82</v>
      </c>
      <c r="BK680" s="188">
        <f>ROUND(I680*H680,2)</f>
        <v>0</v>
      </c>
      <c r="BL680" s="19" t="s">
        <v>287</v>
      </c>
      <c r="BM680" s="187" t="s">
        <v>1068</v>
      </c>
    </row>
    <row r="681" spans="1:65" s="2" customFormat="1" ht="24.2" customHeight="1" x14ac:dyDescent="0.2">
      <c r="A681" s="36"/>
      <c r="B681" s="37"/>
      <c r="C681" s="176" t="s">
        <v>1069</v>
      </c>
      <c r="D681" s="176" t="s">
        <v>181</v>
      </c>
      <c r="E681" s="177" t="s">
        <v>1070</v>
      </c>
      <c r="F681" s="178" t="s">
        <v>1071</v>
      </c>
      <c r="G681" s="179" t="s">
        <v>556</v>
      </c>
      <c r="H681" s="180">
        <v>1</v>
      </c>
      <c r="I681" s="181"/>
      <c r="J681" s="182">
        <f>ROUND(I681*H681,2)</f>
        <v>0</v>
      </c>
      <c r="K681" s="178" t="s">
        <v>19</v>
      </c>
      <c r="L681" s="41"/>
      <c r="M681" s="183" t="s">
        <v>19</v>
      </c>
      <c r="N681" s="184" t="s">
        <v>45</v>
      </c>
      <c r="O681" s="66"/>
      <c r="P681" s="185">
        <f>O681*H681</f>
        <v>0</v>
      </c>
      <c r="Q681" s="185">
        <v>0</v>
      </c>
      <c r="R681" s="185">
        <f>Q681*H681</f>
        <v>0</v>
      </c>
      <c r="S681" s="185">
        <v>9.9000000000000005E-2</v>
      </c>
      <c r="T681" s="186">
        <f>S681*H681</f>
        <v>9.9000000000000005E-2</v>
      </c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R681" s="187" t="s">
        <v>287</v>
      </c>
      <c r="AT681" s="187" t="s">
        <v>181</v>
      </c>
      <c r="AU681" s="187" t="s">
        <v>84</v>
      </c>
      <c r="AY681" s="19" t="s">
        <v>179</v>
      </c>
      <c r="BE681" s="188">
        <f>IF(N681="základní",J681,0)</f>
        <v>0</v>
      </c>
      <c r="BF681" s="188">
        <f>IF(N681="snížená",J681,0)</f>
        <v>0</v>
      </c>
      <c r="BG681" s="188">
        <f>IF(N681="zákl. přenesená",J681,0)</f>
        <v>0</v>
      </c>
      <c r="BH681" s="188">
        <f>IF(N681="sníž. přenesená",J681,0)</f>
        <v>0</v>
      </c>
      <c r="BI681" s="188">
        <f>IF(N681="nulová",J681,0)</f>
        <v>0</v>
      </c>
      <c r="BJ681" s="19" t="s">
        <v>82</v>
      </c>
      <c r="BK681" s="188">
        <f>ROUND(I681*H681,2)</f>
        <v>0</v>
      </c>
      <c r="BL681" s="19" t="s">
        <v>287</v>
      </c>
      <c r="BM681" s="187" t="s">
        <v>1072</v>
      </c>
    </row>
    <row r="682" spans="1:65" s="2" customFormat="1" ht="136.5" x14ac:dyDescent="0.2">
      <c r="A682" s="36"/>
      <c r="B682" s="37"/>
      <c r="C682" s="38"/>
      <c r="D682" s="196" t="s">
        <v>300</v>
      </c>
      <c r="E682" s="38"/>
      <c r="F682" s="237" t="s">
        <v>1073</v>
      </c>
      <c r="G682" s="38"/>
      <c r="H682" s="38"/>
      <c r="I682" s="191"/>
      <c r="J682" s="38"/>
      <c r="K682" s="38"/>
      <c r="L682" s="41"/>
      <c r="M682" s="192"/>
      <c r="N682" s="193"/>
      <c r="O682" s="66"/>
      <c r="P682" s="66"/>
      <c r="Q682" s="66"/>
      <c r="R682" s="66"/>
      <c r="S682" s="66"/>
      <c r="T682" s="67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T682" s="19" t="s">
        <v>300</v>
      </c>
      <c r="AU682" s="19" t="s">
        <v>84</v>
      </c>
    </row>
    <row r="683" spans="1:65" s="15" customFormat="1" ht="11.25" x14ac:dyDescent="0.2">
      <c r="B683" s="217"/>
      <c r="C683" s="218"/>
      <c r="D683" s="196" t="s">
        <v>190</v>
      </c>
      <c r="E683" s="219" t="s">
        <v>19</v>
      </c>
      <c r="F683" s="220" t="s">
        <v>1074</v>
      </c>
      <c r="G683" s="218"/>
      <c r="H683" s="219" t="s">
        <v>19</v>
      </c>
      <c r="I683" s="221"/>
      <c r="J683" s="218"/>
      <c r="K683" s="218"/>
      <c r="L683" s="222"/>
      <c r="M683" s="223"/>
      <c r="N683" s="224"/>
      <c r="O683" s="224"/>
      <c r="P683" s="224"/>
      <c r="Q683" s="224"/>
      <c r="R683" s="224"/>
      <c r="S683" s="224"/>
      <c r="T683" s="225"/>
      <c r="AT683" s="226" t="s">
        <v>190</v>
      </c>
      <c r="AU683" s="226" t="s">
        <v>84</v>
      </c>
      <c r="AV683" s="15" t="s">
        <v>82</v>
      </c>
      <c r="AW683" s="15" t="s">
        <v>35</v>
      </c>
      <c r="AX683" s="15" t="s">
        <v>74</v>
      </c>
      <c r="AY683" s="226" t="s">
        <v>179</v>
      </c>
    </row>
    <row r="684" spans="1:65" s="13" customFormat="1" ht="11.25" x14ac:dyDescent="0.2">
      <c r="B684" s="194"/>
      <c r="C684" s="195"/>
      <c r="D684" s="196" t="s">
        <v>190</v>
      </c>
      <c r="E684" s="197" t="s">
        <v>19</v>
      </c>
      <c r="F684" s="198" t="s">
        <v>82</v>
      </c>
      <c r="G684" s="195"/>
      <c r="H684" s="199">
        <v>1</v>
      </c>
      <c r="I684" s="200"/>
      <c r="J684" s="195"/>
      <c r="K684" s="195"/>
      <c r="L684" s="201"/>
      <c r="M684" s="202"/>
      <c r="N684" s="203"/>
      <c r="O684" s="203"/>
      <c r="P684" s="203"/>
      <c r="Q684" s="203"/>
      <c r="R684" s="203"/>
      <c r="S684" s="203"/>
      <c r="T684" s="204"/>
      <c r="AT684" s="205" t="s">
        <v>190</v>
      </c>
      <c r="AU684" s="205" t="s">
        <v>84</v>
      </c>
      <c r="AV684" s="13" t="s">
        <v>84</v>
      </c>
      <c r="AW684" s="13" t="s">
        <v>35</v>
      </c>
      <c r="AX684" s="13" t="s">
        <v>74</v>
      </c>
      <c r="AY684" s="205" t="s">
        <v>179</v>
      </c>
    </row>
    <row r="685" spans="1:65" s="14" customFormat="1" ht="11.25" x14ac:dyDescent="0.2">
      <c r="B685" s="206"/>
      <c r="C685" s="207"/>
      <c r="D685" s="196" t="s">
        <v>190</v>
      </c>
      <c r="E685" s="208" t="s">
        <v>19</v>
      </c>
      <c r="F685" s="209" t="s">
        <v>194</v>
      </c>
      <c r="G685" s="207"/>
      <c r="H685" s="210">
        <v>1</v>
      </c>
      <c r="I685" s="211"/>
      <c r="J685" s="207"/>
      <c r="K685" s="207"/>
      <c r="L685" s="212"/>
      <c r="M685" s="213"/>
      <c r="N685" s="214"/>
      <c r="O685" s="214"/>
      <c r="P685" s="214"/>
      <c r="Q685" s="214"/>
      <c r="R685" s="214"/>
      <c r="S685" s="214"/>
      <c r="T685" s="215"/>
      <c r="AT685" s="216" t="s">
        <v>190</v>
      </c>
      <c r="AU685" s="216" t="s">
        <v>84</v>
      </c>
      <c r="AV685" s="14" t="s">
        <v>186</v>
      </c>
      <c r="AW685" s="14" t="s">
        <v>35</v>
      </c>
      <c r="AX685" s="14" t="s">
        <v>82</v>
      </c>
      <c r="AY685" s="216" t="s">
        <v>179</v>
      </c>
    </row>
    <row r="686" spans="1:65" s="2" customFormat="1" ht="49.15" customHeight="1" x14ac:dyDescent="0.2">
      <c r="A686" s="36"/>
      <c r="B686" s="37"/>
      <c r="C686" s="176" t="s">
        <v>1075</v>
      </c>
      <c r="D686" s="176" t="s">
        <v>181</v>
      </c>
      <c r="E686" s="177" t="s">
        <v>1076</v>
      </c>
      <c r="F686" s="178" t="s">
        <v>1077</v>
      </c>
      <c r="G686" s="179" t="s">
        <v>937</v>
      </c>
      <c r="H686" s="238"/>
      <c r="I686" s="181"/>
      <c r="J686" s="182">
        <f>ROUND(I686*H686,2)</f>
        <v>0</v>
      </c>
      <c r="K686" s="178" t="s">
        <v>185</v>
      </c>
      <c r="L686" s="41"/>
      <c r="M686" s="183" t="s">
        <v>19</v>
      </c>
      <c r="N686" s="184" t="s">
        <v>45</v>
      </c>
      <c r="O686" s="66"/>
      <c r="P686" s="185">
        <f>O686*H686</f>
        <v>0</v>
      </c>
      <c r="Q686" s="185">
        <v>0</v>
      </c>
      <c r="R686" s="185">
        <f>Q686*H686</f>
        <v>0</v>
      </c>
      <c r="S686" s="185">
        <v>0</v>
      </c>
      <c r="T686" s="186">
        <f>S686*H686</f>
        <v>0</v>
      </c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R686" s="187" t="s">
        <v>287</v>
      </c>
      <c r="AT686" s="187" t="s">
        <v>181</v>
      </c>
      <c r="AU686" s="187" t="s">
        <v>84</v>
      </c>
      <c r="AY686" s="19" t="s">
        <v>179</v>
      </c>
      <c r="BE686" s="188">
        <f>IF(N686="základní",J686,0)</f>
        <v>0</v>
      </c>
      <c r="BF686" s="188">
        <f>IF(N686="snížená",J686,0)</f>
        <v>0</v>
      </c>
      <c r="BG686" s="188">
        <f>IF(N686="zákl. přenesená",J686,0)</f>
        <v>0</v>
      </c>
      <c r="BH686" s="188">
        <f>IF(N686="sníž. přenesená",J686,0)</f>
        <v>0</v>
      </c>
      <c r="BI686" s="188">
        <f>IF(N686="nulová",J686,0)</f>
        <v>0</v>
      </c>
      <c r="BJ686" s="19" t="s">
        <v>82</v>
      </c>
      <c r="BK686" s="188">
        <f>ROUND(I686*H686,2)</f>
        <v>0</v>
      </c>
      <c r="BL686" s="19" t="s">
        <v>287</v>
      </c>
      <c r="BM686" s="187" t="s">
        <v>1078</v>
      </c>
    </row>
    <row r="687" spans="1:65" s="2" customFormat="1" ht="11.25" x14ac:dyDescent="0.2">
      <c r="A687" s="36"/>
      <c r="B687" s="37"/>
      <c r="C687" s="38"/>
      <c r="D687" s="189" t="s">
        <v>188</v>
      </c>
      <c r="E687" s="38"/>
      <c r="F687" s="190" t="s">
        <v>1079</v>
      </c>
      <c r="G687" s="38"/>
      <c r="H687" s="38"/>
      <c r="I687" s="191"/>
      <c r="J687" s="38"/>
      <c r="K687" s="38"/>
      <c r="L687" s="41"/>
      <c r="M687" s="192"/>
      <c r="N687" s="193"/>
      <c r="O687" s="66"/>
      <c r="P687" s="66"/>
      <c r="Q687" s="66"/>
      <c r="R687" s="66"/>
      <c r="S687" s="66"/>
      <c r="T687" s="67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T687" s="19" t="s">
        <v>188</v>
      </c>
      <c r="AU687" s="19" t="s">
        <v>84</v>
      </c>
    </row>
    <row r="688" spans="1:65" s="12" customFormat="1" ht="22.9" customHeight="1" x14ac:dyDescent="0.2">
      <c r="B688" s="160"/>
      <c r="C688" s="161"/>
      <c r="D688" s="162" t="s">
        <v>73</v>
      </c>
      <c r="E688" s="174" t="s">
        <v>1080</v>
      </c>
      <c r="F688" s="174" t="s">
        <v>1081</v>
      </c>
      <c r="G688" s="161"/>
      <c r="H688" s="161"/>
      <c r="I688" s="164"/>
      <c r="J688" s="175">
        <f>BK688</f>
        <v>0</v>
      </c>
      <c r="K688" s="161"/>
      <c r="L688" s="166"/>
      <c r="M688" s="167"/>
      <c r="N688" s="168"/>
      <c r="O688" s="168"/>
      <c r="P688" s="169">
        <f>SUM(P689:P704)</f>
        <v>0</v>
      </c>
      <c r="Q688" s="168"/>
      <c r="R688" s="169">
        <f>SUM(R689:R704)</f>
        <v>2.010675</v>
      </c>
      <c r="S688" s="168"/>
      <c r="T688" s="170">
        <f>SUM(T689:T704)</f>
        <v>0</v>
      </c>
      <c r="AR688" s="171" t="s">
        <v>84</v>
      </c>
      <c r="AT688" s="172" t="s">
        <v>73</v>
      </c>
      <c r="AU688" s="172" t="s">
        <v>82</v>
      </c>
      <c r="AY688" s="171" t="s">
        <v>179</v>
      </c>
      <c r="BK688" s="173">
        <f>SUM(BK689:BK704)</f>
        <v>0</v>
      </c>
    </row>
    <row r="689" spans="1:65" s="2" customFormat="1" ht="44.25" customHeight="1" x14ac:dyDescent="0.2">
      <c r="A689" s="36"/>
      <c r="B689" s="37"/>
      <c r="C689" s="176" t="s">
        <v>1082</v>
      </c>
      <c r="D689" s="176" t="s">
        <v>181</v>
      </c>
      <c r="E689" s="177" t="s">
        <v>1083</v>
      </c>
      <c r="F689" s="178" t="s">
        <v>1084</v>
      </c>
      <c r="G689" s="179" t="s">
        <v>99</v>
      </c>
      <c r="H689" s="180">
        <v>75</v>
      </c>
      <c r="I689" s="181"/>
      <c r="J689" s="182">
        <f>ROUND(I689*H689,2)</f>
        <v>0</v>
      </c>
      <c r="K689" s="178" t="s">
        <v>185</v>
      </c>
      <c r="L689" s="41"/>
      <c r="M689" s="183" t="s">
        <v>19</v>
      </c>
      <c r="N689" s="184" t="s">
        <v>45</v>
      </c>
      <c r="O689" s="66"/>
      <c r="P689" s="185">
        <f>O689*H689</f>
        <v>0</v>
      </c>
      <c r="Q689" s="185">
        <v>0</v>
      </c>
      <c r="R689" s="185">
        <f>Q689*H689</f>
        <v>0</v>
      </c>
      <c r="S689" s="185">
        <v>0</v>
      </c>
      <c r="T689" s="186">
        <f>S689*H689</f>
        <v>0</v>
      </c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R689" s="187" t="s">
        <v>287</v>
      </c>
      <c r="AT689" s="187" t="s">
        <v>181</v>
      </c>
      <c r="AU689" s="187" t="s">
        <v>84</v>
      </c>
      <c r="AY689" s="19" t="s">
        <v>179</v>
      </c>
      <c r="BE689" s="188">
        <f>IF(N689="základní",J689,0)</f>
        <v>0</v>
      </c>
      <c r="BF689" s="188">
        <f>IF(N689="snížená",J689,0)</f>
        <v>0</v>
      </c>
      <c r="BG689" s="188">
        <f>IF(N689="zákl. přenesená",J689,0)</f>
        <v>0</v>
      </c>
      <c r="BH689" s="188">
        <f>IF(N689="sníž. přenesená",J689,0)</f>
        <v>0</v>
      </c>
      <c r="BI689" s="188">
        <f>IF(N689="nulová",J689,0)</f>
        <v>0</v>
      </c>
      <c r="BJ689" s="19" t="s">
        <v>82</v>
      </c>
      <c r="BK689" s="188">
        <f>ROUND(I689*H689,2)</f>
        <v>0</v>
      </c>
      <c r="BL689" s="19" t="s">
        <v>287</v>
      </c>
      <c r="BM689" s="187" t="s">
        <v>1085</v>
      </c>
    </row>
    <row r="690" spans="1:65" s="2" customFormat="1" ht="11.25" x14ac:dyDescent="0.2">
      <c r="A690" s="36"/>
      <c r="B690" s="37"/>
      <c r="C690" s="38"/>
      <c r="D690" s="189" t="s">
        <v>188</v>
      </c>
      <c r="E690" s="38"/>
      <c r="F690" s="190" t="s">
        <v>1086</v>
      </c>
      <c r="G690" s="38"/>
      <c r="H690" s="38"/>
      <c r="I690" s="191"/>
      <c r="J690" s="38"/>
      <c r="K690" s="38"/>
      <c r="L690" s="41"/>
      <c r="M690" s="192"/>
      <c r="N690" s="193"/>
      <c r="O690" s="66"/>
      <c r="P690" s="66"/>
      <c r="Q690" s="66"/>
      <c r="R690" s="66"/>
      <c r="S690" s="66"/>
      <c r="T690" s="67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T690" s="19" t="s">
        <v>188</v>
      </c>
      <c r="AU690" s="19" t="s">
        <v>84</v>
      </c>
    </row>
    <row r="691" spans="1:65" s="15" customFormat="1" ht="11.25" x14ac:dyDescent="0.2">
      <c r="B691" s="217"/>
      <c r="C691" s="218"/>
      <c r="D691" s="196" t="s">
        <v>190</v>
      </c>
      <c r="E691" s="219" t="s">
        <v>19</v>
      </c>
      <c r="F691" s="220" t="s">
        <v>1087</v>
      </c>
      <c r="G691" s="218"/>
      <c r="H691" s="219" t="s">
        <v>19</v>
      </c>
      <c r="I691" s="221"/>
      <c r="J691" s="218"/>
      <c r="K691" s="218"/>
      <c r="L691" s="222"/>
      <c r="M691" s="223"/>
      <c r="N691" s="224"/>
      <c r="O691" s="224"/>
      <c r="P691" s="224"/>
      <c r="Q691" s="224"/>
      <c r="R691" s="224"/>
      <c r="S691" s="224"/>
      <c r="T691" s="225"/>
      <c r="AT691" s="226" t="s">
        <v>190</v>
      </c>
      <c r="AU691" s="226" t="s">
        <v>84</v>
      </c>
      <c r="AV691" s="15" t="s">
        <v>82</v>
      </c>
      <c r="AW691" s="15" t="s">
        <v>35</v>
      </c>
      <c r="AX691" s="15" t="s">
        <v>74</v>
      </c>
      <c r="AY691" s="226" t="s">
        <v>179</v>
      </c>
    </row>
    <row r="692" spans="1:65" s="13" customFormat="1" ht="11.25" x14ac:dyDescent="0.2">
      <c r="B692" s="194"/>
      <c r="C692" s="195"/>
      <c r="D692" s="196" t="s">
        <v>190</v>
      </c>
      <c r="E692" s="197" t="s">
        <v>19</v>
      </c>
      <c r="F692" s="198" t="s">
        <v>1088</v>
      </c>
      <c r="G692" s="195"/>
      <c r="H692" s="199">
        <v>75</v>
      </c>
      <c r="I692" s="200"/>
      <c r="J692" s="195"/>
      <c r="K692" s="195"/>
      <c r="L692" s="201"/>
      <c r="M692" s="202"/>
      <c r="N692" s="203"/>
      <c r="O692" s="203"/>
      <c r="P692" s="203"/>
      <c r="Q692" s="203"/>
      <c r="R692" s="203"/>
      <c r="S692" s="203"/>
      <c r="T692" s="204"/>
      <c r="AT692" s="205" t="s">
        <v>190</v>
      </c>
      <c r="AU692" s="205" t="s">
        <v>84</v>
      </c>
      <c r="AV692" s="13" t="s">
        <v>84</v>
      </c>
      <c r="AW692" s="13" t="s">
        <v>35</v>
      </c>
      <c r="AX692" s="13" t="s">
        <v>74</v>
      </c>
      <c r="AY692" s="205" t="s">
        <v>179</v>
      </c>
    </row>
    <row r="693" spans="1:65" s="14" customFormat="1" ht="11.25" x14ac:dyDescent="0.2">
      <c r="B693" s="206"/>
      <c r="C693" s="207"/>
      <c r="D693" s="196" t="s">
        <v>190</v>
      </c>
      <c r="E693" s="208" t="s">
        <v>19</v>
      </c>
      <c r="F693" s="209" t="s">
        <v>194</v>
      </c>
      <c r="G693" s="207"/>
      <c r="H693" s="210">
        <v>75</v>
      </c>
      <c r="I693" s="211"/>
      <c r="J693" s="207"/>
      <c r="K693" s="207"/>
      <c r="L693" s="212"/>
      <c r="M693" s="213"/>
      <c r="N693" s="214"/>
      <c r="O693" s="214"/>
      <c r="P693" s="214"/>
      <c r="Q693" s="214"/>
      <c r="R693" s="214"/>
      <c r="S693" s="214"/>
      <c r="T693" s="215"/>
      <c r="AT693" s="216" t="s">
        <v>190</v>
      </c>
      <c r="AU693" s="216" t="s">
        <v>84</v>
      </c>
      <c r="AV693" s="14" t="s">
        <v>186</v>
      </c>
      <c r="AW693" s="14" t="s">
        <v>35</v>
      </c>
      <c r="AX693" s="14" t="s">
        <v>82</v>
      </c>
      <c r="AY693" s="216" t="s">
        <v>179</v>
      </c>
    </row>
    <row r="694" spans="1:65" s="2" customFormat="1" ht="21.75" customHeight="1" x14ac:dyDescent="0.2">
      <c r="A694" s="36"/>
      <c r="B694" s="37"/>
      <c r="C694" s="227" t="s">
        <v>1089</v>
      </c>
      <c r="D694" s="227" t="s">
        <v>259</v>
      </c>
      <c r="E694" s="228" t="s">
        <v>1090</v>
      </c>
      <c r="F694" s="229" t="s">
        <v>1091</v>
      </c>
      <c r="G694" s="230" t="s">
        <v>99</v>
      </c>
      <c r="H694" s="231">
        <v>82.5</v>
      </c>
      <c r="I694" s="232"/>
      <c r="J694" s="233">
        <f>ROUND(I694*H694,2)</f>
        <v>0</v>
      </c>
      <c r="K694" s="229" t="s">
        <v>185</v>
      </c>
      <c r="L694" s="234"/>
      <c r="M694" s="235" t="s">
        <v>19</v>
      </c>
      <c r="N694" s="236" t="s">
        <v>45</v>
      </c>
      <c r="O694" s="66"/>
      <c r="P694" s="185">
        <f>O694*H694</f>
        <v>0</v>
      </c>
      <c r="Q694" s="185">
        <v>1.197E-2</v>
      </c>
      <c r="R694" s="185">
        <f>Q694*H694</f>
        <v>0.98752499999999999</v>
      </c>
      <c r="S694" s="185">
        <v>0</v>
      </c>
      <c r="T694" s="186">
        <f>S694*H694</f>
        <v>0</v>
      </c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R694" s="187" t="s">
        <v>390</v>
      </c>
      <c r="AT694" s="187" t="s">
        <v>259</v>
      </c>
      <c r="AU694" s="187" t="s">
        <v>84</v>
      </c>
      <c r="AY694" s="19" t="s">
        <v>179</v>
      </c>
      <c r="BE694" s="188">
        <f>IF(N694="základní",J694,0)</f>
        <v>0</v>
      </c>
      <c r="BF694" s="188">
        <f>IF(N694="snížená",J694,0)</f>
        <v>0</v>
      </c>
      <c r="BG694" s="188">
        <f>IF(N694="zákl. přenesená",J694,0)</f>
        <v>0</v>
      </c>
      <c r="BH694" s="188">
        <f>IF(N694="sníž. přenesená",J694,0)</f>
        <v>0</v>
      </c>
      <c r="BI694" s="188">
        <f>IF(N694="nulová",J694,0)</f>
        <v>0</v>
      </c>
      <c r="BJ694" s="19" t="s">
        <v>82</v>
      </c>
      <c r="BK694" s="188">
        <f>ROUND(I694*H694,2)</f>
        <v>0</v>
      </c>
      <c r="BL694" s="19" t="s">
        <v>287</v>
      </c>
      <c r="BM694" s="187" t="s">
        <v>1092</v>
      </c>
    </row>
    <row r="695" spans="1:65" s="13" customFormat="1" ht="11.25" x14ac:dyDescent="0.2">
      <c r="B695" s="194"/>
      <c r="C695" s="195"/>
      <c r="D695" s="196" t="s">
        <v>190</v>
      </c>
      <c r="E695" s="195"/>
      <c r="F695" s="198" t="s">
        <v>1093</v>
      </c>
      <c r="G695" s="195"/>
      <c r="H695" s="199">
        <v>82.5</v>
      </c>
      <c r="I695" s="200"/>
      <c r="J695" s="195"/>
      <c r="K695" s="195"/>
      <c r="L695" s="201"/>
      <c r="M695" s="202"/>
      <c r="N695" s="203"/>
      <c r="O695" s="203"/>
      <c r="P695" s="203"/>
      <c r="Q695" s="203"/>
      <c r="R695" s="203"/>
      <c r="S695" s="203"/>
      <c r="T695" s="204"/>
      <c r="AT695" s="205" t="s">
        <v>190</v>
      </c>
      <c r="AU695" s="205" t="s">
        <v>84</v>
      </c>
      <c r="AV695" s="13" t="s">
        <v>84</v>
      </c>
      <c r="AW695" s="13" t="s">
        <v>4</v>
      </c>
      <c r="AX695" s="13" t="s">
        <v>82</v>
      </c>
      <c r="AY695" s="205" t="s">
        <v>179</v>
      </c>
    </row>
    <row r="696" spans="1:65" s="2" customFormat="1" ht="16.5" customHeight="1" x14ac:dyDescent="0.2">
      <c r="A696" s="36"/>
      <c r="B696" s="37"/>
      <c r="C696" s="176" t="s">
        <v>1094</v>
      </c>
      <c r="D696" s="176" t="s">
        <v>181</v>
      </c>
      <c r="E696" s="177" t="s">
        <v>1095</v>
      </c>
      <c r="F696" s="178" t="s">
        <v>1096</v>
      </c>
      <c r="G696" s="179" t="s">
        <v>111</v>
      </c>
      <c r="H696" s="180">
        <v>225</v>
      </c>
      <c r="I696" s="181"/>
      <c r="J696" s="182">
        <f>ROUND(I696*H696,2)</f>
        <v>0</v>
      </c>
      <c r="K696" s="178" t="s">
        <v>185</v>
      </c>
      <c r="L696" s="41"/>
      <c r="M696" s="183" t="s">
        <v>19</v>
      </c>
      <c r="N696" s="184" t="s">
        <v>45</v>
      </c>
      <c r="O696" s="66"/>
      <c r="P696" s="185">
        <f>O696*H696</f>
        <v>0</v>
      </c>
      <c r="Q696" s="185">
        <v>3.0000000000000001E-5</v>
      </c>
      <c r="R696" s="185">
        <f>Q696*H696</f>
        <v>6.7499999999999999E-3</v>
      </c>
      <c r="S696" s="185">
        <v>0</v>
      </c>
      <c r="T696" s="186">
        <f>S696*H696</f>
        <v>0</v>
      </c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R696" s="187" t="s">
        <v>287</v>
      </c>
      <c r="AT696" s="187" t="s">
        <v>181</v>
      </c>
      <c r="AU696" s="187" t="s">
        <v>84</v>
      </c>
      <c r="AY696" s="19" t="s">
        <v>179</v>
      </c>
      <c r="BE696" s="188">
        <f>IF(N696="základní",J696,0)</f>
        <v>0</v>
      </c>
      <c r="BF696" s="188">
        <f>IF(N696="snížená",J696,0)</f>
        <v>0</v>
      </c>
      <c r="BG696" s="188">
        <f>IF(N696="zákl. přenesená",J696,0)</f>
        <v>0</v>
      </c>
      <c r="BH696" s="188">
        <f>IF(N696="sníž. přenesená",J696,0)</f>
        <v>0</v>
      </c>
      <c r="BI696" s="188">
        <f>IF(N696="nulová",J696,0)</f>
        <v>0</v>
      </c>
      <c r="BJ696" s="19" t="s">
        <v>82</v>
      </c>
      <c r="BK696" s="188">
        <f>ROUND(I696*H696,2)</f>
        <v>0</v>
      </c>
      <c r="BL696" s="19" t="s">
        <v>287</v>
      </c>
      <c r="BM696" s="187" t="s">
        <v>1097</v>
      </c>
    </row>
    <row r="697" spans="1:65" s="2" customFormat="1" ht="11.25" x14ac:dyDescent="0.2">
      <c r="A697" s="36"/>
      <c r="B697" s="37"/>
      <c r="C697" s="38"/>
      <c r="D697" s="189" t="s">
        <v>188</v>
      </c>
      <c r="E697" s="38"/>
      <c r="F697" s="190" t="s">
        <v>1098</v>
      </c>
      <c r="G697" s="38"/>
      <c r="H697" s="38"/>
      <c r="I697" s="191"/>
      <c r="J697" s="38"/>
      <c r="K697" s="38"/>
      <c r="L697" s="41"/>
      <c r="M697" s="192"/>
      <c r="N697" s="193"/>
      <c r="O697" s="66"/>
      <c r="P697" s="66"/>
      <c r="Q697" s="66"/>
      <c r="R697" s="66"/>
      <c r="S697" s="66"/>
      <c r="T697" s="67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T697" s="19" t="s">
        <v>188</v>
      </c>
      <c r="AU697" s="19" t="s">
        <v>84</v>
      </c>
    </row>
    <row r="698" spans="1:65" s="13" customFormat="1" ht="11.25" x14ac:dyDescent="0.2">
      <c r="B698" s="194"/>
      <c r="C698" s="195"/>
      <c r="D698" s="196" t="s">
        <v>190</v>
      </c>
      <c r="E698" s="195"/>
      <c r="F698" s="198" t="s">
        <v>1099</v>
      </c>
      <c r="G698" s="195"/>
      <c r="H698" s="199">
        <v>225</v>
      </c>
      <c r="I698" s="200"/>
      <c r="J698" s="195"/>
      <c r="K698" s="195"/>
      <c r="L698" s="201"/>
      <c r="M698" s="202"/>
      <c r="N698" s="203"/>
      <c r="O698" s="203"/>
      <c r="P698" s="203"/>
      <c r="Q698" s="203"/>
      <c r="R698" s="203"/>
      <c r="S698" s="203"/>
      <c r="T698" s="204"/>
      <c r="AT698" s="205" t="s">
        <v>190</v>
      </c>
      <c r="AU698" s="205" t="s">
        <v>84</v>
      </c>
      <c r="AV698" s="13" t="s">
        <v>84</v>
      </c>
      <c r="AW698" s="13" t="s">
        <v>4</v>
      </c>
      <c r="AX698" s="13" t="s">
        <v>82</v>
      </c>
      <c r="AY698" s="205" t="s">
        <v>179</v>
      </c>
    </row>
    <row r="699" spans="1:65" s="2" customFormat="1" ht="21.75" customHeight="1" x14ac:dyDescent="0.2">
      <c r="A699" s="36"/>
      <c r="B699" s="37"/>
      <c r="C699" s="227" t="s">
        <v>1100</v>
      </c>
      <c r="D699" s="227" t="s">
        <v>259</v>
      </c>
      <c r="E699" s="228" t="s">
        <v>1101</v>
      </c>
      <c r="F699" s="229" t="s">
        <v>1102</v>
      </c>
      <c r="G699" s="230" t="s">
        <v>184</v>
      </c>
      <c r="H699" s="231">
        <v>1.8480000000000001</v>
      </c>
      <c r="I699" s="232"/>
      <c r="J699" s="233">
        <f>ROUND(I699*H699,2)</f>
        <v>0</v>
      </c>
      <c r="K699" s="229" t="s">
        <v>185</v>
      </c>
      <c r="L699" s="234"/>
      <c r="M699" s="235" t="s">
        <v>19</v>
      </c>
      <c r="N699" s="236" t="s">
        <v>45</v>
      </c>
      <c r="O699" s="66"/>
      <c r="P699" s="185">
        <f>O699*H699</f>
        <v>0</v>
      </c>
      <c r="Q699" s="185">
        <v>0.55000000000000004</v>
      </c>
      <c r="R699" s="185">
        <f>Q699*H699</f>
        <v>1.0164000000000002</v>
      </c>
      <c r="S699" s="185">
        <v>0</v>
      </c>
      <c r="T699" s="186">
        <f>S699*H699</f>
        <v>0</v>
      </c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R699" s="187" t="s">
        <v>390</v>
      </c>
      <c r="AT699" s="187" t="s">
        <v>259</v>
      </c>
      <c r="AU699" s="187" t="s">
        <v>84</v>
      </c>
      <c r="AY699" s="19" t="s">
        <v>179</v>
      </c>
      <c r="BE699" s="188">
        <f>IF(N699="základní",J699,0)</f>
        <v>0</v>
      </c>
      <c r="BF699" s="188">
        <f>IF(N699="snížená",J699,0)</f>
        <v>0</v>
      </c>
      <c r="BG699" s="188">
        <f>IF(N699="zákl. přenesená",J699,0)</f>
        <v>0</v>
      </c>
      <c r="BH699" s="188">
        <f>IF(N699="sníž. přenesená",J699,0)</f>
        <v>0</v>
      </c>
      <c r="BI699" s="188">
        <f>IF(N699="nulová",J699,0)</f>
        <v>0</v>
      </c>
      <c r="BJ699" s="19" t="s">
        <v>82</v>
      </c>
      <c r="BK699" s="188">
        <f>ROUND(I699*H699,2)</f>
        <v>0</v>
      </c>
      <c r="BL699" s="19" t="s">
        <v>287</v>
      </c>
      <c r="BM699" s="187" t="s">
        <v>1103</v>
      </c>
    </row>
    <row r="700" spans="1:65" s="13" customFormat="1" ht="11.25" x14ac:dyDescent="0.2">
      <c r="B700" s="194"/>
      <c r="C700" s="195"/>
      <c r="D700" s="196" t="s">
        <v>190</v>
      </c>
      <c r="E700" s="195"/>
      <c r="F700" s="198" t="s">
        <v>1104</v>
      </c>
      <c r="G700" s="195"/>
      <c r="H700" s="199">
        <v>1.8480000000000001</v>
      </c>
      <c r="I700" s="200"/>
      <c r="J700" s="195"/>
      <c r="K700" s="195"/>
      <c r="L700" s="201"/>
      <c r="M700" s="202"/>
      <c r="N700" s="203"/>
      <c r="O700" s="203"/>
      <c r="P700" s="203"/>
      <c r="Q700" s="203"/>
      <c r="R700" s="203"/>
      <c r="S700" s="203"/>
      <c r="T700" s="204"/>
      <c r="AT700" s="205" t="s">
        <v>190</v>
      </c>
      <c r="AU700" s="205" t="s">
        <v>84</v>
      </c>
      <c r="AV700" s="13" t="s">
        <v>84</v>
      </c>
      <c r="AW700" s="13" t="s">
        <v>4</v>
      </c>
      <c r="AX700" s="13" t="s">
        <v>82</v>
      </c>
      <c r="AY700" s="205" t="s">
        <v>179</v>
      </c>
    </row>
    <row r="701" spans="1:65" s="2" customFormat="1" ht="49.15" customHeight="1" x14ac:dyDescent="0.2">
      <c r="A701" s="36"/>
      <c r="B701" s="37"/>
      <c r="C701" s="176" t="s">
        <v>1105</v>
      </c>
      <c r="D701" s="176" t="s">
        <v>181</v>
      </c>
      <c r="E701" s="177" t="s">
        <v>1106</v>
      </c>
      <c r="F701" s="178" t="s">
        <v>1107</v>
      </c>
      <c r="G701" s="179" t="s">
        <v>243</v>
      </c>
      <c r="H701" s="180">
        <v>2.0110000000000001</v>
      </c>
      <c r="I701" s="181"/>
      <c r="J701" s="182">
        <f>ROUND(I701*H701,2)</f>
        <v>0</v>
      </c>
      <c r="K701" s="178" t="s">
        <v>185</v>
      </c>
      <c r="L701" s="41"/>
      <c r="M701" s="183" t="s">
        <v>19</v>
      </c>
      <c r="N701" s="184" t="s">
        <v>45</v>
      </c>
      <c r="O701" s="66"/>
      <c r="P701" s="185">
        <f>O701*H701</f>
        <v>0</v>
      </c>
      <c r="Q701" s="185">
        <v>0</v>
      </c>
      <c r="R701" s="185">
        <f>Q701*H701</f>
        <v>0</v>
      </c>
      <c r="S701" s="185">
        <v>0</v>
      </c>
      <c r="T701" s="186">
        <f>S701*H701</f>
        <v>0</v>
      </c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R701" s="187" t="s">
        <v>287</v>
      </c>
      <c r="AT701" s="187" t="s">
        <v>181</v>
      </c>
      <c r="AU701" s="187" t="s">
        <v>84</v>
      </c>
      <c r="AY701" s="19" t="s">
        <v>179</v>
      </c>
      <c r="BE701" s="188">
        <f>IF(N701="základní",J701,0)</f>
        <v>0</v>
      </c>
      <c r="BF701" s="188">
        <f>IF(N701="snížená",J701,0)</f>
        <v>0</v>
      </c>
      <c r="BG701" s="188">
        <f>IF(N701="zákl. přenesená",J701,0)</f>
        <v>0</v>
      </c>
      <c r="BH701" s="188">
        <f>IF(N701="sníž. přenesená",J701,0)</f>
        <v>0</v>
      </c>
      <c r="BI701" s="188">
        <f>IF(N701="nulová",J701,0)</f>
        <v>0</v>
      </c>
      <c r="BJ701" s="19" t="s">
        <v>82</v>
      </c>
      <c r="BK701" s="188">
        <f>ROUND(I701*H701,2)</f>
        <v>0</v>
      </c>
      <c r="BL701" s="19" t="s">
        <v>287</v>
      </c>
      <c r="BM701" s="187" t="s">
        <v>1108</v>
      </c>
    </row>
    <row r="702" spans="1:65" s="2" customFormat="1" ht="11.25" x14ac:dyDescent="0.2">
      <c r="A702" s="36"/>
      <c r="B702" s="37"/>
      <c r="C702" s="38"/>
      <c r="D702" s="189" t="s">
        <v>188</v>
      </c>
      <c r="E702" s="38"/>
      <c r="F702" s="190" t="s">
        <v>1109</v>
      </c>
      <c r="G702" s="38"/>
      <c r="H702" s="38"/>
      <c r="I702" s="191"/>
      <c r="J702" s="38"/>
      <c r="K702" s="38"/>
      <c r="L702" s="41"/>
      <c r="M702" s="192"/>
      <c r="N702" s="193"/>
      <c r="O702" s="66"/>
      <c r="P702" s="66"/>
      <c r="Q702" s="66"/>
      <c r="R702" s="66"/>
      <c r="S702" s="66"/>
      <c r="T702" s="67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T702" s="19" t="s">
        <v>188</v>
      </c>
      <c r="AU702" s="19" t="s">
        <v>84</v>
      </c>
    </row>
    <row r="703" spans="1:65" s="2" customFormat="1" ht="62.65" customHeight="1" x14ac:dyDescent="0.2">
      <c r="A703" s="36"/>
      <c r="B703" s="37"/>
      <c r="C703" s="176" t="s">
        <v>1110</v>
      </c>
      <c r="D703" s="176" t="s">
        <v>181</v>
      </c>
      <c r="E703" s="177" t="s">
        <v>1111</v>
      </c>
      <c r="F703" s="178" t="s">
        <v>1112</v>
      </c>
      <c r="G703" s="179" t="s">
        <v>243</v>
      </c>
      <c r="H703" s="180">
        <v>2.0110000000000001</v>
      </c>
      <c r="I703" s="181"/>
      <c r="J703" s="182">
        <f>ROUND(I703*H703,2)</f>
        <v>0</v>
      </c>
      <c r="K703" s="178" t="s">
        <v>185</v>
      </c>
      <c r="L703" s="41"/>
      <c r="M703" s="183" t="s">
        <v>19</v>
      </c>
      <c r="N703" s="184" t="s">
        <v>45</v>
      </c>
      <c r="O703" s="66"/>
      <c r="P703" s="185">
        <f>O703*H703</f>
        <v>0</v>
      </c>
      <c r="Q703" s="185">
        <v>0</v>
      </c>
      <c r="R703" s="185">
        <f>Q703*H703</f>
        <v>0</v>
      </c>
      <c r="S703" s="185">
        <v>0</v>
      </c>
      <c r="T703" s="186">
        <f>S703*H703</f>
        <v>0</v>
      </c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R703" s="187" t="s">
        <v>287</v>
      </c>
      <c r="AT703" s="187" t="s">
        <v>181</v>
      </c>
      <c r="AU703" s="187" t="s">
        <v>84</v>
      </c>
      <c r="AY703" s="19" t="s">
        <v>179</v>
      </c>
      <c r="BE703" s="188">
        <f>IF(N703="základní",J703,0)</f>
        <v>0</v>
      </c>
      <c r="BF703" s="188">
        <f>IF(N703="snížená",J703,0)</f>
        <v>0</v>
      </c>
      <c r="BG703" s="188">
        <f>IF(N703="zákl. přenesená",J703,0)</f>
        <v>0</v>
      </c>
      <c r="BH703" s="188">
        <f>IF(N703="sníž. přenesená",J703,0)</f>
        <v>0</v>
      </c>
      <c r="BI703" s="188">
        <f>IF(N703="nulová",J703,0)</f>
        <v>0</v>
      </c>
      <c r="BJ703" s="19" t="s">
        <v>82</v>
      </c>
      <c r="BK703" s="188">
        <f>ROUND(I703*H703,2)</f>
        <v>0</v>
      </c>
      <c r="BL703" s="19" t="s">
        <v>287</v>
      </c>
      <c r="BM703" s="187" t="s">
        <v>1113</v>
      </c>
    </row>
    <row r="704" spans="1:65" s="2" customFormat="1" ht="11.25" x14ac:dyDescent="0.2">
      <c r="A704" s="36"/>
      <c r="B704" s="37"/>
      <c r="C704" s="38"/>
      <c r="D704" s="189" t="s">
        <v>188</v>
      </c>
      <c r="E704" s="38"/>
      <c r="F704" s="190" t="s">
        <v>1114</v>
      </c>
      <c r="G704" s="38"/>
      <c r="H704" s="38"/>
      <c r="I704" s="191"/>
      <c r="J704" s="38"/>
      <c r="K704" s="38"/>
      <c r="L704" s="41"/>
      <c r="M704" s="192"/>
      <c r="N704" s="193"/>
      <c r="O704" s="66"/>
      <c r="P704" s="66"/>
      <c r="Q704" s="66"/>
      <c r="R704" s="66"/>
      <c r="S704" s="66"/>
      <c r="T704" s="67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T704" s="19" t="s">
        <v>188</v>
      </c>
      <c r="AU704" s="19" t="s">
        <v>84</v>
      </c>
    </row>
    <row r="705" spans="1:65" s="12" customFormat="1" ht="22.9" customHeight="1" x14ac:dyDescent="0.2">
      <c r="B705" s="160"/>
      <c r="C705" s="161"/>
      <c r="D705" s="162" t="s">
        <v>73</v>
      </c>
      <c r="E705" s="174" t="s">
        <v>1115</v>
      </c>
      <c r="F705" s="174" t="s">
        <v>1116</v>
      </c>
      <c r="G705" s="161"/>
      <c r="H705" s="161"/>
      <c r="I705" s="164"/>
      <c r="J705" s="175">
        <f>BK705</f>
        <v>0</v>
      </c>
      <c r="K705" s="161"/>
      <c r="L705" s="166"/>
      <c r="M705" s="167"/>
      <c r="N705" s="168"/>
      <c r="O705" s="168"/>
      <c r="P705" s="169">
        <f>SUM(P706:P718)</f>
        <v>0</v>
      </c>
      <c r="Q705" s="168"/>
      <c r="R705" s="169">
        <f>SUM(R706:R718)</f>
        <v>0.31076167999999993</v>
      </c>
      <c r="S705" s="168"/>
      <c r="T705" s="170">
        <f>SUM(T706:T718)</f>
        <v>0</v>
      </c>
      <c r="AR705" s="171" t="s">
        <v>84</v>
      </c>
      <c r="AT705" s="172" t="s">
        <v>73</v>
      </c>
      <c r="AU705" s="172" t="s">
        <v>82</v>
      </c>
      <c r="AY705" s="171" t="s">
        <v>179</v>
      </c>
      <c r="BK705" s="173">
        <f>SUM(BK706:BK718)</f>
        <v>0</v>
      </c>
    </row>
    <row r="706" spans="1:65" s="2" customFormat="1" ht="33" customHeight="1" x14ac:dyDescent="0.2">
      <c r="A706" s="36"/>
      <c r="B706" s="37"/>
      <c r="C706" s="176" t="s">
        <v>1117</v>
      </c>
      <c r="D706" s="176" t="s">
        <v>181</v>
      </c>
      <c r="E706" s="177" t="s">
        <v>1118</v>
      </c>
      <c r="F706" s="178" t="s">
        <v>1119</v>
      </c>
      <c r="G706" s="179" t="s">
        <v>282</v>
      </c>
      <c r="H706" s="180">
        <v>1</v>
      </c>
      <c r="I706" s="181"/>
      <c r="J706" s="182">
        <f>ROUND(I706*H706,2)</f>
        <v>0</v>
      </c>
      <c r="K706" s="178" t="s">
        <v>185</v>
      </c>
      <c r="L706" s="41"/>
      <c r="M706" s="183" t="s">
        <v>19</v>
      </c>
      <c r="N706" s="184" t="s">
        <v>45</v>
      </c>
      <c r="O706" s="66"/>
      <c r="P706" s="185">
        <f>O706*H706</f>
        <v>0</v>
      </c>
      <c r="Q706" s="185">
        <v>2.2000000000000001E-4</v>
      </c>
      <c r="R706" s="185">
        <f>Q706*H706</f>
        <v>2.2000000000000001E-4</v>
      </c>
      <c r="S706" s="185">
        <v>0</v>
      </c>
      <c r="T706" s="186">
        <f>S706*H706</f>
        <v>0</v>
      </c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R706" s="187" t="s">
        <v>287</v>
      </c>
      <c r="AT706" s="187" t="s">
        <v>181</v>
      </c>
      <c r="AU706" s="187" t="s">
        <v>84</v>
      </c>
      <c r="AY706" s="19" t="s">
        <v>179</v>
      </c>
      <c r="BE706" s="188">
        <f>IF(N706="základní",J706,0)</f>
        <v>0</v>
      </c>
      <c r="BF706" s="188">
        <f>IF(N706="snížená",J706,0)</f>
        <v>0</v>
      </c>
      <c r="BG706" s="188">
        <f>IF(N706="zákl. přenesená",J706,0)</f>
        <v>0</v>
      </c>
      <c r="BH706" s="188">
        <f>IF(N706="sníž. přenesená",J706,0)</f>
        <v>0</v>
      </c>
      <c r="BI706" s="188">
        <f>IF(N706="nulová",J706,0)</f>
        <v>0</v>
      </c>
      <c r="BJ706" s="19" t="s">
        <v>82</v>
      </c>
      <c r="BK706" s="188">
        <f>ROUND(I706*H706,2)</f>
        <v>0</v>
      </c>
      <c r="BL706" s="19" t="s">
        <v>287</v>
      </c>
      <c r="BM706" s="187" t="s">
        <v>1120</v>
      </c>
    </row>
    <row r="707" spans="1:65" s="2" customFormat="1" ht="11.25" x14ac:dyDescent="0.2">
      <c r="A707" s="36"/>
      <c r="B707" s="37"/>
      <c r="C707" s="38"/>
      <c r="D707" s="189" t="s">
        <v>188</v>
      </c>
      <c r="E707" s="38"/>
      <c r="F707" s="190" t="s">
        <v>1121</v>
      </c>
      <c r="G707" s="38"/>
      <c r="H707" s="38"/>
      <c r="I707" s="191"/>
      <c r="J707" s="38"/>
      <c r="K707" s="38"/>
      <c r="L707" s="41"/>
      <c r="M707" s="192"/>
      <c r="N707" s="193"/>
      <c r="O707" s="66"/>
      <c r="P707" s="66"/>
      <c r="Q707" s="66"/>
      <c r="R707" s="66"/>
      <c r="S707" s="66"/>
      <c r="T707" s="67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T707" s="19" t="s">
        <v>188</v>
      </c>
      <c r="AU707" s="19" t="s">
        <v>84</v>
      </c>
    </row>
    <row r="708" spans="1:65" s="13" customFormat="1" ht="11.25" x14ac:dyDescent="0.2">
      <c r="B708" s="194"/>
      <c r="C708" s="195"/>
      <c r="D708" s="196" t="s">
        <v>190</v>
      </c>
      <c r="E708" s="197" t="s">
        <v>19</v>
      </c>
      <c r="F708" s="198" t="s">
        <v>1122</v>
      </c>
      <c r="G708" s="195"/>
      <c r="H708" s="199">
        <v>1</v>
      </c>
      <c r="I708" s="200"/>
      <c r="J708" s="195"/>
      <c r="K708" s="195"/>
      <c r="L708" s="201"/>
      <c r="M708" s="202"/>
      <c r="N708" s="203"/>
      <c r="O708" s="203"/>
      <c r="P708" s="203"/>
      <c r="Q708" s="203"/>
      <c r="R708" s="203"/>
      <c r="S708" s="203"/>
      <c r="T708" s="204"/>
      <c r="AT708" s="205" t="s">
        <v>190</v>
      </c>
      <c r="AU708" s="205" t="s">
        <v>84</v>
      </c>
      <c r="AV708" s="13" t="s">
        <v>84</v>
      </c>
      <c r="AW708" s="13" t="s">
        <v>35</v>
      </c>
      <c r="AX708" s="13" t="s">
        <v>74</v>
      </c>
      <c r="AY708" s="205" t="s">
        <v>179</v>
      </c>
    </row>
    <row r="709" spans="1:65" s="14" customFormat="1" ht="11.25" x14ac:dyDescent="0.2">
      <c r="B709" s="206"/>
      <c r="C709" s="207"/>
      <c r="D709" s="196" t="s">
        <v>190</v>
      </c>
      <c r="E709" s="208" t="s">
        <v>19</v>
      </c>
      <c r="F709" s="209" t="s">
        <v>194</v>
      </c>
      <c r="G709" s="207"/>
      <c r="H709" s="210">
        <v>1</v>
      </c>
      <c r="I709" s="211"/>
      <c r="J709" s="207"/>
      <c r="K709" s="207"/>
      <c r="L709" s="212"/>
      <c r="M709" s="213"/>
      <c r="N709" s="214"/>
      <c r="O709" s="214"/>
      <c r="P709" s="214"/>
      <c r="Q709" s="214"/>
      <c r="R709" s="214"/>
      <c r="S709" s="214"/>
      <c r="T709" s="215"/>
      <c r="AT709" s="216" t="s">
        <v>190</v>
      </c>
      <c r="AU709" s="216" t="s">
        <v>84</v>
      </c>
      <c r="AV709" s="14" t="s">
        <v>186</v>
      </c>
      <c r="AW709" s="14" t="s">
        <v>35</v>
      </c>
      <c r="AX709" s="14" t="s">
        <v>82</v>
      </c>
      <c r="AY709" s="216" t="s">
        <v>179</v>
      </c>
    </row>
    <row r="710" spans="1:65" s="2" customFormat="1" ht="33" customHeight="1" x14ac:dyDescent="0.2">
      <c r="A710" s="36"/>
      <c r="B710" s="37"/>
      <c r="C710" s="227" t="s">
        <v>1123</v>
      </c>
      <c r="D710" s="227" t="s">
        <v>259</v>
      </c>
      <c r="E710" s="228" t="s">
        <v>1124</v>
      </c>
      <c r="F710" s="229" t="s">
        <v>1125</v>
      </c>
      <c r="G710" s="230" t="s">
        <v>282</v>
      </c>
      <c r="H710" s="231">
        <v>1</v>
      </c>
      <c r="I710" s="232"/>
      <c r="J710" s="233">
        <f>ROUND(I710*H710,2)</f>
        <v>0</v>
      </c>
      <c r="K710" s="229" t="s">
        <v>185</v>
      </c>
      <c r="L710" s="234"/>
      <c r="M710" s="235" t="s">
        <v>19</v>
      </c>
      <c r="N710" s="236" t="s">
        <v>45</v>
      </c>
      <c r="O710" s="66"/>
      <c r="P710" s="185">
        <f>O710*H710</f>
        <v>0</v>
      </c>
      <c r="Q710" s="185">
        <v>1.2489999999999999E-2</v>
      </c>
      <c r="R710" s="185">
        <f>Q710*H710</f>
        <v>1.2489999999999999E-2</v>
      </c>
      <c r="S710" s="185">
        <v>0</v>
      </c>
      <c r="T710" s="186">
        <f>S710*H710</f>
        <v>0</v>
      </c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R710" s="187" t="s">
        <v>390</v>
      </c>
      <c r="AT710" s="187" t="s">
        <v>259</v>
      </c>
      <c r="AU710" s="187" t="s">
        <v>84</v>
      </c>
      <c r="AY710" s="19" t="s">
        <v>179</v>
      </c>
      <c r="BE710" s="188">
        <f>IF(N710="základní",J710,0)</f>
        <v>0</v>
      </c>
      <c r="BF710" s="188">
        <f>IF(N710="snížená",J710,0)</f>
        <v>0</v>
      </c>
      <c r="BG710" s="188">
        <f>IF(N710="zákl. přenesená",J710,0)</f>
        <v>0</v>
      </c>
      <c r="BH710" s="188">
        <f>IF(N710="sníž. přenesená",J710,0)</f>
        <v>0</v>
      </c>
      <c r="BI710" s="188">
        <f>IF(N710="nulová",J710,0)</f>
        <v>0</v>
      </c>
      <c r="BJ710" s="19" t="s">
        <v>82</v>
      </c>
      <c r="BK710" s="188">
        <f>ROUND(I710*H710,2)</f>
        <v>0</v>
      </c>
      <c r="BL710" s="19" t="s">
        <v>287</v>
      </c>
      <c r="BM710" s="187" t="s">
        <v>1126</v>
      </c>
    </row>
    <row r="711" spans="1:65" s="2" customFormat="1" ht="55.5" customHeight="1" x14ac:dyDescent="0.2">
      <c r="A711" s="36"/>
      <c r="B711" s="37"/>
      <c r="C711" s="176" t="s">
        <v>1127</v>
      </c>
      <c r="D711" s="176" t="s">
        <v>181</v>
      </c>
      <c r="E711" s="177" t="s">
        <v>1128</v>
      </c>
      <c r="F711" s="178" t="s">
        <v>1129</v>
      </c>
      <c r="G711" s="179" t="s">
        <v>99</v>
      </c>
      <c r="H711" s="180">
        <v>9.1679999999999993</v>
      </c>
      <c r="I711" s="181"/>
      <c r="J711" s="182">
        <f>ROUND(I711*H711,2)</f>
        <v>0</v>
      </c>
      <c r="K711" s="178" t="s">
        <v>185</v>
      </c>
      <c r="L711" s="41"/>
      <c r="M711" s="183" t="s">
        <v>19</v>
      </c>
      <c r="N711" s="184" t="s">
        <v>45</v>
      </c>
      <c r="O711" s="66"/>
      <c r="P711" s="185">
        <f>O711*H711</f>
        <v>0</v>
      </c>
      <c r="Q711" s="185">
        <v>3.2509999999999997E-2</v>
      </c>
      <c r="R711" s="185">
        <f>Q711*H711</f>
        <v>0.29805167999999993</v>
      </c>
      <c r="S711" s="185">
        <v>0</v>
      </c>
      <c r="T711" s="186">
        <f>S711*H711</f>
        <v>0</v>
      </c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R711" s="187" t="s">
        <v>287</v>
      </c>
      <c r="AT711" s="187" t="s">
        <v>181</v>
      </c>
      <c r="AU711" s="187" t="s">
        <v>84</v>
      </c>
      <c r="AY711" s="19" t="s">
        <v>179</v>
      </c>
      <c r="BE711" s="188">
        <f>IF(N711="základní",J711,0)</f>
        <v>0</v>
      </c>
      <c r="BF711" s="188">
        <f>IF(N711="snížená",J711,0)</f>
        <v>0</v>
      </c>
      <c r="BG711" s="188">
        <f>IF(N711="zákl. přenesená",J711,0)</f>
        <v>0</v>
      </c>
      <c r="BH711" s="188">
        <f>IF(N711="sníž. přenesená",J711,0)</f>
        <v>0</v>
      </c>
      <c r="BI711" s="188">
        <f>IF(N711="nulová",J711,0)</f>
        <v>0</v>
      </c>
      <c r="BJ711" s="19" t="s">
        <v>82</v>
      </c>
      <c r="BK711" s="188">
        <f>ROUND(I711*H711,2)</f>
        <v>0</v>
      </c>
      <c r="BL711" s="19" t="s">
        <v>287</v>
      </c>
      <c r="BM711" s="187" t="s">
        <v>1130</v>
      </c>
    </row>
    <row r="712" spans="1:65" s="2" customFormat="1" ht="11.25" x14ac:dyDescent="0.2">
      <c r="A712" s="36"/>
      <c r="B712" s="37"/>
      <c r="C712" s="38"/>
      <c r="D712" s="189" t="s">
        <v>188</v>
      </c>
      <c r="E712" s="38"/>
      <c r="F712" s="190" t="s">
        <v>1131</v>
      </c>
      <c r="G712" s="38"/>
      <c r="H712" s="38"/>
      <c r="I712" s="191"/>
      <c r="J712" s="38"/>
      <c r="K712" s="38"/>
      <c r="L712" s="41"/>
      <c r="M712" s="192"/>
      <c r="N712" s="193"/>
      <c r="O712" s="66"/>
      <c r="P712" s="66"/>
      <c r="Q712" s="66"/>
      <c r="R712" s="66"/>
      <c r="S712" s="66"/>
      <c r="T712" s="67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T712" s="19" t="s">
        <v>188</v>
      </c>
      <c r="AU712" s="19" t="s">
        <v>84</v>
      </c>
    </row>
    <row r="713" spans="1:65" s="13" customFormat="1" ht="11.25" x14ac:dyDescent="0.2">
      <c r="B713" s="194"/>
      <c r="C713" s="195"/>
      <c r="D713" s="196" t="s">
        <v>190</v>
      </c>
      <c r="E713" s="197" t="s">
        <v>19</v>
      </c>
      <c r="F713" s="198" t="s">
        <v>1132</v>
      </c>
      <c r="G713" s="195"/>
      <c r="H713" s="199">
        <v>9.1679999999999993</v>
      </c>
      <c r="I713" s="200"/>
      <c r="J713" s="195"/>
      <c r="K713" s="195"/>
      <c r="L713" s="201"/>
      <c r="M713" s="202"/>
      <c r="N713" s="203"/>
      <c r="O713" s="203"/>
      <c r="P713" s="203"/>
      <c r="Q713" s="203"/>
      <c r="R713" s="203"/>
      <c r="S713" s="203"/>
      <c r="T713" s="204"/>
      <c r="AT713" s="205" t="s">
        <v>190</v>
      </c>
      <c r="AU713" s="205" t="s">
        <v>84</v>
      </c>
      <c r="AV713" s="13" t="s">
        <v>84</v>
      </c>
      <c r="AW713" s="13" t="s">
        <v>35</v>
      </c>
      <c r="AX713" s="13" t="s">
        <v>74</v>
      </c>
      <c r="AY713" s="205" t="s">
        <v>179</v>
      </c>
    </row>
    <row r="714" spans="1:65" s="14" customFormat="1" ht="11.25" x14ac:dyDescent="0.2">
      <c r="B714" s="206"/>
      <c r="C714" s="207"/>
      <c r="D714" s="196" t="s">
        <v>190</v>
      </c>
      <c r="E714" s="208" t="s">
        <v>19</v>
      </c>
      <c r="F714" s="209" t="s">
        <v>194</v>
      </c>
      <c r="G714" s="207"/>
      <c r="H714" s="210">
        <v>9.1679999999999993</v>
      </c>
      <c r="I714" s="211"/>
      <c r="J714" s="207"/>
      <c r="K714" s="207"/>
      <c r="L714" s="212"/>
      <c r="M714" s="213"/>
      <c r="N714" s="214"/>
      <c r="O714" s="214"/>
      <c r="P714" s="214"/>
      <c r="Q714" s="214"/>
      <c r="R714" s="214"/>
      <c r="S714" s="214"/>
      <c r="T714" s="215"/>
      <c r="AT714" s="216" t="s">
        <v>190</v>
      </c>
      <c r="AU714" s="216" t="s">
        <v>84</v>
      </c>
      <c r="AV714" s="14" t="s">
        <v>186</v>
      </c>
      <c r="AW714" s="14" t="s">
        <v>35</v>
      </c>
      <c r="AX714" s="14" t="s">
        <v>82</v>
      </c>
      <c r="AY714" s="216" t="s">
        <v>179</v>
      </c>
    </row>
    <row r="715" spans="1:65" s="2" customFormat="1" ht="49.15" customHeight="1" x14ac:dyDescent="0.2">
      <c r="A715" s="36"/>
      <c r="B715" s="37"/>
      <c r="C715" s="176" t="s">
        <v>1133</v>
      </c>
      <c r="D715" s="176" t="s">
        <v>181</v>
      </c>
      <c r="E715" s="177" t="s">
        <v>1134</v>
      </c>
      <c r="F715" s="178" t="s">
        <v>1135</v>
      </c>
      <c r="G715" s="179" t="s">
        <v>243</v>
      </c>
      <c r="H715" s="180">
        <v>0.311</v>
      </c>
      <c r="I715" s="181"/>
      <c r="J715" s="182">
        <f>ROUND(I715*H715,2)</f>
        <v>0</v>
      </c>
      <c r="K715" s="178" t="s">
        <v>185</v>
      </c>
      <c r="L715" s="41"/>
      <c r="M715" s="183" t="s">
        <v>19</v>
      </c>
      <c r="N715" s="184" t="s">
        <v>45</v>
      </c>
      <c r="O715" s="66"/>
      <c r="P715" s="185">
        <f>O715*H715</f>
        <v>0</v>
      </c>
      <c r="Q715" s="185">
        <v>0</v>
      </c>
      <c r="R715" s="185">
        <f>Q715*H715</f>
        <v>0</v>
      </c>
      <c r="S715" s="185">
        <v>0</v>
      </c>
      <c r="T715" s="186">
        <f>S715*H715</f>
        <v>0</v>
      </c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R715" s="187" t="s">
        <v>287</v>
      </c>
      <c r="AT715" s="187" t="s">
        <v>181</v>
      </c>
      <c r="AU715" s="187" t="s">
        <v>84</v>
      </c>
      <c r="AY715" s="19" t="s">
        <v>179</v>
      </c>
      <c r="BE715" s="188">
        <f>IF(N715="základní",J715,0)</f>
        <v>0</v>
      </c>
      <c r="BF715" s="188">
        <f>IF(N715="snížená",J715,0)</f>
        <v>0</v>
      </c>
      <c r="BG715" s="188">
        <f>IF(N715="zákl. přenesená",J715,0)</f>
        <v>0</v>
      </c>
      <c r="BH715" s="188">
        <f>IF(N715="sníž. přenesená",J715,0)</f>
        <v>0</v>
      </c>
      <c r="BI715" s="188">
        <f>IF(N715="nulová",J715,0)</f>
        <v>0</v>
      </c>
      <c r="BJ715" s="19" t="s">
        <v>82</v>
      </c>
      <c r="BK715" s="188">
        <f>ROUND(I715*H715,2)</f>
        <v>0</v>
      </c>
      <c r="BL715" s="19" t="s">
        <v>287</v>
      </c>
      <c r="BM715" s="187" t="s">
        <v>1136</v>
      </c>
    </row>
    <row r="716" spans="1:65" s="2" customFormat="1" ht="11.25" x14ac:dyDescent="0.2">
      <c r="A716" s="36"/>
      <c r="B716" s="37"/>
      <c r="C716" s="38"/>
      <c r="D716" s="189" t="s">
        <v>188</v>
      </c>
      <c r="E716" s="38"/>
      <c r="F716" s="190" t="s">
        <v>1137</v>
      </c>
      <c r="G716" s="38"/>
      <c r="H716" s="38"/>
      <c r="I716" s="191"/>
      <c r="J716" s="38"/>
      <c r="K716" s="38"/>
      <c r="L716" s="41"/>
      <c r="M716" s="192"/>
      <c r="N716" s="193"/>
      <c r="O716" s="66"/>
      <c r="P716" s="66"/>
      <c r="Q716" s="66"/>
      <c r="R716" s="66"/>
      <c r="S716" s="66"/>
      <c r="T716" s="67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T716" s="19" t="s">
        <v>188</v>
      </c>
      <c r="AU716" s="19" t="s">
        <v>84</v>
      </c>
    </row>
    <row r="717" spans="1:65" s="2" customFormat="1" ht="62.65" customHeight="1" x14ac:dyDescent="0.2">
      <c r="A717" s="36"/>
      <c r="B717" s="37"/>
      <c r="C717" s="176" t="s">
        <v>1138</v>
      </c>
      <c r="D717" s="176" t="s">
        <v>181</v>
      </c>
      <c r="E717" s="177" t="s">
        <v>1139</v>
      </c>
      <c r="F717" s="178" t="s">
        <v>1140</v>
      </c>
      <c r="G717" s="179" t="s">
        <v>243</v>
      </c>
      <c r="H717" s="180">
        <v>0.311</v>
      </c>
      <c r="I717" s="181"/>
      <c r="J717" s="182">
        <f>ROUND(I717*H717,2)</f>
        <v>0</v>
      </c>
      <c r="K717" s="178" t="s">
        <v>185</v>
      </c>
      <c r="L717" s="41"/>
      <c r="M717" s="183" t="s">
        <v>19</v>
      </c>
      <c r="N717" s="184" t="s">
        <v>45</v>
      </c>
      <c r="O717" s="66"/>
      <c r="P717" s="185">
        <f>O717*H717</f>
        <v>0</v>
      </c>
      <c r="Q717" s="185">
        <v>0</v>
      </c>
      <c r="R717" s="185">
        <f>Q717*H717</f>
        <v>0</v>
      </c>
      <c r="S717" s="185">
        <v>0</v>
      </c>
      <c r="T717" s="186">
        <f>S717*H717</f>
        <v>0</v>
      </c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R717" s="187" t="s">
        <v>287</v>
      </c>
      <c r="AT717" s="187" t="s">
        <v>181</v>
      </c>
      <c r="AU717" s="187" t="s">
        <v>84</v>
      </c>
      <c r="AY717" s="19" t="s">
        <v>179</v>
      </c>
      <c r="BE717" s="188">
        <f>IF(N717="základní",J717,0)</f>
        <v>0</v>
      </c>
      <c r="BF717" s="188">
        <f>IF(N717="snížená",J717,0)</f>
        <v>0</v>
      </c>
      <c r="BG717" s="188">
        <f>IF(N717="zákl. přenesená",J717,0)</f>
        <v>0</v>
      </c>
      <c r="BH717" s="188">
        <f>IF(N717="sníž. přenesená",J717,0)</f>
        <v>0</v>
      </c>
      <c r="BI717" s="188">
        <f>IF(N717="nulová",J717,0)</f>
        <v>0</v>
      </c>
      <c r="BJ717" s="19" t="s">
        <v>82</v>
      </c>
      <c r="BK717" s="188">
        <f>ROUND(I717*H717,2)</f>
        <v>0</v>
      </c>
      <c r="BL717" s="19" t="s">
        <v>287</v>
      </c>
      <c r="BM717" s="187" t="s">
        <v>1141</v>
      </c>
    </row>
    <row r="718" spans="1:65" s="2" customFormat="1" ht="11.25" x14ac:dyDescent="0.2">
      <c r="A718" s="36"/>
      <c r="B718" s="37"/>
      <c r="C718" s="38"/>
      <c r="D718" s="189" t="s">
        <v>188</v>
      </c>
      <c r="E718" s="38"/>
      <c r="F718" s="190" t="s">
        <v>1142</v>
      </c>
      <c r="G718" s="38"/>
      <c r="H718" s="38"/>
      <c r="I718" s="191"/>
      <c r="J718" s="38"/>
      <c r="K718" s="38"/>
      <c r="L718" s="41"/>
      <c r="M718" s="192"/>
      <c r="N718" s="193"/>
      <c r="O718" s="66"/>
      <c r="P718" s="66"/>
      <c r="Q718" s="66"/>
      <c r="R718" s="66"/>
      <c r="S718" s="66"/>
      <c r="T718" s="67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T718" s="19" t="s">
        <v>188</v>
      </c>
      <c r="AU718" s="19" t="s">
        <v>84</v>
      </c>
    </row>
    <row r="719" spans="1:65" s="12" customFormat="1" ht="22.9" customHeight="1" x14ac:dyDescent="0.2">
      <c r="B719" s="160"/>
      <c r="C719" s="161"/>
      <c r="D719" s="162" t="s">
        <v>73</v>
      </c>
      <c r="E719" s="174" t="s">
        <v>1143</v>
      </c>
      <c r="F719" s="174" t="s">
        <v>1144</v>
      </c>
      <c r="G719" s="161"/>
      <c r="H719" s="161"/>
      <c r="I719" s="164"/>
      <c r="J719" s="175">
        <f>BK719</f>
        <v>0</v>
      </c>
      <c r="K719" s="161"/>
      <c r="L719" s="166"/>
      <c r="M719" s="167"/>
      <c r="N719" s="168"/>
      <c r="O719" s="168"/>
      <c r="P719" s="169">
        <f>SUM(P720:P734)</f>
        <v>0</v>
      </c>
      <c r="Q719" s="168"/>
      <c r="R719" s="169">
        <f>SUM(R720:R734)</f>
        <v>5.0499999999999996E-2</v>
      </c>
      <c r="S719" s="168"/>
      <c r="T719" s="170">
        <f>SUM(T720:T734)</f>
        <v>0.52500000000000002</v>
      </c>
      <c r="AR719" s="171" t="s">
        <v>84</v>
      </c>
      <c r="AT719" s="172" t="s">
        <v>73</v>
      </c>
      <c r="AU719" s="172" t="s">
        <v>82</v>
      </c>
      <c r="AY719" s="171" t="s">
        <v>179</v>
      </c>
      <c r="BK719" s="173">
        <f>SUM(BK720:BK734)</f>
        <v>0</v>
      </c>
    </row>
    <row r="720" spans="1:65" s="2" customFormat="1" ht="33" customHeight="1" x14ac:dyDescent="0.2">
      <c r="A720" s="36"/>
      <c r="B720" s="37"/>
      <c r="C720" s="176" t="s">
        <v>1145</v>
      </c>
      <c r="D720" s="176" t="s">
        <v>181</v>
      </c>
      <c r="E720" s="177" t="s">
        <v>1146</v>
      </c>
      <c r="F720" s="178" t="s">
        <v>1147</v>
      </c>
      <c r="G720" s="179" t="s">
        <v>111</v>
      </c>
      <c r="H720" s="180">
        <v>21</v>
      </c>
      <c r="I720" s="181"/>
      <c r="J720" s="182">
        <f>ROUND(I720*H720,2)</f>
        <v>0</v>
      </c>
      <c r="K720" s="178" t="s">
        <v>185</v>
      </c>
      <c r="L720" s="41"/>
      <c r="M720" s="183" t="s">
        <v>19</v>
      </c>
      <c r="N720" s="184" t="s">
        <v>45</v>
      </c>
      <c r="O720" s="66"/>
      <c r="P720" s="185">
        <f>O720*H720</f>
        <v>0</v>
      </c>
      <c r="Q720" s="185">
        <v>0</v>
      </c>
      <c r="R720" s="185">
        <f>Q720*H720</f>
        <v>0</v>
      </c>
      <c r="S720" s="185">
        <v>2.5000000000000001E-2</v>
      </c>
      <c r="T720" s="186">
        <f>S720*H720</f>
        <v>0.52500000000000002</v>
      </c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R720" s="187" t="s">
        <v>287</v>
      </c>
      <c r="AT720" s="187" t="s">
        <v>181</v>
      </c>
      <c r="AU720" s="187" t="s">
        <v>84</v>
      </c>
      <c r="AY720" s="19" t="s">
        <v>179</v>
      </c>
      <c r="BE720" s="188">
        <f>IF(N720="základní",J720,0)</f>
        <v>0</v>
      </c>
      <c r="BF720" s="188">
        <f>IF(N720="snížená",J720,0)</f>
        <v>0</v>
      </c>
      <c r="BG720" s="188">
        <f>IF(N720="zákl. přenesená",J720,0)</f>
        <v>0</v>
      </c>
      <c r="BH720" s="188">
        <f>IF(N720="sníž. přenesená",J720,0)</f>
        <v>0</v>
      </c>
      <c r="BI720" s="188">
        <f>IF(N720="nulová",J720,0)</f>
        <v>0</v>
      </c>
      <c r="BJ720" s="19" t="s">
        <v>82</v>
      </c>
      <c r="BK720" s="188">
        <f>ROUND(I720*H720,2)</f>
        <v>0</v>
      </c>
      <c r="BL720" s="19" t="s">
        <v>287</v>
      </c>
      <c r="BM720" s="187" t="s">
        <v>1148</v>
      </c>
    </row>
    <row r="721" spans="1:65" s="2" customFormat="1" ht="11.25" x14ac:dyDescent="0.2">
      <c r="A721" s="36"/>
      <c r="B721" s="37"/>
      <c r="C721" s="38"/>
      <c r="D721" s="189" t="s">
        <v>188</v>
      </c>
      <c r="E721" s="38"/>
      <c r="F721" s="190" t="s">
        <v>1149</v>
      </c>
      <c r="G721" s="38"/>
      <c r="H721" s="38"/>
      <c r="I721" s="191"/>
      <c r="J721" s="38"/>
      <c r="K721" s="38"/>
      <c r="L721" s="41"/>
      <c r="M721" s="192"/>
      <c r="N721" s="193"/>
      <c r="O721" s="66"/>
      <c r="P721" s="66"/>
      <c r="Q721" s="66"/>
      <c r="R721" s="66"/>
      <c r="S721" s="66"/>
      <c r="T721" s="67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T721" s="19" t="s">
        <v>188</v>
      </c>
      <c r="AU721" s="19" t="s">
        <v>84</v>
      </c>
    </row>
    <row r="722" spans="1:65" s="15" customFormat="1" ht="11.25" x14ac:dyDescent="0.2">
      <c r="B722" s="217"/>
      <c r="C722" s="218"/>
      <c r="D722" s="196" t="s">
        <v>190</v>
      </c>
      <c r="E722" s="219" t="s">
        <v>19</v>
      </c>
      <c r="F722" s="220" t="s">
        <v>1150</v>
      </c>
      <c r="G722" s="218"/>
      <c r="H722" s="219" t="s">
        <v>19</v>
      </c>
      <c r="I722" s="221"/>
      <c r="J722" s="218"/>
      <c r="K722" s="218"/>
      <c r="L722" s="222"/>
      <c r="M722" s="223"/>
      <c r="N722" s="224"/>
      <c r="O722" s="224"/>
      <c r="P722" s="224"/>
      <c r="Q722" s="224"/>
      <c r="R722" s="224"/>
      <c r="S722" s="224"/>
      <c r="T722" s="225"/>
      <c r="AT722" s="226" t="s">
        <v>190</v>
      </c>
      <c r="AU722" s="226" t="s">
        <v>84</v>
      </c>
      <c r="AV722" s="15" t="s">
        <v>82</v>
      </c>
      <c r="AW722" s="15" t="s">
        <v>35</v>
      </c>
      <c r="AX722" s="15" t="s">
        <v>74</v>
      </c>
      <c r="AY722" s="226" t="s">
        <v>179</v>
      </c>
    </row>
    <row r="723" spans="1:65" s="13" customFormat="1" ht="11.25" x14ac:dyDescent="0.2">
      <c r="B723" s="194"/>
      <c r="C723" s="195"/>
      <c r="D723" s="196" t="s">
        <v>190</v>
      </c>
      <c r="E723" s="197" t="s">
        <v>19</v>
      </c>
      <c r="F723" s="198" t="s">
        <v>1151</v>
      </c>
      <c r="G723" s="195"/>
      <c r="H723" s="199">
        <v>21</v>
      </c>
      <c r="I723" s="200"/>
      <c r="J723" s="195"/>
      <c r="K723" s="195"/>
      <c r="L723" s="201"/>
      <c r="M723" s="202"/>
      <c r="N723" s="203"/>
      <c r="O723" s="203"/>
      <c r="P723" s="203"/>
      <c r="Q723" s="203"/>
      <c r="R723" s="203"/>
      <c r="S723" s="203"/>
      <c r="T723" s="204"/>
      <c r="AT723" s="205" t="s">
        <v>190</v>
      </c>
      <c r="AU723" s="205" t="s">
        <v>84</v>
      </c>
      <c r="AV723" s="13" t="s">
        <v>84</v>
      </c>
      <c r="AW723" s="13" t="s">
        <v>35</v>
      </c>
      <c r="AX723" s="13" t="s">
        <v>74</v>
      </c>
      <c r="AY723" s="205" t="s">
        <v>179</v>
      </c>
    </row>
    <row r="724" spans="1:65" s="14" customFormat="1" ht="11.25" x14ac:dyDescent="0.2">
      <c r="B724" s="206"/>
      <c r="C724" s="207"/>
      <c r="D724" s="196" t="s">
        <v>190</v>
      </c>
      <c r="E724" s="208" t="s">
        <v>19</v>
      </c>
      <c r="F724" s="209" t="s">
        <v>194</v>
      </c>
      <c r="G724" s="207"/>
      <c r="H724" s="210">
        <v>21</v>
      </c>
      <c r="I724" s="211"/>
      <c r="J724" s="207"/>
      <c r="K724" s="207"/>
      <c r="L724" s="212"/>
      <c r="M724" s="213"/>
      <c r="N724" s="214"/>
      <c r="O724" s="214"/>
      <c r="P724" s="214"/>
      <c r="Q724" s="214"/>
      <c r="R724" s="214"/>
      <c r="S724" s="214"/>
      <c r="T724" s="215"/>
      <c r="AT724" s="216" t="s">
        <v>190</v>
      </c>
      <c r="AU724" s="216" t="s">
        <v>84</v>
      </c>
      <c r="AV724" s="14" t="s">
        <v>186</v>
      </c>
      <c r="AW724" s="14" t="s">
        <v>35</v>
      </c>
      <c r="AX724" s="14" t="s">
        <v>82</v>
      </c>
      <c r="AY724" s="216" t="s">
        <v>179</v>
      </c>
    </row>
    <row r="725" spans="1:65" s="2" customFormat="1" ht="24.2" customHeight="1" x14ac:dyDescent="0.2">
      <c r="A725" s="36"/>
      <c r="B725" s="37"/>
      <c r="C725" s="176" t="s">
        <v>1152</v>
      </c>
      <c r="D725" s="176" t="s">
        <v>181</v>
      </c>
      <c r="E725" s="177" t="s">
        <v>1153</v>
      </c>
      <c r="F725" s="178" t="s">
        <v>1154</v>
      </c>
      <c r="G725" s="179" t="s">
        <v>282</v>
      </c>
      <c r="H725" s="180">
        <v>1</v>
      </c>
      <c r="I725" s="181"/>
      <c r="J725" s="182">
        <f>ROUND(I725*H725,2)</f>
        <v>0</v>
      </c>
      <c r="K725" s="178" t="s">
        <v>185</v>
      </c>
      <c r="L725" s="41"/>
      <c r="M725" s="183" t="s">
        <v>19</v>
      </c>
      <c r="N725" s="184" t="s">
        <v>45</v>
      </c>
      <c r="O725" s="66"/>
      <c r="P725" s="185">
        <f>O725*H725</f>
        <v>0</v>
      </c>
      <c r="Q725" s="185">
        <v>0</v>
      </c>
      <c r="R725" s="185">
        <f>Q725*H725</f>
        <v>0</v>
      </c>
      <c r="S725" s="185">
        <v>0</v>
      </c>
      <c r="T725" s="186">
        <f>S725*H725</f>
        <v>0</v>
      </c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R725" s="187" t="s">
        <v>287</v>
      </c>
      <c r="AT725" s="187" t="s">
        <v>181</v>
      </c>
      <c r="AU725" s="187" t="s">
        <v>84</v>
      </c>
      <c r="AY725" s="19" t="s">
        <v>179</v>
      </c>
      <c r="BE725" s="188">
        <f>IF(N725="základní",J725,0)</f>
        <v>0</v>
      </c>
      <c r="BF725" s="188">
        <f>IF(N725="snížená",J725,0)</f>
        <v>0</v>
      </c>
      <c r="BG725" s="188">
        <f>IF(N725="zákl. přenesená",J725,0)</f>
        <v>0</v>
      </c>
      <c r="BH725" s="188">
        <f>IF(N725="sníž. přenesená",J725,0)</f>
        <v>0</v>
      </c>
      <c r="BI725" s="188">
        <f>IF(N725="nulová",J725,0)</f>
        <v>0</v>
      </c>
      <c r="BJ725" s="19" t="s">
        <v>82</v>
      </c>
      <c r="BK725" s="188">
        <f>ROUND(I725*H725,2)</f>
        <v>0</v>
      </c>
      <c r="BL725" s="19" t="s">
        <v>287</v>
      </c>
      <c r="BM725" s="187" t="s">
        <v>1155</v>
      </c>
    </row>
    <row r="726" spans="1:65" s="2" customFormat="1" ht="11.25" x14ac:dyDescent="0.2">
      <c r="A726" s="36"/>
      <c r="B726" s="37"/>
      <c r="C726" s="38"/>
      <c r="D726" s="189" t="s">
        <v>188</v>
      </c>
      <c r="E726" s="38"/>
      <c r="F726" s="190" t="s">
        <v>1156</v>
      </c>
      <c r="G726" s="38"/>
      <c r="H726" s="38"/>
      <c r="I726" s="191"/>
      <c r="J726" s="38"/>
      <c r="K726" s="38"/>
      <c r="L726" s="41"/>
      <c r="M726" s="192"/>
      <c r="N726" s="193"/>
      <c r="O726" s="66"/>
      <c r="P726" s="66"/>
      <c r="Q726" s="66"/>
      <c r="R726" s="66"/>
      <c r="S726" s="66"/>
      <c r="T726" s="67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T726" s="19" t="s">
        <v>188</v>
      </c>
      <c r="AU726" s="19" t="s">
        <v>84</v>
      </c>
    </row>
    <row r="727" spans="1:65" s="2" customFormat="1" ht="24.2" customHeight="1" x14ac:dyDescent="0.2">
      <c r="A727" s="36"/>
      <c r="B727" s="37"/>
      <c r="C727" s="227" t="s">
        <v>104</v>
      </c>
      <c r="D727" s="227" t="s">
        <v>259</v>
      </c>
      <c r="E727" s="228" t="s">
        <v>1157</v>
      </c>
      <c r="F727" s="229" t="s">
        <v>1158</v>
      </c>
      <c r="G727" s="230" t="s">
        <v>282</v>
      </c>
      <c r="H727" s="231">
        <v>1</v>
      </c>
      <c r="I727" s="232"/>
      <c r="J727" s="233">
        <f>ROUND(I727*H727,2)</f>
        <v>0</v>
      </c>
      <c r="K727" s="229" t="s">
        <v>185</v>
      </c>
      <c r="L727" s="234"/>
      <c r="M727" s="235" t="s">
        <v>19</v>
      </c>
      <c r="N727" s="236" t="s">
        <v>45</v>
      </c>
      <c r="O727" s="66"/>
      <c r="P727" s="185">
        <f>O727*H727</f>
        <v>0</v>
      </c>
      <c r="Q727" s="185">
        <v>4.8000000000000001E-2</v>
      </c>
      <c r="R727" s="185">
        <f>Q727*H727</f>
        <v>4.8000000000000001E-2</v>
      </c>
      <c r="S727" s="185">
        <v>0</v>
      </c>
      <c r="T727" s="186">
        <f>S727*H727</f>
        <v>0</v>
      </c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R727" s="187" t="s">
        <v>390</v>
      </c>
      <c r="AT727" s="187" t="s">
        <v>259</v>
      </c>
      <c r="AU727" s="187" t="s">
        <v>84</v>
      </c>
      <c r="AY727" s="19" t="s">
        <v>179</v>
      </c>
      <c r="BE727" s="188">
        <f>IF(N727="základní",J727,0)</f>
        <v>0</v>
      </c>
      <c r="BF727" s="188">
        <f>IF(N727="snížená",J727,0)</f>
        <v>0</v>
      </c>
      <c r="BG727" s="188">
        <f>IF(N727="zákl. přenesená",J727,0)</f>
        <v>0</v>
      </c>
      <c r="BH727" s="188">
        <f>IF(N727="sníž. přenesená",J727,0)</f>
        <v>0</v>
      </c>
      <c r="BI727" s="188">
        <f>IF(N727="nulová",J727,0)</f>
        <v>0</v>
      </c>
      <c r="BJ727" s="19" t="s">
        <v>82</v>
      </c>
      <c r="BK727" s="188">
        <f>ROUND(I727*H727,2)</f>
        <v>0</v>
      </c>
      <c r="BL727" s="19" t="s">
        <v>287</v>
      </c>
      <c r="BM727" s="187" t="s">
        <v>1159</v>
      </c>
    </row>
    <row r="728" spans="1:65" s="2" customFormat="1" ht="24.2" customHeight="1" x14ac:dyDescent="0.2">
      <c r="A728" s="36"/>
      <c r="B728" s="37"/>
      <c r="C728" s="227" t="s">
        <v>1160</v>
      </c>
      <c r="D728" s="227" t="s">
        <v>259</v>
      </c>
      <c r="E728" s="228" t="s">
        <v>1161</v>
      </c>
      <c r="F728" s="229" t="s">
        <v>1162</v>
      </c>
      <c r="G728" s="230" t="s">
        <v>282</v>
      </c>
      <c r="H728" s="231">
        <v>1</v>
      </c>
      <c r="I728" s="232"/>
      <c r="J728" s="233">
        <f>ROUND(I728*H728,2)</f>
        <v>0</v>
      </c>
      <c r="K728" s="229" t="s">
        <v>185</v>
      </c>
      <c r="L728" s="234"/>
      <c r="M728" s="235" t="s">
        <v>19</v>
      </c>
      <c r="N728" s="236" t="s">
        <v>45</v>
      </c>
      <c r="O728" s="66"/>
      <c r="P728" s="185">
        <f>O728*H728</f>
        <v>0</v>
      </c>
      <c r="Q728" s="185">
        <v>1.4999999999999999E-4</v>
      </c>
      <c r="R728" s="185">
        <f>Q728*H728</f>
        <v>1.4999999999999999E-4</v>
      </c>
      <c r="S728" s="185">
        <v>0</v>
      </c>
      <c r="T728" s="186">
        <f>S728*H728</f>
        <v>0</v>
      </c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R728" s="187" t="s">
        <v>390</v>
      </c>
      <c r="AT728" s="187" t="s">
        <v>259</v>
      </c>
      <c r="AU728" s="187" t="s">
        <v>84</v>
      </c>
      <c r="AY728" s="19" t="s">
        <v>179</v>
      </c>
      <c r="BE728" s="188">
        <f>IF(N728="základní",J728,0)</f>
        <v>0</v>
      </c>
      <c r="BF728" s="188">
        <f>IF(N728="snížená",J728,0)</f>
        <v>0</v>
      </c>
      <c r="BG728" s="188">
        <f>IF(N728="zákl. přenesená",J728,0)</f>
        <v>0</v>
      </c>
      <c r="BH728" s="188">
        <f>IF(N728="sníž. přenesená",J728,0)</f>
        <v>0</v>
      </c>
      <c r="BI728" s="188">
        <f>IF(N728="nulová",J728,0)</f>
        <v>0</v>
      </c>
      <c r="BJ728" s="19" t="s">
        <v>82</v>
      </c>
      <c r="BK728" s="188">
        <f>ROUND(I728*H728,2)</f>
        <v>0</v>
      </c>
      <c r="BL728" s="19" t="s">
        <v>287</v>
      </c>
      <c r="BM728" s="187" t="s">
        <v>1163</v>
      </c>
    </row>
    <row r="729" spans="1:65" s="2" customFormat="1" ht="16.5" customHeight="1" x14ac:dyDescent="0.2">
      <c r="A729" s="36"/>
      <c r="B729" s="37"/>
      <c r="C729" s="227" t="s">
        <v>1164</v>
      </c>
      <c r="D729" s="227" t="s">
        <v>259</v>
      </c>
      <c r="E729" s="228" t="s">
        <v>1165</v>
      </c>
      <c r="F729" s="229" t="s">
        <v>1166</v>
      </c>
      <c r="G729" s="230" t="s">
        <v>282</v>
      </c>
      <c r="H729" s="231">
        <v>1</v>
      </c>
      <c r="I729" s="232"/>
      <c r="J729" s="233">
        <f>ROUND(I729*H729,2)</f>
        <v>0</v>
      </c>
      <c r="K729" s="229" t="s">
        <v>1167</v>
      </c>
      <c r="L729" s="234"/>
      <c r="M729" s="235" t="s">
        <v>19</v>
      </c>
      <c r="N729" s="236" t="s">
        <v>45</v>
      </c>
      <c r="O729" s="66"/>
      <c r="P729" s="185">
        <f>O729*H729</f>
        <v>0</v>
      </c>
      <c r="Q729" s="185">
        <v>1.4999999999999999E-4</v>
      </c>
      <c r="R729" s="185">
        <f>Q729*H729</f>
        <v>1.4999999999999999E-4</v>
      </c>
      <c r="S729" s="185">
        <v>0</v>
      </c>
      <c r="T729" s="186">
        <f>S729*H729</f>
        <v>0</v>
      </c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R729" s="187" t="s">
        <v>390</v>
      </c>
      <c r="AT729" s="187" t="s">
        <v>259</v>
      </c>
      <c r="AU729" s="187" t="s">
        <v>84</v>
      </c>
      <c r="AY729" s="19" t="s">
        <v>179</v>
      </c>
      <c r="BE729" s="188">
        <f>IF(N729="základní",J729,0)</f>
        <v>0</v>
      </c>
      <c r="BF729" s="188">
        <f>IF(N729="snížená",J729,0)</f>
        <v>0</v>
      </c>
      <c r="BG729" s="188">
        <f>IF(N729="zákl. přenesená",J729,0)</f>
        <v>0</v>
      </c>
      <c r="BH729" s="188">
        <f>IF(N729="sníž. přenesená",J729,0)</f>
        <v>0</v>
      </c>
      <c r="BI729" s="188">
        <f>IF(N729="nulová",J729,0)</f>
        <v>0</v>
      </c>
      <c r="BJ729" s="19" t="s">
        <v>82</v>
      </c>
      <c r="BK729" s="188">
        <f>ROUND(I729*H729,2)</f>
        <v>0</v>
      </c>
      <c r="BL729" s="19" t="s">
        <v>287</v>
      </c>
      <c r="BM729" s="187" t="s">
        <v>1168</v>
      </c>
    </row>
    <row r="730" spans="1:65" s="2" customFormat="1" ht="16.5" customHeight="1" x14ac:dyDescent="0.2">
      <c r="A730" s="36"/>
      <c r="B730" s="37"/>
      <c r="C730" s="227" t="s">
        <v>1169</v>
      </c>
      <c r="D730" s="227" t="s">
        <v>259</v>
      </c>
      <c r="E730" s="228" t="s">
        <v>1170</v>
      </c>
      <c r="F730" s="229" t="s">
        <v>1171</v>
      </c>
      <c r="G730" s="230" t="s">
        <v>282</v>
      </c>
      <c r="H730" s="231">
        <v>1</v>
      </c>
      <c r="I730" s="232"/>
      <c r="J730" s="233">
        <f>ROUND(I730*H730,2)</f>
        <v>0</v>
      </c>
      <c r="K730" s="229" t="s">
        <v>185</v>
      </c>
      <c r="L730" s="234"/>
      <c r="M730" s="235" t="s">
        <v>19</v>
      </c>
      <c r="N730" s="236" t="s">
        <v>45</v>
      </c>
      <c r="O730" s="66"/>
      <c r="P730" s="185">
        <f>O730*H730</f>
        <v>0</v>
      </c>
      <c r="Q730" s="185">
        <v>2.2000000000000001E-3</v>
      </c>
      <c r="R730" s="185">
        <f>Q730*H730</f>
        <v>2.2000000000000001E-3</v>
      </c>
      <c r="S730" s="185">
        <v>0</v>
      </c>
      <c r="T730" s="186">
        <f>S730*H730</f>
        <v>0</v>
      </c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R730" s="187" t="s">
        <v>390</v>
      </c>
      <c r="AT730" s="187" t="s">
        <v>259</v>
      </c>
      <c r="AU730" s="187" t="s">
        <v>84</v>
      </c>
      <c r="AY730" s="19" t="s">
        <v>179</v>
      </c>
      <c r="BE730" s="188">
        <f>IF(N730="základní",J730,0)</f>
        <v>0</v>
      </c>
      <c r="BF730" s="188">
        <f>IF(N730="snížená",J730,0)</f>
        <v>0</v>
      </c>
      <c r="BG730" s="188">
        <f>IF(N730="zákl. přenesená",J730,0)</f>
        <v>0</v>
      </c>
      <c r="BH730" s="188">
        <f>IF(N730="sníž. přenesená",J730,0)</f>
        <v>0</v>
      </c>
      <c r="BI730" s="188">
        <f>IF(N730="nulová",J730,0)</f>
        <v>0</v>
      </c>
      <c r="BJ730" s="19" t="s">
        <v>82</v>
      </c>
      <c r="BK730" s="188">
        <f>ROUND(I730*H730,2)</f>
        <v>0</v>
      </c>
      <c r="BL730" s="19" t="s">
        <v>287</v>
      </c>
      <c r="BM730" s="187" t="s">
        <v>1172</v>
      </c>
    </row>
    <row r="731" spans="1:65" s="2" customFormat="1" ht="24.2" customHeight="1" x14ac:dyDescent="0.2">
      <c r="A731" s="36"/>
      <c r="B731" s="37"/>
      <c r="C731" s="176" t="s">
        <v>1173</v>
      </c>
      <c r="D731" s="176" t="s">
        <v>181</v>
      </c>
      <c r="E731" s="177" t="s">
        <v>1174</v>
      </c>
      <c r="F731" s="178" t="s">
        <v>1175</v>
      </c>
      <c r="G731" s="179" t="s">
        <v>282</v>
      </c>
      <c r="H731" s="180">
        <v>1</v>
      </c>
      <c r="I731" s="181"/>
      <c r="J731" s="182">
        <f>ROUND(I731*H731,2)</f>
        <v>0</v>
      </c>
      <c r="K731" s="178" t="s">
        <v>185</v>
      </c>
      <c r="L731" s="41"/>
      <c r="M731" s="183" t="s">
        <v>19</v>
      </c>
      <c r="N731" s="184" t="s">
        <v>45</v>
      </c>
      <c r="O731" s="66"/>
      <c r="P731" s="185">
        <f>O731*H731</f>
        <v>0</v>
      </c>
      <c r="Q731" s="185">
        <v>0</v>
      </c>
      <c r="R731" s="185">
        <f>Q731*H731</f>
        <v>0</v>
      </c>
      <c r="S731" s="185">
        <v>0</v>
      </c>
      <c r="T731" s="186">
        <f>S731*H731</f>
        <v>0</v>
      </c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R731" s="187" t="s">
        <v>287</v>
      </c>
      <c r="AT731" s="187" t="s">
        <v>181</v>
      </c>
      <c r="AU731" s="187" t="s">
        <v>84</v>
      </c>
      <c r="AY731" s="19" t="s">
        <v>179</v>
      </c>
      <c r="BE731" s="188">
        <f>IF(N731="základní",J731,0)</f>
        <v>0</v>
      </c>
      <c r="BF731" s="188">
        <f>IF(N731="snížená",J731,0)</f>
        <v>0</v>
      </c>
      <c r="BG731" s="188">
        <f>IF(N731="zákl. přenesená",J731,0)</f>
        <v>0</v>
      </c>
      <c r="BH731" s="188">
        <f>IF(N731="sníž. přenesená",J731,0)</f>
        <v>0</v>
      </c>
      <c r="BI731" s="188">
        <f>IF(N731="nulová",J731,0)</f>
        <v>0</v>
      </c>
      <c r="BJ731" s="19" t="s">
        <v>82</v>
      </c>
      <c r="BK731" s="188">
        <f>ROUND(I731*H731,2)</f>
        <v>0</v>
      </c>
      <c r="BL731" s="19" t="s">
        <v>287</v>
      </c>
      <c r="BM731" s="187" t="s">
        <v>1176</v>
      </c>
    </row>
    <row r="732" spans="1:65" s="2" customFormat="1" ht="11.25" x14ac:dyDescent="0.2">
      <c r="A732" s="36"/>
      <c r="B732" s="37"/>
      <c r="C732" s="38"/>
      <c r="D732" s="189" t="s">
        <v>188</v>
      </c>
      <c r="E732" s="38"/>
      <c r="F732" s="190" t="s">
        <v>1177</v>
      </c>
      <c r="G732" s="38"/>
      <c r="H732" s="38"/>
      <c r="I732" s="191"/>
      <c r="J732" s="38"/>
      <c r="K732" s="38"/>
      <c r="L732" s="41"/>
      <c r="M732" s="192"/>
      <c r="N732" s="193"/>
      <c r="O732" s="66"/>
      <c r="P732" s="66"/>
      <c r="Q732" s="66"/>
      <c r="R732" s="66"/>
      <c r="S732" s="66"/>
      <c r="T732" s="67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T732" s="19" t="s">
        <v>188</v>
      </c>
      <c r="AU732" s="19" t="s">
        <v>84</v>
      </c>
    </row>
    <row r="733" spans="1:65" s="2" customFormat="1" ht="49.15" customHeight="1" x14ac:dyDescent="0.2">
      <c r="A733" s="36"/>
      <c r="B733" s="37"/>
      <c r="C733" s="176" t="s">
        <v>1178</v>
      </c>
      <c r="D733" s="176" t="s">
        <v>181</v>
      </c>
      <c r="E733" s="177" t="s">
        <v>1179</v>
      </c>
      <c r="F733" s="178" t="s">
        <v>1180</v>
      </c>
      <c r="G733" s="179" t="s">
        <v>243</v>
      </c>
      <c r="H733" s="180">
        <v>5.0999999999999997E-2</v>
      </c>
      <c r="I733" s="181"/>
      <c r="J733" s="182">
        <f>ROUND(I733*H733,2)</f>
        <v>0</v>
      </c>
      <c r="K733" s="178" t="s">
        <v>185</v>
      </c>
      <c r="L733" s="41"/>
      <c r="M733" s="183" t="s">
        <v>19</v>
      </c>
      <c r="N733" s="184" t="s">
        <v>45</v>
      </c>
      <c r="O733" s="66"/>
      <c r="P733" s="185">
        <f>O733*H733</f>
        <v>0</v>
      </c>
      <c r="Q733" s="185">
        <v>0</v>
      </c>
      <c r="R733" s="185">
        <f>Q733*H733</f>
        <v>0</v>
      </c>
      <c r="S733" s="185">
        <v>0</v>
      </c>
      <c r="T733" s="186">
        <f>S733*H733</f>
        <v>0</v>
      </c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R733" s="187" t="s">
        <v>186</v>
      </c>
      <c r="AT733" s="187" t="s">
        <v>181</v>
      </c>
      <c r="AU733" s="187" t="s">
        <v>84</v>
      </c>
      <c r="AY733" s="19" t="s">
        <v>179</v>
      </c>
      <c r="BE733" s="188">
        <f>IF(N733="základní",J733,0)</f>
        <v>0</v>
      </c>
      <c r="BF733" s="188">
        <f>IF(N733="snížená",J733,0)</f>
        <v>0</v>
      </c>
      <c r="BG733" s="188">
        <f>IF(N733="zákl. přenesená",J733,0)</f>
        <v>0</v>
      </c>
      <c r="BH733" s="188">
        <f>IF(N733="sníž. přenesená",J733,0)</f>
        <v>0</v>
      </c>
      <c r="BI733" s="188">
        <f>IF(N733="nulová",J733,0)</f>
        <v>0</v>
      </c>
      <c r="BJ733" s="19" t="s">
        <v>82</v>
      </c>
      <c r="BK733" s="188">
        <f>ROUND(I733*H733,2)</f>
        <v>0</v>
      </c>
      <c r="BL733" s="19" t="s">
        <v>186</v>
      </c>
      <c r="BM733" s="187" t="s">
        <v>1181</v>
      </c>
    </row>
    <row r="734" spans="1:65" s="2" customFormat="1" ht="11.25" x14ac:dyDescent="0.2">
      <c r="A734" s="36"/>
      <c r="B734" s="37"/>
      <c r="C734" s="38"/>
      <c r="D734" s="189" t="s">
        <v>188</v>
      </c>
      <c r="E734" s="38"/>
      <c r="F734" s="190" t="s">
        <v>1182</v>
      </c>
      <c r="G734" s="38"/>
      <c r="H734" s="38"/>
      <c r="I734" s="191"/>
      <c r="J734" s="38"/>
      <c r="K734" s="38"/>
      <c r="L734" s="41"/>
      <c r="M734" s="192"/>
      <c r="N734" s="193"/>
      <c r="O734" s="66"/>
      <c r="P734" s="66"/>
      <c r="Q734" s="66"/>
      <c r="R734" s="66"/>
      <c r="S734" s="66"/>
      <c r="T734" s="67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T734" s="19" t="s">
        <v>188</v>
      </c>
      <c r="AU734" s="19" t="s">
        <v>84</v>
      </c>
    </row>
    <row r="735" spans="1:65" s="12" customFormat="1" ht="22.9" customHeight="1" x14ac:dyDescent="0.2">
      <c r="B735" s="160"/>
      <c r="C735" s="161"/>
      <c r="D735" s="162" t="s">
        <v>73</v>
      </c>
      <c r="E735" s="174" t="s">
        <v>1183</v>
      </c>
      <c r="F735" s="174" t="s">
        <v>1184</v>
      </c>
      <c r="G735" s="161"/>
      <c r="H735" s="161"/>
      <c r="I735" s="164"/>
      <c r="J735" s="175">
        <f>BK735</f>
        <v>0</v>
      </c>
      <c r="K735" s="161"/>
      <c r="L735" s="166"/>
      <c r="M735" s="167"/>
      <c r="N735" s="168"/>
      <c r="O735" s="168"/>
      <c r="P735" s="169">
        <f>SUM(P736:P737)</f>
        <v>0</v>
      </c>
      <c r="Q735" s="168"/>
      <c r="R735" s="169">
        <f>SUM(R736:R737)</f>
        <v>0</v>
      </c>
      <c r="S735" s="168"/>
      <c r="T735" s="170">
        <f>SUM(T736:T737)</f>
        <v>0</v>
      </c>
      <c r="AR735" s="171" t="s">
        <v>84</v>
      </c>
      <c r="AT735" s="172" t="s">
        <v>73</v>
      </c>
      <c r="AU735" s="172" t="s">
        <v>82</v>
      </c>
      <c r="AY735" s="171" t="s">
        <v>179</v>
      </c>
      <c r="BK735" s="173">
        <f>SUM(BK736:BK737)</f>
        <v>0</v>
      </c>
    </row>
    <row r="736" spans="1:65" s="2" customFormat="1" ht="16.5" customHeight="1" x14ac:dyDescent="0.2">
      <c r="A736" s="36"/>
      <c r="B736" s="37"/>
      <c r="C736" s="176" t="s">
        <v>1185</v>
      </c>
      <c r="D736" s="176" t="s">
        <v>181</v>
      </c>
      <c r="E736" s="177" t="s">
        <v>1186</v>
      </c>
      <c r="F736" s="178" t="s">
        <v>1187</v>
      </c>
      <c r="G736" s="179" t="s">
        <v>1188</v>
      </c>
      <c r="H736" s="180">
        <v>1</v>
      </c>
      <c r="I736" s="181"/>
      <c r="J736" s="182">
        <f>ROUND(I736*H736,2)</f>
        <v>0</v>
      </c>
      <c r="K736" s="178" t="s">
        <v>19</v>
      </c>
      <c r="L736" s="41"/>
      <c r="M736" s="183" t="s">
        <v>19</v>
      </c>
      <c r="N736" s="184" t="s">
        <v>45</v>
      </c>
      <c r="O736" s="66"/>
      <c r="P736" s="185">
        <f>O736*H736</f>
        <v>0</v>
      </c>
      <c r="Q736" s="185">
        <v>0</v>
      </c>
      <c r="R736" s="185">
        <f>Q736*H736</f>
        <v>0</v>
      </c>
      <c r="S736" s="185">
        <v>0</v>
      </c>
      <c r="T736" s="186">
        <f>S736*H736</f>
        <v>0</v>
      </c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R736" s="187" t="s">
        <v>287</v>
      </c>
      <c r="AT736" s="187" t="s">
        <v>181</v>
      </c>
      <c r="AU736" s="187" t="s">
        <v>84</v>
      </c>
      <c r="AY736" s="19" t="s">
        <v>179</v>
      </c>
      <c r="BE736" s="188">
        <f>IF(N736="základní",J736,0)</f>
        <v>0</v>
      </c>
      <c r="BF736" s="188">
        <f>IF(N736="snížená",J736,0)</f>
        <v>0</v>
      </c>
      <c r="BG736" s="188">
        <f>IF(N736="zákl. přenesená",J736,0)</f>
        <v>0</v>
      </c>
      <c r="BH736" s="188">
        <f>IF(N736="sníž. přenesená",J736,0)</f>
        <v>0</v>
      </c>
      <c r="BI736" s="188">
        <f>IF(N736="nulová",J736,0)</f>
        <v>0</v>
      </c>
      <c r="BJ736" s="19" t="s">
        <v>82</v>
      </c>
      <c r="BK736" s="188">
        <f>ROUND(I736*H736,2)</f>
        <v>0</v>
      </c>
      <c r="BL736" s="19" t="s">
        <v>287</v>
      </c>
      <c r="BM736" s="187" t="s">
        <v>1189</v>
      </c>
    </row>
    <row r="737" spans="1:65" s="2" customFormat="1" ht="16.5" customHeight="1" x14ac:dyDescent="0.2">
      <c r="A737" s="36"/>
      <c r="B737" s="37"/>
      <c r="C737" s="176" t="s">
        <v>1190</v>
      </c>
      <c r="D737" s="176" t="s">
        <v>181</v>
      </c>
      <c r="E737" s="177" t="s">
        <v>1191</v>
      </c>
      <c r="F737" s="178" t="s">
        <v>1192</v>
      </c>
      <c r="G737" s="179" t="s">
        <v>1188</v>
      </c>
      <c r="H737" s="180">
        <v>1</v>
      </c>
      <c r="I737" s="181"/>
      <c r="J737" s="182">
        <f>ROUND(I737*H737,2)</f>
        <v>0</v>
      </c>
      <c r="K737" s="178" t="s">
        <v>19</v>
      </c>
      <c r="L737" s="41"/>
      <c r="M737" s="183" t="s">
        <v>19</v>
      </c>
      <c r="N737" s="184" t="s">
        <v>45</v>
      </c>
      <c r="O737" s="66"/>
      <c r="P737" s="185">
        <f>O737*H737</f>
        <v>0</v>
      </c>
      <c r="Q737" s="185">
        <v>0</v>
      </c>
      <c r="R737" s="185">
        <f>Q737*H737</f>
        <v>0</v>
      </c>
      <c r="S737" s="185">
        <v>0</v>
      </c>
      <c r="T737" s="186">
        <f>S737*H737</f>
        <v>0</v>
      </c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R737" s="187" t="s">
        <v>287</v>
      </c>
      <c r="AT737" s="187" t="s">
        <v>181</v>
      </c>
      <c r="AU737" s="187" t="s">
        <v>84</v>
      </c>
      <c r="AY737" s="19" t="s">
        <v>179</v>
      </c>
      <c r="BE737" s="188">
        <f>IF(N737="základní",J737,0)</f>
        <v>0</v>
      </c>
      <c r="BF737" s="188">
        <f>IF(N737="snížená",J737,0)</f>
        <v>0</v>
      </c>
      <c r="BG737" s="188">
        <f>IF(N737="zákl. přenesená",J737,0)</f>
        <v>0</v>
      </c>
      <c r="BH737" s="188">
        <f>IF(N737="sníž. přenesená",J737,0)</f>
        <v>0</v>
      </c>
      <c r="BI737" s="188">
        <f>IF(N737="nulová",J737,0)</f>
        <v>0</v>
      </c>
      <c r="BJ737" s="19" t="s">
        <v>82</v>
      </c>
      <c r="BK737" s="188">
        <f>ROUND(I737*H737,2)</f>
        <v>0</v>
      </c>
      <c r="BL737" s="19" t="s">
        <v>287</v>
      </c>
      <c r="BM737" s="187" t="s">
        <v>1193</v>
      </c>
    </row>
    <row r="738" spans="1:65" s="12" customFormat="1" ht="22.9" customHeight="1" x14ac:dyDescent="0.2">
      <c r="B738" s="160"/>
      <c r="C738" s="161"/>
      <c r="D738" s="162" t="s">
        <v>73</v>
      </c>
      <c r="E738" s="174" t="s">
        <v>1194</v>
      </c>
      <c r="F738" s="174" t="s">
        <v>1195</v>
      </c>
      <c r="G738" s="161"/>
      <c r="H738" s="161"/>
      <c r="I738" s="164"/>
      <c r="J738" s="175">
        <f>BK738</f>
        <v>0</v>
      </c>
      <c r="K738" s="161"/>
      <c r="L738" s="166"/>
      <c r="M738" s="167"/>
      <c r="N738" s="168"/>
      <c r="O738" s="168"/>
      <c r="P738" s="169">
        <f>SUM(P739:P755)</f>
        <v>0</v>
      </c>
      <c r="Q738" s="168"/>
      <c r="R738" s="169">
        <f>SUM(R739:R755)</f>
        <v>13.082246</v>
      </c>
      <c r="S738" s="168"/>
      <c r="T738" s="170">
        <f>SUM(T739:T755)</f>
        <v>0</v>
      </c>
      <c r="AR738" s="171" t="s">
        <v>84</v>
      </c>
      <c r="AT738" s="172" t="s">
        <v>73</v>
      </c>
      <c r="AU738" s="172" t="s">
        <v>82</v>
      </c>
      <c r="AY738" s="171" t="s">
        <v>179</v>
      </c>
      <c r="BK738" s="173">
        <f>SUM(BK739:BK755)</f>
        <v>0</v>
      </c>
    </row>
    <row r="739" spans="1:65" s="2" customFormat="1" ht="24.2" customHeight="1" x14ac:dyDescent="0.2">
      <c r="A739" s="36"/>
      <c r="B739" s="37"/>
      <c r="C739" s="176" t="s">
        <v>1196</v>
      </c>
      <c r="D739" s="176" t="s">
        <v>181</v>
      </c>
      <c r="E739" s="177" t="s">
        <v>1197</v>
      </c>
      <c r="F739" s="178" t="s">
        <v>1198</v>
      </c>
      <c r="G739" s="179" t="s">
        <v>99</v>
      </c>
      <c r="H739" s="180">
        <v>932</v>
      </c>
      <c r="I739" s="181"/>
      <c r="J739" s="182">
        <f>ROUND(I739*H739,2)</f>
        <v>0</v>
      </c>
      <c r="K739" s="178" t="s">
        <v>185</v>
      </c>
      <c r="L739" s="41"/>
      <c r="M739" s="183" t="s">
        <v>19</v>
      </c>
      <c r="N739" s="184" t="s">
        <v>45</v>
      </c>
      <c r="O739" s="66"/>
      <c r="P739" s="185">
        <f>O739*H739</f>
        <v>0</v>
      </c>
      <c r="Q739" s="185">
        <v>0</v>
      </c>
      <c r="R739" s="185">
        <f>Q739*H739</f>
        <v>0</v>
      </c>
      <c r="S739" s="185">
        <v>0</v>
      </c>
      <c r="T739" s="186">
        <f>S739*H739</f>
        <v>0</v>
      </c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R739" s="187" t="s">
        <v>287</v>
      </c>
      <c r="AT739" s="187" t="s">
        <v>181</v>
      </c>
      <c r="AU739" s="187" t="s">
        <v>84</v>
      </c>
      <c r="AY739" s="19" t="s">
        <v>179</v>
      </c>
      <c r="BE739" s="188">
        <f>IF(N739="základní",J739,0)</f>
        <v>0</v>
      </c>
      <c r="BF739" s="188">
        <f>IF(N739="snížená",J739,0)</f>
        <v>0</v>
      </c>
      <c r="BG739" s="188">
        <f>IF(N739="zákl. přenesená",J739,0)</f>
        <v>0</v>
      </c>
      <c r="BH739" s="188">
        <f>IF(N739="sníž. přenesená",J739,0)</f>
        <v>0</v>
      </c>
      <c r="BI739" s="188">
        <f>IF(N739="nulová",J739,0)</f>
        <v>0</v>
      </c>
      <c r="BJ739" s="19" t="s">
        <v>82</v>
      </c>
      <c r="BK739" s="188">
        <f>ROUND(I739*H739,2)</f>
        <v>0</v>
      </c>
      <c r="BL739" s="19" t="s">
        <v>287</v>
      </c>
      <c r="BM739" s="187" t="s">
        <v>1199</v>
      </c>
    </row>
    <row r="740" spans="1:65" s="2" customFormat="1" ht="11.25" x14ac:dyDescent="0.2">
      <c r="A740" s="36"/>
      <c r="B740" s="37"/>
      <c r="C740" s="38"/>
      <c r="D740" s="189" t="s">
        <v>188</v>
      </c>
      <c r="E740" s="38"/>
      <c r="F740" s="190" t="s">
        <v>1200</v>
      </c>
      <c r="G740" s="38"/>
      <c r="H740" s="38"/>
      <c r="I740" s="191"/>
      <c r="J740" s="38"/>
      <c r="K740" s="38"/>
      <c r="L740" s="41"/>
      <c r="M740" s="192"/>
      <c r="N740" s="193"/>
      <c r="O740" s="66"/>
      <c r="P740" s="66"/>
      <c r="Q740" s="66"/>
      <c r="R740" s="66"/>
      <c r="S740" s="66"/>
      <c r="T740" s="67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T740" s="19" t="s">
        <v>188</v>
      </c>
      <c r="AU740" s="19" t="s">
        <v>84</v>
      </c>
    </row>
    <row r="741" spans="1:65" s="2" customFormat="1" ht="24.2" customHeight="1" x14ac:dyDescent="0.2">
      <c r="A741" s="36"/>
      <c r="B741" s="37"/>
      <c r="C741" s="176" t="s">
        <v>1201</v>
      </c>
      <c r="D741" s="176" t="s">
        <v>181</v>
      </c>
      <c r="E741" s="177" t="s">
        <v>1202</v>
      </c>
      <c r="F741" s="178" t="s">
        <v>1203</v>
      </c>
      <c r="G741" s="179" t="s">
        <v>99</v>
      </c>
      <c r="H741" s="180">
        <v>932</v>
      </c>
      <c r="I741" s="181"/>
      <c r="J741" s="182">
        <f>ROUND(I741*H741,2)</f>
        <v>0</v>
      </c>
      <c r="K741" s="178" t="s">
        <v>185</v>
      </c>
      <c r="L741" s="41"/>
      <c r="M741" s="183" t="s">
        <v>19</v>
      </c>
      <c r="N741" s="184" t="s">
        <v>45</v>
      </c>
      <c r="O741" s="66"/>
      <c r="P741" s="185">
        <f>O741*H741</f>
        <v>0</v>
      </c>
      <c r="Q741" s="185">
        <v>6.9999999999999999E-4</v>
      </c>
      <c r="R741" s="185">
        <f>Q741*H741</f>
        <v>0.65239999999999998</v>
      </c>
      <c r="S741" s="185">
        <v>0</v>
      </c>
      <c r="T741" s="186">
        <f>S741*H741</f>
        <v>0</v>
      </c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R741" s="187" t="s">
        <v>287</v>
      </c>
      <c r="AT741" s="187" t="s">
        <v>181</v>
      </c>
      <c r="AU741" s="187" t="s">
        <v>84</v>
      </c>
      <c r="AY741" s="19" t="s">
        <v>179</v>
      </c>
      <c r="BE741" s="188">
        <f>IF(N741="základní",J741,0)</f>
        <v>0</v>
      </c>
      <c r="BF741" s="188">
        <f>IF(N741="snížená",J741,0)</f>
        <v>0</v>
      </c>
      <c r="BG741" s="188">
        <f>IF(N741="zákl. přenesená",J741,0)</f>
        <v>0</v>
      </c>
      <c r="BH741" s="188">
        <f>IF(N741="sníž. přenesená",J741,0)</f>
        <v>0</v>
      </c>
      <c r="BI741" s="188">
        <f>IF(N741="nulová",J741,0)</f>
        <v>0</v>
      </c>
      <c r="BJ741" s="19" t="s">
        <v>82</v>
      </c>
      <c r="BK741" s="188">
        <f>ROUND(I741*H741,2)</f>
        <v>0</v>
      </c>
      <c r="BL741" s="19" t="s">
        <v>287</v>
      </c>
      <c r="BM741" s="187" t="s">
        <v>1204</v>
      </c>
    </row>
    <row r="742" spans="1:65" s="2" customFormat="1" ht="11.25" x14ac:dyDescent="0.2">
      <c r="A742" s="36"/>
      <c r="B742" s="37"/>
      <c r="C742" s="38"/>
      <c r="D742" s="189" t="s">
        <v>188</v>
      </c>
      <c r="E742" s="38"/>
      <c r="F742" s="190" t="s">
        <v>1205</v>
      </c>
      <c r="G742" s="38"/>
      <c r="H742" s="38"/>
      <c r="I742" s="191"/>
      <c r="J742" s="38"/>
      <c r="K742" s="38"/>
      <c r="L742" s="41"/>
      <c r="M742" s="192"/>
      <c r="N742" s="193"/>
      <c r="O742" s="66"/>
      <c r="P742" s="66"/>
      <c r="Q742" s="66"/>
      <c r="R742" s="66"/>
      <c r="S742" s="66"/>
      <c r="T742" s="67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T742" s="19" t="s">
        <v>188</v>
      </c>
      <c r="AU742" s="19" t="s">
        <v>84</v>
      </c>
    </row>
    <row r="743" spans="1:65" s="15" customFormat="1" ht="22.5" x14ac:dyDescent="0.2">
      <c r="B743" s="217"/>
      <c r="C743" s="218"/>
      <c r="D743" s="196" t="s">
        <v>190</v>
      </c>
      <c r="E743" s="219" t="s">
        <v>19</v>
      </c>
      <c r="F743" s="220" t="s">
        <v>1206</v>
      </c>
      <c r="G743" s="218"/>
      <c r="H743" s="219" t="s">
        <v>19</v>
      </c>
      <c r="I743" s="221"/>
      <c r="J743" s="218"/>
      <c r="K743" s="218"/>
      <c r="L743" s="222"/>
      <c r="M743" s="223"/>
      <c r="N743" s="224"/>
      <c r="O743" s="224"/>
      <c r="P743" s="224"/>
      <c r="Q743" s="224"/>
      <c r="R743" s="224"/>
      <c r="S743" s="224"/>
      <c r="T743" s="225"/>
      <c r="AT743" s="226" t="s">
        <v>190</v>
      </c>
      <c r="AU743" s="226" t="s">
        <v>84</v>
      </c>
      <c r="AV743" s="15" t="s">
        <v>82</v>
      </c>
      <c r="AW743" s="15" t="s">
        <v>35</v>
      </c>
      <c r="AX743" s="15" t="s">
        <v>74</v>
      </c>
      <c r="AY743" s="226" t="s">
        <v>179</v>
      </c>
    </row>
    <row r="744" spans="1:65" s="13" customFormat="1" ht="11.25" x14ac:dyDescent="0.2">
      <c r="B744" s="194"/>
      <c r="C744" s="195"/>
      <c r="D744" s="196" t="s">
        <v>190</v>
      </c>
      <c r="E744" s="197" t="s">
        <v>19</v>
      </c>
      <c r="F744" s="198" t="s">
        <v>516</v>
      </c>
      <c r="G744" s="195"/>
      <c r="H744" s="199">
        <v>932</v>
      </c>
      <c r="I744" s="200"/>
      <c r="J744" s="195"/>
      <c r="K744" s="195"/>
      <c r="L744" s="201"/>
      <c r="M744" s="202"/>
      <c r="N744" s="203"/>
      <c r="O744" s="203"/>
      <c r="P744" s="203"/>
      <c r="Q744" s="203"/>
      <c r="R744" s="203"/>
      <c r="S744" s="203"/>
      <c r="T744" s="204"/>
      <c r="AT744" s="205" t="s">
        <v>190</v>
      </c>
      <c r="AU744" s="205" t="s">
        <v>84</v>
      </c>
      <c r="AV744" s="13" t="s">
        <v>84</v>
      </c>
      <c r="AW744" s="13" t="s">
        <v>35</v>
      </c>
      <c r="AX744" s="13" t="s">
        <v>74</v>
      </c>
      <c r="AY744" s="205" t="s">
        <v>179</v>
      </c>
    </row>
    <row r="745" spans="1:65" s="14" customFormat="1" ht="11.25" x14ac:dyDescent="0.2">
      <c r="B745" s="206"/>
      <c r="C745" s="207"/>
      <c r="D745" s="196" t="s">
        <v>190</v>
      </c>
      <c r="E745" s="208" t="s">
        <v>19</v>
      </c>
      <c r="F745" s="209" t="s">
        <v>194</v>
      </c>
      <c r="G745" s="207"/>
      <c r="H745" s="210">
        <v>932</v>
      </c>
      <c r="I745" s="211"/>
      <c r="J745" s="207"/>
      <c r="K745" s="207"/>
      <c r="L745" s="212"/>
      <c r="M745" s="213"/>
      <c r="N745" s="214"/>
      <c r="O745" s="214"/>
      <c r="P745" s="214"/>
      <c r="Q745" s="214"/>
      <c r="R745" s="214"/>
      <c r="S745" s="214"/>
      <c r="T745" s="215"/>
      <c r="AT745" s="216" t="s">
        <v>190</v>
      </c>
      <c r="AU745" s="216" t="s">
        <v>84</v>
      </c>
      <c r="AV745" s="14" t="s">
        <v>186</v>
      </c>
      <c r="AW745" s="14" t="s">
        <v>35</v>
      </c>
      <c r="AX745" s="14" t="s">
        <v>82</v>
      </c>
      <c r="AY745" s="216" t="s">
        <v>179</v>
      </c>
    </row>
    <row r="746" spans="1:65" s="2" customFormat="1" ht="24.2" customHeight="1" x14ac:dyDescent="0.2">
      <c r="A746" s="36"/>
      <c r="B746" s="37"/>
      <c r="C746" s="227" t="s">
        <v>1207</v>
      </c>
      <c r="D746" s="227" t="s">
        <v>259</v>
      </c>
      <c r="E746" s="228" t="s">
        <v>1208</v>
      </c>
      <c r="F746" s="229" t="s">
        <v>1209</v>
      </c>
      <c r="G746" s="230" t="s">
        <v>99</v>
      </c>
      <c r="H746" s="231">
        <v>992.2</v>
      </c>
      <c r="I746" s="232"/>
      <c r="J746" s="233">
        <f>ROUND(I746*H746,2)</f>
        <v>0</v>
      </c>
      <c r="K746" s="229" t="s">
        <v>19</v>
      </c>
      <c r="L746" s="234"/>
      <c r="M746" s="235" t="s">
        <v>19</v>
      </c>
      <c r="N746" s="236" t="s">
        <v>45</v>
      </c>
      <c r="O746" s="66"/>
      <c r="P746" s="185">
        <f>O746*H746</f>
        <v>0</v>
      </c>
      <c r="Q746" s="185">
        <v>1.188E-2</v>
      </c>
      <c r="R746" s="185">
        <f>Q746*H746</f>
        <v>11.787336</v>
      </c>
      <c r="S746" s="185">
        <v>0</v>
      </c>
      <c r="T746" s="186">
        <f>S746*H746</f>
        <v>0</v>
      </c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R746" s="187" t="s">
        <v>390</v>
      </c>
      <c r="AT746" s="187" t="s">
        <v>259</v>
      </c>
      <c r="AU746" s="187" t="s">
        <v>84</v>
      </c>
      <c r="AY746" s="19" t="s">
        <v>179</v>
      </c>
      <c r="BE746" s="188">
        <f>IF(N746="základní",J746,0)</f>
        <v>0</v>
      </c>
      <c r="BF746" s="188">
        <f>IF(N746="snížená",J746,0)</f>
        <v>0</v>
      </c>
      <c r="BG746" s="188">
        <f>IF(N746="zákl. přenesená",J746,0)</f>
        <v>0</v>
      </c>
      <c r="BH746" s="188">
        <f>IF(N746="sníž. přenesená",J746,0)</f>
        <v>0</v>
      </c>
      <c r="BI746" s="188">
        <f>IF(N746="nulová",J746,0)</f>
        <v>0</v>
      </c>
      <c r="BJ746" s="19" t="s">
        <v>82</v>
      </c>
      <c r="BK746" s="188">
        <f>ROUND(I746*H746,2)</f>
        <v>0</v>
      </c>
      <c r="BL746" s="19" t="s">
        <v>287</v>
      </c>
      <c r="BM746" s="187" t="s">
        <v>1210</v>
      </c>
    </row>
    <row r="747" spans="1:65" s="2" customFormat="1" ht="29.25" x14ac:dyDescent="0.2">
      <c r="A747" s="36"/>
      <c r="B747" s="37"/>
      <c r="C747" s="38"/>
      <c r="D747" s="196" t="s">
        <v>300</v>
      </c>
      <c r="E747" s="38"/>
      <c r="F747" s="237" t="s">
        <v>1211</v>
      </c>
      <c r="G747" s="38"/>
      <c r="H747" s="38"/>
      <c r="I747" s="191"/>
      <c r="J747" s="38"/>
      <c r="K747" s="38"/>
      <c r="L747" s="41"/>
      <c r="M747" s="192"/>
      <c r="N747" s="193"/>
      <c r="O747" s="66"/>
      <c r="P747" s="66"/>
      <c r="Q747" s="66"/>
      <c r="R747" s="66"/>
      <c r="S747" s="66"/>
      <c r="T747" s="67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T747" s="19" t="s">
        <v>300</v>
      </c>
      <c r="AU747" s="19" t="s">
        <v>84</v>
      </c>
    </row>
    <row r="748" spans="1:65" s="13" customFormat="1" ht="11.25" x14ac:dyDescent="0.2">
      <c r="B748" s="194"/>
      <c r="C748" s="195"/>
      <c r="D748" s="196" t="s">
        <v>190</v>
      </c>
      <c r="E748" s="195"/>
      <c r="F748" s="198" t="s">
        <v>1212</v>
      </c>
      <c r="G748" s="195"/>
      <c r="H748" s="199">
        <v>992.2</v>
      </c>
      <c r="I748" s="200"/>
      <c r="J748" s="195"/>
      <c r="K748" s="195"/>
      <c r="L748" s="201"/>
      <c r="M748" s="202"/>
      <c r="N748" s="203"/>
      <c r="O748" s="203"/>
      <c r="P748" s="203"/>
      <c r="Q748" s="203"/>
      <c r="R748" s="203"/>
      <c r="S748" s="203"/>
      <c r="T748" s="204"/>
      <c r="AT748" s="205" t="s">
        <v>190</v>
      </c>
      <c r="AU748" s="205" t="s">
        <v>84</v>
      </c>
      <c r="AV748" s="13" t="s">
        <v>84</v>
      </c>
      <c r="AW748" s="13" t="s">
        <v>4</v>
      </c>
      <c r="AX748" s="13" t="s">
        <v>82</v>
      </c>
      <c r="AY748" s="205" t="s">
        <v>179</v>
      </c>
    </row>
    <row r="749" spans="1:65" s="2" customFormat="1" ht="24.2" customHeight="1" x14ac:dyDescent="0.2">
      <c r="A749" s="36"/>
      <c r="B749" s="37"/>
      <c r="C749" s="227" t="s">
        <v>1213</v>
      </c>
      <c r="D749" s="227" t="s">
        <v>259</v>
      </c>
      <c r="E749" s="228" t="s">
        <v>1214</v>
      </c>
      <c r="F749" s="229" t="s">
        <v>1215</v>
      </c>
      <c r="G749" s="230" t="s">
        <v>99</v>
      </c>
      <c r="H749" s="231">
        <v>33</v>
      </c>
      <c r="I749" s="232"/>
      <c r="J749" s="233">
        <f>ROUND(I749*H749,2)</f>
        <v>0</v>
      </c>
      <c r="K749" s="229" t="s">
        <v>19</v>
      </c>
      <c r="L749" s="234"/>
      <c r="M749" s="235" t="s">
        <v>19</v>
      </c>
      <c r="N749" s="236" t="s">
        <v>45</v>
      </c>
      <c r="O749" s="66"/>
      <c r="P749" s="185">
        <f>O749*H749</f>
        <v>0</v>
      </c>
      <c r="Q749" s="185">
        <v>1.9470000000000001E-2</v>
      </c>
      <c r="R749" s="185">
        <f>Q749*H749</f>
        <v>0.64251000000000003</v>
      </c>
      <c r="S749" s="185">
        <v>0</v>
      </c>
      <c r="T749" s="186">
        <f>S749*H749</f>
        <v>0</v>
      </c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R749" s="187" t="s">
        <v>390</v>
      </c>
      <c r="AT749" s="187" t="s">
        <v>259</v>
      </c>
      <c r="AU749" s="187" t="s">
        <v>84</v>
      </c>
      <c r="AY749" s="19" t="s">
        <v>179</v>
      </c>
      <c r="BE749" s="188">
        <f>IF(N749="základní",J749,0)</f>
        <v>0</v>
      </c>
      <c r="BF749" s="188">
        <f>IF(N749="snížená",J749,0)</f>
        <v>0</v>
      </c>
      <c r="BG749" s="188">
        <f>IF(N749="zákl. přenesená",J749,0)</f>
        <v>0</v>
      </c>
      <c r="BH749" s="188">
        <f>IF(N749="sníž. přenesená",J749,0)</f>
        <v>0</v>
      </c>
      <c r="BI749" s="188">
        <f>IF(N749="nulová",J749,0)</f>
        <v>0</v>
      </c>
      <c r="BJ749" s="19" t="s">
        <v>82</v>
      </c>
      <c r="BK749" s="188">
        <f>ROUND(I749*H749,2)</f>
        <v>0</v>
      </c>
      <c r="BL749" s="19" t="s">
        <v>287</v>
      </c>
      <c r="BM749" s="187" t="s">
        <v>1216</v>
      </c>
    </row>
    <row r="750" spans="1:65" s="2" customFormat="1" ht="29.25" x14ac:dyDescent="0.2">
      <c r="A750" s="36"/>
      <c r="B750" s="37"/>
      <c r="C750" s="38"/>
      <c r="D750" s="196" t="s">
        <v>300</v>
      </c>
      <c r="E750" s="38"/>
      <c r="F750" s="237" t="s">
        <v>1217</v>
      </c>
      <c r="G750" s="38"/>
      <c r="H750" s="38"/>
      <c r="I750" s="191"/>
      <c r="J750" s="38"/>
      <c r="K750" s="38"/>
      <c r="L750" s="41"/>
      <c r="M750" s="192"/>
      <c r="N750" s="193"/>
      <c r="O750" s="66"/>
      <c r="P750" s="66"/>
      <c r="Q750" s="66"/>
      <c r="R750" s="66"/>
      <c r="S750" s="66"/>
      <c r="T750" s="67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T750" s="19" t="s">
        <v>300</v>
      </c>
      <c r="AU750" s="19" t="s">
        <v>84</v>
      </c>
    </row>
    <row r="751" spans="1:65" s="13" customFormat="1" ht="11.25" x14ac:dyDescent="0.2">
      <c r="B751" s="194"/>
      <c r="C751" s="195"/>
      <c r="D751" s="196" t="s">
        <v>190</v>
      </c>
      <c r="E751" s="195"/>
      <c r="F751" s="198" t="s">
        <v>1218</v>
      </c>
      <c r="G751" s="195"/>
      <c r="H751" s="199">
        <v>33</v>
      </c>
      <c r="I751" s="200"/>
      <c r="J751" s="195"/>
      <c r="K751" s="195"/>
      <c r="L751" s="201"/>
      <c r="M751" s="202"/>
      <c r="N751" s="203"/>
      <c r="O751" s="203"/>
      <c r="P751" s="203"/>
      <c r="Q751" s="203"/>
      <c r="R751" s="203"/>
      <c r="S751" s="203"/>
      <c r="T751" s="204"/>
      <c r="AT751" s="205" t="s">
        <v>190</v>
      </c>
      <c r="AU751" s="205" t="s">
        <v>84</v>
      </c>
      <c r="AV751" s="13" t="s">
        <v>84</v>
      </c>
      <c r="AW751" s="13" t="s">
        <v>4</v>
      </c>
      <c r="AX751" s="13" t="s">
        <v>82</v>
      </c>
      <c r="AY751" s="205" t="s">
        <v>179</v>
      </c>
    </row>
    <row r="752" spans="1:65" s="2" customFormat="1" ht="49.15" customHeight="1" x14ac:dyDescent="0.2">
      <c r="A752" s="36"/>
      <c r="B752" s="37"/>
      <c r="C752" s="176" t="s">
        <v>1219</v>
      </c>
      <c r="D752" s="176" t="s">
        <v>181</v>
      </c>
      <c r="E752" s="177" t="s">
        <v>1220</v>
      </c>
      <c r="F752" s="178" t="s">
        <v>1221</v>
      </c>
      <c r="G752" s="179" t="s">
        <v>243</v>
      </c>
      <c r="H752" s="180">
        <v>13.082000000000001</v>
      </c>
      <c r="I752" s="181"/>
      <c r="J752" s="182">
        <f>ROUND(I752*H752,2)</f>
        <v>0</v>
      </c>
      <c r="K752" s="178" t="s">
        <v>185</v>
      </c>
      <c r="L752" s="41"/>
      <c r="M752" s="183" t="s">
        <v>19</v>
      </c>
      <c r="N752" s="184" t="s">
        <v>45</v>
      </c>
      <c r="O752" s="66"/>
      <c r="P752" s="185">
        <f>O752*H752</f>
        <v>0</v>
      </c>
      <c r="Q752" s="185">
        <v>0</v>
      </c>
      <c r="R752" s="185">
        <f>Q752*H752</f>
        <v>0</v>
      </c>
      <c r="S752" s="185">
        <v>0</v>
      </c>
      <c r="T752" s="186">
        <f>S752*H752</f>
        <v>0</v>
      </c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R752" s="187" t="s">
        <v>287</v>
      </c>
      <c r="AT752" s="187" t="s">
        <v>181</v>
      </c>
      <c r="AU752" s="187" t="s">
        <v>84</v>
      </c>
      <c r="AY752" s="19" t="s">
        <v>179</v>
      </c>
      <c r="BE752" s="188">
        <f>IF(N752="základní",J752,0)</f>
        <v>0</v>
      </c>
      <c r="BF752" s="188">
        <f>IF(N752="snížená",J752,0)</f>
        <v>0</v>
      </c>
      <c r="BG752" s="188">
        <f>IF(N752="zákl. přenesená",J752,0)</f>
        <v>0</v>
      </c>
      <c r="BH752" s="188">
        <f>IF(N752="sníž. přenesená",J752,0)</f>
        <v>0</v>
      </c>
      <c r="BI752" s="188">
        <f>IF(N752="nulová",J752,0)</f>
        <v>0</v>
      </c>
      <c r="BJ752" s="19" t="s">
        <v>82</v>
      </c>
      <c r="BK752" s="188">
        <f>ROUND(I752*H752,2)</f>
        <v>0</v>
      </c>
      <c r="BL752" s="19" t="s">
        <v>287</v>
      </c>
      <c r="BM752" s="187" t="s">
        <v>1222</v>
      </c>
    </row>
    <row r="753" spans="1:65" s="2" customFormat="1" ht="11.25" x14ac:dyDescent="0.2">
      <c r="A753" s="36"/>
      <c r="B753" s="37"/>
      <c r="C753" s="38"/>
      <c r="D753" s="189" t="s">
        <v>188</v>
      </c>
      <c r="E753" s="38"/>
      <c r="F753" s="190" t="s">
        <v>1223</v>
      </c>
      <c r="G753" s="38"/>
      <c r="H753" s="38"/>
      <c r="I753" s="191"/>
      <c r="J753" s="38"/>
      <c r="K753" s="38"/>
      <c r="L753" s="41"/>
      <c r="M753" s="192"/>
      <c r="N753" s="193"/>
      <c r="O753" s="66"/>
      <c r="P753" s="66"/>
      <c r="Q753" s="66"/>
      <c r="R753" s="66"/>
      <c r="S753" s="66"/>
      <c r="T753" s="67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T753" s="19" t="s">
        <v>188</v>
      </c>
      <c r="AU753" s="19" t="s">
        <v>84</v>
      </c>
    </row>
    <row r="754" spans="1:65" s="2" customFormat="1" ht="62.65" customHeight="1" x14ac:dyDescent="0.2">
      <c r="A754" s="36"/>
      <c r="B754" s="37"/>
      <c r="C754" s="176" t="s">
        <v>1224</v>
      </c>
      <c r="D754" s="176" t="s">
        <v>181</v>
      </c>
      <c r="E754" s="177" t="s">
        <v>1225</v>
      </c>
      <c r="F754" s="178" t="s">
        <v>1226</v>
      </c>
      <c r="G754" s="179" t="s">
        <v>243</v>
      </c>
      <c r="H754" s="180">
        <v>13.082000000000001</v>
      </c>
      <c r="I754" s="181"/>
      <c r="J754" s="182">
        <f>ROUND(I754*H754,2)</f>
        <v>0</v>
      </c>
      <c r="K754" s="178" t="s">
        <v>185</v>
      </c>
      <c r="L754" s="41"/>
      <c r="M754" s="183" t="s">
        <v>19</v>
      </c>
      <c r="N754" s="184" t="s">
        <v>45</v>
      </c>
      <c r="O754" s="66"/>
      <c r="P754" s="185">
        <f>O754*H754</f>
        <v>0</v>
      </c>
      <c r="Q754" s="185">
        <v>0</v>
      </c>
      <c r="R754" s="185">
        <f>Q754*H754</f>
        <v>0</v>
      </c>
      <c r="S754" s="185">
        <v>0</v>
      </c>
      <c r="T754" s="186">
        <f>S754*H754</f>
        <v>0</v>
      </c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R754" s="187" t="s">
        <v>287</v>
      </c>
      <c r="AT754" s="187" t="s">
        <v>181</v>
      </c>
      <c r="AU754" s="187" t="s">
        <v>84</v>
      </c>
      <c r="AY754" s="19" t="s">
        <v>179</v>
      </c>
      <c r="BE754" s="188">
        <f>IF(N754="základní",J754,0)</f>
        <v>0</v>
      </c>
      <c r="BF754" s="188">
        <f>IF(N754="snížená",J754,0)</f>
        <v>0</v>
      </c>
      <c r="BG754" s="188">
        <f>IF(N754="zákl. přenesená",J754,0)</f>
        <v>0</v>
      </c>
      <c r="BH754" s="188">
        <f>IF(N754="sníž. přenesená",J754,0)</f>
        <v>0</v>
      </c>
      <c r="BI754" s="188">
        <f>IF(N754="nulová",J754,0)</f>
        <v>0</v>
      </c>
      <c r="BJ754" s="19" t="s">
        <v>82</v>
      </c>
      <c r="BK754" s="188">
        <f>ROUND(I754*H754,2)</f>
        <v>0</v>
      </c>
      <c r="BL754" s="19" t="s">
        <v>287</v>
      </c>
      <c r="BM754" s="187" t="s">
        <v>1227</v>
      </c>
    </row>
    <row r="755" spans="1:65" s="2" customFormat="1" ht="11.25" x14ac:dyDescent="0.2">
      <c r="A755" s="36"/>
      <c r="B755" s="37"/>
      <c r="C755" s="38"/>
      <c r="D755" s="189" t="s">
        <v>188</v>
      </c>
      <c r="E755" s="38"/>
      <c r="F755" s="190" t="s">
        <v>1228</v>
      </c>
      <c r="G755" s="38"/>
      <c r="H755" s="38"/>
      <c r="I755" s="191"/>
      <c r="J755" s="38"/>
      <c r="K755" s="38"/>
      <c r="L755" s="41"/>
      <c r="M755" s="192"/>
      <c r="N755" s="193"/>
      <c r="O755" s="66"/>
      <c r="P755" s="66"/>
      <c r="Q755" s="66"/>
      <c r="R755" s="66"/>
      <c r="S755" s="66"/>
      <c r="T755" s="67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T755" s="19" t="s">
        <v>188</v>
      </c>
      <c r="AU755" s="19" t="s">
        <v>84</v>
      </c>
    </row>
    <row r="756" spans="1:65" s="12" customFormat="1" ht="22.9" customHeight="1" x14ac:dyDescent="0.2">
      <c r="B756" s="160"/>
      <c r="C756" s="161"/>
      <c r="D756" s="162" t="s">
        <v>73</v>
      </c>
      <c r="E756" s="174" t="s">
        <v>1229</v>
      </c>
      <c r="F756" s="174" t="s">
        <v>1230</v>
      </c>
      <c r="G756" s="161"/>
      <c r="H756" s="161"/>
      <c r="I756" s="164"/>
      <c r="J756" s="175">
        <f>BK756</f>
        <v>0</v>
      </c>
      <c r="K756" s="161"/>
      <c r="L756" s="166"/>
      <c r="M756" s="167"/>
      <c r="N756" s="168"/>
      <c r="O756" s="168"/>
      <c r="P756" s="169">
        <f>SUM(P757:P782)</f>
        <v>0</v>
      </c>
      <c r="Q756" s="168"/>
      <c r="R756" s="169">
        <f>SUM(R757:R782)</f>
        <v>3.7067100000000006</v>
      </c>
      <c r="S756" s="168"/>
      <c r="T756" s="170">
        <f>SUM(T757:T782)</f>
        <v>0</v>
      </c>
      <c r="AR756" s="171" t="s">
        <v>84</v>
      </c>
      <c r="AT756" s="172" t="s">
        <v>73</v>
      </c>
      <c r="AU756" s="172" t="s">
        <v>82</v>
      </c>
      <c r="AY756" s="171" t="s">
        <v>179</v>
      </c>
      <c r="BK756" s="173">
        <f>SUM(BK757:BK782)</f>
        <v>0</v>
      </c>
    </row>
    <row r="757" spans="1:65" s="2" customFormat="1" ht="21.75" customHeight="1" x14ac:dyDescent="0.2">
      <c r="A757" s="36"/>
      <c r="B757" s="37"/>
      <c r="C757" s="176" t="s">
        <v>1231</v>
      </c>
      <c r="D757" s="176" t="s">
        <v>181</v>
      </c>
      <c r="E757" s="177" t="s">
        <v>1232</v>
      </c>
      <c r="F757" s="178" t="s">
        <v>1233</v>
      </c>
      <c r="G757" s="179" t="s">
        <v>99</v>
      </c>
      <c r="H757" s="180">
        <v>932</v>
      </c>
      <c r="I757" s="181"/>
      <c r="J757" s="182">
        <f>ROUND(I757*H757,2)</f>
        <v>0</v>
      </c>
      <c r="K757" s="178" t="s">
        <v>185</v>
      </c>
      <c r="L757" s="41"/>
      <c r="M757" s="183" t="s">
        <v>19</v>
      </c>
      <c r="N757" s="184" t="s">
        <v>45</v>
      </c>
      <c r="O757" s="66"/>
      <c r="P757" s="185">
        <f>O757*H757</f>
        <v>0</v>
      </c>
      <c r="Q757" s="185">
        <v>0</v>
      </c>
      <c r="R757" s="185">
        <f>Q757*H757</f>
        <v>0</v>
      </c>
      <c r="S757" s="185">
        <v>0</v>
      </c>
      <c r="T757" s="186">
        <f>S757*H757</f>
        <v>0</v>
      </c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R757" s="187" t="s">
        <v>287</v>
      </c>
      <c r="AT757" s="187" t="s">
        <v>181</v>
      </c>
      <c r="AU757" s="187" t="s">
        <v>84</v>
      </c>
      <c r="AY757" s="19" t="s">
        <v>179</v>
      </c>
      <c r="BE757" s="188">
        <f>IF(N757="základní",J757,0)</f>
        <v>0</v>
      </c>
      <c r="BF757" s="188">
        <f>IF(N757="snížená",J757,0)</f>
        <v>0</v>
      </c>
      <c r="BG757" s="188">
        <f>IF(N757="zákl. přenesená",J757,0)</f>
        <v>0</v>
      </c>
      <c r="BH757" s="188">
        <f>IF(N757="sníž. přenesená",J757,0)</f>
        <v>0</v>
      </c>
      <c r="BI757" s="188">
        <f>IF(N757="nulová",J757,0)</f>
        <v>0</v>
      </c>
      <c r="BJ757" s="19" t="s">
        <v>82</v>
      </c>
      <c r="BK757" s="188">
        <f>ROUND(I757*H757,2)</f>
        <v>0</v>
      </c>
      <c r="BL757" s="19" t="s">
        <v>287</v>
      </c>
      <c r="BM757" s="187" t="s">
        <v>1234</v>
      </c>
    </row>
    <row r="758" spans="1:65" s="2" customFormat="1" ht="11.25" x14ac:dyDescent="0.2">
      <c r="A758" s="36"/>
      <c r="B758" s="37"/>
      <c r="C758" s="38"/>
      <c r="D758" s="189" t="s">
        <v>188</v>
      </c>
      <c r="E758" s="38"/>
      <c r="F758" s="190" t="s">
        <v>1235</v>
      </c>
      <c r="G758" s="38"/>
      <c r="H758" s="38"/>
      <c r="I758" s="191"/>
      <c r="J758" s="38"/>
      <c r="K758" s="38"/>
      <c r="L758" s="41"/>
      <c r="M758" s="192"/>
      <c r="N758" s="193"/>
      <c r="O758" s="66"/>
      <c r="P758" s="66"/>
      <c r="Q758" s="66"/>
      <c r="R758" s="66"/>
      <c r="S758" s="66"/>
      <c r="T758" s="67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T758" s="19" t="s">
        <v>188</v>
      </c>
      <c r="AU758" s="19" t="s">
        <v>84</v>
      </c>
    </row>
    <row r="759" spans="1:65" s="2" customFormat="1" ht="21.75" customHeight="1" x14ac:dyDescent="0.2">
      <c r="A759" s="36"/>
      <c r="B759" s="37"/>
      <c r="C759" s="176" t="s">
        <v>1236</v>
      </c>
      <c r="D759" s="176" t="s">
        <v>181</v>
      </c>
      <c r="E759" s="177" t="s">
        <v>1232</v>
      </c>
      <c r="F759" s="178" t="s">
        <v>1233</v>
      </c>
      <c r="G759" s="179" t="s">
        <v>99</v>
      </c>
      <c r="H759" s="180">
        <v>62.5</v>
      </c>
      <c r="I759" s="181"/>
      <c r="J759" s="182">
        <f>ROUND(I759*H759,2)</f>
        <v>0</v>
      </c>
      <c r="K759" s="178" t="s">
        <v>185</v>
      </c>
      <c r="L759" s="41"/>
      <c r="M759" s="183" t="s">
        <v>19</v>
      </c>
      <c r="N759" s="184" t="s">
        <v>45</v>
      </c>
      <c r="O759" s="66"/>
      <c r="P759" s="185">
        <f>O759*H759</f>
        <v>0</v>
      </c>
      <c r="Q759" s="185">
        <v>0</v>
      </c>
      <c r="R759" s="185">
        <f>Q759*H759</f>
        <v>0</v>
      </c>
      <c r="S759" s="185">
        <v>0</v>
      </c>
      <c r="T759" s="186">
        <f>S759*H759</f>
        <v>0</v>
      </c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R759" s="187" t="s">
        <v>287</v>
      </c>
      <c r="AT759" s="187" t="s">
        <v>181</v>
      </c>
      <c r="AU759" s="187" t="s">
        <v>84</v>
      </c>
      <c r="AY759" s="19" t="s">
        <v>179</v>
      </c>
      <c r="BE759" s="188">
        <f>IF(N759="základní",J759,0)</f>
        <v>0</v>
      </c>
      <c r="BF759" s="188">
        <f>IF(N759="snížená",J759,0)</f>
        <v>0</v>
      </c>
      <c r="BG759" s="188">
        <f>IF(N759="zákl. přenesená",J759,0)</f>
        <v>0</v>
      </c>
      <c r="BH759" s="188">
        <f>IF(N759="sníž. přenesená",J759,0)</f>
        <v>0</v>
      </c>
      <c r="BI759" s="188">
        <f>IF(N759="nulová",J759,0)</f>
        <v>0</v>
      </c>
      <c r="BJ759" s="19" t="s">
        <v>82</v>
      </c>
      <c r="BK759" s="188">
        <f>ROUND(I759*H759,2)</f>
        <v>0</v>
      </c>
      <c r="BL759" s="19" t="s">
        <v>287</v>
      </c>
      <c r="BM759" s="187" t="s">
        <v>1237</v>
      </c>
    </row>
    <row r="760" spans="1:65" s="2" customFormat="1" ht="11.25" x14ac:dyDescent="0.2">
      <c r="A760" s="36"/>
      <c r="B760" s="37"/>
      <c r="C760" s="38"/>
      <c r="D760" s="189" t="s">
        <v>188</v>
      </c>
      <c r="E760" s="38"/>
      <c r="F760" s="190" t="s">
        <v>1235</v>
      </c>
      <c r="G760" s="38"/>
      <c r="H760" s="38"/>
      <c r="I760" s="191"/>
      <c r="J760" s="38"/>
      <c r="K760" s="38"/>
      <c r="L760" s="41"/>
      <c r="M760" s="192"/>
      <c r="N760" s="193"/>
      <c r="O760" s="66"/>
      <c r="P760" s="66"/>
      <c r="Q760" s="66"/>
      <c r="R760" s="66"/>
      <c r="S760" s="66"/>
      <c r="T760" s="67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T760" s="19" t="s">
        <v>188</v>
      </c>
      <c r="AU760" s="19" t="s">
        <v>84</v>
      </c>
    </row>
    <row r="761" spans="1:65" s="2" customFormat="1" ht="24.2" customHeight="1" x14ac:dyDescent="0.2">
      <c r="A761" s="36"/>
      <c r="B761" s="37"/>
      <c r="C761" s="176" t="s">
        <v>1238</v>
      </c>
      <c r="D761" s="176" t="s">
        <v>181</v>
      </c>
      <c r="E761" s="177" t="s">
        <v>1239</v>
      </c>
      <c r="F761" s="178" t="s">
        <v>1240</v>
      </c>
      <c r="G761" s="179" t="s">
        <v>99</v>
      </c>
      <c r="H761" s="180">
        <v>932</v>
      </c>
      <c r="I761" s="181"/>
      <c r="J761" s="182">
        <f>ROUND(I761*H761,2)</f>
        <v>0</v>
      </c>
      <c r="K761" s="178" t="s">
        <v>185</v>
      </c>
      <c r="L761" s="41"/>
      <c r="M761" s="183" t="s">
        <v>19</v>
      </c>
      <c r="N761" s="184" t="s">
        <v>45</v>
      </c>
      <c r="O761" s="66"/>
      <c r="P761" s="185">
        <f>O761*H761</f>
        <v>0</v>
      </c>
      <c r="Q761" s="185">
        <v>4.0000000000000003E-5</v>
      </c>
      <c r="R761" s="185">
        <f>Q761*H761</f>
        <v>3.7280000000000001E-2</v>
      </c>
      <c r="S761" s="185">
        <v>0</v>
      </c>
      <c r="T761" s="186">
        <f>S761*H761</f>
        <v>0</v>
      </c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R761" s="187" t="s">
        <v>287</v>
      </c>
      <c r="AT761" s="187" t="s">
        <v>181</v>
      </c>
      <c r="AU761" s="187" t="s">
        <v>84</v>
      </c>
      <c r="AY761" s="19" t="s">
        <v>179</v>
      </c>
      <c r="BE761" s="188">
        <f>IF(N761="základní",J761,0)</f>
        <v>0</v>
      </c>
      <c r="BF761" s="188">
        <f>IF(N761="snížená",J761,0)</f>
        <v>0</v>
      </c>
      <c r="BG761" s="188">
        <f>IF(N761="zákl. přenesená",J761,0)</f>
        <v>0</v>
      </c>
      <c r="BH761" s="188">
        <f>IF(N761="sníž. přenesená",J761,0)</f>
        <v>0</v>
      </c>
      <c r="BI761" s="188">
        <f>IF(N761="nulová",J761,0)</f>
        <v>0</v>
      </c>
      <c r="BJ761" s="19" t="s">
        <v>82</v>
      </c>
      <c r="BK761" s="188">
        <f>ROUND(I761*H761,2)</f>
        <v>0</v>
      </c>
      <c r="BL761" s="19" t="s">
        <v>287</v>
      </c>
      <c r="BM761" s="187" t="s">
        <v>1241</v>
      </c>
    </row>
    <row r="762" spans="1:65" s="2" customFormat="1" ht="11.25" x14ac:dyDescent="0.2">
      <c r="A762" s="36"/>
      <c r="B762" s="37"/>
      <c r="C762" s="38"/>
      <c r="D762" s="189" t="s">
        <v>188</v>
      </c>
      <c r="E762" s="38"/>
      <c r="F762" s="190" t="s">
        <v>1242</v>
      </c>
      <c r="G762" s="38"/>
      <c r="H762" s="38"/>
      <c r="I762" s="191"/>
      <c r="J762" s="38"/>
      <c r="K762" s="38"/>
      <c r="L762" s="41"/>
      <c r="M762" s="192"/>
      <c r="N762" s="193"/>
      <c r="O762" s="66"/>
      <c r="P762" s="66"/>
      <c r="Q762" s="66"/>
      <c r="R762" s="66"/>
      <c r="S762" s="66"/>
      <c r="T762" s="67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T762" s="19" t="s">
        <v>188</v>
      </c>
      <c r="AU762" s="19" t="s">
        <v>84</v>
      </c>
    </row>
    <row r="763" spans="1:65" s="2" customFormat="1" ht="24.2" customHeight="1" x14ac:dyDescent="0.2">
      <c r="A763" s="36"/>
      <c r="B763" s="37"/>
      <c r="C763" s="176" t="s">
        <v>1243</v>
      </c>
      <c r="D763" s="176" t="s">
        <v>181</v>
      </c>
      <c r="E763" s="177" t="s">
        <v>1244</v>
      </c>
      <c r="F763" s="178" t="s">
        <v>1245</v>
      </c>
      <c r="G763" s="179" t="s">
        <v>99</v>
      </c>
      <c r="H763" s="180">
        <v>25</v>
      </c>
      <c r="I763" s="181"/>
      <c r="J763" s="182">
        <f>ROUND(I763*H763,2)</f>
        <v>0</v>
      </c>
      <c r="K763" s="178" t="s">
        <v>185</v>
      </c>
      <c r="L763" s="41"/>
      <c r="M763" s="183" t="s">
        <v>19</v>
      </c>
      <c r="N763" s="184" t="s">
        <v>45</v>
      </c>
      <c r="O763" s="66"/>
      <c r="P763" s="185">
        <f>O763*H763</f>
        <v>0</v>
      </c>
      <c r="Q763" s="185">
        <v>5.4000000000000003E-3</v>
      </c>
      <c r="R763" s="185">
        <f>Q763*H763</f>
        <v>0.13500000000000001</v>
      </c>
      <c r="S763" s="185">
        <v>0</v>
      </c>
      <c r="T763" s="186">
        <f>S763*H763</f>
        <v>0</v>
      </c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R763" s="187" t="s">
        <v>287</v>
      </c>
      <c r="AT763" s="187" t="s">
        <v>181</v>
      </c>
      <c r="AU763" s="187" t="s">
        <v>84</v>
      </c>
      <c r="AY763" s="19" t="s">
        <v>179</v>
      </c>
      <c r="BE763" s="188">
        <f>IF(N763="základní",J763,0)</f>
        <v>0</v>
      </c>
      <c r="BF763" s="188">
        <f>IF(N763="snížená",J763,0)</f>
        <v>0</v>
      </c>
      <c r="BG763" s="188">
        <f>IF(N763="zákl. přenesená",J763,0)</f>
        <v>0</v>
      </c>
      <c r="BH763" s="188">
        <f>IF(N763="sníž. přenesená",J763,0)</f>
        <v>0</v>
      </c>
      <c r="BI763" s="188">
        <f>IF(N763="nulová",J763,0)</f>
        <v>0</v>
      </c>
      <c r="BJ763" s="19" t="s">
        <v>82</v>
      </c>
      <c r="BK763" s="188">
        <f>ROUND(I763*H763,2)</f>
        <v>0</v>
      </c>
      <c r="BL763" s="19" t="s">
        <v>287</v>
      </c>
      <c r="BM763" s="187" t="s">
        <v>1246</v>
      </c>
    </row>
    <row r="764" spans="1:65" s="2" customFormat="1" ht="11.25" x14ac:dyDescent="0.2">
      <c r="A764" s="36"/>
      <c r="B764" s="37"/>
      <c r="C764" s="38"/>
      <c r="D764" s="189" t="s">
        <v>188</v>
      </c>
      <c r="E764" s="38"/>
      <c r="F764" s="190" t="s">
        <v>1247</v>
      </c>
      <c r="G764" s="38"/>
      <c r="H764" s="38"/>
      <c r="I764" s="191"/>
      <c r="J764" s="38"/>
      <c r="K764" s="38"/>
      <c r="L764" s="41"/>
      <c r="M764" s="192"/>
      <c r="N764" s="193"/>
      <c r="O764" s="66"/>
      <c r="P764" s="66"/>
      <c r="Q764" s="66"/>
      <c r="R764" s="66"/>
      <c r="S764" s="66"/>
      <c r="T764" s="67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T764" s="19" t="s">
        <v>188</v>
      </c>
      <c r="AU764" s="19" t="s">
        <v>84</v>
      </c>
    </row>
    <row r="765" spans="1:65" s="2" customFormat="1" ht="24.2" customHeight="1" x14ac:dyDescent="0.2">
      <c r="A765" s="36"/>
      <c r="B765" s="37"/>
      <c r="C765" s="176" t="s">
        <v>1248</v>
      </c>
      <c r="D765" s="176" t="s">
        <v>181</v>
      </c>
      <c r="E765" s="177" t="s">
        <v>1249</v>
      </c>
      <c r="F765" s="178" t="s">
        <v>1250</v>
      </c>
      <c r="G765" s="179" t="s">
        <v>99</v>
      </c>
      <c r="H765" s="180">
        <v>932</v>
      </c>
      <c r="I765" s="181"/>
      <c r="J765" s="182">
        <f>ROUND(I765*H765,2)</f>
        <v>0</v>
      </c>
      <c r="K765" s="178" t="s">
        <v>185</v>
      </c>
      <c r="L765" s="41"/>
      <c r="M765" s="183" t="s">
        <v>19</v>
      </c>
      <c r="N765" s="184" t="s">
        <v>45</v>
      </c>
      <c r="O765" s="66"/>
      <c r="P765" s="185">
        <f>O765*H765</f>
        <v>0</v>
      </c>
      <c r="Q765" s="185">
        <v>5.4000000000000001E-4</v>
      </c>
      <c r="R765" s="185">
        <f>Q765*H765</f>
        <v>0.50328000000000006</v>
      </c>
      <c r="S765" s="185">
        <v>0</v>
      </c>
      <c r="T765" s="186">
        <f>S765*H765</f>
        <v>0</v>
      </c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R765" s="187" t="s">
        <v>287</v>
      </c>
      <c r="AT765" s="187" t="s">
        <v>181</v>
      </c>
      <c r="AU765" s="187" t="s">
        <v>84</v>
      </c>
      <c r="AY765" s="19" t="s">
        <v>179</v>
      </c>
      <c r="BE765" s="188">
        <f>IF(N765="základní",J765,0)</f>
        <v>0</v>
      </c>
      <c r="BF765" s="188">
        <f>IF(N765="snížená",J765,0)</f>
        <v>0</v>
      </c>
      <c r="BG765" s="188">
        <f>IF(N765="zákl. přenesená",J765,0)</f>
        <v>0</v>
      </c>
      <c r="BH765" s="188">
        <f>IF(N765="sníž. přenesená",J765,0)</f>
        <v>0</v>
      </c>
      <c r="BI765" s="188">
        <f>IF(N765="nulová",J765,0)</f>
        <v>0</v>
      </c>
      <c r="BJ765" s="19" t="s">
        <v>82</v>
      </c>
      <c r="BK765" s="188">
        <f>ROUND(I765*H765,2)</f>
        <v>0</v>
      </c>
      <c r="BL765" s="19" t="s">
        <v>287</v>
      </c>
      <c r="BM765" s="187" t="s">
        <v>1251</v>
      </c>
    </row>
    <row r="766" spans="1:65" s="2" customFormat="1" ht="11.25" x14ac:dyDescent="0.2">
      <c r="A766" s="36"/>
      <c r="B766" s="37"/>
      <c r="C766" s="38"/>
      <c r="D766" s="189" t="s">
        <v>188</v>
      </c>
      <c r="E766" s="38"/>
      <c r="F766" s="190" t="s">
        <v>1252</v>
      </c>
      <c r="G766" s="38"/>
      <c r="H766" s="38"/>
      <c r="I766" s="191"/>
      <c r="J766" s="38"/>
      <c r="K766" s="38"/>
      <c r="L766" s="41"/>
      <c r="M766" s="192"/>
      <c r="N766" s="193"/>
      <c r="O766" s="66"/>
      <c r="P766" s="66"/>
      <c r="Q766" s="66"/>
      <c r="R766" s="66"/>
      <c r="S766" s="66"/>
      <c r="T766" s="67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T766" s="19" t="s">
        <v>188</v>
      </c>
      <c r="AU766" s="19" t="s">
        <v>84</v>
      </c>
    </row>
    <row r="767" spans="1:65" s="2" customFormat="1" ht="24.2" customHeight="1" x14ac:dyDescent="0.2">
      <c r="A767" s="36"/>
      <c r="B767" s="37"/>
      <c r="C767" s="176" t="s">
        <v>1253</v>
      </c>
      <c r="D767" s="176" t="s">
        <v>181</v>
      </c>
      <c r="E767" s="177" t="s">
        <v>1249</v>
      </c>
      <c r="F767" s="178" t="s">
        <v>1250</v>
      </c>
      <c r="G767" s="179" t="s">
        <v>99</v>
      </c>
      <c r="H767" s="180">
        <v>62.5</v>
      </c>
      <c r="I767" s="181"/>
      <c r="J767" s="182">
        <f>ROUND(I767*H767,2)</f>
        <v>0</v>
      </c>
      <c r="K767" s="178" t="s">
        <v>185</v>
      </c>
      <c r="L767" s="41"/>
      <c r="M767" s="183" t="s">
        <v>19</v>
      </c>
      <c r="N767" s="184" t="s">
        <v>45</v>
      </c>
      <c r="O767" s="66"/>
      <c r="P767" s="185">
        <f>O767*H767</f>
        <v>0</v>
      </c>
      <c r="Q767" s="185">
        <v>5.4000000000000001E-4</v>
      </c>
      <c r="R767" s="185">
        <f>Q767*H767</f>
        <v>3.3750000000000002E-2</v>
      </c>
      <c r="S767" s="185">
        <v>0</v>
      </c>
      <c r="T767" s="186">
        <f>S767*H767</f>
        <v>0</v>
      </c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R767" s="187" t="s">
        <v>287</v>
      </c>
      <c r="AT767" s="187" t="s">
        <v>181</v>
      </c>
      <c r="AU767" s="187" t="s">
        <v>84</v>
      </c>
      <c r="AY767" s="19" t="s">
        <v>179</v>
      </c>
      <c r="BE767" s="188">
        <f>IF(N767="základní",J767,0)</f>
        <v>0</v>
      </c>
      <c r="BF767" s="188">
        <f>IF(N767="snížená",J767,0)</f>
        <v>0</v>
      </c>
      <c r="BG767" s="188">
        <f>IF(N767="zákl. přenesená",J767,0)</f>
        <v>0</v>
      </c>
      <c r="BH767" s="188">
        <f>IF(N767="sníž. přenesená",J767,0)</f>
        <v>0</v>
      </c>
      <c r="BI767" s="188">
        <f>IF(N767="nulová",J767,0)</f>
        <v>0</v>
      </c>
      <c r="BJ767" s="19" t="s">
        <v>82</v>
      </c>
      <c r="BK767" s="188">
        <f>ROUND(I767*H767,2)</f>
        <v>0</v>
      </c>
      <c r="BL767" s="19" t="s">
        <v>287</v>
      </c>
      <c r="BM767" s="187" t="s">
        <v>1254</v>
      </c>
    </row>
    <row r="768" spans="1:65" s="2" customFormat="1" ht="11.25" x14ac:dyDescent="0.2">
      <c r="A768" s="36"/>
      <c r="B768" s="37"/>
      <c r="C768" s="38"/>
      <c r="D768" s="189" t="s">
        <v>188</v>
      </c>
      <c r="E768" s="38"/>
      <c r="F768" s="190" t="s">
        <v>1252</v>
      </c>
      <c r="G768" s="38"/>
      <c r="H768" s="38"/>
      <c r="I768" s="191"/>
      <c r="J768" s="38"/>
      <c r="K768" s="38"/>
      <c r="L768" s="41"/>
      <c r="M768" s="192"/>
      <c r="N768" s="193"/>
      <c r="O768" s="66"/>
      <c r="P768" s="66"/>
      <c r="Q768" s="66"/>
      <c r="R768" s="66"/>
      <c r="S768" s="66"/>
      <c r="T768" s="67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T768" s="19" t="s">
        <v>188</v>
      </c>
      <c r="AU768" s="19" t="s">
        <v>84</v>
      </c>
    </row>
    <row r="769" spans="1:65" s="2" customFormat="1" ht="24.2" customHeight="1" x14ac:dyDescent="0.2">
      <c r="A769" s="36"/>
      <c r="B769" s="37"/>
      <c r="C769" s="176" t="s">
        <v>1255</v>
      </c>
      <c r="D769" s="176" t="s">
        <v>181</v>
      </c>
      <c r="E769" s="177" t="s">
        <v>1256</v>
      </c>
      <c r="F769" s="178" t="s">
        <v>1257</v>
      </c>
      <c r="G769" s="179" t="s">
        <v>99</v>
      </c>
      <c r="H769" s="180">
        <v>932</v>
      </c>
      <c r="I769" s="181"/>
      <c r="J769" s="182">
        <f>ROUND(I769*H769,2)</f>
        <v>0</v>
      </c>
      <c r="K769" s="178" t="s">
        <v>185</v>
      </c>
      <c r="L769" s="41"/>
      <c r="M769" s="183" t="s">
        <v>19</v>
      </c>
      <c r="N769" s="184" t="s">
        <v>45</v>
      </c>
      <c r="O769" s="66"/>
      <c r="P769" s="185">
        <f>O769*H769</f>
        <v>0</v>
      </c>
      <c r="Q769" s="185">
        <v>3.2000000000000002E-3</v>
      </c>
      <c r="R769" s="185">
        <f>Q769*H769</f>
        <v>2.9824000000000002</v>
      </c>
      <c r="S769" s="185">
        <v>0</v>
      </c>
      <c r="T769" s="186">
        <f>S769*H769</f>
        <v>0</v>
      </c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R769" s="187" t="s">
        <v>287</v>
      </c>
      <c r="AT769" s="187" t="s">
        <v>181</v>
      </c>
      <c r="AU769" s="187" t="s">
        <v>84</v>
      </c>
      <c r="AY769" s="19" t="s">
        <v>179</v>
      </c>
      <c r="BE769" s="188">
        <f>IF(N769="základní",J769,0)</f>
        <v>0</v>
      </c>
      <c r="BF769" s="188">
        <f>IF(N769="snížená",J769,0)</f>
        <v>0</v>
      </c>
      <c r="BG769" s="188">
        <f>IF(N769="zákl. přenesená",J769,0)</f>
        <v>0</v>
      </c>
      <c r="BH769" s="188">
        <f>IF(N769="sníž. přenesená",J769,0)</f>
        <v>0</v>
      </c>
      <c r="BI769" s="188">
        <f>IF(N769="nulová",J769,0)</f>
        <v>0</v>
      </c>
      <c r="BJ769" s="19" t="s">
        <v>82</v>
      </c>
      <c r="BK769" s="188">
        <f>ROUND(I769*H769,2)</f>
        <v>0</v>
      </c>
      <c r="BL769" s="19" t="s">
        <v>287</v>
      </c>
      <c r="BM769" s="187" t="s">
        <v>1258</v>
      </c>
    </row>
    <row r="770" spans="1:65" s="2" customFormat="1" ht="11.25" x14ac:dyDescent="0.2">
      <c r="A770" s="36"/>
      <c r="B770" s="37"/>
      <c r="C770" s="38"/>
      <c r="D770" s="189" t="s">
        <v>188</v>
      </c>
      <c r="E770" s="38"/>
      <c r="F770" s="190" t="s">
        <v>1259</v>
      </c>
      <c r="G770" s="38"/>
      <c r="H770" s="38"/>
      <c r="I770" s="191"/>
      <c r="J770" s="38"/>
      <c r="K770" s="38"/>
      <c r="L770" s="41"/>
      <c r="M770" s="192"/>
      <c r="N770" s="193"/>
      <c r="O770" s="66"/>
      <c r="P770" s="66"/>
      <c r="Q770" s="66"/>
      <c r="R770" s="66"/>
      <c r="S770" s="66"/>
      <c r="T770" s="67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T770" s="19" t="s">
        <v>188</v>
      </c>
      <c r="AU770" s="19" t="s">
        <v>84</v>
      </c>
    </row>
    <row r="771" spans="1:65" s="15" customFormat="1" ht="22.5" x14ac:dyDescent="0.2">
      <c r="B771" s="217"/>
      <c r="C771" s="218"/>
      <c r="D771" s="196" t="s">
        <v>190</v>
      </c>
      <c r="E771" s="219" t="s">
        <v>19</v>
      </c>
      <c r="F771" s="220" t="s">
        <v>1260</v>
      </c>
      <c r="G771" s="218"/>
      <c r="H771" s="219" t="s">
        <v>19</v>
      </c>
      <c r="I771" s="221"/>
      <c r="J771" s="218"/>
      <c r="K771" s="218"/>
      <c r="L771" s="222"/>
      <c r="M771" s="223"/>
      <c r="N771" s="224"/>
      <c r="O771" s="224"/>
      <c r="P771" s="224"/>
      <c r="Q771" s="224"/>
      <c r="R771" s="224"/>
      <c r="S771" s="224"/>
      <c r="T771" s="225"/>
      <c r="AT771" s="226" t="s">
        <v>190</v>
      </c>
      <c r="AU771" s="226" t="s">
        <v>84</v>
      </c>
      <c r="AV771" s="15" t="s">
        <v>82</v>
      </c>
      <c r="AW771" s="15" t="s">
        <v>35</v>
      </c>
      <c r="AX771" s="15" t="s">
        <v>74</v>
      </c>
      <c r="AY771" s="226" t="s">
        <v>179</v>
      </c>
    </row>
    <row r="772" spans="1:65" s="13" customFormat="1" ht="11.25" x14ac:dyDescent="0.2">
      <c r="B772" s="194"/>
      <c r="C772" s="195"/>
      <c r="D772" s="196" t="s">
        <v>190</v>
      </c>
      <c r="E772" s="197" t="s">
        <v>19</v>
      </c>
      <c r="F772" s="198" t="s">
        <v>516</v>
      </c>
      <c r="G772" s="195"/>
      <c r="H772" s="199">
        <v>932</v>
      </c>
      <c r="I772" s="200"/>
      <c r="J772" s="195"/>
      <c r="K772" s="195"/>
      <c r="L772" s="201"/>
      <c r="M772" s="202"/>
      <c r="N772" s="203"/>
      <c r="O772" s="203"/>
      <c r="P772" s="203"/>
      <c r="Q772" s="203"/>
      <c r="R772" s="203"/>
      <c r="S772" s="203"/>
      <c r="T772" s="204"/>
      <c r="AT772" s="205" t="s">
        <v>190</v>
      </c>
      <c r="AU772" s="205" t="s">
        <v>84</v>
      </c>
      <c r="AV772" s="13" t="s">
        <v>84</v>
      </c>
      <c r="AW772" s="13" t="s">
        <v>35</v>
      </c>
      <c r="AX772" s="13" t="s">
        <v>74</v>
      </c>
      <c r="AY772" s="205" t="s">
        <v>179</v>
      </c>
    </row>
    <row r="773" spans="1:65" s="14" customFormat="1" ht="11.25" x14ac:dyDescent="0.2">
      <c r="B773" s="206"/>
      <c r="C773" s="207"/>
      <c r="D773" s="196" t="s">
        <v>190</v>
      </c>
      <c r="E773" s="208" t="s">
        <v>19</v>
      </c>
      <c r="F773" s="209" t="s">
        <v>194</v>
      </c>
      <c r="G773" s="207"/>
      <c r="H773" s="210">
        <v>932</v>
      </c>
      <c r="I773" s="211"/>
      <c r="J773" s="207"/>
      <c r="K773" s="207"/>
      <c r="L773" s="212"/>
      <c r="M773" s="213"/>
      <c r="N773" s="214"/>
      <c r="O773" s="214"/>
      <c r="P773" s="214"/>
      <c r="Q773" s="214"/>
      <c r="R773" s="214"/>
      <c r="S773" s="214"/>
      <c r="T773" s="215"/>
      <c r="AT773" s="216" t="s">
        <v>190</v>
      </c>
      <c r="AU773" s="216" t="s">
        <v>84</v>
      </c>
      <c r="AV773" s="14" t="s">
        <v>186</v>
      </c>
      <c r="AW773" s="14" t="s">
        <v>35</v>
      </c>
      <c r="AX773" s="14" t="s">
        <v>82</v>
      </c>
      <c r="AY773" s="216" t="s">
        <v>179</v>
      </c>
    </row>
    <row r="774" spans="1:65" s="2" customFormat="1" ht="16.5" customHeight="1" x14ac:dyDescent="0.2">
      <c r="A774" s="36"/>
      <c r="B774" s="37"/>
      <c r="C774" s="176" t="s">
        <v>659</v>
      </c>
      <c r="D774" s="176" t="s">
        <v>181</v>
      </c>
      <c r="E774" s="177" t="s">
        <v>1261</v>
      </c>
      <c r="F774" s="178" t="s">
        <v>1262</v>
      </c>
      <c r="G774" s="179" t="s">
        <v>99</v>
      </c>
      <c r="H774" s="180">
        <v>62.5</v>
      </c>
      <c r="I774" s="181"/>
      <c r="J774" s="182">
        <f>ROUND(I774*H774,2)</f>
        <v>0</v>
      </c>
      <c r="K774" s="178" t="s">
        <v>185</v>
      </c>
      <c r="L774" s="41"/>
      <c r="M774" s="183" t="s">
        <v>19</v>
      </c>
      <c r="N774" s="184" t="s">
        <v>45</v>
      </c>
      <c r="O774" s="66"/>
      <c r="P774" s="185">
        <f>O774*H774</f>
        <v>0</v>
      </c>
      <c r="Q774" s="185">
        <v>2.4000000000000001E-4</v>
      </c>
      <c r="R774" s="185">
        <f>Q774*H774</f>
        <v>1.5000000000000001E-2</v>
      </c>
      <c r="S774" s="185">
        <v>0</v>
      </c>
      <c r="T774" s="186">
        <f>S774*H774</f>
        <v>0</v>
      </c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R774" s="187" t="s">
        <v>287</v>
      </c>
      <c r="AT774" s="187" t="s">
        <v>181</v>
      </c>
      <c r="AU774" s="187" t="s">
        <v>84</v>
      </c>
      <c r="AY774" s="19" t="s">
        <v>179</v>
      </c>
      <c r="BE774" s="188">
        <f>IF(N774="základní",J774,0)</f>
        <v>0</v>
      </c>
      <c r="BF774" s="188">
        <f>IF(N774="snížená",J774,0)</f>
        <v>0</v>
      </c>
      <c r="BG774" s="188">
        <f>IF(N774="zákl. přenesená",J774,0)</f>
        <v>0</v>
      </c>
      <c r="BH774" s="188">
        <f>IF(N774="sníž. přenesená",J774,0)</f>
        <v>0</v>
      </c>
      <c r="BI774" s="188">
        <f>IF(N774="nulová",J774,0)</f>
        <v>0</v>
      </c>
      <c r="BJ774" s="19" t="s">
        <v>82</v>
      </c>
      <c r="BK774" s="188">
        <f>ROUND(I774*H774,2)</f>
        <v>0</v>
      </c>
      <c r="BL774" s="19" t="s">
        <v>287</v>
      </c>
      <c r="BM774" s="187" t="s">
        <v>1263</v>
      </c>
    </row>
    <row r="775" spans="1:65" s="2" customFormat="1" ht="11.25" x14ac:dyDescent="0.2">
      <c r="A775" s="36"/>
      <c r="B775" s="37"/>
      <c r="C775" s="38"/>
      <c r="D775" s="189" t="s">
        <v>188</v>
      </c>
      <c r="E775" s="38"/>
      <c r="F775" s="190" t="s">
        <v>1264</v>
      </c>
      <c r="G775" s="38"/>
      <c r="H775" s="38"/>
      <c r="I775" s="191"/>
      <c r="J775" s="38"/>
      <c r="K775" s="38"/>
      <c r="L775" s="41"/>
      <c r="M775" s="192"/>
      <c r="N775" s="193"/>
      <c r="O775" s="66"/>
      <c r="P775" s="66"/>
      <c r="Q775" s="66"/>
      <c r="R775" s="66"/>
      <c r="S775" s="66"/>
      <c r="T775" s="67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T775" s="19" t="s">
        <v>188</v>
      </c>
      <c r="AU775" s="19" t="s">
        <v>84</v>
      </c>
    </row>
    <row r="776" spans="1:65" s="15" customFormat="1" ht="22.5" x14ac:dyDescent="0.2">
      <c r="B776" s="217"/>
      <c r="C776" s="218"/>
      <c r="D776" s="196" t="s">
        <v>190</v>
      </c>
      <c r="E776" s="219" t="s">
        <v>19</v>
      </c>
      <c r="F776" s="220" t="s">
        <v>1265</v>
      </c>
      <c r="G776" s="218"/>
      <c r="H776" s="219" t="s">
        <v>19</v>
      </c>
      <c r="I776" s="221"/>
      <c r="J776" s="218"/>
      <c r="K776" s="218"/>
      <c r="L776" s="222"/>
      <c r="M776" s="223"/>
      <c r="N776" s="224"/>
      <c r="O776" s="224"/>
      <c r="P776" s="224"/>
      <c r="Q776" s="224"/>
      <c r="R776" s="224"/>
      <c r="S776" s="224"/>
      <c r="T776" s="225"/>
      <c r="AT776" s="226" t="s">
        <v>190</v>
      </c>
      <c r="AU776" s="226" t="s">
        <v>84</v>
      </c>
      <c r="AV776" s="15" t="s">
        <v>82</v>
      </c>
      <c r="AW776" s="15" t="s">
        <v>35</v>
      </c>
      <c r="AX776" s="15" t="s">
        <v>74</v>
      </c>
      <c r="AY776" s="226" t="s">
        <v>179</v>
      </c>
    </row>
    <row r="777" spans="1:65" s="13" customFormat="1" ht="11.25" x14ac:dyDescent="0.2">
      <c r="B777" s="194"/>
      <c r="C777" s="195"/>
      <c r="D777" s="196" t="s">
        <v>190</v>
      </c>
      <c r="E777" s="197" t="s">
        <v>19</v>
      </c>
      <c r="F777" s="198" t="s">
        <v>1266</v>
      </c>
      <c r="G777" s="195"/>
      <c r="H777" s="199">
        <v>62.5</v>
      </c>
      <c r="I777" s="200"/>
      <c r="J777" s="195"/>
      <c r="K777" s="195"/>
      <c r="L777" s="201"/>
      <c r="M777" s="202"/>
      <c r="N777" s="203"/>
      <c r="O777" s="203"/>
      <c r="P777" s="203"/>
      <c r="Q777" s="203"/>
      <c r="R777" s="203"/>
      <c r="S777" s="203"/>
      <c r="T777" s="204"/>
      <c r="AT777" s="205" t="s">
        <v>190</v>
      </c>
      <c r="AU777" s="205" t="s">
        <v>84</v>
      </c>
      <c r="AV777" s="13" t="s">
        <v>84</v>
      </c>
      <c r="AW777" s="13" t="s">
        <v>35</v>
      </c>
      <c r="AX777" s="13" t="s">
        <v>74</v>
      </c>
      <c r="AY777" s="205" t="s">
        <v>179</v>
      </c>
    </row>
    <row r="778" spans="1:65" s="14" customFormat="1" ht="11.25" x14ac:dyDescent="0.2">
      <c r="B778" s="206"/>
      <c r="C778" s="207"/>
      <c r="D778" s="196" t="s">
        <v>190</v>
      </c>
      <c r="E778" s="208" t="s">
        <v>19</v>
      </c>
      <c r="F778" s="209" t="s">
        <v>194</v>
      </c>
      <c r="G778" s="207"/>
      <c r="H778" s="210">
        <v>62.5</v>
      </c>
      <c r="I778" s="211"/>
      <c r="J778" s="207"/>
      <c r="K778" s="207"/>
      <c r="L778" s="212"/>
      <c r="M778" s="213"/>
      <c r="N778" s="214"/>
      <c r="O778" s="214"/>
      <c r="P778" s="214"/>
      <c r="Q778" s="214"/>
      <c r="R778" s="214"/>
      <c r="S778" s="214"/>
      <c r="T778" s="215"/>
      <c r="AT778" s="216" t="s">
        <v>190</v>
      </c>
      <c r="AU778" s="216" t="s">
        <v>84</v>
      </c>
      <c r="AV778" s="14" t="s">
        <v>186</v>
      </c>
      <c r="AW778" s="14" t="s">
        <v>35</v>
      </c>
      <c r="AX778" s="14" t="s">
        <v>82</v>
      </c>
      <c r="AY778" s="216" t="s">
        <v>179</v>
      </c>
    </row>
    <row r="779" spans="1:65" s="2" customFormat="1" ht="49.15" customHeight="1" x14ac:dyDescent="0.2">
      <c r="A779" s="36"/>
      <c r="B779" s="37"/>
      <c r="C779" s="176" t="s">
        <v>1267</v>
      </c>
      <c r="D779" s="176" t="s">
        <v>181</v>
      </c>
      <c r="E779" s="177" t="s">
        <v>1268</v>
      </c>
      <c r="F779" s="178" t="s">
        <v>1269</v>
      </c>
      <c r="G779" s="179" t="s">
        <v>937</v>
      </c>
      <c r="H779" s="238"/>
      <c r="I779" s="181"/>
      <c r="J779" s="182">
        <f>ROUND(I779*H779,2)</f>
        <v>0</v>
      </c>
      <c r="K779" s="178" t="s">
        <v>185</v>
      </c>
      <c r="L779" s="41"/>
      <c r="M779" s="183" t="s">
        <v>19</v>
      </c>
      <c r="N779" s="184" t="s">
        <v>45</v>
      </c>
      <c r="O779" s="66"/>
      <c r="P779" s="185">
        <f>O779*H779</f>
        <v>0</v>
      </c>
      <c r="Q779" s="185">
        <v>0</v>
      </c>
      <c r="R779" s="185">
        <f>Q779*H779</f>
        <v>0</v>
      </c>
      <c r="S779" s="185">
        <v>0</v>
      </c>
      <c r="T779" s="186">
        <f>S779*H779</f>
        <v>0</v>
      </c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R779" s="187" t="s">
        <v>287</v>
      </c>
      <c r="AT779" s="187" t="s">
        <v>181</v>
      </c>
      <c r="AU779" s="187" t="s">
        <v>84</v>
      </c>
      <c r="AY779" s="19" t="s">
        <v>179</v>
      </c>
      <c r="BE779" s="188">
        <f>IF(N779="základní",J779,0)</f>
        <v>0</v>
      </c>
      <c r="BF779" s="188">
        <f>IF(N779="snížená",J779,0)</f>
        <v>0</v>
      </c>
      <c r="BG779" s="188">
        <f>IF(N779="zákl. přenesená",J779,0)</f>
        <v>0</v>
      </c>
      <c r="BH779" s="188">
        <f>IF(N779="sníž. přenesená",J779,0)</f>
        <v>0</v>
      </c>
      <c r="BI779" s="188">
        <f>IF(N779="nulová",J779,0)</f>
        <v>0</v>
      </c>
      <c r="BJ779" s="19" t="s">
        <v>82</v>
      </c>
      <c r="BK779" s="188">
        <f>ROUND(I779*H779,2)</f>
        <v>0</v>
      </c>
      <c r="BL779" s="19" t="s">
        <v>287</v>
      </c>
      <c r="BM779" s="187" t="s">
        <v>1270</v>
      </c>
    </row>
    <row r="780" spans="1:65" s="2" customFormat="1" ht="11.25" x14ac:dyDescent="0.2">
      <c r="A780" s="36"/>
      <c r="B780" s="37"/>
      <c r="C780" s="38"/>
      <c r="D780" s="189" t="s">
        <v>188</v>
      </c>
      <c r="E780" s="38"/>
      <c r="F780" s="190" t="s">
        <v>1271</v>
      </c>
      <c r="G780" s="38"/>
      <c r="H780" s="38"/>
      <c r="I780" s="191"/>
      <c r="J780" s="38"/>
      <c r="K780" s="38"/>
      <c r="L780" s="41"/>
      <c r="M780" s="192"/>
      <c r="N780" s="193"/>
      <c r="O780" s="66"/>
      <c r="P780" s="66"/>
      <c r="Q780" s="66"/>
      <c r="R780" s="66"/>
      <c r="S780" s="66"/>
      <c r="T780" s="67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T780" s="19" t="s">
        <v>188</v>
      </c>
      <c r="AU780" s="19" t="s">
        <v>84</v>
      </c>
    </row>
    <row r="781" spans="1:65" s="2" customFormat="1" ht="55.5" customHeight="1" x14ac:dyDescent="0.2">
      <c r="A781" s="36"/>
      <c r="B781" s="37"/>
      <c r="C781" s="176" t="s">
        <v>1272</v>
      </c>
      <c r="D781" s="176" t="s">
        <v>181</v>
      </c>
      <c r="E781" s="177" t="s">
        <v>1273</v>
      </c>
      <c r="F781" s="178" t="s">
        <v>1274</v>
      </c>
      <c r="G781" s="179" t="s">
        <v>937</v>
      </c>
      <c r="H781" s="238"/>
      <c r="I781" s="181"/>
      <c r="J781" s="182">
        <f>ROUND(I781*H781,2)</f>
        <v>0</v>
      </c>
      <c r="K781" s="178" t="s">
        <v>185</v>
      </c>
      <c r="L781" s="41"/>
      <c r="M781" s="183" t="s">
        <v>19</v>
      </c>
      <c r="N781" s="184" t="s">
        <v>45</v>
      </c>
      <c r="O781" s="66"/>
      <c r="P781" s="185">
        <f>O781*H781</f>
        <v>0</v>
      </c>
      <c r="Q781" s="185">
        <v>0</v>
      </c>
      <c r="R781" s="185">
        <f>Q781*H781</f>
        <v>0</v>
      </c>
      <c r="S781" s="185">
        <v>0</v>
      </c>
      <c r="T781" s="186">
        <f>S781*H781</f>
        <v>0</v>
      </c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R781" s="187" t="s">
        <v>287</v>
      </c>
      <c r="AT781" s="187" t="s">
        <v>181</v>
      </c>
      <c r="AU781" s="187" t="s">
        <v>84</v>
      </c>
      <c r="AY781" s="19" t="s">
        <v>179</v>
      </c>
      <c r="BE781" s="188">
        <f>IF(N781="základní",J781,0)</f>
        <v>0</v>
      </c>
      <c r="BF781" s="188">
        <f>IF(N781="snížená",J781,0)</f>
        <v>0</v>
      </c>
      <c r="BG781" s="188">
        <f>IF(N781="zákl. přenesená",J781,0)</f>
        <v>0</v>
      </c>
      <c r="BH781" s="188">
        <f>IF(N781="sníž. přenesená",J781,0)</f>
        <v>0</v>
      </c>
      <c r="BI781" s="188">
        <f>IF(N781="nulová",J781,0)</f>
        <v>0</v>
      </c>
      <c r="BJ781" s="19" t="s">
        <v>82</v>
      </c>
      <c r="BK781" s="188">
        <f>ROUND(I781*H781,2)</f>
        <v>0</v>
      </c>
      <c r="BL781" s="19" t="s">
        <v>287</v>
      </c>
      <c r="BM781" s="187" t="s">
        <v>1275</v>
      </c>
    </row>
    <row r="782" spans="1:65" s="2" customFormat="1" ht="11.25" x14ac:dyDescent="0.2">
      <c r="A782" s="36"/>
      <c r="B782" s="37"/>
      <c r="C782" s="38"/>
      <c r="D782" s="189" t="s">
        <v>188</v>
      </c>
      <c r="E782" s="38"/>
      <c r="F782" s="190" t="s">
        <v>1276</v>
      </c>
      <c r="G782" s="38"/>
      <c r="H782" s="38"/>
      <c r="I782" s="191"/>
      <c r="J782" s="38"/>
      <c r="K782" s="38"/>
      <c r="L782" s="41"/>
      <c r="M782" s="192"/>
      <c r="N782" s="193"/>
      <c r="O782" s="66"/>
      <c r="P782" s="66"/>
      <c r="Q782" s="66"/>
      <c r="R782" s="66"/>
      <c r="S782" s="66"/>
      <c r="T782" s="67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T782" s="19" t="s">
        <v>188</v>
      </c>
      <c r="AU782" s="19" t="s">
        <v>84</v>
      </c>
    </row>
    <row r="783" spans="1:65" s="12" customFormat="1" ht="22.9" customHeight="1" x14ac:dyDescent="0.2">
      <c r="B783" s="160"/>
      <c r="C783" s="161"/>
      <c r="D783" s="162" t="s">
        <v>73</v>
      </c>
      <c r="E783" s="174" t="s">
        <v>1277</v>
      </c>
      <c r="F783" s="174" t="s">
        <v>1278</v>
      </c>
      <c r="G783" s="161"/>
      <c r="H783" s="161"/>
      <c r="I783" s="164"/>
      <c r="J783" s="175">
        <f>BK783</f>
        <v>0</v>
      </c>
      <c r="K783" s="161"/>
      <c r="L783" s="166"/>
      <c r="M783" s="167"/>
      <c r="N783" s="168"/>
      <c r="O783" s="168"/>
      <c r="P783" s="169">
        <f>SUM(P784:P805)</f>
        <v>0</v>
      </c>
      <c r="Q783" s="168"/>
      <c r="R783" s="169">
        <f>SUM(R784:R805)</f>
        <v>0.16171015999999999</v>
      </c>
      <c r="S783" s="168"/>
      <c r="T783" s="170">
        <f>SUM(T784:T805)</f>
        <v>0</v>
      </c>
      <c r="AR783" s="171" t="s">
        <v>84</v>
      </c>
      <c r="AT783" s="172" t="s">
        <v>73</v>
      </c>
      <c r="AU783" s="172" t="s">
        <v>82</v>
      </c>
      <c r="AY783" s="171" t="s">
        <v>179</v>
      </c>
      <c r="BK783" s="173">
        <f>SUM(BK784:BK805)</f>
        <v>0</v>
      </c>
    </row>
    <row r="784" spans="1:65" s="2" customFormat="1" ht="37.9" customHeight="1" x14ac:dyDescent="0.2">
      <c r="A784" s="36"/>
      <c r="B784" s="37"/>
      <c r="C784" s="176" t="s">
        <v>1279</v>
      </c>
      <c r="D784" s="176" t="s">
        <v>181</v>
      </c>
      <c r="E784" s="177" t="s">
        <v>1280</v>
      </c>
      <c r="F784" s="178" t="s">
        <v>1281</v>
      </c>
      <c r="G784" s="179" t="s">
        <v>99</v>
      </c>
      <c r="H784" s="180">
        <v>1.206</v>
      </c>
      <c r="I784" s="181"/>
      <c r="J784" s="182">
        <f>ROUND(I784*H784,2)</f>
        <v>0</v>
      </c>
      <c r="K784" s="178" t="s">
        <v>185</v>
      </c>
      <c r="L784" s="41"/>
      <c r="M784" s="183" t="s">
        <v>19</v>
      </c>
      <c r="N784" s="184" t="s">
        <v>45</v>
      </c>
      <c r="O784" s="66"/>
      <c r="P784" s="185">
        <f>O784*H784</f>
        <v>0</v>
      </c>
      <c r="Q784" s="185">
        <v>8.0000000000000007E-5</v>
      </c>
      <c r="R784" s="185">
        <f>Q784*H784</f>
        <v>9.6480000000000011E-5</v>
      </c>
      <c r="S784" s="185">
        <v>0</v>
      </c>
      <c r="T784" s="186">
        <f>S784*H784</f>
        <v>0</v>
      </c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R784" s="187" t="s">
        <v>287</v>
      </c>
      <c r="AT784" s="187" t="s">
        <v>181</v>
      </c>
      <c r="AU784" s="187" t="s">
        <v>84</v>
      </c>
      <c r="AY784" s="19" t="s">
        <v>179</v>
      </c>
      <c r="BE784" s="188">
        <f>IF(N784="základní",J784,0)</f>
        <v>0</v>
      </c>
      <c r="BF784" s="188">
        <f>IF(N784="snížená",J784,0)</f>
        <v>0</v>
      </c>
      <c r="BG784" s="188">
        <f>IF(N784="zákl. přenesená",J784,0)</f>
        <v>0</v>
      </c>
      <c r="BH784" s="188">
        <f>IF(N784="sníž. přenesená",J784,0)</f>
        <v>0</v>
      </c>
      <c r="BI784" s="188">
        <f>IF(N784="nulová",J784,0)</f>
        <v>0</v>
      </c>
      <c r="BJ784" s="19" t="s">
        <v>82</v>
      </c>
      <c r="BK784" s="188">
        <f>ROUND(I784*H784,2)</f>
        <v>0</v>
      </c>
      <c r="BL784" s="19" t="s">
        <v>287</v>
      </c>
      <c r="BM784" s="187" t="s">
        <v>1282</v>
      </c>
    </row>
    <row r="785" spans="1:65" s="2" customFormat="1" ht="11.25" x14ac:dyDescent="0.2">
      <c r="A785" s="36"/>
      <c r="B785" s="37"/>
      <c r="C785" s="38"/>
      <c r="D785" s="189" t="s">
        <v>188</v>
      </c>
      <c r="E785" s="38"/>
      <c r="F785" s="190" t="s">
        <v>1283</v>
      </c>
      <c r="G785" s="38"/>
      <c r="H785" s="38"/>
      <c r="I785" s="191"/>
      <c r="J785" s="38"/>
      <c r="K785" s="38"/>
      <c r="L785" s="41"/>
      <c r="M785" s="192"/>
      <c r="N785" s="193"/>
      <c r="O785" s="66"/>
      <c r="P785" s="66"/>
      <c r="Q785" s="66"/>
      <c r="R785" s="66"/>
      <c r="S785" s="66"/>
      <c r="T785" s="67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T785" s="19" t="s">
        <v>188</v>
      </c>
      <c r="AU785" s="19" t="s">
        <v>84</v>
      </c>
    </row>
    <row r="786" spans="1:65" s="2" customFormat="1" ht="24.2" customHeight="1" x14ac:dyDescent="0.2">
      <c r="A786" s="36"/>
      <c r="B786" s="37"/>
      <c r="C786" s="176" t="s">
        <v>1284</v>
      </c>
      <c r="D786" s="176" t="s">
        <v>181</v>
      </c>
      <c r="E786" s="177" t="s">
        <v>1285</v>
      </c>
      <c r="F786" s="178" t="s">
        <v>1286</v>
      </c>
      <c r="G786" s="179" t="s">
        <v>99</v>
      </c>
      <c r="H786" s="180">
        <v>1.206</v>
      </c>
      <c r="I786" s="181"/>
      <c r="J786" s="182">
        <f>ROUND(I786*H786,2)</f>
        <v>0</v>
      </c>
      <c r="K786" s="178" t="s">
        <v>185</v>
      </c>
      <c r="L786" s="41"/>
      <c r="M786" s="183" t="s">
        <v>19</v>
      </c>
      <c r="N786" s="184" t="s">
        <v>45</v>
      </c>
      <c r="O786" s="66"/>
      <c r="P786" s="185">
        <f>O786*H786</f>
        <v>0</v>
      </c>
      <c r="Q786" s="185">
        <v>1.2E-4</v>
      </c>
      <c r="R786" s="185">
        <f>Q786*H786</f>
        <v>1.4472000000000001E-4</v>
      </c>
      <c r="S786" s="185">
        <v>0</v>
      </c>
      <c r="T786" s="186">
        <f>S786*H786</f>
        <v>0</v>
      </c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R786" s="187" t="s">
        <v>287</v>
      </c>
      <c r="AT786" s="187" t="s">
        <v>181</v>
      </c>
      <c r="AU786" s="187" t="s">
        <v>84</v>
      </c>
      <c r="AY786" s="19" t="s">
        <v>179</v>
      </c>
      <c r="BE786" s="188">
        <f>IF(N786="základní",J786,0)</f>
        <v>0</v>
      </c>
      <c r="BF786" s="188">
        <f>IF(N786="snížená",J786,0)</f>
        <v>0</v>
      </c>
      <c r="BG786" s="188">
        <f>IF(N786="zákl. přenesená",J786,0)</f>
        <v>0</v>
      </c>
      <c r="BH786" s="188">
        <f>IF(N786="sníž. přenesená",J786,0)</f>
        <v>0</v>
      </c>
      <c r="BI786" s="188">
        <f>IF(N786="nulová",J786,0)</f>
        <v>0</v>
      </c>
      <c r="BJ786" s="19" t="s">
        <v>82</v>
      </c>
      <c r="BK786" s="188">
        <f>ROUND(I786*H786,2)</f>
        <v>0</v>
      </c>
      <c r="BL786" s="19" t="s">
        <v>287</v>
      </c>
      <c r="BM786" s="187" t="s">
        <v>1287</v>
      </c>
    </row>
    <row r="787" spans="1:65" s="2" customFormat="1" ht="11.25" x14ac:dyDescent="0.2">
      <c r="A787" s="36"/>
      <c r="B787" s="37"/>
      <c r="C787" s="38"/>
      <c r="D787" s="189" t="s">
        <v>188</v>
      </c>
      <c r="E787" s="38"/>
      <c r="F787" s="190" t="s">
        <v>1288</v>
      </c>
      <c r="G787" s="38"/>
      <c r="H787" s="38"/>
      <c r="I787" s="191"/>
      <c r="J787" s="38"/>
      <c r="K787" s="38"/>
      <c r="L787" s="41"/>
      <c r="M787" s="192"/>
      <c r="N787" s="193"/>
      <c r="O787" s="66"/>
      <c r="P787" s="66"/>
      <c r="Q787" s="66"/>
      <c r="R787" s="66"/>
      <c r="S787" s="66"/>
      <c r="T787" s="67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T787" s="19" t="s">
        <v>188</v>
      </c>
      <c r="AU787" s="19" t="s">
        <v>84</v>
      </c>
    </row>
    <row r="788" spans="1:65" s="13" customFormat="1" ht="11.25" x14ac:dyDescent="0.2">
      <c r="B788" s="194"/>
      <c r="C788" s="195"/>
      <c r="D788" s="196" t="s">
        <v>190</v>
      </c>
      <c r="E788" s="197" t="s">
        <v>19</v>
      </c>
      <c r="F788" s="198" t="s">
        <v>1289</v>
      </c>
      <c r="G788" s="195"/>
      <c r="H788" s="199">
        <v>1.206</v>
      </c>
      <c r="I788" s="200"/>
      <c r="J788" s="195"/>
      <c r="K788" s="195"/>
      <c r="L788" s="201"/>
      <c r="M788" s="202"/>
      <c r="N788" s="203"/>
      <c r="O788" s="203"/>
      <c r="P788" s="203"/>
      <c r="Q788" s="203"/>
      <c r="R788" s="203"/>
      <c r="S788" s="203"/>
      <c r="T788" s="204"/>
      <c r="AT788" s="205" t="s">
        <v>190</v>
      </c>
      <c r="AU788" s="205" t="s">
        <v>84</v>
      </c>
      <c r="AV788" s="13" t="s">
        <v>84</v>
      </c>
      <c r="AW788" s="13" t="s">
        <v>35</v>
      </c>
      <c r="AX788" s="13" t="s">
        <v>74</v>
      </c>
      <c r="AY788" s="205" t="s">
        <v>179</v>
      </c>
    </row>
    <row r="789" spans="1:65" s="14" customFormat="1" ht="11.25" x14ac:dyDescent="0.2">
      <c r="B789" s="206"/>
      <c r="C789" s="207"/>
      <c r="D789" s="196" t="s">
        <v>190</v>
      </c>
      <c r="E789" s="208" t="s">
        <v>19</v>
      </c>
      <c r="F789" s="209" t="s">
        <v>194</v>
      </c>
      <c r="G789" s="207"/>
      <c r="H789" s="210">
        <v>1.206</v>
      </c>
      <c r="I789" s="211"/>
      <c r="J789" s="207"/>
      <c r="K789" s="207"/>
      <c r="L789" s="212"/>
      <c r="M789" s="213"/>
      <c r="N789" s="214"/>
      <c r="O789" s="214"/>
      <c r="P789" s="214"/>
      <c r="Q789" s="214"/>
      <c r="R789" s="214"/>
      <c r="S789" s="214"/>
      <c r="T789" s="215"/>
      <c r="AT789" s="216" t="s">
        <v>190</v>
      </c>
      <c r="AU789" s="216" t="s">
        <v>84</v>
      </c>
      <c r="AV789" s="14" t="s">
        <v>186</v>
      </c>
      <c r="AW789" s="14" t="s">
        <v>35</v>
      </c>
      <c r="AX789" s="14" t="s">
        <v>82</v>
      </c>
      <c r="AY789" s="216" t="s">
        <v>179</v>
      </c>
    </row>
    <row r="790" spans="1:65" s="2" customFormat="1" ht="24.2" customHeight="1" x14ac:dyDescent="0.2">
      <c r="A790" s="36"/>
      <c r="B790" s="37"/>
      <c r="C790" s="176" t="s">
        <v>1290</v>
      </c>
      <c r="D790" s="176" t="s">
        <v>181</v>
      </c>
      <c r="E790" s="177" t="s">
        <v>1291</v>
      </c>
      <c r="F790" s="178" t="s">
        <v>1292</v>
      </c>
      <c r="G790" s="179" t="s">
        <v>99</v>
      </c>
      <c r="H790" s="180">
        <v>1.206</v>
      </c>
      <c r="I790" s="181"/>
      <c r="J790" s="182">
        <f>ROUND(I790*H790,2)</f>
        <v>0</v>
      </c>
      <c r="K790" s="178" t="s">
        <v>185</v>
      </c>
      <c r="L790" s="41"/>
      <c r="M790" s="183" t="s">
        <v>19</v>
      </c>
      <c r="N790" s="184" t="s">
        <v>45</v>
      </c>
      <c r="O790" s="66"/>
      <c r="P790" s="185">
        <f>O790*H790</f>
        <v>0</v>
      </c>
      <c r="Q790" s="185">
        <v>1.2E-4</v>
      </c>
      <c r="R790" s="185">
        <f>Q790*H790</f>
        <v>1.4472000000000001E-4</v>
      </c>
      <c r="S790" s="185">
        <v>0</v>
      </c>
      <c r="T790" s="186">
        <f>S790*H790</f>
        <v>0</v>
      </c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R790" s="187" t="s">
        <v>287</v>
      </c>
      <c r="AT790" s="187" t="s">
        <v>181</v>
      </c>
      <c r="AU790" s="187" t="s">
        <v>84</v>
      </c>
      <c r="AY790" s="19" t="s">
        <v>179</v>
      </c>
      <c r="BE790" s="188">
        <f>IF(N790="základní",J790,0)</f>
        <v>0</v>
      </c>
      <c r="BF790" s="188">
        <f>IF(N790="snížená",J790,0)</f>
        <v>0</v>
      </c>
      <c r="BG790" s="188">
        <f>IF(N790="zákl. přenesená",J790,0)</f>
        <v>0</v>
      </c>
      <c r="BH790" s="188">
        <f>IF(N790="sníž. přenesená",J790,0)</f>
        <v>0</v>
      </c>
      <c r="BI790" s="188">
        <f>IF(N790="nulová",J790,0)</f>
        <v>0</v>
      </c>
      <c r="BJ790" s="19" t="s">
        <v>82</v>
      </c>
      <c r="BK790" s="188">
        <f>ROUND(I790*H790,2)</f>
        <v>0</v>
      </c>
      <c r="BL790" s="19" t="s">
        <v>287</v>
      </c>
      <c r="BM790" s="187" t="s">
        <v>1293</v>
      </c>
    </row>
    <row r="791" spans="1:65" s="2" customFormat="1" ht="11.25" x14ac:dyDescent="0.2">
      <c r="A791" s="36"/>
      <c r="B791" s="37"/>
      <c r="C791" s="38"/>
      <c r="D791" s="189" t="s">
        <v>188</v>
      </c>
      <c r="E791" s="38"/>
      <c r="F791" s="190" t="s">
        <v>1294</v>
      </c>
      <c r="G791" s="38"/>
      <c r="H791" s="38"/>
      <c r="I791" s="191"/>
      <c r="J791" s="38"/>
      <c r="K791" s="38"/>
      <c r="L791" s="41"/>
      <c r="M791" s="192"/>
      <c r="N791" s="193"/>
      <c r="O791" s="66"/>
      <c r="P791" s="66"/>
      <c r="Q791" s="66"/>
      <c r="R791" s="66"/>
      <c r="S791" s="66"/>
      <c r="T791" s="67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T791" s="19" t="s">
        <v>188</v>
      </c>
      <c r="AU791" s="19" t="s">
        <v>84</v>
      </c>
    </row>
    <row r="792" spans="1:65" s="2" customFormat="1" ht="24.2" customHeight="1" x14ac:dyDescent="0.2">
      <c r="A792" s="36"/>
      <c r="B792" s="37"/>
      <c r="C792" s="176" t="s">
        <v>1295</v>
      </c>
      <c r="D792" s="176" t="s">
        <v>181</v>
      </c>
      <c r="E792" s="177" t="s">
        <v>1296</v>
      </c>
      <c r="F792" s="178" t="s">
        <v>1297</v>
      </c>
      <c r="G792" s="179" t="s">
        <v>99</v>
      </c>
      <c r="H792" s="180">
        <v>6.5359999999999996</v>
      </c>
      <c r="I792" s="181"/>
      <c r="J792" s="182">
        <f>ROUND(I792*H792,2)</f>
        <v>0</v>
      </c>
      <c r="K792" s="178" t="s">
        <v>185</v>
      </c>
      <c r="L792" s="41"/>
      <c r="M792" s="183" t="s">
        <v>19</v>
      </c>
      <c r="N792" s="184" t="s">
        <v>45</v>
      </c>
      <c r="O792" s="66"/>
      <c r="P792" s="185">
        <f>O792*H792</f>
        <v>0</v>
      </c>
      <c r="Q792" s="185">
        <v>0</v>
      </c>
      <c r="R792" s="185">
        <f>Q792*H792</f>
        <v>0</v>
      </c>
      <c r="S792" s="185">
        <v>0</v>
      </c>
      <c r="T792" s="186">
        <f>S792*H792</f>
        <v>0</v>
      </c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R792" s="187" t="s">
        <v>287</v>
      </c>
      <c r="AT792" s="187" t="s">
        <v>181</v>
      </c>
      <c r="AU792" s="187" t="s">
        <v>84</v>
      </c>
      <c r="AY792" s="19" t="s">
        <v>179</v>
      </c>
      <c r="BE792" s="188">
        <f>IF(N792="základní",J792,0)</f>
        <v>0</v>
      </c>
      <c r="BF792" s="188">
        <f>IF(N792="snížená",J792,0)</f>
        <v>0</v>
      </c>
      <c r="BG792" s="188">
        <f>IF(N792="zákl. přenesená",J792,0)</f>
        <v>0</v>
      </c>
      <c r="BH792" s="188">
        <f>IF(N792="sníž. přenesená",J792,0)</f>
        <v>0</v>
      </c>
      <c r="BI792" s="188">
        <f>IF(N792="nulová",J792,0)</f>
        <v>0</v>
      </c>
      <c r="BJ792" s="19" t="s">
        <v>82</v>
      </c>
      <c r="BK792" s="188">
        <f>ROUND(I792*H792,2)</f>
        <v>0</v>
      </c>
      <c r="BL792" s="19" t="s">
        <v>287</v>
      </c>
      <c r="BM792" s="187" t="s">
        <v>1298</v>
      </c>
    </row>
    <row r="793" spans="1:65" s="2" customFormat="1" ht="11.25" x14ac:dyDescent="0.2">
      <c r="A793" s="36"/>
      <c r="B793" s="37"/>
      <c r="C793" s="38"/>
      <c r="D793" s="189" t="s">
        <v>188</v>
      </c>
      <c r="E793" s="38"/>
      <c r="F793" s="190" t="s">
        <v>1299</v>
      </c>
      <c r="G793" s="38"/>
      <c r="H793" s="38"/>
      <c r="I793" s="191"/>
      <c r="J793" s="38"/>
      <c r="K793" s="38"/>
      <c r="L793" s="41"/>
      <c r="M793" s="192"/>
      <c r="N793" s="193"/>
      <c r="O793" s="66"/>
      <c r="P793" s="66"/>
      <c r="Q793" s="66"/>
      <c r="R793" s="66"/>
      <c r="S793" s="66"/>
      <c r="T793" s="67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T793" s="19" t="s">
        <v>188</v>
      </c>
      <c r="AU793" s="19" t="s">
        <v>84</v>
      </c>
    </row>
    <row r="794" spans="1:65" s="2" customFormat="1" ht="33" customHeight="1" x14ac:dyDescent="0.2">
      <c r="A794" s="36"/>
      <c r="B794" s="37"/>
      <c r="C794" s="176" t="s">
        <v>1300</v>
      </c>
      <c r="D794" s="176" t="s">
        <v>181</v>
      </c>
      <c r="E794" s="177" t="s">
        <v>1301</v>
      </c>
      <c r="F794" s="178" t="s">
        <v>1302</v>
      </c>
      <c r="G794" s="179" t="s">
        <v>99</v>
      </c>
      <c r="H794" s="180">
        <v>32.125</v>
      </c>
      <c r="I794" s="181"/>
      <c r="J794" s="182">
        <f>ROUND(I794*H794,2)</f>
        <v>0</v>
      </c>
      <c r="K794" s="178" t="s">
        <v>185</v>
      </c>
      <c r="L794" s="41"/>
      <c r="M794" s="183" t="s">
        <v>19</v>
      </c>
      <c r="N794" s="184" t="s">
        <v>45</v>
      </c>
      <c r="O794" s="66"/>
      <c r="P794" s="185">
        <f>O794*H794</f>
        <v>0</v>
      </c>
      <c r="Q794" s="185">
        <v>4.7999999999999996E-3</v>
      </c>
      <c r="R794" s="185">
        <f>Q794*H794</f>
        <v>0.15419999999999998</v>
      </c>
      <c r="S794" s="185">
        <v>0</v>
      </c>
      <c r="T794" s="186">
        <f>S794*H794</f>
        <v>0</v>
      </c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R794" s="187" t="s">
        <v>287</v>
      </c>
      <c r="AT794" s="187" t="s">
        <v>181</v>
      </c>
      <c r="AU794" s="187" t="s">
        <v>84</v>
      </c>
      <c r="AY794" s="19" t="s">
        <v>179</v>
      </c>
      <c r="BE794" s="188">
        <f>IF(N794="základní",J794,0)</f>
        <v>0</v>
      </c>
      <c r="BF794" s="188">
        <f>IF(N794="snížená",J794,0)</f>
        <v>0</v>
      </c>
      <c r="BG794" s="188">
        <f>IF(N794="zákl. přenesená",J794,0)</f>
        <v>0</v>
      </c>
      <c r="BH794" s="188">
        <f>IF(N794="sníž. přenesená",J794,0)</f>
        <v>0</v>
      </c>
      <c r="BI794" s="188">
        <f>IF(N794="nulová",J794,0)</f>
        <v>0</v>
      </c>
      <c r="BJ794" s="19" t="s">
        <v>82</v>
      </c>
      <c r="BK794" s="188">
        <f>ROUND(I794*H794,2)</f>
        <v>0</v>
      </c>
      <c r="BL794" s="19" t="s">
        <v>287</v>
      </c>
      <c r="BM794" s="187" t="s">
        <v>1303</v>
      </c>
    </row>
    <row r="795" spans="1:65" s="2" customFormat="1" ht="11.25" x14ac:dyDescent="0.2">
      <c r="A795" s="36"/>
      <c r="B795" s="37"/>
      <c r="C795" s="38"/>
      <c r="D795" s="189" t="s">
        <v>188</v>
      </c>
      <c r="E795" s="38"/>
      <c r="F795" s="190" t="s">
        <v>1304</v>
      </c>
      <c r="G795" s="38"/>
      <c r="H795" s="38"/>
      <c r="I795" s="191"/>
      <c r="J795" s="38"/>
      <c r="K795" s="38"/>
      <c r="L795" s="41"/>
      <c r="M795" s="192"/>
      <c r="N795" s="193"/>
      <c r="O795" s="66"/>
      <c r="P795" s="66"/>
      <c r="Q795" s="66"/>
      <c r="R795" s="66"/>
      <c r="S795" s="66"/>
      <c r="T795" s="67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T795" s="19" t="s">
        <v>188</v>
      </c>
      <c r="AU795" s="19" t="s">
        <v>84</v>
      </c>
    </row>
    <row r="796" spans="1:65" s="15" customFormat="1" ht="11.25" x14ac:dyDescent="0.2">
      <c r="B796" s="217"/>
      <c r="C796" s="218"/>
      <c r="D796" s="196" t="s">
        <v>190</v>
      </c>
      <c r="E796" s="219" t="s">
        <v>19</v>
      </c>
      <c r="F796" s="220" t="s">
        <v>1305</v>
      </c>
      <c r="G796" s="218"/>
      <c r="H796" s="219" t="s">
        <v>19</v>
      </c>
      <c r="I796" s="221"/>
      <c r="J796" s="218"/>
      <c r="K796" s="218"/>
      <c r="L796" s="222"/>
      <c r="M796" s="223"/>
      <c r="N796" s="224"/>
      <c r="O796" s="224"/>
      <c r="P796" s="224"/>
      <c r="Q796" s="224"/>
      <c r="R796" s="224"/>
      <c r="S796" s="224"/>
      <c r="T796" s="225"/>
      <c r="AT796" s="226" t="s">
        <v>190</v>
      </c>
      <c r="AU796" s="226" t="s">
        <v>84</v>
      </c>
      <c r="AV796" s="15" t="s">
        <v>82</v>
      </c>
      <c r="AW796" s="15" t="s">
        <v>35</v>
      </c>
      <c r="AX796" s="15" t="s">
        <v>74</v>
      </c>
      <c r="AY796" s="226" t="s">
        <v>179</v>
      </c>
    </row>
    <row r="797" spans="1:65" s="13" customFormat="1" ht="11.25" x14ac:dyDescent="0.2">
      <c r="B797" s="194"/>
      <c r="C797" s="195"/>
      <c r="D797" s="196" t="s">
        <v>190</v>
      </c>
      <c r="E797" s="197" t="s">
        <v>19</v>
      </c>
      <c r="F797" s="198" t="s">
        <v>1306</v>
      </c>
      <c r="G797" s="195"/>
      <c r="H797" s="199">
        <v>32.125</v>
      </c>
      <c r="I797" s="200"/>
      <c r="J797" s="195"/>
      <c r="K797" s="195"/>
      <c r="L797" s="201"/>
      <c r="M797" s="202"/>
      <c r="N797" s="203"/>
      <c r="O797" s="203"/>
      <c r="P797" s="203"/>
      <c r="Q797" s="203"/>
      <c r="R797" s="203"/>
      <c r="S797" s="203"/>
      <c r="T797" s="204"/>
      <c r="AT797" s="205" t="s">
        <v>190</v>
      </c>
      <c r="AU797" s="205" t="s">
        <v>84</v>
      </c>
      <c r="AV797" s="13" t="s">
        <v>84</v>
      </c>
      <c r="AW797" s="13" t="s">
        <v>35</v>
      </c>
      <c r="AX797" s="13" t="s">
        <v>74</v>
      </c>
      <c r="AY797" s="205" t="s">
        <v>179</v>
      </c>
    </row>
    <row r="798" spans="1:65" s="14" customFormat="1" ht="11.25" x14ac:dyDescent="0.2">
      <c r="B798" s="206"/>
      <c r="C798" s="207"/>
      <c r="D798" s="196" t="s">
        <v>190</v>
      </c>
      <c r="E798" s="208" t="s">
        <v>19</v>
      </c>
      <c r="F798" s="209" t="s">
        <v>194</v>
      </c>
      <c r="G798" s="207"/>
      <c r="H798" s="210">
        <v>32.125</v>
      </c>
      <c r="I798" s="211"/>
      <c r="J798" s="207"/>
      <c r="K798" s="207"/>
      <c r="L798" s="212"/>
      <c r="M798" s="213"/>
      <c r="N798" s="214"/>
      <c r="O798" s="214"/>
      <c r="P798" s="214"/>
      <c r="Q798" s="214"/>
      <c r="R798" s="214"/>
      <c r="S798" s="214"/>
      <c r="T798" s="215"/>
      <c r="AT798" s="216" t="s">
        <v>190</v>
      </c>
      <c r="AU798" s="216" t="s">
        <v>84</v>
      </c>
      <c r="AV798" s="14" t="s">
        <v>186</v>
      </c>
      <c r="AW798" s="14" t="s">
        <v>35</v>
      </c>
      <c r="AX798" s="14" t="s">
        <v>82</v>
      </c>
      <c r="AY798" s="216" t="s">
        <v>179</v>
      </c>
    </row>
    <row r="799" spans="1:65" s="2" customFormat="1" ht="21.75" customHeight="1" x14ac:dyDescent="0.2">
      <c r="A799" s="36"/>
      <c r="B799" s="37"/>
      <c r="C799" s="176" t="s">
        <v>1307</v>
      </c>
      <c r="D799" s="176" t="s">
        <v>181</v>
      </c>
      <c r="E799" s="177" t="s">
        <v>1308</v>
      </c>
      <c r="F799" s="178" t="s">
        <v>1309</v>
      </c>
      <c r="G799" s="179" t="s">
        <v>99</v>
      </c>
      <c r="H799" s="180">
        <v>6.5359999999999996</v>
      </c>
      <c r="I799" s="181"/>
      <c r="J799" s="182">
        <f>ROUND(I799*H799,2)</f>
        <v>0</v>
      </c>
      <c r="K799" s="178" t="s">
        <v>185</v>
      </c>
      <c r="L799" s="41"/>
      <c r="M799" s="183" t="s">
        <v>19</v>
      </c>
      <c r="N799" s="184" t="s">
        <v>45</v>
      </c>
      <c r="O799" s="66"/>
      <c r="P799" s="185">
        <f>O799*H799</f>
        <v>0</v>
      </c>
      <c r="Q799" s="185">
        <v>4.2999999999999999E-4</v>
      </c>
      <c r="R799" s="185">
        <f>Q799*H799</f>
        <v>2.8104799999999997E-3</v>
      </c>
      <c r="S799" s="185">
        <v>0</v>
      </c>
      <c r="T799" s="186">
        <f>S799*H799</f>
        <v>0</v>
      </c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R799" s="187" t="s">
        <v>287</v>
      </c>
      <c r="AT799" s="187" t="s">
        <v>181</v>
      </c>
      <c r="AU799" s="187" t="s">
        <v>84</v>
      </c>
      <c r="AY799" s="19" t="s">
        <v>179</v>
      </c>
      <c r="BE799" s="188">
        <f>IF(N799="základní",J799,0)</f>
        <v>0</v>
      </c>
      <c r="BF799" s="188">
        <f>IF(N799="snížená",J799,0)</f>
        <v>0</v>
      </c>
      <c r="BG799" s="188">
        <f>IF(N799="zákl. přenesená",J799,0)</f>
        <v>0</v>
      </c>
      <c r="BH799" s="188">
        <f>IF(N799="sníž. přenesená",J799,0)</f>
        <v>0</v>
      </c>
      <c r="BI799" s="188">
        <f>IF(N799="nulová",J799,0)</f>
        <v>0</v>
      </c>
      <c r="BJ799" s="19" t="s">
        <v>82</v>
      </c>
      <c r="BK799" s="188">
        <f>ROUND(I799*H799,2)</f>
        <v>0</v>
      </c>
      <c r="BL799" s="19" t="s">
        <v>287</v>
      </c>
      <c r="BM799" s="187" t="s">
        <v>1310</v>
      </c>
    </row>
    <row r="800" spans="1:65" s="2" customFormat="1" ht="11.25" x14ac:dyDescent="0.2">
      <c r="A800" s="36"/>
      <c r="B800" s="37"/>
      <c r="C800" s="38"/>
      <c r="D800" s="189" t="s">
        <v>188</v>
      </c>
      <c r="E800" s="38"/>
      <c r="F800" s="190" t="s">
        <v>1311</v>
      </c>
      <c r="G800" s="38"/>
      <c r="H800" s="38"/>
      <c r="I800" s="191"/>
      <c r="J800" s="38"/>
      <c r="K800" s="38"/>
      <c r="L800" s="41"/>
      <c r="M800" s="192"/>
      <c r="N800" s="193"/>
      <c r="O800" s="66"/>
      <c r="P800" s="66"/>
      <c r="Q800" s="66"/>
      <c r="R800" s="66"/>
      <c r="S800" s="66"/>
      <c r="T800" s="67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T800" s="19" t="s">
        <v>188</v>
      </c>
      <c r="AU800" s="19" t="s">
        <v>84</v>
      </c>
    </row>
    <row r="801" spans="1:65" s="2" customFormat="1" ht="24.2" customHeight="1" x14ac:dyDescent="0.2">
      <c r="A801" s="36"/>
      <c r="B801" s="37"/>
      <c r="C801" s="176" t="s">
        <v>1312</v>
      </c>
      <c r="D801" s="176" t="s">
        <v>181</v>
      </c>
      <c r="E801" s="177" t="s">
        <v>1313</v>
      </c>
      <c r="F801" s="178" t="s">
        <v>1314</v>
      </c>
      <c r="G801" s="179" t="s">
        <v>99</v>
      </c>
      <c r="H801" s="180">
        <v>6.5359999999999996</v>
      </c>
      <c r="I801" s="181"/>
      <c r="J801" s="182">
        <f>ROUND(I801*H801,2)</f>
        <v>0</v>
      </c>
      <c r="K801" s="178" t="s">
        <v>185</v>
      </c>
      <c r="L801" s="41"/>
      <c r="M801" s="183" t="s">
        <v>19</v>
      </c>
      <c r="N801" s="184" t="s">
        <v>45</v>
      </c>
      <c r="O801" s="66"/>
      <c r="P801" s="185">
        <f>O801*H801</f>
        <v>0</v>
      </c>
      <c r="Q801" s="185">
        <v>6.6E-4</v>
      </c>
      <c r="R801" s="185">
        <f>Q801*H801</f>
        <v>4.3137599999999998E-3</v>
      </c>
      <c r="S801" s="185">
        <v>0</v>
      </c>
      <c r="T801" s="186">
        <f>S801*H801</f>
        <v>0</v>
      </c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R801" s="187" t="s">
        <v>287</v>
      </c>
      <c r="AT801" s="187" t="s">
        <v>181</v>
      </c>
      <c r="AU801" s="187" t="s">
        <v>84</v>
      </c>
      <c r="AY801" s="19" t="s">
        <v>179</v>
      </c>
      <c r="BE801" s="188">
        <f>IF(N801="základní",J801,0)</f>
        <v>0</v>
      </c>
      <c r="BF801" s="188">
        <f>IF(N801="snížená",J801,0)</f>
        <v>0</v>
      </c>
      <c r="BG801" s="188">
        <f>IF(N801="zákl. přenesená",J801,0)</f>
        <v>0</v>
      </c>
      <c r="BH801" s="188">
        <f>IF(N801="sníž. přenesená",J801,0)</f>
        <v>0</v>
      </c>
      <c r="BI801" s="188">
        <f>IF(N801="nulová",J801,0)</f>
        <v>0</v>
      </c>
      <c r="BJ801" s="19" t="s">
        <v>82</v>
      </c>
      <c r="BK801" s="188">
        <f>ROUND(I801*H801,2)</f>
        <v>0</v>
      </c>
      <c r="BL801" s="19" t="s">
        <v>287</v>
      </c>
      <c r="BM801" s="187" t="s">
        <v>1315</v>
      </c>
    </row>
    <row r="802" spans="1:65" s="2" customFormat="1" ht="11.25" x14ac:dyDescent="0.2">
      <c r="A802" s="36"/>
      <c r="B802" s="37"/>
      <c r="C802" s="38"/>
      <c r="D802" s="189" t="s">
        <v>188</v>
      </c>
      <c r="E802" s="38"/>
      <c r="F802" s="190" t="s">
        <v>1316</v>
      </c>
      <c r="G802" s="38"/>
      <c r="H802" s="38"/>
      <c r="I802" s="191"/>
      <c r="J802" s="38"/>
      <c r="K802" s="38"/>
      <c r="L802" s="41"/>
      <c r="M802" s="192"/>
      <c r="N802" s="193"/>
      <c r="O802" s="66"/>
      <c r="P802" s="66"/>
      <c r="Q802" s="66"/>
      <c r="R802" s="66"/>
      <c r="S802" s="66"/>
      <c r="T802" s="67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T802" s="19" t="s">
        <v>188</v>
      </c>
      <c r="AU802" s="19" t="s">
        <v>84</v>
      </c>
    </row>
    <row r="803" spans="1:65" s="15" customFormat="1" ht="11.25" x14ac:dyDescent="0.2">
      <c r="B803" s="217"/>
      <c r="C803" s="218"/>
      <c r="D803" s="196" t="s">
        <v>190</v>
      </c>
      <c r="E803" s="219" t="s">
        <v>19</v>
      </c>
      <c r="F803" s="220" t="s">
        <v>1317</v>
      </c>
      <c r="G803" s="218"/>
      <c r="H803" s="219" t="s">
        <v>19</v>
      </c>
      <c r="I803" s="221"/>
      <c r="J803" s="218"/>
      <c r="K803" s="218"/>
      <c r="L803" s="222"/>
      <c r="M803" s="223"/>
      <c r="N803" s="224"/>
      <c r="O803" s="224"/>
      <c r="P803" s="224"/>
      <c r="Q803" s="224"/>
      <c r="R803" s="224"/>
      <c r="S803" s="224"/>
      <c r="T803" s="225"/>
      <c r="AT803" s="226" t="s">
        <v>190</v>
      </c>
      <c r="AU803" s="226" t="s">
        <v>84</v>
      </c>
      <c r="AV803" s="15" t="s">
        <v>82</v>
      </c>
      <c r="AW803" s="15" t="s">
        <v>35</v>
      </c>
      <c r="AX803" s="15" t="s">
        <v>74</v>
      </c>
      <c r="AY803" s="226" t="s">
        <v>179</v>
      </c>
    </row>
    <row r="804" spans="1:65" s="13" customFormat="1" ht="22.5" x14ac:dyDescent="0.2">
      <c r="B804" s="194"/>
      <c r="C804" s="195"/>
      <c r="D804" s="196" t="s">
        <v>190</v>
      </c>
      <c r="E804" s="197" t="s">
        <v>19</v>
      </c>
      <c r="F804" s="198" t="s">
        <v>1318</v>
      </c>
      <c r="G804" s="195"/>
      <c r="H804" s="199">
        <v>6.5359999999999996</v>
      </c>
      <c r="I804" s="200"/>
      <c r="J804" s="195"/>
      <c r="K804" s="195"/>
      <c r="L804" s="201"/>
      <c r="M804" s="202"/>
      <c r="N804" s="203"/>
      <c r="O804" s="203"/>
      <c r="P804" s="203"/>
      <c r="Q804" s="203"/>
      <c r="R804" s="203"/>
      <c r="S804" s="203"/>
      <c r="T804" s="204"/>
      <c r="AT804" s="205" t="s">
        <v>190</v>
      </c>
      <c r="AU804" s="205" t="s">
        <v>84</v>
      </c>
      <c r="AV804" s="13" t="s">
        <v>84</v>
      </c>
      <c r="AW804" s="13" t="s">
        <v>35</v>
      </c>
      <c r="AX804" s="13" t="s">
        <v>74</v>
      </c>
      <c r="AY804" s="205" t="s">
        <v>179</v>
      </c>
    </row>
    <row r="805" spans="1:65" s="14" customFormat="1" ht="11.25" x14ac:dyDescent="0.2">
      <c r="B805" s="206"/>
      <c r="C805" s="207"/>
      <c r="D805" s="196" t="s">
        <v>190</v>
      </c>
      <c r="E805" s="208" t="s">
        <v>19</v>
      </c>
      <c r="F805" s="209" t="s">
        <v>194</v>
      </c>
      <c r="G805" s="207"/>
      <c r="H805" s="210">
        <v>6.5359999999999996</v>
      </c>
      <c r="I805" s="211"/>
      <c r="J805" s="207"/>
      <c r="K805" s="207"/>
      <c r="L805" s="212"/>
      <c r="M805" s="213"/>
      <c r="N805" s="214"/>
      <c r="O805" s="214"/>
      <c r="P805" s="214"/>
      <c r="Q805" s="214"/>
      <c r="R805" s="214"/>
      <c r="S805" s="214"/>
      <c r="T805" s="215"/>
      <c r="AT805" s="216" t="s">
        <v>190</v>
      </c>
      <c r="AU805" s="216" t="s">
        <v>84</v>
      </c>
      <c r="AV805" s="14" t="s">
        <v>186</v>
      </c>
      <c r="AW805" s="14" t="s">
        <v>35</v>
      </c>
      <c r="AX805" s="14" t="s">
        <v>82</v>
      </c>
      <c r="AY805" s="216" t="s">
        <v>179</v>
      </c>
    </row>
    <row r="806" spans="1:65" s="12" customFormat="1" ht="22.9" customHeight="1" x14ac:dyDescent="0.2">
      <c r="B806" s="160"/>
      <c r="C806" s="161"/>
      <c r="D806" s="162" t="s">
        <v>73</v>
      </c>
      <c r="E806" s="174" t="s">
        <v>1319</v>
      </c>
      <c r="F806" s="174" t="s">
        <v>1320</v>
      </c>
      <c r="G806" s="161"/>
      <c r="H806" s="161"/>
      <c r="I806" s="164"/>
      <c r="J806" s="175">
        <f>BK806</f>
        <v>0</v>
      </c>
      <c r="K806" s="161"/>
      <c r="L806" s="166"/>
      <c r="M806" s="167"/>
      <c r="N806" s="168"/>
      <c r="O806" s="168"/>
      <c r="P806" s="169">
        <f>SUM(P807:P812)</f>
        <v>0</v>
      </c>
      <c r="Q806" s="168"/>
      <c r="R806" s="169">
        <f>SUM(R807:R812)</f>
        <v>9.1679999999999991E-3</v>
      </c>
      <c r="S806" s="168"/>
      <c r="T806" s="170">
        <f>SUM(T807:T812)</f>
        <v>0</v>
      </c>
      <c r="AR806" s="171" t="s">
        <v>84</v>
      </c>
      <c r="AT806" s="172" t="s">
        <v>73</v>
      </c>
      <c r="AU806" s="172" t="s">
        <v>82</v>
      </c>
      <c r="AY806" s="171" t="s">
        <v>179</v>
      </c>
      <c r="BK806" s="173">
        <f>SUM(BK807:BK812)</f>
        <v>0</v>
      </c>
    </row>
    <row r="807" spans="1:65" s="2" customFormat="1" ht="33" customHeight="1" x14ac:dyDescent="0.2">
      <c r="A807" s="36"/>
      <c r="B807" s="37"/>
      <c r="C807" s="176" t="s">
        <v>1321</v>
      </c>
      <c r="D807" s="176" t="s">
        <v>181</v>
      </c>
      <c r="E807" s="177" t="s">
        <v>1322</v>
      </c>
      <c r="F807" s="178" t="s">
        <v>1323</v>
      </c>
      <c r="G807" s="179" t="s">
        <v>99</v>
      </c>
      <c r="H807" s="180">
        <v>18.335999999999999</v>
      </c>
      <c r="I807" s="181"/>
      <c r="J807" s="182">
        <f>ROUND(I807*H807,2)</f>
        <v>0</v>
      </c>
      <c r="K807" s="178" t="s">
        <v>185</v>
      </c>
      <c r="L807" s="41"/>
      <c r="M807" s="183" t="s">
        <v>19</v>
      </c>
      <c r="N807" s="184" t="s">
        <v>45</v>
      </c>
      <c r="O807" s="66"/>
      <c r="P807" s="185">
        <f>O807*H807</f>
        <v>0</v>
      </c>
      <c r="Q807" s="185">
        <v>2.1000000000000001E-4</v>
      </c>
      <c r="R807" s="185">
        <f>Q807*H807</f>
        <v>3.8505599999999998E-3</v>
      </c>
      <c r="S807" s="185">
        <v>0</v>
      </c>
      <c r="T807" s="186">
        <f>S807*H807</f>
        <v>0</v>
      </c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R807" s="187" t="s">
        <v>287</v>
      </c>
      <c r="AT807" s="187" t="s">
        <v>181</v>
      </c>
      <c r="AU807" s="187" t="s">
        <v>84</v>
      </c>
      <c r="AY807" s="19" t="s">
        <v>179</v>
      </c>
      <c r="BE807" s="188">
        <f>IF(N807="základní",J807,0)</f>
        <v>0</v>
      </c>
      <c r="BF807" s="188">
        <f>IF(N807="snížená",J807,0)</f>
        <v>0</v>
      </c>
      <c r="BG807" s="188">
        <f>IF(N807="zákl. přenesená",J807,0)</f>
        <v>0</v>
      </c>
      <c r="BH807" s="188">
        <f>IF(N807="sníž. přenesená",J807,0)</f>
        <v>0</v>
      </c>
      <c r="BI807" s="188">
        <f>IF(N807="nulová",J807,0)</f>
        <v>0</v>
      </c>
      <c r="BJ807" s="19" t="s">
        <v>82</v>
      </c>
      <c r="BK807" s="188">
        <f>ROUND(I807*H807,2)</f>
        <v>0</v>
      </c>
      <c r="BL807" s="19" t="s">
        <v>287</v>
      </c>
      <c r="BM807" s="187" t="s">
        <v>1324</v>
      </c>
    </row>
    <row r="808" spans="1:65" s="2" customFormat="1" ht="11.25" x14ac:dyDescent="0.2">
      <c r="A808" s="36"/>
      <c r="B808" s="37"/>
      <c r="C808" s="38"/>
      <c r="D808" s="189" t="s">
        <v>188</v>
      </c>
      <c r="E808" s="38"/>
      <c r="F808" s="190" t="s">
        <v>1325</v>
      </c>
      <c r="G808" s="38"/>
      <c r="H808" s="38"/>
      <c r="I808" s="191"/>
      <c r="J808" s="38"/>
      <c r="K808" s="38"/>
      <c r="L808" s="41"/>
      <c r="M808" s="192"/>
      <c r="N808" s="193"/>
      <c r="O808" s="66"/>
      <c r="P808" s="66"/>
      <c r="Q808" s="66"/>
      <c r="R808" s="66"/>
      <c r="S808" s="66"/>
      <c r="T808" s="67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T808" s="19" t="s">
        <v>188</v>
      </c>
      <c r="AU808" s="19" t="s">
        <v>84</v>
      </c>
    </row>
    <row r="809" spans="1:65" s="2" customFormat="1" ht="37.9" customHeight="1" x14ac:dyDescent="0.2">
      <c r="A809" s="36"/>
      <c r="B809" s="37"/>
      <c r="C809" s="176" t="s">
        <v>1326</v>
      </c>
      <c r="D809" s="176" t="s">
        <v>181</v>
      </c>
      <c r="E809" s="177" t="s">
        <v>1327</v>
      </c>
      <c r="F809" s="178" t="s">
        <v>1328</v>
      </c>
      <c r="G809" s="179" t="s">
        <v>99</v>
      </c>
      <c r="H809" s="180">
        <v>18.335999999999999</v>
      </c>
      <c r="I809" s="181"/>
      <c r="J809" s="182">
        <f>ROUND(I809*H809,2)</f>
        <v>0</v>
      </c>
      <c r="K809" s="178" t="s">
        <v>185</v>
      </c>
      <c r="L809" s="41"/>
      <c r="M809" s="183" t="s">
        <v>19</v>
      </c>
      <c r="N809" s="184" t="s">
        <v>45</v>
      </c>
      <c r="O809" s="66"/>
      <c r="P809" s="185">
        <f>O809*H809</f>
        <v>0</v>
      </c>
      <c r="Q809" s="185">
        <v>2.9E-4</v>
      </c>
      <c r="R809" s="185">
        <f>Q809*H809</f>
        <v>5.3174399999999997E-3</v>
      </c>
      <c r="S809" s="185">
        <v>0</v>
      </c>
      <c r="T809" s="186">
        <f>S809*H809</f>
        <v>0</v>
      </c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R809" s="187" t="s">
        <v>287</v>
      </c>
      <c r="AT809" s="187" t="s">
        <v>181</v>
      </c>
      <c r="AU809" s="187" t="s">
        <v>84</v>
      </c>
      <c r="AY809" s="19" t="s">
        <v>179</v>
      </c>
      <c r="BE809" s="188">
        <f>IF(N809="základní",J809,0)</f>
        <v>0</v>
      </c>
      <c r="BF809" s="188">
        <f>IF(N809="snížená",J809,0)</f>
        <v>0</v>
      </c>
      <c r="BG809" s="188">
        <f>IF(N809="zákl. přenesená",J809,0)</f>
        <v>0</v>
      </c>
      <c r="BH809" s="188">
        <f>IF(N809="sníž. přenesená",J809,0)</f>
        <v>0</v>
      </c>
      <c r="BI809" s="188">
        <f>IF(N809="nulová",J809,0)</f>
        <v>0</v>
      </c>
      <c r="BJ809" s="19" t="s">
        <v>82</v>
      </c>
      <c r="BK809" s="188">
        <f>ROUND(I809*H809,2)</f>
        <v>0</v>
      </c>
      <c r="BL809" s="19" t="s">
        <v>287</v>
      </c>
      <c r="BM809" s="187" t="s">
        <v>1329</v>
      </c>
    </row>
    <row r="810" spans="1:65" s="2" customFormat="1" ht="11.25" x14ac:dyDescent="0.2">
      <c r="A810" s="36"/>
      <c r="B810" s="37"/>
      <c r="C810" s="38"/>
      <c r="D810" s="189" t="s">
        <v>188</v>
      </c>
      <c r="E810" s="38"/>
      <c r="F810" s="190" t="s">
        <v>1330</v>
      </c>
      <c r="G810" s="38"/>
      <c r="H810" s="38"/>
      <c r="I810" s="191"/>
      <c r="J810" s="38"/>
      <c r="K810" s="38"/>
      <c r="L810" s="41"/>
      <c r="M810" s="192"/>
      <c r="N810" s="193"/>
      <c r="O810" s="66"/>
      <c r="P810" s="66"/>
      <c r="Q810" s="66"/>
      <c r="R810" s="66"/>
      <c r="S810" s="66"/>
      <c r="T810" s="67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T810" s="19" t="s">
        <v>188</v>
      </c>
      <c r="AU810" s="19" t="s">
        <v>84</v>
      </c>
    </row>
    <row r="811" spans="1:65" s="13" customFormat="1" ht="11.25" x14ac:dyDescent="0.2">
      <c r="B811" s="194"/>
      <c r="C811" s="195"/>
      <c r="D811" s="196" t="s">
        <v>190</v>
      </c>
      <c r="E811" s="197" t="s">
        <v>19</v>
      </c>
      <c r="F811" s="198" t="s">
        <v>1331</v>
      </c>
      <c r="G811" s="195"/>
      <c r="H811" s="199">
        <v>18.335999999999999</v>
      </c>
      <c r="I811" s="200"/>
      <c r="J811" s="195"/>
      <c r="K811" s="195"/>
      <c r="L811" s="201"/>
      <c r="M811" s="202"/>
      <c r="N811" s="203"/>
      <c r="O811" s="203"/>
      <c r="P811" s="203"/>
      <c r="Q811" s="203"/>
      <c r="R811" s="203"/>
      <c r="S811" s="203"/>
      <c r="T811" s="204"/>
      <c r="AT811" s="205" t="s">
        <v>190</v>
      </c>
      <c r="AU811" s="205" t="s">
        <v>84</v>
      </c>
      <c r="AV811" s="13" t="s">
        <v>84</v>
      </c>
      <c r="AW811" s="13" t="s">
        <v>35</v>
      </c>
      <c r="AX811" s="13" t="s">
        <v>74</v>
      </c>
      <c r="AY811" s="205" t="s">
        <v>179</v>
      </c>
    </row>
    <row r="812" spans="1:65" s="14" customFormat="1" ht="11.25" x14ac:dyDescent="0.2">
      <c r="B812" s="206"/>
      <c r="C812" s="207"/>
      <c r="D812" s="196" t="s">
        <v>190</v>
      </c>
      <c r="E812" s="208" t="s">
        <v>19</v>
      </c>
      <c r="F812" s="209" t="s">
        <v>194</v>
      </c>
      <c r="G812" s="207"/>
      <c r="H812" s="210">
        <v>18.335999999999999</v>
      </c>
      <c r="I812" s="211"/>
      <c r="J812" s="207"/>
      <c r="K812" s="207"/>
      <c r="L812" s="212"/>
      <c r="M812" s="239"/>
      <c r="N812" s="240"/>
      <c r="O812" s="240"/>
      <c r="P812" s="240"/>
      <c r="Q812" s="240"/>
      <c r="R812" s="240"/>
      <c r="S812" s="240"/>
      <c r="T812" s="241"/>
      <c r="AT812" s="216" t="s">
        <v>190</v>
      </c>
      <c r="AU812" s="216" t="s">
        <v>84</v>
      </c>
      <c r="AV812" s="14" t="s">
        <v>186</v>
      </c>
      <c r="AW812" s="14" t="s">
        <v>35</v>
      </c>
      <c r="AX812" s="14" t="s">
        <v>82</v>
      </c>
      <c r="AY812" s="216" t="s">
        <v>179</v>
      </c>
    </row>
    <row r="813" spans="1:65" s="2" customFormat="1" ht="6.95" customHeight="1" x14ac:dyDescent="0.2">
      <c r="A813" s="36"/>
      <c r="B813" s="49"/>
      <c r="C813" s="50"/>
      <c r="D813" s="50"/>
      <c r="E813" s="50"/>
      <c r="F813" s="50"/>
      <c r="G813" s="50"/>
      <c r="H813" s="50"/>
      <c r="I813" s="50"/>
      <c r="J813" s="50"/>
      <c r="K813" s="50"/>
      <c r="L813" s="41"/>
      <c r="M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</row>
  </sheetData>
  <sheetProtection algorithmName="SHA-512" hashValue="2yHsS+9KCWhomEAtgXytMLJChDNf84ysVrf3uCOUfmGRJxTBzhSIgQdMfIcB7QsuueNpCrrV/asoLZv0NaabWg==" saltValue="CJYBjwcr8CbXP9xjUV/D7QqDsN3BUo+DHaW4UxY8tbPcNtkQXKPHe0dB/6OIOL6i7OyLKmpoV9yxDRWuo8mlEw==" spinCount="100000" sheet="1" objects="1" scenarios="1" formatColumns="0" formatRows="0" autoFilter="0"/>
  <autoFilter ref="C102:K812" xr:uid="{00000000-0009-0000-0000-000001000000}"/>
  <mergeCells count="9">
    <mergeCell ref="E50:H50"/>
    <mergeCell ref="E93:H93"/>
    <mergeCell ref="E95:H95"/>
    <mergeCell ref="L2:V2"/>
    <mergeCell ref="E7:H7"/>
    <mergeCell ref="E9:H9"/>
    <mergeCell ref="E18:H18"/>
    <mergeCell ref="E27:H27"/>
    <mergeCell ref="E48:H48"/>
  </mergeCells>
  <hyperlinks>
    <hyperlink ref="F107" r:id="rId1" xr:uid="{00000000-0004-0000-0100-000000000000}"/>
    <hyperlink ref="F113" r:id="rId2" xr:uid="{00000000-0004-0000-0100-000001000000}"/>
    <hyperlink ref="F119" r:id="rId3" xr:uid="{00000000-0004-0000-0100-000002000000}"/>
    <hyperlink ref="F128" r:id="rId4" xr:uid="{00000000-0004-0000-0100-000003000000}"/>
    <hyperlink ref="F134" r:id="rId5" xr:uid="{00000000-0004-0000-0100-000004000000}"/>
    <hyperlink ref="F137" r:id="rId6" xr:uid="{00000000-0004-0000-0100-000005000000}"/>
    <hyperlink ref="F139" r:id="rId7" xr:uid="{00000000-0004-0000-0100-000006000000}"/>
    <hyperlink ref="F142" r:id="rId8" xr:uid="{00000000-0004-0000-0100-000007000000}"/>
    <hyperlink ref="F144" r:id="rId9" xr:uid="{00000000-0004-0000-0100-000008000000}"/>
    <hyperlink ref="F147" r:id="rId10" xr:uid="{00000000-0004-0000-0100-000009000000}"/>
    <hyperlink ref="F149" r:id="rId11" xr:uid="{00000000-0004-0000-0100-00000A000000}"/>
    <hyperlink ref="F156" r:id="rId12" xr:uid="{00000000-0004-0000-0100-00000B000000}"/>
    <hyperlink ref="F168" r:id="rId13" xr:uid="{00000000-0004-0000-0100-00000C000000}"/>
    <hyperlink ref="F177" r:id="rId14" xr:uid="{00000000-0004-0000-0100-00000D000000}"/>
    <hyperlink ref="F182" r:id="rId15" xr:uid="{00000000-0004-0000-0100-00000E000000}"/>
    <hyperlink ref="F189" r:id="rId16" xr:uid="{00000000-0004-0000-0100-00000F000000}"/>
    <hyperlink ref="F194" r:id="rId17" xr:uid="{00000000-0004-0000-0100-000010000000}"/>
    <hyperlink ref="F199" r:id="rId18" xr:uid="{00000000-0004-0000-0100-000011000000}"/>
    <hyperlink ref="F201" r:id="rId19" xr:uid="{00000000-0004-0000-0100-000012000000}"/>
    <hyperlink ref="F206" r:id="rId20" xr:uid="{00000000-0004-0000-0100-000013000000}"/>
    <hyperlink ref="F211" r:id="rId21" xr:uid="{00000000-0004-0000-0100-000014000000}"/>
    <hyperlink ref="F216" r:id="rId22" xr:uid="{00000000-0004-0000-0100-000015000000}"/>
    <hyperlink ref="F221" r:id="rId23" xr:uid="{00000000-0004-0000-0100-000016000000}"/>
    <hyperlink ref="F223" r:id="rId24" xr:uid="{00000000-0004-0000-0100-000017000000}"/>
    <hyperlink ref="F228" r:id="rId25" xr:uid="{00000000-0004-0000-0100-000018000000}"/>
    <hyperlink ref="F230" r:id="rId26" xr:uid="{00000000-0004-0000-0100-000019000000}"/>
    <hyperlink ref="F235" r:id="rId27" xr:uid="{00000000-0004-0000-0100-00001A000000}"/>
    <hyperlink ref="F243" r:id="rId28" xr:uid="{00000000-0004-0000-0100-00001B000000}"/>
    <hyperlink ref="F250" r:id="rId29" xr:uid="{00000000-0004-0000-0100-00001C000000}"/>
    <hyperlink ref="F252" r:id="rId30" xr:uid="{00000000-0004-0000-0100-00001D000000}"/>
    <hyperlink ref="F258" r:id="rId31" xr:uid="{00000000-0004-0000-0100-00001E000000}"/>
    <hyperlink ref="F260" r:id="rId32" xr:uid="{00000000-0004-0000-0100-00001F000000}"/>
    <hyperlink ref="F264" r:id="rId33" xr:uid="{00000000-0004-0000-0100-000020000000}"/>
    <hyperlink ref="F268" r:id="rId34" xr:uid="{00000000-0004-0000-0100-000021000000}"/>
    <hyperlink ref="F274" r:id="rId35" xr:uid="{00000000-0004-0000-0100-000022000000}"/>
    <hyperlink ref="F281" r:id="rId36" xr:uid="{00000000-0004-0000-0100-000023000000}"/>
    <hyperlink ref="F286" r:id="rId37" xr:uid="{00000000-0004-0000-0100-000024000000}"/>
    <hyperlink ref="F291" r:id="rId38" xr:uid="{00000000-0004-0000-0100-000025000000}"/>
    <hyperlink ref="F293" r:id="rId39" xr:uid="{00000000-0004-0000-0100-000026000000}"/>
    <hyperlink ref="F301" r:id="rId40" xr:uid="{00000000-0004-0000-0100-000027000000}"/>
    <hyperlink ref="F306" r:id="rId41" xr:uid="{00000000-0004-0000-0100-000028000000}"/>
    <hyperlink ref="F311" r:id="rId42" xr:uid="{00000000-0004-0000-0100-000029000000}"/>
    <hyperlink ref="F313" r:id="rId43" xr:uid="{00000000-0004-0000-0100-00002A000000}"/>
    <hyperlink ref="F318" r:id="rId44" xr:uid="{00000000-0004-0000-0100-00002B000000}"/>
    <hyperlink ref="F326" r:id="rId45" xr:uid="{00000000-0004-0000-0100-00002C000000}"/>
    <hyperlink ref="F333" r:id="rId46" xr:uid="{00000000-0004-0000-0100-00002D000000}"/>
    <hyperlink ref="F340" r:id="rId47" xr:uid="{00000000-0004-0000-0100-00002E000000}"/>
    <hyperlink ref="F351" r:id="rId48" xr:uid="{00000000-0004-0000-0100-00002F000000}"/>
    <hyperlink ref="F362" r:id="rId49" xr:uid="{00000000-0004-0000-0100-000030000000}"/>
    <hyperlink ref="F366" r:id="rId50" xr:uid="{00000000-0004-0000-0100-000031000000}"/>
    <hyperlink ref="F373" r:id="rId51" xr:uid="{00000000-0004-0000-0100-000032000000}"/>
    <hyperlink ref="F379" r:id="rId52" xr:uid="{00000000-0004-0000-0100-000033000000}"/>
    <hyperlink ref="F385" r:id="rId53" xr:uid="{00000000-0004-0000-0100-000034000000}"/>
    <hyperlink ref="F390" r:id="rId54" xr:uid="{00000000-0004-0000-0100-000035000000}"/>
    <hyperlink ref="F395" r:id="rId55" xr:uid="{00000000-0004-0000-0100-000036000000}"/>
    <hyperlink ref="F404" r:id="rId56" xr:uid="{00000000-0004-0000-0100-000037000000}"/>
    <hyperlink ref="F413" r:id="rId57" xr:uid="{00000000-0004-0000-0100-000038000000}"/>
    <hyperlink ref="F420" r:id="rId58" xr:uid="{00000000-0004-0000-0100-000039000000}"/>
    <hyperlink ref="F424" r:id="rId59" xr:uid="{00000000-0004-0000-0100-00003A000000}"/>
    <hyperlink ref="F429" r:id="rId60" xr:uid="{00000000-0004-0000-0100-00003B000000}"/>
    <hyperlink ref="F433" r:id="rId61" xr:uid="{00000000-0004-0000-0100-00003C000000}"/>
    <hyperlink ref="F440" r:id="rId62" xr:uid="{00000000-0004-0000-0100-00003D000000}"/>
    <hyperlink ref="F445" r:id="rId63" xr:uid="{00000000-0004-0000-0100-00003E000000}"/>
    <hyperlink ref="F449" r:id="rId64" xr:uid="{00000000-0004-0000-0100-00003F000000}"/>
    <hyperlink ref="F453" r:id="rId65" xr:uid="{00000000-0004-0000-0100-000040000000}"/>
    <hyperlink ref="F457" r:id="rId66" xr:uid="{00000000-0004-0000-0100-000041000000}"/>
    <hyperlink ref="F462" r:id="rId67" xr:uid="{00000000-0004-0000-0100-000042000000}"/>
    <hyperlink ref="F464" r:id="rId68" xr:uid="{00000000-0004-0000-0100-000043000000}"/>
    <hyperlink ref="F467" r:id="rId69" xr:uid="{00000000-0004-0000-0100-000044000000}"/>
    <hyperlink ref="F469" r:id="rId70" xr:uid="{00000000-0004-0000-0100-000045000000}"/>
    <hyperlink ref="F471" r:id="rId71" xr:uid="{00000000-0004-0000-0100-000046000000}"/>
    <hyperlink ref="F476" r:id="rId72" xr:uid="{00000000-0004-0000-0100-000047000000}"/>
    <hyperlink ref="F478" r:id="rId73" xr:uid="{00000000-0004-0000-0100-000048000000}"/>
    <hyperlink ref="F483" r:id="rId74" xr:uid="{00000000-0004-0000-0100-000049000000}"/>
    <hyperlink ref="F487" r:id="rId75" xr:uid="{00000000-0004-0000-0100-00004A000000}"/>
    <hyperlink ref="F493" r:id="rId76" xr:uid="{00000000-0004-0000-0100-00004B000000}"/>
    <hyperlink ref="F496" r:id="rId77" xr:uid="{00000000-0004-0000-0100-00004C000000}"/>
    <hyperlink ref="F499" r:id="rId78" xr:uid="{00000000-0004-0000-0100-00004D000000}"/>
    <hyperlink ref="F501" r:id="rId79" xr:uid="{00000000-0004-0000-0100-00004E000000}"/>
    <hyperlink ref="F504" r:id="rId80" xr:uid="{00000000-0004-0000-0100-00004F000000}"/>
    <hyperlink ref="F506" r:id="rId81" xr:uid="{00000000-0004-0000-0100-000050000000}"/>
    <hyperlink ref="F509" r:id="rId82" xr:uid="{00000000-0004-0000-0100-000051000000}"/>
    <hyperlink ref="F511" r:id="rId83" xr:uid="{00000000-0004-0000-0100-000052000000}"/>
    <hyperlink ref="F513" r:id="rId84" xr:uid="{00000000-0004-0000-0100-000053000000}"/>
    <hyperlink ref="F515" r:id="rId85" xr:uid="{00000000-0004-0000-0100-000054000000}"/>
    <hyperlink ref="F517" r:id="rId86" xr:uid="{00000000-0004-0000-0100-000055000000}"/>
    <hyperlink ref="F520" r:id="rId87" xr:uid="{00000000-0004-0000-0100-000056000000}"/>
    <hyperlink ref="F522" r:id="rId88" xr:uid="{00000000-0004-0000-0100-000057000000}"/>
    <hyperlink ref="F526" r:id="rId89" xr:uid="{00000000-0004-0000-0100-000058000000}"/>
    <hyperlink ref="F533" r:id="rId90" xr:uid="{00000000-0004-0000-0100-000059000000}"/>
    <hyperlink ref="F540" r:id="rId91" xr:uid="{00000000-0004-0000-0100-00005A000000}"/>
    <hyperlink ref="F547" r:id="rId92" xr:uid="{00000000-0004-0000-0100-00005B000000}"/>
    <hyperlink ref="F552" r:id="rId93" xr:uid="{00000000-0004-0000-0100-00005C000000}"/>
    <hyperlink ref="F559" r:id="rId94" xr:uid="{00000000-0004-0000-0100-00005D000000}"/>
    <hyperlink ref="F566" r:id="rId95" xr:uid="{00000000-0004-0000-0100-00005E000000}"/>
    <hyperlink ref="F573" r:id="rId96" xr:uid="{00000000-0004-0000-0100-00005F000000}"/>
    <hyperlink ref="F580" r:id="rId97" xr:uid="{00000000-0004-0000-0100-000060000000}"/>
    <hyperlink ref="F587" r:id="rId98" xr:uid="{00000000-0004-0000-0100-000061000000}"/>
    <hyperlink ref="F594" r:id="rId99" xr:uid="{00000000-0004-0000-0100-000062000000}"/>
    <hyperlink ref="F603" r:id="rId100" xr:uid="{00000000-0004-0000-0100-000063000000}"/>
    <hyperlink ref="F605" r:id="rId101" xr:uid="{00000000-0004-0000-0100-000064000000}"/>
    <hyperlink ref="F608" r:id="rId102" xr:uid="{00000000-0004-0000-0100-000065000000}"/>
    <hyperlink ref="F613" r:id="rId103" xr:uid="{00000000-0004-0000-0100-000066000000}"/>
    <hyperlink ref="F620" r:id="rId104" xr:uid="{00000000-0004-0000-0100-000067000000}"/>
    <hyperlink ref="F628" r:id="rId105" xr:uid="{00000000-0004-0000-0100-000068000000}"/>
    <hyperlink ref="F630" r:id="rId106" xr:uid="{00000000-0004-0000-0100-000069000000}"/>
    <hyperlink ref="F633" r:id="rId107" xr:uid="{00000000-0004-0000-0100-00006A000000}"/>
    <hyperlink ref="F636" r:id="rId108" xr:uid="{00000000-0004-0000-0100-00006B000000}"/>
    <hyperlink ref="F643" r:id="rId109" xr:uid="{00000000-0004-0000-0100-00006C000000}"/>
    <hyperlink ref="F650" r:id="rId110" xr:uid="{00000000-0004-0000-0100-00006D000000}"/>
    <hyperlink ref="F657" r:id="rId111" xr:uid="{00000000-0004-0000-0100-00006E000000}"/>
    <hyperlink ref="F662" r:id="rId112" xr:uid="{00000000-0004-0000-0100-00006F000000}"/>
    <hyperlink ref="F668" r:id="rId113" xr:uid="{00000000-0004-0000-0100-000070000000}"/>
    <hyperlink ref="F675" r:id="rId114" xr:uid="{00000000-0004-0000-0100-000071000000}"/>
    <hyperlink ref="F687" r:id="rId115" xr:uid="{00000000-0004-0000-0100-000072000000}"/>
    <hyperlink ref="F690" r:id="rId116" xr:uid="{00000000-0004-0000-0100-000073000000}"/>
    <hyperlink ref="F697" r:id="rId117" xr:uid="{00000000-0004-0000-0100-000074000000}"/>
    <hyperlink ref="F702" r:id="rId118" xr:uid="{00000000-0004-0000-0100-000075000000}"/>
    <hyperlink ref="F704" r:id="rId119" xr:uid="{00000000-0004-0000-0100-000076000000}"/>
    <hyperlink ref="F707" r:id="rId120" xr:uid="{00000000-0004-0000-0100-000077000000}"/>
    <hyperlink ref="F712" r:id="rId121" xr:uid="{00000000-0004-0000-0100-000078000000}"/>
    <hyperlink ref="F716" r:id="rId122" xr:uid="{00000000-0004-0000-0100-000079000000}"/>
    <hyperlink ref="F718" r:id="rId123" xr:uid="{00000000-0004-0000-0100-00007A000000}"/>
    <hyperlink ref="F721" r:id="rId124" xr:uid="{00000000-0004-0000-0100-00007B000000}"/>
    <hyperlink ref="F726" r:id="rId125" xr:uid="{00000000-0004-0000-0100-00007C000000}"/>
    <hyperlink ref="F732" r:id="rId126" xr:uid="{00000000-0004-0000-0100-00007D000000}"/>
    <hyperlink ref="F734" r:id="rId127" xr:uid="{00000000-0004-0000-0100-00007E000000}"/>
    <hyperlink ref="F740" r:id="rId128" xr:uid="{00000000-0004-0000-0100-00007F000000}"/>
    <hyperlink ref="F742" r:id="rId129" xr:uid="{00000000-0004-0000-0100-000080000000}"/>
    <hyperlink ref="F753" r:id="rId130" xr:uid="{00000000-0004-0000-0100-000081000000}"/>
    <hyperlink ref="F755" r:id="rId131" xr:uid="{00000000-0004-0000-0100-000082000000}"/>
    <hyperlink ref="F758" r:id="rId132" xr:uid="{00000000-0004-0000-0100-000083000000}"/>
    <hyperlink ref="F760" r:id="rId133" xr:uid="{00000000-0004-0000-0100-000084000000}"/>
    <hyperlink ref="F762" r:id="rId134" xr:uid="{00000000-0004-0000-0100-000085000000}"/>
    <hyperlink ref="F764" r:id="rId135" xr:uid="{00000000-0004-0000-0100-000086000000}"/>
    <hyperlink ref="F766" r:id="rId136" xr:uid="{00000000-0004-0000-0100-000087000000}"/>
    <hyperlink ref="F768" r:id="rId137" xr:uid="{00000000-0004-0000-0100-000088000000}"/>
    <hyperlink ref="F770" r:id="rId138" xr:uid="{00000000-0004-0000-0100-000089000000}"/>
    <hyperlink ref="F775" r:id="rId139" xr:uid="{00000000-0004-0000-0100-00008A000000}"/>
    <hyperlink ref="F780" r:id="rId140" xr:uid="{00000000-0004-0000-0100-00008B000000}"/>
    <hyperlink ref="F782" r:id="rId141" xr:uid="{00000000-0004-0000-0100-00008C000000}"/>
    <hyperlink ref="F785" r:id="rId142" xr:uid="{00000000-0004-0000-0100-00008D000000}"/>
    <hyperlink ref="F787" r:id="rId143" xr:uid="{00000000-0004-0000-0100-00008E000000}"/>
    <hyperlink ref="F791" r:id="rId144" xr:uid="{00000000-0004-0000-0100-00008F000000}"/>
    <hyperlink ref="F793" r:id="rId145" xr:uid="{00000000-0004-0000-0100-000090000000}"/>
    <hyperlink ref="F795" r:id="rId146" xr:uid="{00000000-0004-0000-0100-000091000000}"/>
    <hyperlink ref="F800" r:id="rId147" xr:uid="{00000000-0004-0000-0100-000092000000}"/>
    <hyperlink ref="F802" r:id="rId148" xr:uid="{00000000-0004-0000-0100-000093000000}"/>
    <hyperlink ref="F808" r:id="rId149" xr:uid="{00000000-0004-0000-0100-000094000000}"/>
    <hyperlink ref="F810" r:id="rId150" xr:uid="{00000000-0004-0000-0100-00009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59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87</v>
      </c>
    </row>
    <row r="3" spans="1:46" s="1" customFormat="1" ht="6.95" customHeight="1" x14ac:dyDescent="0.2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84</v>
      </c>
    </row>
    <row r="4" spans="1:46" s="1" customFormat="1" ht="24.95" customHeight="1" x14ac:dyDescent="0.2">
      <c r="B4" s="22"/>
      <c r="D4" s="106" t="s">
        <v>105</v>
      </c>
      <c r="L4" s="22"/>
      <c r="M4" s="107" t="s">
        <v>10</v>
      </c>
      <c r="AT4" s="19" t="s">
        <v>4</v>
      </c>
    </row>
    <row r="5" spans="1:46" s="1" customFormat="1" ht="6.95" customHeight="1" x14ac:dyDescent="0.2">
      <c r="B5" s="22"/>
      <c r="L5" s="22"/>
    </row>
    <row r="6" spans="1:46" s="1" customFormat="1" ht="12" customHeight="1" x14ac:dyDescent="0.2">
      <c r="B6" s="22"/>
      <c r="D6" s="108" t="s">
        <v>16</v>
      </c>
      <c r="L6" s="22"/>
    </row>
    <row r="7" spans="1:46" s="1" customFormat="1" ht="16.5" customHeight="1" x14ac:dyDescent="0.2">
      <c r="B7" s="22"/>
      <c r="E7" s="391" t="str">
        <f>'Rekapitulace stavby'!K6</f>
        <v>Rekonstrukce ledové plochy Zimního stadionu Žďár nad Sázavou</v>
      </c>
      <c r="F7" s="392"/>
      <c r="G7" s="392"/>
      <c r="H7" s="392"/>
      <c r="L7" s="22"/>
    </row>
    <row r="8" spans="1:46" s="2" customFormat="1" ht="12" customHeight="1" x14ac:dyDescent="0.2">
      <c r="A8" s="36"/>
      <c r="B8" s="41"/>
      <c r="C8" s="36"/>
      <c r="D8" s="108" t="s">
        <v>119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393" t="s">
        <v>1332</v>
      </c>
      <c r="F9" s="394"/>
      <c r="G9" s="394"/>
      <c r="H9" s="394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08" t="s">
        <v>18</v>
      </c>
      <c r="E11" s="36"/>
      <c r="F11" s="110" t="s">
        <v>19</v>
      </c>
      <c r="G11" s="36"/>
      <c r="H11" s="36"/>
      <c r="I11" s="108" t="s">
        <v>20</v>
      </c>
      <c r="J11" s="110" t="s">
        <v>19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08" t="s">
        <v>21</v>
      </c>
      <c r="E12" s="36"/>
      <c r="F12" s="110" t="s">
        <v>22</v>
      </c>
      <c r="G12" s="36"/>
      <c r="H12" s="36"/>
      <c r="I12" s="108" t="s">
        <v>23</v>
      </c>
      <c r="J12" s="111">
        <f>'Rekapitulace stavby'!AN8</f>
        <v>46008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08" t="s">
        <v>24</v>
      </c>
      <c r="E14" s="36"/>
      <c r="F14" s="36"/>
      <c r="G14" s="36"/>
      <c r="H14" s="36"/>
      <c r="I14" s="108" t="s">
        <v>25</v>
      </c>
      <c r="J14" s="110" t="s">
        <v>26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10" t="s">
        <v>27</v>
      </c>
      <c r="F15" s="36"/>
      <c r="G15" s="36"/>
      <c r="H15" s="36"/>
      <c r="I15" s="108" t="s">
        <v>28</v>
      </c>
      <c r="J15" s="110" t="s">
        <v>19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08" t="s">
        <v>29</v>
      </c>
      <c r="E17" s="36"/>
      <c r="F17" s="36"/>
      <c r="G17" s="36"/>
      <c r="H17" s="36"/>
      <c r="I17" s="108" t="s">
        <v>25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395" t="str">
        <f>'Rekapitulace stavby'!E14</f>
        <v>Vyplň údaj</v>
      </c>
      <c r="F18" s="396"/>
      <c r="G18" s="396"/>
      <c r="H18" s="396"/>
      <c r="I18" s="108" t="s">
        <v>28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08" t="s">
        <v>31</v>
      </c>
      <c r="E20" s="36"/>
      <c r="F20" s="36"/>
      <c r="G20" s="36"/>
      <c r="H20" s="36"/>
      <c r="I20" s="108" t="s">
        <v>25</v>
      </c>
      <c r="J20" s="110" t="s">
        <v>32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10" t="s">
        <v>33</v>
      </c>
      <c r="F21" s="36"/>
      <c r="G21" s="36"/>
      <c r="H21" s="36"/>
      <c r="I21" s="108" t="s">
        <v>28</v>
      </c>
      <c r="J21" s="110" t="s">
        <v>34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08" t="s">
        <v>36</v>
      </c>
      <c r="E23" s="36"/>
      <c r="F23" s="36"/>
      <c r="G23" s="36"/>
      <c r="H23" s="36"/>
      <c r="I23" s="108" t="s">
        <v>25</v>
      </c>
      <c r="J23" s="110" t="str">
        <f>IF('Rekapitulace stavby'!AN19="","",'Rekapitulace stavby'!AN19)</f>
        <v/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10" t="str">
        <f>IF('Rekapitulace stavby'!E20="","",'Rekapitulace stavby'!E20)</f>
        <v xml:space="preserve"> </v>
      </c>
      <c r="F24" s="36"/>
      <c r="G24" s="36"/>
      <c r="H24" s="36"/>
      <c r="I24" s="108" t="s">
        <v>28</v>
      </c>
      <c r="J24" s="110" t="str">
        <f>IF('Rekapitulace stavby'!AN20="","",'Rekapitulace stavby'!AN20)</f>
        <v/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08" t="s">
        <v>38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 x14ac:dyDescent="0.2">
      <c r="A27" s="112"/>
      <c r="B27" s="113"/>
      <c r="C27" s="112"/>
      <c r="D27" s="112"/>
      <c r="E27" s="397" t="s">
        <v>19</v>
      </c>
      <c r="F27" s="397"/>
      <c r="G27" s="397"/>
      <c r="H27" s="39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16" t="s">
        <v>40</v>
      </c>
      <c r="E30" s="36"/>
      <c r="F30" s="36"/>
      <c r="G30" s="36"/>
      <c r="H30" s="36"/>
      <c r="I30" s="36"/>
      <c r="J30" s="117">
        <f>ROUND(J85,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 x14ac:dyDescent="0.2">
      <c r="A32" s="36"/>
      <c r="B32" s="41"/>
      <c r="C32" s="36"/>
      <c r="D32" s="36"/>
      <c r="E32" s="36"/>
      <c r="F32" s="118" t="s">
        <v>42</v>
      </c>
      <c r="G32" s="36"/>
      <c r="H32" s="36"/>
      <c r="I32" s="118" t="s">
        <v>41</v>
      </c>
      <c r="J32" s="118" t="s">
        <v>43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 x14ac:dyDescent="0.2">
      <c r="A33" s="36"/>
      <c r="B33" s="41"/>
      <c r="C33" s="36"/>
      <c r="D33" s="119" t="s">
        <v>44</v>
      </c>
      <c r="E33" s="108" t="s">
        <v>45</v>
      </c>
      <c r="F33" s="120">
        <f>ROUND((SUM(BE85:BE158)),  2)</f>
        <v>0</v>
      </c>
      <c r="G33" s="36"/>
      <c r="H33" s="36"/>
      <c r="I33" s="121">
        <v>0.21</v>
      </c>
      <c r="J33" s="120">
        <f>ROUND(((SUM(BE85:BE158))*I33),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108" t="s">
        <v>46</v>
      </c>
      <c r="F34" s="120">
        <f>ROUND((SUM(BF85:BF158)),  2)</f>
        <v>0</v>
      </c>
      <c r="G34" s="36"/>
      <c r="H34" s="36"/>
      <c r="I34" s="121">
        <v>0.12</v>
      </c>
      <c r="J34" s="120">
        <f>ROUND(((SUM(BF85:BF158))*I34),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 x14ac:dyDescent="0.2">
      <c r="A35" s="36"/>
      <c r="B35" s="41"/>
      <c r="C35" s="36"/>
      <c r="D35" s="36"/>
      <c r="E35" s="108" t="s">
        <v>47</v>
      </c>
      <c r="F35" s="120">
        <f>ROUND((SUM(BG85:BG158)),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 x14ac:dyDescent="0.2">
      <c r="A36" s="36"/>
      <c r="B36" s="41"/>
      <c r="C36" s="36"/>
      <c r="D36" s="36"/>
      <c r="E36" s="108" t="s">
        <v>48</v>
      </c>
      <c r="F36" s="120">
        <f>ROUND((SUM(BH85:BH158)),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08" t="s">
        <v>49</v>
      </c>
      <c r="F37" s="120">
        <f>ROUND((SUM(BI85:BI158)),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22"/>
      <c r="D39" s="123" t="s">
        <v>50</v>
      </c>
      <c r="E39" s="124"/>
      <c r="F39" s="124"/>
      <c r="G39" s="125" t="s">
        <v>51</v>
      </c>
      <c r="H39" s="126" t="s">
        <v>52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 x14ac:dyDescent="0.2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 x14ac:dyDescent="0.2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 x14ac:dyDescent="0.2">
      <c r="A45" s="36"/>
      <c r="B45" s="37"/>
      <c r="C45" s="25" t="s">
        <v>136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 x14ac:dyDescent="0.2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 x14ac:dyDescent="0.2">
      <c r="A48" s="36"/>
      <c r="B48" s="37"/>
      <c r="C48" s="38"/>
      <c r="D48" s="38"/>
      <c r="E48" s="398" t="str">
        <f>E7</f>
        <v>Rekonstrukce ledové plochy Zimního stadionu Žďár nad Sázavou</v>
      </c>
      <c r="F48" s="399"/>
      <c r="G48" s="399"/>
      <c r="H48" s="399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 x14ac:dyDescent="0.2">
      <c r="A49" s="36"/>
      <c r="B49" s="37"/>
      <c r="C49" s="31" t="s">
        <v>119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 x14ac:dyDescent="0.2">
      <c r="A50" s="36"/>
      <c r="B50" s="37"/>
      <c r="C50" s="38"/>
      <c r="D50" s="38"/>
      <c r="E50" s="351" t="str">
        <f>E9</f>
        <v>D.1.4.1 - Elektronické komunikace (slaboproudé rozvody)</v>
      </c>
      <c r="F50" s="400"/>
      <c r="G50" s="400"/>
      <c r="H50" s="400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 x14ac:dyDescent="0.2">
      <c r="A52" s="36"/>
      <c r="B52" s="37"/>
      <c r="C52" s="31" t="s">
        <v>21</v>
      </c>
      <c r="D52" s="38"/>
      <c r="E52" s="38"/>
      <c r="F52" s="29" t="str">
        <f>F12</f>
        <v>parc. č. 2159, k.ú Město Žďár (795232)</v>
      </c>
      <c r="G52" s="38"/>
      <c r="H52" s="38"/>
      <c r="I52" s="31" t="s">
        <v>23</v>
      </c>
      <c r="J52" s="61">
        <f>IF(J12="","",J12)</f>
        <v>46008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 x14ac:dyDescent="0.2">
      <c r="A54" s="36"/>
      <c r="B54" s="37"/>
      <c r="C54" s="31" t="s">
        <v>24</v>
      </c>
      <c r="D54" s="38"/>
      <c r="E54" s="38"/>
      <c r="F54" s="29" t="str">
        <f>E15</f>
        <v>Město Žďár nad Sázavou</v>
      </c>
      <c r="G54" s="38"/>
      <c r="H54" s="38"/>
      <c r="I54" s="31" t="s">
        <v>31</v>
      </c>
      <c r="J54" s="34" t="str">
        <f>E21</f>
        <v>AS PROJECT s.r.o.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 x14ac:dyDescent="0.2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36</v>
      </c>
      <c r="J55" s="34" t="str">
        <f>E24</f>
        <v xml:space="preserve"> 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 x14ac:dyDescent="0.2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 x14ac:dyDescent="0.2">
      <c r="A57" s="36"/>
      <c r="B57" s="37"/>
      <c r="C57" s="133" t="s">
        <v>137</v>
      </c>
      <c r="D57" s="134"/>
      <c r="E57" s="134"/>
      <c r="F57" s="134"/>
      <c r="G57" s="134"/>
      <c r="H57" s="134"/>
      <c r="I57" s="134"/>
      <c r="J57" s="135" t="s">
        <v>138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 x14ac:dyDescent="0.2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 x14ac:dyDescent="0.2">
      <c r="A59" s="36"/>
      <c r="B59" s="37"/>
      <c r="C59" s="136" t="s">
        <v>72</v>
      </c>
      <c r="D59" s="38"/>
      <c r="E59" s="38"/>
      <c r="F59" s="38"/>
      <c r="G59" s="38"/>
      <c r="H59" s="38"/>
      <c r="I59" s="38"/>
      <c r="J59" s="79">
        <f>J85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139</v>
      </c>
    </row>
    <row r="60" spans="1:47" s="9" customFormat="1" ht="24.95" customHeight="1" x14ac:dyDescent="0.2">
      <c r="B60" s="137"/>
      <c r="C60" s="138"/>
      <c r="D60" s="139" t="s">
        <v>151</v>
      </c>
      <c r="E60" s="140"/>
      <c r="F60" s="140"/>
      <c r="G60" s="140"/>
      <c r="H60" s="140"/>
      <c r="I60" s="140"/>
      <c r="J60" s="141">
        <f>J86</f>
        <v>0</v>
      </c>
      <c r="K60" s="138"/>
      <c r="L60" s="142"/>
    </row>
    <row r="61" spans="1:47" s="10" customFormat="1" ht="19.899999999999999" customHeight="1" x14ac:dyDescent="0.2">
      <c r="B61" s="143"/>
      <c r="C61" s="144"/>
      <c r="D61" s="145" t="s">
        <v>1333</v>
      </c>
      <c r="E61" s="146"/>
      <c r="F61" s="146"/>
      <c r="G61" s="146"/>
      <c r="H61" s="146"/>
      <c r="I61" s="146"/>
      <c r="J61" s="147">
        <f>J87</f>
        <v>0</v>
      </c>
      <c r="K61" s="144"/>
      <c r="L61" s="148"/>
    </row>
    <row r="62" spans="1:47" s="10" customFormat="1" ht="14.85" customHeight="1" x14ac:dyDescent="0.2">
      <c r="B62" s="143"/>
      <c r="C62" s="144"/>
      <c r="D62" s="145" t="s">
        <v>1334</v>
      </c>
      <c r="E62" s="146"/>
      <c r="F62" s="146"/>
      <c r="G62" s="146"/>
      <c r="H62" s="146"/>
      <c r="I62" s="146"/>
      <c r="J62" s="147">
        <f>J88</f>
        <v>0</v>
      </c>
      <c r="K62" s="144"/>
      <c r="L62" s="148"/>
    </row>
    <row r="63" spans="1:47" s="10" customFormat="1" ht="14.85" customHeight="1" x14ac:dyDescent="0.2">
      <c r="B63" s="143"/>
      <c r="C63" s="144"/>
      <c r="D63" s="145" t="s">
        <v>1335</v>
      </c>
      <c r="E63" s="146"/>
      <c r="F63" s="146"/>
      <c r="G63" s="146"/>
      <c r="H63" s="146"/>
      <c r="I63" s="146"/>
      <c r="J63" s="147">
        <f>J132</f>
        <v>0</v>
      </c>
      <c r="K63" s="144"/>
      <c r="L63" s="148"/>
    </row>
    <row r="64" spans="1:47" s="10" customFormat="1" ht="14.85" customHeight="1" x14ac:dyDescent="0.2">
      <c r="B64" s="143"/>
      <c r="C64" s="144"/>
      <c r="D64" s="145" t="s">
        <v>1336</v>
      </c>
      <c r="E64" s="146"/>
      <c r="F64" s="146"/>
      <c r="G64" s="146"/>
      <c r="H64" s="146"/>
      <c r="I64" s="146"/>
      <c r="J64" s="147">
        <f>J141</f>
        <v>0</v>
      </c>
      <c r="K64" s="144"/>
      <c r="L64" s="148"/>
    </row>
    <row r="65" spans="1:31" s="10" customFormat="1" ht="14.85" customHeight="1" x14ac:dyDescent="0.2">
      <c r="B65" s="143"/>
      <c r="C65" s="144"/>
      <c r="D65" s="145" t="s">
        <v>1337</v>
      </c>
      <c r="E65" s="146"/>
      <c r="F65" s="146"/>
      <c r="G65" s="146"/>
      <c r="H65" s="146"/>
      <c r="I65" s="146"/>
      <c r="J65" s="147">
        <f>J157</f>
        <v>0</v>
      </c>
      <c r="K65" s="144"/>
      <c r="L65" s="148"/>
    </row>
    <row r="66" spans="1:31" s="2" customFormat="1" ht="21.75" customHeight="1" x14ac:dyDescent="0.2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09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31" s="2" customFormat="1" ht="6.95" customHeight="1" x14ac:dyDescent="0.2">
      <c r="A67" s="3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9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pans="1:31" s="2" customFormat="1" ht="6.95" customHeight="1" x14ac:dyDescent="0.2">
      <c r="A71" s="36"/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109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24.95" customHeight="1" x14ac:dyDescent="0.2">
      <c r="A72" s="36"/>
      <c r="B72" s="37"/>
      <c r="C72" s="25" t="s">
        <v>164</v>
      </c>
      <c r="D72" s="38"/>
      <c r="E72" s="38"/>
      <c r="F72" s="38"/>
      <c r="G72" s="38"/>
      <c r="H72" s="38"/>
      <c r="I72" s="38"/>
      <c r="J72" s="38"/>
      <c r="K72" s="38"/>
      <c r="L72" s="109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6.95" customHeight="1" x14ac:dyDescent="0.2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9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 x14ac:dyDescent="0.2">
      <c r="A74" s="36"/>
      <c r="B74" s="37"/>
      <c r="C74" s="31" t="s">
        <v>16</v>
      </c>
      <c r="D74" s="38"/>
      <c r="E74" s="38"/>
      <c r="F74" s="38"/>
      <c r="G74" s="38"/>
      <c r="H74" s="38"/>
      <c r="I74" s="38"/>
      <c r="J74" s="38"/>
      <c r="K74" s="38"/>
      <c r="L74" s="109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 x14ac:dyDescent="0.2">
      <c r="A75" s="36"/>
      <c r="B75" s="37"/>
      <c r="C75" s="38"/>
      <c r="D75" s="38"/>
      <c r="E75" s="398" t="str">
        <f>E7</f>
        <v>Rekonstrukce ledové plochy Zimního stadionu Žďár nad Sázavou</v>
      </c>
      <c r="F75" s="399"/>
      <c r="G75" s="399"/>
      <c r="H75" s="399"/>
      <c r="I75" s="38"/>
      <c r="J75" s="38"/>
      <c r="K75" s="38"/>
      <c r="L75" s="109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 x14ac:dyDescent="0.2">
      <c r="A76" s="36"/>
      <c r="B76" s="37"/>
      <c r="C76" s="31" t="s">
        <v>119</v>
      </c>
      <c r="D76" s="38"/>
      <c r="E76" s="38"/>
      <c r="F76" s="38"/>
      <c r="G76" s="38"/>
      <c r="H76" s="38"/>
      <c r="I76" s="38"/>
      <c r="J76" s="38"/>
      <c r="K76" s="38"/>
      <c r="L76" s="109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6.5" customHeight="1" x14ac:dyDescent="0.2">
      <c r="A77" s="36"/>
      <c r="B77" s="37"/>
      <c r="C77" s="38"/>
      <c r="D77" s="38"/>
      <c r="E77" s="351" t="str">
        <f>E9</f>
        <v>D.1.4.1 - Elektronické komunikace (slaboproudé rozvody)</v>
      </c>
      <c r="F77" s="400"/>
      <c r="G77" s="400"/>
      <c r="H77" s="400"/>
      <c r="I77" s="38"/>
      <c r="J77" s="38"/>
      <c r="K77" s="38"/>
      <c r="L77" s="109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 x14ac:dyDescent="0.2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9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 x14ac:dyDescent="0.2">
      <c r="A79" s="36"/>
      <c r="B79" s="37"/>
      <c r="C79" s="31" t="s">
        <v>21</v>
      </c>
      <c r="D79" s="38"/>
      <c r="E79" s="38"/>
      <c r="F79" s="29" t="str">
        <f>F12</f>
        <v>parc. č. 2159, k.ú Město Žďár (795232)</v>
      </c>
      <c r="G79" s="38"/>
      <c r="H79" s="38"/>
      <c r="I79" s="31" t="s">
        <v>23</v>
      </c>
      <c r="J79" s="61">
        <f>IF(J12="","",J12)</f>
        <v>46008</v>
      </c>
      <c r="K79" s="38"/>
      <c r="L79" s="109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 x14ac:dyDescent="0.2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9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2" customHeight="1" x14ac:dyDescent="0.2">
      <c r="A81" s="36"/>
      <c r="B81" s="37"/>
      <c r="C81" s="31" t="s">
        <v>24</v>
      </c>
      <c r="D81" s="38"/>
      <c r="E81" s="38"/>
      <c r="F81" s="29" t="str">
        <f>E15</f>
        <v>Město Žďár nad Sázavou</v>
      </c>
      <c r="G81" s="38"/>
      <c r="H81" s="38"/>
      <c r="I81" s="31" t="s">
        <v>31</v>
      </c>
      <c r="J81" s="34" t="str">
        <f>E21</f>
        <v>AS PROJECT s.r.o.</v>
      </c>
      <c r="K81" s="38"/>
      <c r="L81" s="109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5.2" customHeight="1" x14ac:dyDescent="0.2">
      <c r="A82" s="36"/>
      <c r="B82" s="37"/>
      <c r="C82" s="31" t="s">
        <v>29</v>
      </c>
      <c r="D82" s="38"/>
      <c r="E82" s="38"/>
      <c r="F82" s="29" t="str">
        <f>IF(E18="","",E18)</f>
        <v>Vyplň údaj</v>
      </c>
      <c r="G82" s="38"/>
      <c r="H82" s="38"/>
      <c r="I82" s="31" t="s">
        <v>36</v>
      </c>
      <c r="J82" s="34" t="str">
        <f>E24</f>
        <v xml:space="preserve"> </v>
      </c>
      <c r="K82" s="38"/>
      <c r="L82" s="109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0.3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9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11" customFormat="1" ht="29.25" customHeight="1" x14ac:dyDescent="0.2">
      <c r="A84" s="149"/>
      <c r="B84" s="150"/>
      <c r="C84" s="151" t="s">
        <v>165</v>
      </c>
      <c r="D84" s="152" t="s">
        <v>59</v>
      </c>
      <c r="E84" s="152" t="s">
        <v>55</v>
      </c>
      <c r="F84" s="152" t="s">
        <v>56</v>
      </c>
      <c r="G84" s="152" t="s">
        <v>166</v>
      </c>
      <c r="H84" s="152" t="s">
        <v>167</v>
      </c>
      <c r="I84" s="152" t="s">
        <v>168</v>
      </c>
      <c r="J84" s="152" t="s">
        <v>138</v>
      </c>
      <c r="K84" s="153" t="s">
        <v>169</v>
      </c>
      <c r="L84" s="154"/>
      <c r="M84" s="70" t="s">
        <v>19</v>
      </c>
      <c r="N84" s="71" t="s">
        <v>44</v>
      </c>
      <c r="O84" s="71" t="s">
        <v>170</v>
      </c>
      <c r="P84" s="71" t="s">
        <v>171</v>
      </c>
      <c r="Q84" s="71" t="s">
        <v>172</v>
      </c>
      <c r="R84" s="71" t="s">
        <v>173</v>
      </c>
      <c r="S84" s="71" t="s">
        <v>174</v>
      </c>
      <c r="T84" s="72" t="s">
        <v>175</v>
      </c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</row>
    <row r="85" spans="1:65" s="2" customFormat="1" ht="22.9" customHeight="1" x14ac:dyDescent="0.25">
      <c r="A85" s="36"/>
      <c r="B85" s="37"/>
      <c r="C85" s="77" t="s">
        <v>176</v>
      </c>
      <c r="D85" s="38"/>
      <c r="E85" s="38"/>
      <c r="F85" s="38"/>
      <c r="G85" s="38"/>
      <c r="H85" s="38"/>
      <c r="I85" s="38"/>
      <c r="J85" s="155">
        <f>BK85</f>
        <v>0</v>
      </c>
      <c r="K85" s="38"/>
      <c r="L85" s="41"/>
      <c r="M85" s="73"/>
      <c r="N85" s="156"/>
      <c r="O85" s="74"/>
      <c r="P85" s="157">
        <f>P86</f>
        <v>0</v>
      </c>
      <c r="Q85" s="74"/>
      <c r="R85" s="157">
        <f>R86</f>
        <v>0</v>
      </c>
      <c r="S85" s="74"/>
      <c r="T85" s="158">
        <f>T86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19" t="s">
        <v>73</v>
      </c>
      <c r="AU85" s="19" t="s">
        <v>139</v>
      </c>
      <c r="BK85" s="159">
        <f>BK86</f>
        <v>0</v>
      </c>
    </row>
    <row r="86" spans="1:65" s="12" customFormat="1" ht="25.9" customHeight="1" x14ac:dyDescent="0.2">
      <c r="B86" s="160"/>
      <c r="C86" s="161"/>
      <c r="D86" s="162" t="s">
        <v>73</v>
      </c>
      <c r="E86" s="163" t="s">
        <v>824</v>
      </c>
      <c r="F86" s="163" t="s">
        <v>825</v>
      </c>
      <c r="G86" s="161"/>
      <c r="H86" s="161"/>
      <c r="I86" s="164"/>
      <c r="J86" s="165">
        <f>BK86</f>
        <v>0</v>
      </c>
      <c r="K86" s="161"/>
      <c r="L86" s="166"/>
      <c r="M86" s="167"/>
      <c r="N86" s="168"/>
      <c r="O86" s="168"/>
      <c r="P86" s="169">
        <f>P87</f>
        <v>0</v>
      </c>
      <c r="Q86" s="168"/>
      <c r="R86" s="169">
        <f>R87</f>
        <v>0</v>
      </c>
      <c r="S86" s="168"/>
      <c r="T86" s="170">
        <f>T87</f>
        <v>0</v>
      </c>
      <c r="AR86" s="171" t="s">
        <v>84</v>
      </c>
      <c r="AT86" s="172" t="s">
        <v>73</v>
      </c>
      <c r="AU86" s="172" t="s">
        <v>74</v>
      </c>
      <c r="AY86" s="171" t="s">
        <v>179</v>
      </c>
      <c r="BK86" s="173">
        <f>BK87</f>
        <v>0</v>
      </c>
    </row>
    <row r="87" spans="1:65" s="12" customFormat="1" ht="22.9" customHeight="1" x14ac:dyDescent="0.2">
      <c r="B87" s="160"/>
      <c r="C87" s="161"/>
      <c r="D87" s="162" t="s">
        <v>73</v>
      </c>
      <c r="E87" s="174" t="s">
        <v>1338</v>
      </c>
      <c r="F87" s="174" t="s">
        <v>1339</v>
      </c>
      <c r="G87" s="161"/>
      <c r="H87" s="161"/>
      <c r="I87" s="164"/>
      <c r="J87" s="175">
        <f>BK87</f>
        <v>0</v>
      </c>
      <c r="K87" s="161"/>
      <c r="L87" s="166"/>
      <c r="M87" s="167"/>
      <c r="N87" s="168"/>
      <c r="O87" s="168"/>
      <c r="P87" s="169">
        <f>P88+P132+P141+P157</f>
        <v>0</v>
      </c>
      <c r="Q87" s="168"/>
      <c r="R87" s="169">
        <f>R88+R132+R141+R157</f>
        <v>0</v>
      </c>
      <c r="S87" s="168"/>
      <c r="T87" s="170">
        <f>T88+T132+T141+T157</f>
        <v>0</v>
      </c>
      <c r="AR87" s="171" t="s">
        <v>84</v>
      </c>
      <c r="AT87" s="172" t="s">
        <v>73</v>
      </c>
      <c r="AU87" s="172" t="s">
        <v>82</v>
      </c>
      <c r="AY87" s="171" t="s">
        <v>179</v>
      </c>
      <c r="BK87" s="173">
        <f>BK88+BK132+BK141+BK157</f>
        <v>0</v>
      </c>
    </row>
    <row r="88" spans="1:65" s="12" customFormat="1" ht="20.85" customHeight="1" x14ac:dyDescent="0.2">
      <c r="B88" s="160"/>
      <c r="C88" s="161"/>
      <c r="D88" s="162" t="s">
        <v>73</v>
      </c>
      <c r="E88" s="174" t="s">
        <v>1340</v>
      </c>
      <c r="F88" s="174" t="s">
        <v>1341</v>
      </c>
      <c r="G88" s="161"/>
      <c r="H88" s="161"/>
      <c r="I88" s="164"/>
      <c r="J88" s="175">
        <f>BK88</f>
        <v>0</v>
      </c>
      <c r="K88" s="161"/>
      <c r="L88" s="166"/>
      <c r="M88" s="167"/>
      <c r="N88" s="168"/>
      <c r="O88" s="168"/>
      <c r="P88" s="169">
        <f>SUM(P89:P131)</f>
        <v>0</v>
      </c>
      <c r="Q88" s="168"/>
      <c r="R88" s="169">
        <f>SUM(R89:R131)</f>
        <v>0</v>
      </c>
      <c r="S88" s="168"/>
      <c r="T88" s="170">
        <f>SUM(T89:T131)</f>
        <v>0</v>
      </c>
      <c r="AR88" s="171" t="s">
        <v>84</v>
      </c>
      <c r="AT88" s="172" t="s">
        <v>73</v>
      </c>
      <c r="AU88" s="172" t="s">
        <v>84</v>
      </c>
      <c r="AY88" s="171" t="s">
        <v>179</v>
      </c>
      <c r="BK88" s="173">
        <f>SUM(BK89:BK131)</f>
        <v>0</v>
      </c>
    </row>
    <row r="89" spans="1:65" s="2" customFormat="1" ht="66.75" customHeight="1" x14ac:dyDescent="0.2">
      <c r="A89" s="36"/>
      <c r="B89" s="37"/>
      <c r="C89" s="176" t="s">
        <v>82</v>
      </c>
      <c r="D89" s="176" t="s">
        <v>181</v>
      </c>
      <c r="E89" s="177" t="s">
        <v>1342</v>
      </c>
      <c r="F89" s="178" t="s">
        <v>1343</v>
      </c>
      <c r="G89" s="179" t="s">
        <v>556</v>
      </c>
      <c r="H89" s="180">
        <v>2</v>
      </c>
      <c r="I89" s="181"/>
      <c r="J89" s="182">
        <f t="shared" ref="J89:J98" si="0">ROUND(I89*H89,2)</f>
        <v>0</v>
      </c>
      <c r="K89" s="178" t="s">
        <v>19</v>
      </c>
      <c r="L89" s="41"/>
      <c r="M89" s="183" t="s">
        <v>19</v>
      </c>
      <c r="N89" s="184" t="s">
        <v>45</v>
      </c>
      <c r="O89" s="66"/>
      <c r="P89" s="185">
        <f t="shared" ref="P89:P98" si="1">O89*H89</f>
        <v>0</v>
      </c>
      <c r="Q89" s="185">
        <v>0</v>
      </c>
      <c r="R89" s="185">
        <f t="shared" ref="R89:R98" si="2">Q89*H89</f>
        <v>0</v>
      </c>
      <c r="S89" s="185">
        <v>0</v>
      </c>
      <c r="T89" s="186">
        <f t="shared" ref="T89:T98" si="3"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7" t="s">
        <v>287</v>
      </c>
      <c r="AT89" s="187" t="s">
        <v>181</v>
      </c>
      <c r="AU89" s="187" t="s">
        <v>101</v>
      </c>
      <c r="AY89" s="19" t="s">
        <v>179</v>
      </c>
      <c r="BE89" s="188">
        <f t="shared" ref="BE89:BE98" si="4">IF(N89="základní",J89,0)</f>
        <v>0</v>
      </c>
      <c r="BF89" s="188">
        <f t="shared" ref="BF89:BF98" si="5">IF(N89="snížená",J89,0)</f>
        <v>0</v>
      </c>
      <c r="BG89" s="188">
        <f t="shared" ref="BG89:BG98" si="6">IF(N89="zákl. přenesená",J89,0)</f>
        <v>0</v>
      </c>
      <c r="BH89" s="188">
        <f t="shared" ref="BH89:BH98" si="7">IF(N89="sníž. přenesená",J89,0)</f>
        <v>0</v>
      </c>
      <c r="BI89" s="188">
        <f t="shared" ref="BI89:BI98" si="8">IF(N89="nulová",J89,0)</f>
        <v>0</v>
      </c>
      <c r="BJ89" s="19" t="s">
        <v>82</v>
      </c>
      <c r="BK89" s="188">
        <f t="shared" ref="BK89:BK98" si="9">ROUND(I89*H89,2)</f>
        <v>0</v>
      </c>
      <c r="BL89" s="19" t="s">
        <v>287</v>
      </c>
      <c r="BM89" s="187" t="s">
        <v>1344</v>
      </c>
    </row>
    <row r="90" spans="1:65" s="2" customFormat="1" ht="16.5" customHeight="1" x14ac:dyDescent="0.2">
      <c r="A90" s="36"/>
      <c r="B90" s="37"/>
      <c r="C90" s="176" t="s">
        <v>84</v>
      </c>
      <c r="D90" s="176" t="s">
        <v>181</v>
      </c>
      <c r="E90" s="177" t="s">
        <v>1345</v>
      </c>
      <c r="F90" s="178" t="s">
        <v>1346</v>
      </c>
      <c r="G90" s="179" t="s">
        <v>556</v>
      </c>
      <c r="H90" s="180">
        <v>2</v>
      </c>
      <c r="I90" s="181"/>
      <c r="J90" s="182">
        <f t="shared" si="0"/>
        <v>0</v>
      </c>
      <c r="K90" s="178" t="s">
        <v>19</v>
      </c>
      <c r="L90" s="41"/>
      <c r="M90" s="183" t="s">
        <v>19</v>
      </c>
      <c r="N90" s="184" t="s">
        <v>45</v>
      </c>
      <c r="O90" s="66"/>
      <c r="P90" s="185">
        <f t="shared" si="1"/>
        <v>0</v>
      </c>
      <c r="Q90" s="185">
        <v>0</v>
      </c>
      <c r="R90" s="185">
        <f t="shared" si="2"/>
        <v>0</v>
      </c>
      <c r="S90" s="185">
        <v>0</v>
      </c>
      <c r="T90" s="186">
        <f t="shared" si="3"/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7" t="s">
        <v>287</v>
      </c>
      <c r="AT90" s="187" t="s">
        <v>181</v>
      </c>
      <c r="AU90" s="187" t="s">
        <v>101</v>
      </c>
      <c r="AY90" s="19" t="s">
        <v>179</v>
      </c>
      <c r="BE90" s="188">
        <f t="shared" si="4"/>
        <v>0</v>
      </c>
      <c r="BF90" s="188">
        <f t="shared" si="5"/>
        <v>0</v>
      </c>
      <c r="BG90" s="188">
        <f t="shared" si="6"/>
        <v>0</v>
      </c>
      <c r="BH90" s="188">
        <f t="shared" si="7"/>
        <v>0</v>
      </c>
      <c r="BI90" s="188">
        <f t="shared" si="8"/>
        <v>0</v>
      </c>
      <c r="BJ90" s="19" t="s">
        <v>82</v>
      </c>
      <c r="BK90" s="188">
        <f t="shared" si="9"/>
        <v>0</v>
      </c>
      <c r="BL90" s="19" t="s">
        <v>287</v>
      </c>
      <c r="BM90" s="187" t="s">
        <v>1347</v>
      </c>
    </row>
    <row r="91" spans="1:65" s="2" customFormat="1" ht="16.5" customHeight="1" x14ac:dyDescent="0.2">
      <c r="A91" s="36"/>
      <c r="B91" s="37"/>
      <c r="C91" s="176" t="s">
        <v>101</v>
      </c>
      <c r="D91" s="176" t="s">
        <v>181</v>
      </c>
      <c r="E91" s="177" t="s">
        <v>1348</v>
      </c>
      <c r="F91" s="178" t="s">
        <v>1349</v>
      </c>
      <c r="G91" s="179" t="s">
        <v>556</v>
      </c>
      <c r="H91" s="180">
        <v>2</v>
      </c>
      <c r="I91" s="181"/>
      <c r="J91" s="182">
        <f t="shared" si="0"/>
        <v>0</v>
      </c>
      <c r="K91" s="178" t="s">
        <v>19</v>
      </c>
      <c r="L91" s="41"/>
      <c r="M91" s="183" t="s">
        <v>19</v>
      </c>
      <c r="N91" s="184" t="s">
        <v>45</v>
      </c>
      <c r="O91" s="66"/>
      <c r="P91" s="185">
        <f t="shared" si="1"/>
        <v>0</v>
      </c>
      <c r="Q91" s="185">
        <v>0</v>
      </c>
      <c r="R91" s="185">
        <f t="shared" si="2"/>
        <v>0</v>
      </c>
      <c r="S91" s="185">
        <v>0</v>
      </c>
      <c r="T91" s="186">
        <f t="shared" si="3"/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7" t="s">
        <v>287</v>
      </c>
      <c r="AT91" s="187" t="s">
        <v>181</v>
      </c>
      <c r="AU91" s="187" t="s">
        <v>101</v>
      </c>
      <c r="AY91" s="19" t="s">
        <v>179</v>
      </c>
      <c r="BE91" s="188">
        <f t="shared" si="4"/>
        <v>0</v>
      </c>
      <c r="BF91" s="188">
        <f t="shared" si="5"/>
        <v>0</v>
      </c>
      <c r="BG91" s="188">
        <f t="shared" si="6"/>
        <v>0</v>
      </c>
      <c r="BH91" s="188">
        <f t="shared" si="7"/>
        <v>0</v>
      </c>
      <c r="BI91" s="188">
        <f t="shared" si="8"/>
        <v>0</v>
      </c>
      <c r="BJ91" s="19" t="s">
        <v>82</v>
      </c>
      <c r="BK91" s="188">
        <f t="shared" si="9"/>
        <v>0</v>
      </c>
      <c r="BL91" s="19" t="s">
        <v>287</v>
      </c>
      <c r="BM91" s="187" t="s">
        <v>1350</v>
      </c>
    </row>
    <row r="92" spans="1:65" s="2" customFormat="1" ht="16.5" customHeight="1" x14ac:dyDescent="0.2">
      <c r="A92" s="36"/>
      <c r="B92" s="37"/>
      <c r="C92" s="176" t="s">
        <v>186</v>
      </c>
      <c r="D92" s="176" t="s">
        <v>181</v>
      </c>
      <c r="E92" s="177" t="s">
        <v>1351</v>
      </c>
      <c r="F92" s="178" t="s">
        <v>1352</v>
      </c>
      <c r="G92" s="179" t="s">
        <v>556</v>
      </c>
      <c r="H92" s="180">
        <v>1</v>
      </c>
      <c r="I92" s="181"/>
      <c r="J92" s="182">
        <f t="shared" si="0"/>
        <v>0</v>
      </c>
      <c r="K92" s="178" t="s">
        <v>19</v>
      </c>
      <c r="L92" s="41"/>
      <c r="M92" s="183" t="s">
        <v>19</v>
      </c>
      <c r="N92" s="184" t="s">
        <v>45</v>
      </c>
      <c r="O92" s="66"/>
      <c r="P92" s="185">
        <f t="shared" si="1"/>
        <v>0</v>
      </c>
      <c r="Q92" s="185">
        <v>0</v>
      </c>
      <c r="R92" s="185">
        <f t="shared" si="2"/>
        <v>0</v>
      </c>
      <c r="S92" s="185">
        <v>0</v>
      </c>
      <c r="T92" s="186">
        <f t="shared" si="3"/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7" t="s">
        <v>287</v>
      </c>
      <c r="AT92" s="187" t="s">
        <v>181</v>
      </c>
      <c r="AU92" s="187" t="s">
        <v>101</v>
      </c>
      <c r="AY92" s="19" t="s">
        <v>179</v>
      </c>
      <c r="BE92" s="188">
        <f t="shared" si="4"/>
        <v>0</v>
      </c>
      <c r="BF92" s="188">
        <f t="shared" si="5"/>
        <v>0</v>
      </c>
      <c r="BG92" s="188">
        <f t="shared" si="6"/>
        <v>0</v>
      </c>
      <c r="BH92" s="188">
        <f t="shared" si="7"/>
        <v>0</v>
      </c>
      <c r="BI92" s="188">
        <f t="shared" si="8"/>
        <v>0</v>
      </c>
      <c r="BJ92" s="19" t="s">
        <v>82</v>
      </c>
      <c r="BK92" s="188">
        <f t="shared" si="9"/>
        <v>0</v>
      </c>
      <c r="BL92" s="19" t="s">
        <v>287</v>
      </c>
      <c r="BM92" s="187" t="s">
        <v>1353</v>
      </c>
    </row>
    <row r="93" spans="1:65" s="2" customFormat="1" ht="16.5" customHeight="1" x14ac:dyDescent="0.2">
      <c r="A93" s="36"/>
      <c r="B93" s="37"/>
      <c r="C93" s="176" t="s">
        <v>219</v>
      </c>
      <c r="D93" s="176" t="s">
        <v>181</v>
      </c>
      <c r="E93" s="177" t="s">
        <v>1354</v>
      </c>
      <c r="F93" s="178" t="s">
        <v>1355</v>
      </c>
      <c r="G93" s="179" t="s">
        <v>556</v>
      </c>
      <c r="H93" s="180">
        <v>1</v>
      </c>
      <c r="I93" s="181"/>
      <c r="J93" s="182">
        <f t="shared" si="0"/>
        <v>0</v>
      </c>
      <c r="K93" s="178" t="s">
        <v>19</v>
      </c>
      <c r="L93" s="41"/>
      <c r="M93" s="183" t="s">
        <v>19</v>
      </c>
      <c r="N93" s="184" t="s">
        <v>45</v>
      </c>
      <c r="O93" s="66"/>
      <c r="P93" s="185">
        <f t="shared" si="1"/>
        <v>0</v>
      </c>
      <c r="Q93" s="185">
        <v>0</v>
      </c>
      <c r="R93" s="185">
        <f t="shared" si="2"/>
        <v>0</v>
      </c>
      <c r="S93" s="185">
        <v>0</v>
      </c>
      <c r="T93" s="186">
        <f t="shared" si="3"/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7" t="s">
        <v>287</v>
      </c>
      <c r="AT93" s="187" t="s">
        <v>181</v>
      </c>
      <c r="AU93" s="187" t="s">
        <v>101</v>
      </c>
      <c r="AY93" s="19" t="s">
        <v>179</v>
      </c>
      <c r="BE93" s="188">
        <f t="shared" si="4"/>
        <v>0</v>
      </c>
      <c r="BF93" s="188">
        <f t="shared" si="5"/>
        <v>0</v>
      </c>
      <c r="BG93" s="188">
        <f t="shared" si="6"/>
        <v>0</v>
      </c>
      <c r="BH93" s="188">
        <f t="shared" si="7"/>
        <v>0</v>
      </c>
      <c r="BI93" s="188">
        <f t="shared" si="8"/>
        <v>0</v>
      </c>
      <c r="BJ93" s="19" t="s">
        <v>82</v>
      </c>
      <c r="BK93" s="188">
        <f t="shared" si="9"/>
        <v>0</v>
      </c>
      <c r="BL93" s="19" t="s">
        <v>287</v>
      </c>
      <c r="BM93" s="187" t="s">
        <v>1356</v>
      </c>
    </row>
    <row r="94" spans="1:65" s="2" customFormat="1" ht="44.25" customHeight="1" x14ac:dyDescent="0.2">
      <c r="A94" s="36"/>
      <c r="B94" s="37"/>
      <c r="C94" s="176" t="s">
        <v>225</v>
      </c>
      <c r="D94" s="176" t="s">
        <v>181</v>
      </c>
      <c r="E94" s="177" t="s">
        <v>1357</v>
      </c>
      <c r="F94" s="178" t="s">
        <v>1358</v>
      </c>
      <c r="G94" s="179" t="s">
        <v>556</v>
      </c>
      <c r="H94" s="180">
        <v>1</v>
      </c>
      <c r="I94" s="181"/>
      <c r="J94" s="182">
        <f t="shared" si="0"/>
        <v>0</v>
      </c>
      <c r="K94" s="178" t="s">
        <v>19</v>
      </c>
      <c r="L94" s="41"/>
      <c r="M94" s="183" t="s">
        <v>19</v>
      </c>
      <c r="N94" s="184" t="s">
        <v>45</v>
      </c>
      <c r="O94" s="66"/>
      <c r="P94" s="185">
        <f t="shared" si="1"/>
        <v>0</v>
      </c>
      <c r="Q94" s="185">
        <v>0</v>
      </c>
      <c r="R94" s="185">
        <f t="shared" si="2"/>
        <v>0</v>
      </c>
      <c r="S94" s="185">
        <v>0</v>
      </c>
      <c r="T94" s="186">
        <f t="shared" si="3"/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7" t="s">
        <v>287</v>
      </c>
      <c r="AT94" s="187" t="s">
        <v>181</v>
      </c>
      <c r="AU94" s="187" t="s">
        <v>101</v>
      </c>
      <c r="AY94" s="19" t="s">
        <v>179</v>
      </c>
      <c r="BE94" s="188">
        <f t="shared" si="4"/>
        <v>0</v>
      </c>
      <c r="BF94" s="188">
        <f t="shared" si="5"/>
        <v>0</v>
      </c>
      <c r="BG94" s="188">
        <f t="shared" si="6"/>
        <v>0</v>
      </c>
      <c r="BH94" s="188">
        <f t="shared" si="7"/>
        <v>0</v>
      </c>
      <c r="BI94" s="188">
        <f t="shared" si="8"/>
        <v>0</v>
      </c>
      <c r="BJ94" s="19" t="s">
        <v>82</v>
      </c>
      <c r="BK94" s="188">
        <f t="shared" si="9"/>
        <v>0</v>
      </c>
      <c r="BL94" s="19" t="s">
        <v>287</v>
      </c>
      <c r="BM94" s="187" t="s">
        <v>1359</v>
      </c>
    </row>
    <row r="95" spans="1:65" s="2" customFormat="1" ht="16.5" customHeight="1" x14ac:dyDescent="0.2">
      <c r="A95" s="36"/>
      <c r="B95" s="37"/>
      <c r="C95" s="176" t="s">
        <v>230</v>
      </c>
      <c r="D95" s="176" t="s">
        <v>181</v>
      </c>
      <c r="E95" s="177" t="s">
        <v>1360</v>
      </c>
      <c r="F95" s="178" t="s">
        <v>1361</v>
      </c>
      <c r="G95" s="179" t="s">
        <v>556</v>
      </c>
      <c r="H95" s="180">
        <v>1</v>
      </c>
      <c r="I95" s="181"/>
      <c r="J95" s="182">
        <f t="shared" si="0"/>
        <v>0</v>
      </c>
      <c r="K95" s="178" t="s">
        <v>19</v>
      </c>
      <c r="L95" s="41"/>
      <c r="M95" s="183" t="s">
        <v>19</v>
      </c>
      <c r="N95" s="184" t="s">
        <v>45</v>
      </c>
      <c r="O95" s="66"/>
      <c r="P95" s="185">
        <f t="shared" si="1"/>
        <v>0</v>
      </c>
      <c r="Q95" s="185">
        <v>0</v>
      </c>
      <c r="R95" s="185">
        <f t="shared" si="2"/>
        <v>0</v>
      </c>
      <c r="S95" s="185">
        <v>0</v>
      </c>
      <c r="T95" s="186">
        <f t="shared" si="3"/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7" t="s">
        <v>287</v>
      </c>
      <c r="AT95" s="187" t="s">
        <v>181</v>
      </c>
      <c r="AU95" s="187" t="s">
        <v>101</v>
      </c>
      <c r="AY95" s="19" t="s">
        <v>179</v>
      </c>
      <c r="BE95" s="188">
        <f t="shared" si="4"/>
        <v>0</v>
      </c>
      <c r="BF95" s="188">
        <f t="shared" si="5"/>
        <v>0</v>
      </c>
      <c r="BG95" s="188">
        <f t="shared" si="6"/>
        <v>0</v>
      </c>
      <c r="BH95" s="188">
        <f t="shared" si="7"/>
        <v>0</v>
      </c>
      <c r="BI95" s="188">
        <f t="shared" si="8"/>
        <v>0</v>
      </c>
      <c r="BJ95" s="19" t="s">
        <v>82</v>
      </c>
      <c r="BK95" s="188">
        <f t="shared" si="9"/>
        <v>0</v>
      </c>
      <c r="BL95" s="19" t="s">
        <v>287</v>
      </c>
      <c r="BM95" s="187" t="s">
        <v>1362</v>
      </c>
    </row>
    <row r="96" spans="1:65" s="2" customFormat="1" ht="24.2" customHeight="1" x14ac:dyDescent="0.2">
      <c r="A96" s="36"/>
      <c r="B96" s="37"/>
      <c r="C96" s="176" t="s">
        <v>235</v>
      </c>
      <c r="D96" s="176" t="s">
        <v>181</v>
      </c>
      <c r="E96" s="177" t="s">
        <v>1363</v>
      </c>
      <c r="F96" s="178" t="s">
        <v>1364</v>
      </c>
      <c r="G96" s="179" t="s">
        <v>556</v>
      </c>
      <c r="H96" s="180">
        <v>1</v>
      </c>
      <c r="I96" s="181"/>
      <c r="J96" s="182">
        <f t="shared" si="0"/>
        <v>0</v>
      </c>
      <c r="K96" s="178" t="s">
        <v>19</v>
      </c>
      <c r="L96" s="41"/>
      <c r="M96" s="183" t="s">
        <v>19</v>
      </c>
      <c r="N96" s="184" t="s">
        <v>45</v>
      </c>
      <c r="O96" s="66"/>
      <c r="P96" s="185">
        <f t="shared" si="1"/>
        <v>0</v>
      </c>
      <c r="Q96" s="185">
        <v>0</v>
      </c>
      <c r="R96" s="185">
        <f t="shared" si="2"/>
        <v>0</v>
      </c>
      <c r="S96" s="185">
        <v>0</v>
      </c>
      <c r="T96" s="186">
        <f t="shared" si="3"/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7" t="s">
        <v>287</v>
      </c>
      <c r="AT96" s="187" t="s">
        <v>181</v>
      </c>
      <c r="AU96" s="187" t="s">
        <v>101</v>
      </c>
      <c r="AY96" s="19" t="s">
        <v>179</v>
      </c>
      <c r="BE96" s="188">
        <f t="shared" si="4"/>
        <v>0</v>
      </c>
      <c r="BF96" s="188">
        <f t="shared" si="5"/>
        <v>0</v>
      </c>
      <c r="BG96" s="188">
        <f t="shared" si="6"/>
        <v>0</v>
      </c>
      <c r="BH96" s="188">
        <f t="shared" si="7"/>
        <v>0</v>
      </c>
      <c r="BI96" s="188">
        <f t="shared" si="8"/>
        <v>0</v>
      </c>
      <c r="BJ96" s="19" t="s">
        <v>82</v>
      </c>
      <c r="BK96" s="188">
        <f t="shared" si="9"/>
        <v>0</v>
      </c>
      <c r="BL96" s="19" t="s">
        <v>287</v>
      </c>
      <c r="BM96" s="187" t="s">
        <v>1365</v>
      </c>
    </row>
    <row r="97" spans="1:65" s="2" customFormat="1" ht="16.5" customHeight="1" x14ac:dyDescent="0.2">
      <c r="A97" s="36"/>
      <c r="B97" s="37"/>
      <c r="C97" s="176" t="s">
        <v>240</v>
      </c>
      <c r="D97" s="176" t="s">
        <v>181</v>
      </c>
      <c r="E97" s="177" t="s">
        <v>1366</v>
      </c>
      <c r="F97" s="178" t="s">
        <v>1367</v>
      </c>
      <c r="G97" s="179" t="s">
        <v>556</v>
      </c>
      <c r="H97" s="180">
        <v>1</v>
      </c>
      <c r="I97" s="181"/>
      <c r="J97" s="182">
        <f t="shared" si="0"/>
        <v>0</v>
      </c>
      <c r="K97" s="178" t="s">
        <v>19</v>
      </c>
      <c r="L97" s="41"/>
      <c r="M97" s="183" t="s">
        <v>19</v>
      </c>
      <c r="N97" s="184" t="s">
        <v>45</v>
      </c>
      <c r="O97" s="66"/>
      <c r="P97" s="185">
        <f t="shared" si="1"/>
        <v>0</v>
      </c>
      <c r="Q97" s="185">
        <v>0</v>
      </c>
      <c r="R97" s="185">
        <f t="shared" si="2"/>
        <v>0</v>
      </c>
      <c r="S97" s="185">
        <v>0</v>
      </c>
      <c r="T97" s="186">
        <f t="shared" si="3"/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7" t="s">
        <v>287</v>
      </c>
      <c r="AT97" s="187" t="s">
        <v>181</v>
      </c>
      <c r="AU97" s="187" t="s">
        <v>101</v>
      </c>
      <c r="AY97" s="19" t="s">
        <v>179</v>
      </c>
      <c r="BE97" s="188">
        <f t="shared" si="4"/>
        <v>0</v>
      </c>
      <c r="BF97" s="188">
        <f t="shared" si="5"/>
        <v>0</v>
      </c>
      <c r="BG97" s="188">
        <f t="shared" si="6"/>
        <v>0</v>
      </c>
      <c r="BH97" s="188">
        <f t="shared" si="7"/>
        <v>0</v>
      </c>
      <c r="BI97" s="188">
        <f t="shared" si="8"/>
        <v>0</v>
      </c>
      <c r="BJ97" s="19" t="s">
        <v>82</v>
      </c>
      <c r="BK97" s="188">
        <f t="shared" si="9"/>
        <v>0</v>
      </c>
      <c r="BL97" s="19" t="s">
        <v>287</v>
      </c>
      <c r="BM97" s="187" t="s">
        <v>1368</v>
      </c>
    </row>
    <row r="98" spans="1:65" s="2" customFormat="1" ht="16.5" customHeight="1" x14ac:dyDescent="0.2">
      <c r="A98" s="36"/>
      <c r="B98" s="37"/>
      <c r="C98" s="176" t="s">
        <v>247</v>
      </c>
      <c r="D98" s="176" t="s">
        <v>181</v>
      </c>
      <c r="E98" s="177" t="s">
        <v>1369</v>
      </c>
      <c r="F98" s="178" t="s">
        <v>1370</v>
      </c>
      <c r="G98" s="179" t="s">
        <v>556</v>
      </c>
      <c r="H98" s="180">
        <v>1</v>
      </c>
      <c r="I98" s="181"/>
      <c r="J98" s="182">
        <f t="shared" si="0"/>
        <v>0</v>
      </c>
      <c r="K98" s="178" t="s">
        <v>19</v>
      </c>
      <c r="L98" s="41"/>
      <c r="M98" s="183" t="s">
        <v>19</v>
      </c>
      <c r="N98" s="184" t="s">
        <v>45</v>
      </c>
      <c r="O98" s="66"/>
      <c r="P98" s="185">
        <f t="shared" si="1"/>
        <v>0</v>
      </c>
      <c r="Q98" s="185">
        <v>0</v>
      </c>
      <c r="R98" s="185">
        <f t="shared" si="2"/>
        <v>0</v>
      </c>
      <c r="S98" s="185">
        <v>0</v>
      </c>
      <c r="T98" s="186">
        <f t="shared" si="3"/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7" t="s">
        <v>287</v>
      </c>
      <c r="AT98" s="187" t="s">
        <v>181</v>
      </c>
      <c r="AU98" s="187" t="s">
        <v>101</v>
      </c>
      <c r="AY98" s="19" t="s">
        <v>179</v>
      </c>
      <c r="BE98" s="188">
        <f t="shared" si="4"/>
        <v>0</v>
      </c>
      <c r="BF98" s="188">
        <f t="shared" si="5"/>
        <v>0</v>
      </c>
      <c r="BG98" s="188">
        <f t="shared" si="6"/>
        <v>0</v>
      </c>
      <c r="BH98" s="188">
        <f t="shared" si="7"/>
        <v>0</v>
      </c>
      <c r="BI98" s="188">
        <f t="shared" si="8"/>
        <v>0</v>
      </c>
      <c r="BJ98" s="19" t="s">
        <v>82</v>
      </c>
      <c r="BK98" s="188">
        <f t="shared" si="9"/>
        <v>0</v>
      </c>
      <c r="BL98" s="19" t="s">
        <v>287</v>
      </c>
      <c r="BM98" s="187" t="s">
        <v>1371</v>
      </c>
    </row>
    <row r="99" spans="1:65" s="2" customFormat="1" ht="39" x14ac:dyDescent="0.2">
      <c r="A99" s="36"/>
      <c r="B99" s="37"/>
      <c r="C99" s="38"/>
      <c r="D99" s="196" t="s">
        <v>300</v>
      </c>
      <c r="E99" s="38"/>
      <c r="F99" s="237" t="s">
        <v>1372</v>
      </c>
      <c r="G99" s="38"/>
      <c r="H99" s="38"/>
      <c r="I99" s="191"/>
      <c r="J99" s="38"/>
      <c r="K99" s="38"/>
      <c r="L99" s="41"/>
      <c r="M99" s="192"/>
      <c r="N99" s="193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300</v>
      </c>
      <c r="AU99" s="19" t="s">
        <v>101</v>
      </c>
    </row>
    <row r="100" spans="1:65" s="2" customFormat="1" ht="21.75" customHeight="1" x14ac:dyDescent="0.2">
      <c r="A100" s="36"/>
      <c r="B100" s="37"/>
      <c r="C100" s="176" t="s">
        <v>252</v>
      </c>
      <c r="D100" s="176" t="s">
        <v>181</v>
      </c>
      <c r="E100" s="177" t="s">
        <v>1373</v>
      </c>
      <c r="F100" s="178" t="s">
        <v>1374</v>
      </c>
      <c r="G100" s="179" t="s">
        <v>556</v>
      </c>
      <c r="H100" s="180">
        <v>1</v>
      </c>
      <c r="I100" s="181"/>
      <c r="J100" s="182">
        <f>ROUND(I100*H100,2)</f>
        <v>0</v>
      </c>
      <c r="K100" s="178" t="s">
        <v>19</v>
      </c>
      <c r="L100" s="41"/>
      <c r="M100" s="183" t="s">
        <v>19</v>
      </c>
      <c r="N100" s="184" t="s">
        <v>45</v>
      </c>
      <c r="O100" s="66"/>
      <c r="P100" s="185">
        <f>O100*H100</f>
        <v>0</v>
      </c>
      <c r="Q100" s="185">
        <v>0</v>
      </c>
      <c r="R100" s="185">
        <f>Q100*H100</f>
        <v>0</v>
      </c>
      <c r="S100" s="185">
        <v>0</v>
      </c>
      <c r="T100" s="186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7" t="s">
        <v>287</v>
      </c>
      <c r="AT100" s="187" t="s">
        <v>181</v>
      </c>
      <c r="AU100" s="187" t="s">
        <v>101</v>
      </c>
      <c r="AY100" s="19" t="s">
        <v>179</v>
      </c>
      <c r="BE100" s="188">
        <f>IF(N100="základní",J100,0)</f>
        <v>0</v>
      </c>
      <c r="BF100" s="188">
        <f>IF(N100="snížená",J100,0)</f>
        <v>0</v>
      </c>
      <c r="BG100" s="188">
        <f>IF(N100="zákl. přenesená",J100,0)</f>
        <v>0</v>
      </c>
      <c r="BH100" s="188">
        <f>IF(N100="sníž. přenesená",J100,0)</f>
        <v>0</v>
      </c>
      <c r="BI100" s="188">
        <f>IF(N100="nulová",J100,0)</f>
        <v>0</v>
      </c>
      <c r="BJ100" s="19" t="s">
        <v>82</v>
      </c>
      <c r="BK100" s="188">
        <f>ROUND(I100*H100,2)</f>
        <v>0</v>
      </c>
      <c r="BL100" s="19" t="s">
        <v>287</v>
      </c>
      <c r="BM100" s="187" t="s">
        <v>1375</v>
      </c>
    </row>
    <row r="101" spans="1:65" s="2" customFormat="1" ht="39" x14ac:dyDescent="0.2">
      <c r="A101" s="36"/>
      <c r="B101" s="37"/>
      <c r="C101" s="38"/>
      <c r="D101" s="196" t="s">
        <v>300</v>
      </c>
      <c r="E101" s="38"/>
      <c r="F101" s="237" t="s">
        <v>1372</v>
      </c>
      <c r="G101" s="38"/>
      <c r="H101" s="38"/>
      <c r="I101" s="191"/>
      <c r="J101" s="38"/>
      <c r="K101" s="38"/>
      <c r="L101" s="41"/>
      <c r="M101" s="192"/>
      <c r="N101" s="193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300</v>
      </c>
      <c r="AU101" s="19" t="s">
        <v>101</v>
      </c>
    </row>
    <row r="102" spans="1:65" s="2" customFormat="1" ht="24.2" customHeight="1" x14ac:dyDescent="0.2">
      <c r="A102" s="36"/>
      <c r="B102" s="37"/>
      <c r="C102" s="176" t="s">
        <v>8</v>
      </c>
      <c r="D102" s="176" t="s">
        <v>181</v>
      </c>
      <c r="E102" s="177" t="s">
        <v>1376</v>
      </c>
      <c r="F102" s="178" t="s">
        <v>1377</v>
      </c>
      <c r="G102" s="179" t="s">
        <v>556</v>
      </c>
      <c r="H102" s="180">
        <v>1</v>
      </c>
      <c r="I102" s="181"/>
      <c r="J102" s="182">
        <f>ROUND(I102*H102,2)</f>
        <v>0</v>
      </c>
      <c r="K102" s="178" t="s">
        <v>19</v>
      </c>
      <c r="L102" s="41"/>
      <c r="M102" s="183" t="s">
        <v>19</v>
      </c>
      <c r="N102" s="184" t="s">
        <v>45</v>
      </c>
      <c r="O102" s="66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7" t="s">
        <v>287</v>
      </c>
      <c r="AT102" s="187" t="s">
        <v>181</v>
      </c>
      <c r="AU102" s="187" t="s">
        <v>101</v>
      </c>
      <c r="AY102" s="19" t="s">
        <v>179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19" t="s">
        <v>82</v>
      </c>
      <c r="BK102" s="188">
        <f>ROUND(I102*H102,2)</f>
        <v>0</v>
      </c>
      <c r="BL102" s="19" t="s">
        <v>287</v>
      </c>
      <c r="BM102" s="187" t="s">
        <v>1378</v>
      </c>
    </row>
    <row r="103" spans="1:65" s="2" customFormat="1" ht="24.2" customHeight="1" x14ac:dyDescent="0.2">
      <c r="A103" s="36"/>
      <c r="B103" s="37"/>
      <c r="C103" s="176" t="s">
        <v>264</v>
      </c>
      <c r="D103" s="176" t="s">
        <v>181</v>
      </c>
      <c r="E103" s="177" t="s">
        <v>1379</v>
      </c>
      <c r="F103" s="178" t="s">
        <v>1380</v>
      </c>
      <c r="G103" s="179" t="s">
        <v>556</v>
      </c>
      <c r="H103" s="180">
        <v>1</v>
      </c>
      <c r="I103" s="181"/>
      <c r="J103" s="182">
        <f>ROUND(I103*H103,2)</f>
        <v>0</v>
      </c>
      <c r="K103" s="178" t="s">
        <v>19</v>
      </c>
      <c r="L103" s="41"/>
      <c r="M103" s="183" t="s">
        <v>19</v>
      </c>
      <c r="N103" s="184" t="s">
        <v>45</v>
      </c>
      <c r="O103" s="66"/>
      <c r="P103" s="185">
        <f>O103*H103</f>
        <v>0</v>
      </c>
      <c r="Q103" s="185">
        <v>0</v>
      </c>
      <c r="R103" s="185">
        <f>Q103*H103</f>
        <v>0</v>
      </c>
      <c r="S103" s="185">
        <v>0</v>
      </c>
      <c r="T103" s="186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7" t="s">
        <v>287</v>
      </c>
      <c r="AT103" s="187" t="s">
        <v>181</v>
      </c>
      <c r="AU103" s="187" t="s">
        <v>101</v>
      </c>
      <c r="AY103" s="19" t="s">
        <v>179</v>
      </c>
      <c r="BE103" s="188">
        <f>IF(N103="základní",J103,0)</f>
        <v>0</v>
      </c>
      <c r="BF103" s="188">
        <f>IF(N103="snížená",J103,0)</f>
        <v>0</v>
      </c>
      <c r="BG103" s="188">
        <f>IF(N103="zákl. přenesená",J103,0)</f>
        <v>0</v>
      </c>
      <c r="BH103" s="188">
        <f>IF(N103="sníž. přenesená",J103,0)</f>
        <v>0</v>
      </c>
      <c r="BI103" s="188">
        <f>IF(N103="nulová",J103,0)</f>
        <v>0</v>
      </c>
      <c r="BJ103" s="19" t="s">
        <v>82</v>
      </c>
      <c r="BK103" s="188">
        <f>ROUND(I103*H103,2)</f>
        <v>0</v>
      </c>
      <c r="BL103" s="19" t="s">
        <v>287</v>
      </c>
      <c r="BM103" s="187" t="s">
        <v>1381</v>
      </c>
    </row>
    <row r="104" spans="1:65" s="2" customFormat="1" ht="39" x14ac:dyDescent="0.2">
      <c r="A104" s="36"/>
      <c r="B104" s="37"/>
      <c r="C104" s="38"/>
      <c r="D104" s="196" t="s">
        <v>300</v>
      </c>
      <c r="E104" s="38"/>
      <c r="F104" s="237" t="s">
        <v>1382</v>
      </c>
      <c r="G104" s="38"/>
      <c r="H104" s="38"/>
      <c r="I104" s="191"/>
      <c r="J104" s="38"/>
      <c r="K104" s="38"/>
      <c r="L104" s="41"/>
      <c r="M104" s="192"/>
      <c r="N104" s="193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300</v>
      </c>
      <c r="AU104" s="19" t="s">
        <v>101</v>
      </c>
    </row>
    <row r="105" spans="1:65" s="2" customFormat="1" ht="16.5" customHeight="1" x14ac:dyDescent="0.2">
      <c r="A105" s="36"/>
      <c r="B105" s="37"/>
      <c r="C105" s="176" t="s">
        <v>273</v>
      </c>
      <c r="D105" s="176" t="s">
        <v>181</v>
      </c>
      <c r="E105" s="177" t="s">
        <v>1383</v>
      </c>
      <c r="F105" s="178" t="s">
        <v>1384</v>
      </c>
      <c r="G105" s="179" t="s">
        <v>556</v>
      </c>
      <c r="H105" s="180">
        <v>1</v>
      </c>
      <c r="I105" s="181"/>
      <c r="J105" s="182">
        <f>ROUND(I105*H105,2)</f>
        <v>0</v>
      </c>
      <c r="K105" s="178" t="s">
        <v>19</v>
      </c>
      <c r="L105" s="41"/>
      <c r="M105" s="183" t="s">
        <v>19</v>
      </c>
      <c r="N105" s="184" t="s">
        <v>45</v>
      </c>
      <c r="O105" s="66"/>
      <c r="P105" s="185">
        <f>O105*H105</f>
        <v>0</v>
      </c>
      <c r="Q105" s="185">
        <v>0</v>
      </c>
      <c r="R105" s="185">
        <f>Q105*H105</f>
        <v>0</v>
      </c>
      <c r="S105" s="185">
        <v>0</v>
      </c>
      <c r="T105" s="186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7" t="s">
        <v>287</v>
      </c>
      <c r="AT105" s="187" t="s">
        <v>181</v>
      </c>
      <c r="AU105" s="187" t="s">
        <v>101</v>
      </c>
      <c r="AY105" s="19" t="s">
        <v>179</v>
      </c>
      <c r="BE105" s="188">
        <f>IF(N105="základní",J105,0)</f>
        <v>0</v>
      </c>
      <c r="BF105" s="188">
        <f>IF(N105="snížená",J105,0)</f>
        <v>0</v>
      </c>
      <c r="BG105" s="188">
        <f>IF(N105="zákl. přenesená",J105,0)</f>
        <v>0</v>
      </c>
      <c r="BH105" s="188">
        <f>IF(N105="sníž. přenesená",J105,0)</f>
        <v>0</v>
      </c>
      <c r="BI105" s="188">
        <f>IF(N105="nulová",J105,0)</f>
        <v>0</v>
      </c>
      <c r="BJ105" s="19" t="s">
        <v>82</v>
      </c>
      <c r="BK105" s="188">
        <f>ROUND(I105*H105,2)</f>
        <v>0</v>
      </c>
      <c r="BL105" s="19" t="s">
        <v>287</v>
      </c>
      <c r="BM105" s="187" t="s">
        <v>1385</v>
      </c>
    </row>
    <row r="106" spans="1:65" s="2" customFormat="1" ht="39" x14ac:dyDescent="0.2">
      <c r="A106" s="36"/>
      <c r="B106" s="37"/>
      <c r="C106" s="38"/>
      <c r="D106" s="196" t="s">
        <v>300</v>
      </c>
      <c r="E106" s="38"/>
      <c r="F106" s="237" t="s">
        <v>1382</v>
      </c>
      <c r="G106" s="38"/>
      <c r="H106" s="38"/>
      <c r="I106" s="191"/>
      <c r="J106" s="38"/>
      <c r="K106" s="38"/>
      <c r="L106" s="41"/>
      <c r="M106" s="192"/>
      <c r="N106" s="193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300</v>
      </c>
      <c r="AU106" s="19" t="s">
        <v>101</v>
      </c>
    </row>
    <row r="107" spans="1:65" s="2" customFormat="1" ht="16.5" customHeight="1" x14ac:dyDescent="0.2">
      <c r="A107" s="36"/>
      <c r="B107" s="37"/>
      <c r="C107" s="176" t="s">
        <v>279</v>
      </c>
      <c r="D107" s="176" t="s">
        <v>181</v>
      </c>
      <c r="E107" s="177" t="s">
        <v>1386</v>
      </c>
      <c r="F107" s="178" t="s">
        <v>1387</v>
      </c>
      <c r="G107" s="179" t="s">
        <v>556</v>
      </c>
      <c r="H107" s="180">
        <v>1</v>
      </c>
      <c r="I107" s="181"/>
      <c r="J107" s="182">
        <f>ROUND(I107*H107,2)</f>
        <v>0</v>
      </c>
      <c r="K107" s="178" t="s">
        <v>19</v>
      </c>
      <c r="L107" s="41"/>
      <c r="M107" s="183" t="s">
        <v>19</v>
      </c>
      <c r="N107" s="184" t="s">
        <v>45</v>
      </c>
      <c r="O107" s="66"/>
      <c r="P107" s="185">
        <f>O107*H107</f>
        <v>0</v>
      </c>
      <c r="Q107" s="185">
        <v>0</v>
      </c>
      <c r="R107" s="185">
        <f>Q107*H107</f>
        <v>0</v>
      </c>
      <c r="S107" s="185">
        <v>0</v>
      </c>
      <c r="T107" s="186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7" t="s">
        <v>287</v>
      </c>
      <c r="AT107" s="187" t="s">
        <v>181</v>
      </c>
      <c r="AU107" s="187" t="s">
        <v>101</v>
      </c>
      <c r="AY107" s="19" t="s">
        <v>179</v>
      </c>
      <c r="BE107" s="188">
        <f>IF(N107="základní",J107,0)</f>
        <v>0</v>
      </c>
      <c r="BF107" s="188">
        <f>IF(N107="snížená",J107,0)</f>
        <v>0</v>
      </c>
      <c r="BG107" s="188">
        <f>IF(N107="zákl. přenesená",J107,0)</f>
        <v>0</v>
      </c>
      <c r="BH107" s="188">
        <f>IF(N107="sníž. přenesená",J107,0)</f>
        <v>0</v>
      </c>
      <c r="BI107" s="188">
        <f>IF(N107="nulová",J107,0)</f>
        <v>0</v>
      </c>
      <c r="BJ107" s="19" t="s">
        <v>82</v>
      </c>
      <c r="BK107" s="188">
        <f>ROUND(I107*H107,2)</f>
        <v>0</v>
      </c>
      <c r="BL107" s="19" t="s">
        <v>287</v>
      </c>
      <c r="BM107" s="187" t="s">
        <v>1388</v>
      </c>
    </row>
    <row r="108" spans="1:65" s="2" customFormat="1" ht="39" x14ac:dyDescent="0.2">
      <c r="A108" s="36"/>
      <c r="B108" s="37"/>
      <c r="C108" s="38"/>
      <c r="D108" s="196" t="s">
        <v>300</v>
      </c>
      <c r="E108" s="38"/>
      <c r="F108" s="237" t="s">
        <v>1382</v>
      </c>
      <c r="G108" s="38"/>
      <c r="H108" s="38"/>
      <c r="I108" s="191"/>
      <c r="J108" s="38"/>
      <c r="K108" s="38"/>
      <c r="L108" s="41"/>
      <c r="M108" s="192"/>
      <c r="N108" s="193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300</v>
      </c>
      <c r="AU108" s="19" t="s">
        <v>101</v>
      </c>
    </row>
    <row r="109" spans="1:65" s="2" customFormat="1" ht="16.5" customHeight="1" x14ac:dyDescent="0.2">
      <c r="A109" s="36"/>
      <c r="B109" s="37"/>
      <c r="C109" s="176" t="s">
        <v>287</v>
      </c>
      <c r="D109" s="176" t="s">
        <v>181</v>
      </c>
      <c r="E109" s="177" t="s">
        <v>1389</v>
      </c>
      <c r="F109" s="178" t="s">
        <v>1390</v>
      </c>
      <c r="G109" s="179" t="s">
        <v>556</v>
      </c>
      <c r="H109" s="180">
        <v>8</v>
      </c>
      <c r="I109" s="181"/>
      <c r="J109" s="182">
        <f>ROUND(I109*H109,2)</f>
        <v>0</v>
      </c>
      <c r="K109" s="178" t="s">
        <v>19</v>
      </c>
      <c r="L109" s="41"/>
      <c r="M109" s="183" t="s">
        <v>19</v>
      </c>
      <c r="N109" s="184" t="s">
        <v>45</v>
      </c>
      <c r="O109" s="66"/>
      <c r="P109" s="185">
        <f>O109*H109</f>
        <v>0</v>
      </c>
      <c r="Q109" s="185">
        <v>0</v>
      </c>
      <c r="R109" s="185">
        <f>Q109*H109</f>
        <v>0</v>
      </c>
      <c r="S109" s="185">
        <v>0</v>
      </c>
      <c r="T109" s="186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7" t="s">
        <v>287</v>
      </c>
      <c r="AT109" s="187" t="s">
        <v>181</v>
      </c>
      <c r="AU109" s="187" t="s">
        <v>101</v>
      </c>
      <c r="AY109" s="19" t="s">
        <v>179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19" t="s">
        <v>82</v>
      </c>
      <c r="BK109" s="188">
        <f>ROUND(I109*H109,2)</f>
        <v>0</v>
      </c>
      <c r="BL109" s="19" t="s">
        <v>287</v>
      </c>
      <c r="BM109" s="187" t="s">
        <v>1391</v>
      </c>
    </row>
    <row r="110" spans="1:65" s="2" customFormat="1" ht="87.75" x14ac:dyDescent="0.2">
      <c r="A110" s="36"/>
      <c r="B110" s="37"/>
      <c r="C110" s="38"/>
      <c r="D110" s="196" t="s">
        <v>300</v>
      </c>
      <c r="E110" s="38"/>
      <c r="F110" s="237" t="s">
        <v>1392</v>
      </c>
      <c r="G110" s="38"/>
      <c r="H110" s="38"/>
      <c r="I110" s="191"/>
      <c r="J110" s="38"/>
      <c r="K110" s="38"/>
      <c r="L110" s="41"/>
      <c r="M110" s="192"/>
      <c r="N110" s="193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300</v>
      </c>
      <c r="AU110" s="19" t="s">
        <v>101</v>
      </c>
    </row>
    <row r="111" spans="1:65" s="2" customFormat="1" ht="16.5" customHeight="1" x14ac:dyDescent="0.2">
      <c r="A111" s="36"/>
      <c r="B111" s="37"/>
      <c r="C111" s="176" t="s">
        <v>291</v>
      </c>
      <c r="D111" s="176" t="s">
        <v>181</v>
      </c>
      <c r="E111" s="177" t="s">
        <v>1393</v>
      </c>
      <c r="F111" s="178" t="s">
        <v>1394</v>
      </c>
      <c r="G111" s="179" t="s">
        <v>556</v>
      </c>
      <c r="H111" s="180">
        <v>6</v>
      </c>
      <c r="I111" s="181"/>
      <c r="J111" s="182">
        <f t="shared" ref="J111:J131" si="10">ROUND(I111*H111,2)</f>
        <v>0</v>
      </c>
      <c r="K111" s="178" t="s">
        <v>19</v>
      </c>
      <c r="L111" s="41"/>
      <c r="M111" s="183" t="s">
        <v>19</v>
      </c>
      <c r="N111" s="184" t="s">
        <v>45</v>
      </c>
      <c r="O111" s="66"/>
      <c r="P111" s="185">
        <f t="shared" ref="P111:P131" si="11">O111*H111</f>
        <v>0</v>
      </c>
      <c r="Q111" s="185">
        <v>0</v>
      </c>
      <c r="R111" s="185">
        <f t="shared" ref="R111:R131" si="12">Q111*H111</f>
        <v>0</v>
      </c>
      <c r="S111" s="185">
        <v>0</v>
      </c>
      <c r="T111" s="186">
        <f t="shared" ref="T111:T131" si="13"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7" t="s">
        <v>287</v>
      </c>
      <c r="AT111" s="187" t="s">
        <v>181</v>
      </c>
      <c r="AU111" s="187" t="s">
        <v>101</v>
      </c>
      <c r="AY111" s="19" t="s">
        <v>179</v>
      </c>
      <c r="BE111" s="188">
        <f t="shared" ref="BE111:BE131" si="14">IF(N111="základní",J111,0)</f>
        <v>0</v>
      </c>
      <c r="BF111" s="188">
        <f t="shared" ref="BF111:BF131" si="15">IF(N111="snížená",J111,0)</f>
        <v>0</v>
      </c>
      <c r="BG111" s="188">
        <f t="shared" ref="BG111:BG131" si="16">IF(N111="zákl. přenesená",J111,0)</f>
        <v>0</v>
      </c>
      <c r="BH111" s="188">
        <f t="shared" ref="BH111:BH131" si="17">IF(N111="sníž. přenesená",J111,0)</f>
        <v>0</v>
      </c>
      <c r="BI111" s="188">
        <f t="shared" ref="BI111:BI131" si="18">IF(N111="nulová",J111,0)</f>
        <v>0</v>
      </c>
      <c r="BJ111" s="19" t="s">
        <v>82</v>
      </c>
      <c r="BK111" s="188">
        <f t="shared" ref="BK111:BK131" si="19">ROUND(I111*H111,2)</f>
        <v>0</v>
      </c>
      <c r="BL111" s="19" t="s">
        <v>287</v>
      </c>
      <c r="BM111" s="187" t="s">
        <v>1395</v>
      </c>
    </row>
    <row r="112" spans="1:65" s="2" customFormat="1" ht="16.5" customHeight="1" x14ac:dyDescent="0.2">
      <c r="A112" s="36"/>
      <c r="B112" s="37"/>
      <c r="C112" s="176" t="s">
        <v>295</v>
      </c>
      <c r="D112" s="176" t="s">
        <v>181</v>
      </c>
      <c r="E112" s="177" t="s">
        <v>1396</v>
      </c>
      <c r="F112" s="178" t="s">
        <v>1397</v>
      </c>
      <c r="G112" s="179" t="s">
        <v>556</v>
      </c>
      <c r="H112" s="180">
        <v>8</v>
      </c>
      <c r="I112" s="181"/>
      <c r="J112" s="182">
        <f t="shared" si="10"/>
        <v>0</v>
      </c>
      <c r="K112" s="178" t="s">
        <v>19</v>
      </c>
      <c r="L112" s="41"/>
      <c r="M112" s="183" t="s">
        <v>19</v>
      </c>
      <c r="N112" s="184" t="s">
        <v>45</v>
      </c>
      <c r="O112" s="66"/>
      <c r="P112" s="185">
        <f t="shared" si="11"/>
        <v>0</v>
      </c>
      <c r="Q112" s="185">
        <v>0</v>
      </c>
      <c r="R112" s="185">
        <f t="shared" si="12"/>
        <v>0</v>
      </c>
      <c r="S112" s="185">
        <v>0</v>
      </c>
      <c r="T112" s="186">
        <f t="shared" si="13"/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7" t="s">
        <v>287</v>
      </c>
      <c r="AT112" s="187" t="s">
        <v>181</v>
      </c>
      <c r="AU112" s="187" t="s">
        <v>101</v>
      </c>
      <c r="AY112" s="19" t="s">
        <v>179</v>
      </c>
      <c r="BE112" s="188">
        <f t="shared" si="14"/>
        <v>0</v>
      </c>
      <c r="BF112" s="188">
        <f t="shared" si="15"/>
        <v>0</v>
      </c>
      <c r="BG112" s="188">
        <f t="shared" si="16"/>
        <v>0</v>
      </c>
      <c r="BH112" s="188">
        <f t="shared" si="17"/>
        <v>0</v>
      </c>
      <c r="BI112" s="188">
        <f t="shared" si="18"/>
        <v>0</v>
      </c>
      <c r="BJ112" s="19" t="s">
        <v>82</v>
      </c>
      <c r="BK112" s="188">
        <f t="shared" si="19"/>
        <v>0</v>
      </c>
      <c r="BL112" s="19" t="s">
        <v>287</v>
      </c>
      <c r="BM112" s="187" t="s">
        <v>1398</v>
      </c>
    </row>
    <row r="113" spans="1:65" s="2" customFormat="1" ht="24.2" customHeight="1" x14ac:dyDescent="0.2">
      <c r="A113" s="36"/>
      <c r="B113" s="37"/>
      <c r="C113" s="176" t="s">
        <v>303</v>
      </c>
      <c r="D113" s="176" t="s">
        <v>181</v>
      </c>
      <c r="E113" s="177" t="s">
        <v>1399</v>
      </c>
      <c r="F113" s="178" t="s">
        <v>1400</v>
      </c>
      <c r="G113" s="179" t="s">
        <v>556</v>
      </c>
      <c r="H113" s="180">
        <v>1</v>
      </c>
      <c r="I113" s="181"/>
      <c r="J113" s="182">
        <f t="shared" si="10"/>
        <v>0</v>
      </c>
      <c r="K113" s="178" t="s">
        <v>19</v>
      </c>
      <c r="L113" s="41"/>
      <c r="M113" s="183" t="s">
        <v>19</v>
      </c>
      <c r="N113" s="184" t="s">
        <v>45</v>
      </c>
      <c r="O113" s="66"/>
      <c r="P113" s="185">
        <f t="shared" si="11"/>
        <v>0</v>
      </c>
      <c r="Q113" s="185">
        <v>0</v>
      </c>
      <c r="R113" s="185">
        <f t="shared" si="12"/>
        <v>0</v>
      </c>
      <c r="S113" s="185">
        <v>0</v>
      </c>
      <c r="T113" s="186">
        <f t="shared" si="13"/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7" t="s">
        <v>287</v>
      </c>
      <c r="AT113" s="187" t="s">
        <v>181</v>
      </c>
      <c r="AU113" s="187" t="s">
        <v>101</v>
      </c>
      <c r="AY113" s="19" t="s">
        <v>179</v>
      </c>
      <c r="BE113" s="188">
        <f t="shared" si="14"/>
        <v>0</v>
      </c>
      <c r="BF113" s="188">
        <f t="shared" si="15"/>
        <v>0</v>
      </c>
      <c r="BG113" s="188">
        <f t="shared" si="16"/>
        <v>0</v>
      </c>
      <c r="BH113" s="188">
        <f t="shared" si="17"/>
        <v>0</v>
      </c>
      <c r="BI113" s="188">
        <f t="shared" si="18"/>
        <v>0</v>
      </c>
      <c r="BJ113" s="19" t="s">
        <v>82</v>
      </c>
      <c r="BK113" s="188">
        <f t="shared" si="19"/>
        <v>0</v>
      </c>
      <c r="BL113" s="19" t="s">
        <v>287</v>
      </c>
      <c r="BM113" s="187" t="s">
        <v>1401</v>
      </c>
    </row>
    <row r="114" spans="1:65" s="2" customFormat="1" ht="16.5" customHeight="1" x14ac:dyDescent="0.2">
      <c r="A114" s="36"/>
      <c r="B114" s="37"/>
      <c r="C114" s="176" t="s">
        <v>312</v>
      </c>
      <c r="D114" s="176" t="s">
        <v>181</v>
      </c>
      <c r="E114" s="177" t="s">
        <v>1402</v>
      </c>
      <c r="F114" s="178" t="s">
        <v>1403</v>
      </c>
      <c r="G114" s="179" t="s">
        <v>556</v>
      </c>
      <c r="H114" s="180">
        <v>1</v>
      </c>
      <c r="I114" s="181"/>
      <c r="J114" s="182">
        <f t="shared" si="10"/>
        <v>0</v>
      </c>
      <c r="K114" s="178" t="s">
        <v>19</v>
      </c>
      <c r="L114" s="41"/>
      <c r="M114" s="183" t="s">
        <v>19</v>
      </c>
      <c r="N114" s="184" t="s">
        <v>45</v>
      </c>
      <c r="O114" s="66"/>
      <c r="P114" s="185">
        <f t="shared" si="11"/>
        <v>0</v>
      </c>
      <c r="Q114" s="185">
        <v>0</v>
      </c>
      <c r="R114" s="185">
        <f t="shared" si="12"/>
        <v>0</v>
      </c>
      <c r="S114" s="185">
        <v>0</v>
      </c>
      <c r="T114" s="186">
        <f t="shared" si="13"/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7" t="s">
        <v>287</v>
      </c>
      <c r="AT114" s="187" t="s">
        <v>181</v>
      </c>
      <c r="AU114" s="187" t="s">
        <v>101</v>
      </c>
      <c r="AY114" s="19" t="s">
        <v>179</v>
      </c>
      <c r="BE114" s="188">
        <f t="shared" si="14"/>
        <v>0</v>
      </c>
      <c r="BF114" s="188">
        <f t="shared" si="15"/>
        <v>0</v>
      </c>
      <c r="BG114" s="188">
        <f t="shared" si="16"/>
        <v>0</v>
      </c>
      <c r="BH114" s="188">
        <f t="shared" si="17"/>
        <v>0</v>
      </c>
      <c r="BI114" s="188">
        <f t="shared" si="18"/>
        <v>0</v>
      </c>
      <c r="BJ114" s="19" t="s">
        <v>82</v>
      </c>
      <c r="BK114" s="188">
        <f t="shared" si="19"/>
        <v>0</v>
      </c>
      <c r="BL114" s="19" t="s">
        <v>287</v>
      </c>
      <c r="BM114" s="187" t="s">
        <v>1404</v>
      </c>
    </row>
    <row r="115" spans="1:65" s="2" customFormat="1" ht="24.2" customHeight="1" x14ac:dyDescent="0.2">
      <c r="A115" s="36"/>
      <c r="B115" s="37"/>
      <c r="C115" s="176" t="s">
        <v>7</v>
      </c>
      <c r="D115" s="176" t="s">
        <v>181</v>
      </c>
      <c r="E115" s="177" t="s">
        <v>1405</v>
      </c>
      <c r="F115" s="178" t="s">
        <v>1406</v>
      </c>
      <c r="G115" s="179" t="s">
        <v>556</v>
      </c>
      <c r="H115" s="180">
        <v>2</v>
      </c>
      <c r="I115" s="181"/>
      <c r="J115" s="182">
        <f t="shared" si="10"/>
        <v>0</v>
      </c>
      <c r="K115" s="178" t="s">
        <v>19</v>
      </c>
      <c r="L115" s="41"/>
      <c r="M115" s="183" t="s">
        <v>19</v>
      </c>
      <c r="N115" s="184" t="s">
        <v>45</v>
      </c>
      <c r="O115" s="66"/>
      <c r="P115" s="185">
        <f t="shared" si="11"/>
        <v>0</v>
      </c>
      <c r="Q115" s="185">
        <v>0</v>
      </c>
      <c r="R115" s="185">
        <f t="shared" si="12"/>
        <v>0</v>
      </c>
      <c r="S115" s="185">
        <v>0</v>
      </c>
      <c r="T115" s="186">
        <f t="shared" si="13"/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7" t="s">
        <v>287</v>
      </c>
      <c r="AT115" s="187" t="s">
        <v>181</v>
      </c>
      <c r="AU115" s="187" t="s">
        <v>101</v>
      </c>
      <c r="AY115" s="19" t="s">
        <v>179</v>
      </c>
      <c r="BE115" s="188">
        <f t="shared" si="14"/>
        <v>0</v>
      </c>
      <c r="BF115" s="188">
        <f t="shared" si="15"/>
        <v>0</v>
      </c>
      <c r="BG115" s="188">
        <f t="shared" si="16"/>
        <v>0</v>
      </c>
      <c r="BH115" s="188">
        <f t="shared" si="17"/>
        <v>0</v>
      </c>
      <c r="BI115" s="188">
        <f t="shared" si="18"/>
        <v>0</v>
      </c>
      <c r="BJ115" s="19" t="s">
        <v>82</v>
      </c>
      <c r="BK115" s="188">
        <f t="shared" si="19"/>
        <v>0</v>
      </c>
      <c r="BL115" s="19" t="s">
        <v>287</v>
      </c>
      <c r="BM115" s="187" t="s">
        <v>1407</v>
      </c>
    </row>
    <row r="116" spans="1:65" s="2" customFormat="1" ht="16.5" customHeight="1" x14ac:dyDescent="0.2">
      <c r="A116" s="36"/>
      <c r="B116" s="37"/>
      <c r="C116" s="176" t="s">
        <v>324</v>
      </c>
      <c r="D116" s="176" t="s">
        <v>181</v>
      </c>
      <c r="E116" s="177" t="s">
        <v>1408</v>
      </c>
      <c r="F116" s="178" t="s">
        <v>1409</v>
      </c>
      <c r="G116" s="179" t="s">
        <v>556</v>
      </c>
      <c r="H116" s="180">
        <v>2</v>
      </c>
      <c r="I116" s="181"/>
      <c r="J116" s="182">
        <f t="shared" si="10"/>
        <v>0</v>
      </c>
      <c r="K116" s="178" t="s">
        <v>19</v>
      </c>
      <c r="L116" s="41"/>
      <c r="M116" s="183" t="s">
        <v>19</v>
      </c>
      <c r="N116" s="184" t="s">
        <v>45</v>
      </c>
      <c r="O116" s="66"/>
      <c r="P116" s="185">
        <f t="shared" si="11"/>
        <v>0</v>
      </c>
      <c r="Q116" s="185">
        <v>0</v>
      </c>
      <c r="R116" s="185">
        <f t="shared" si="12"/>
        <v>0</v>
      </c>
      <c r="S116" s="185">
        <v>0</v>
      </c>
      <c r="T116" s="186">
        <f t="shared" si="13"/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7" t="s">
        <v>287</v>
      </c>
      <c r="AT116" s="187" t="s">
        <v>181</v>
      </c>
      <c r="AU116" s="187" t="s">
        <v>101</v>
      </c>
      <c r="AY116" s="19" t="s">
        <v>179</v>
      </c>
      <c r="BE116" s="188">
        <f t="shared" si="14"/>
        <v>0</v>
      </c>
      <c r="BF116" s="188">
        <f t="shared" si="15"/>
        <v>0</v>
      </c>
      <c r="BG116" s="188">
        <f t="shared" si="16"/>
        <v>0</v>
      </c>
      <c r="BH116" s="188">
        <f t="shared" si="17"/>
        <v>0</v>
      </c>
      <c r="BI116" s="188">
        <f t="shared" si="18"/>
        <v>0</v>
      </c>
      <c r="BJ116" s="19" t="s">
        <v>82</v>
      </c>
      <c r="BK116" s="188">
        <f t="shared" si="19"/>
        <v>0</v>
      </c>
      <c r="BL116" s="19" t="s">
        <v>287</v>
      </c>
      <c r="BM116" s="187" t="s">
        <v>1410</v>
      </c>
    </row>
    <row r="117" spans="1:65" s="2" customFormat="1" ht="24.2" customHeight="1" x14ac:dyDescent="0.2">
      <c r="A117" s="36"/>
      <c r="B117" s="37"/>
      <c r="C117" s="176" t="s">
        <v>329</v>
      </c>
      <c r="D117" s="176" t="s">
        <v>181</v>
      </c>
      <c r="E117" s="177" t="s">
        <v>1411</v>
      </c>
      <c r="F117" s="178" t="s">
        <v>1412</v>
      </c>
      <c r="G117" s="179" t="s">
        <v>556</v>
      </c>
      <c r="H117" s="180">
        <v>1</v>
      </c>
      <c r="I117" s="181"/>
      <c r="J117" s="182">
        <f t="shared" si="10"/>
        <v>0</v>
      </c>
      <c r="K117" s="178" t="s">
        <v>19</v>
      </c>
      <c r="L117" s="41"/>
      <c r="M117" s="183" t="s">
        <v>19</v>
      </c>
      <c r="N117" s="184" t="s">
        <v>45</v>
      </c>
      <c r="O117" s="66"/>
      <c r="P117" s="185">
        <f t="shared" si="11"/>
        <v>0</v>
      </c>
      <c r="Q117" s="185">
        <v>0</v>
      </c>
      <c r="R117" s="185">
        <f t="shared" si="12"/>
        <v>0</v>
      </c>
      <c r="S117" s="185">
        <v>0</v>
      </c>
      <c r="T117" s="186">
        <f t="shared" si="13"/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7" t="s">
        <v>287</v>
      </c>
      <c r="AT117" s="187" t="s">
        <v>181</v>
      </c>
      <c r="AU117" s="187" t="s">
        <v>101</v>
      </c>
      <c r="AY117" s="19" t="s">
        <v>179</v>
      </c>
      <c r="BE117" s="188">
        <f t="shared" si="14"/>
        <v>0</v>
      </c>
      <c r="BF117" s="188">
        <f t="shared" si="15"/>
        <v>0</v>
      </c>
      <c r="BG117" s="188">
        <f t="shared" si="16"/>
        <v>0</v>
      </c>
      <c r="BH117" s="188">
        <f t="shared" si="17"/>
        <v>0</v>
      </c>
      <c r="BI117" s="188">
        <f t="shared" si="18"/>
        <v>0</v>
      </c>
      <c r="BJ117" s="19" t="s">
        <v>82</v>
      </c>
      <c r="BK117" s="188">
        <f t="shared" si="19"/>
        <v>0</v>
      </c>
      <c r="BL117" s="19" t="s">
        <v>287</v>
      </c>
      <c r="BM117" s="187" t="s">
        <v>1413</v>
      </c>
    </row>
    <row r="118" spans="1:65" s="2" customFormat="1" ht="16.5" customHeight="1" x14ac:dyDescent="0.2">
      <c r="A118" s="36"/>
      <c r="B118" s="37"/>
      <c r="C118" s="176" t="s">
        <v>336</v>
      </c>
      <c r="D118" s="176" t="s">
        <v>181</v>
      </c>
      <c r="E118" s="177" t="s">
        <v>1414</v>
      </c>
      <c r="F118" s="178" t="s">
        <v>1409</v>
      </c>
      <c r="G118" s="179" t="s">
        <v>556</v>
      </c>
      <c r="H118" s="180">
        <v>1</v>
      </c>
      <c r="I118" s="181"/>
      <c r="J118" s="182">
        <f t="shared" si="10"/>
        <v>0</v>
      </c>
      <c r="K118" s="178" t="s">
        <v>19</v>
      </c>
      <c r="L118" s="41"/>
      <c r="M118" s="183" t="s">
        <v>19</v>
      </c>
      <c r="N118" s="184" t="s">
        <v>45</v>
      </c>
      <c r="O118" s="66"/>
      <c r="P118" s="185">
        <f t="shared" si="11"/>
        <v>0</v>
      </c>
      <c r="Q118" s="185">
        <v>0</v>
      </c>
      <c r="R118" s="185">
        <f t="shared" si="12"/>
        <v>0</v>
      </c>
      <c r="S118" s="185">
        <v>0</v>
      </c>
      <c r="T118" s="186">
        <f t="shared" si="13"/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7" t="s">
        <v>287</v>
      </c>
      <c r="AT118" s="187" t="s">
        <v>181</v>
      </c>
      <c r="AU118" s="187" t="s">
        <v>101</v>
      </c>
      <c r="AY118" s="19" t="s">
        <v>179</v>
      </c>
      <c r="BE118" s="188">
        <f t="shared" si="14"/>
        <v>0</v>
      </c>
      <c r="BF118" s="188">
        <f t="shared" si="15"/>
        <v>0</v>
      </c>
      <c r="BG118" s="188">
        <f t="shared" si="16"/>
        <v>0</v>
      </c>
      <c r="BH118" s="188">
        <f t="shared" si="17"/>
        <v>0</v>
      </c>
      <c r="BI118" s="188">
        <f t="shared" si="18"/>
        <v>0</v>
      </c>
      <c r="BJ118" s="19" t="s">
        <v>82</v>
      </c>
      <c r="BK118" s="188">
        <f t="shared" si="19"/>
        <v>0</v>
      </c>
      <c r="BL118" s="19" t="s">
        <v>287</v>
      </c>
      <c r="BM118" s="187" t="s">
        <v>1415</v>
      </c>
    </row>
    <row r="119" spans="1:65" s="2" customFormat="1" ht="24.2" customHeight="1" x14ac:dyDescent="0.2">
      <c r="A119" s="36"/>
      <c r="B119" s="37"/>
      <c r="C119" s="176" t="s">
        <v>343</v>
      </c>
      <c r="D119" s="176" t="s">
        <v>181</v>
      </c>
      <c r="E119" s="177" t="s">
        <v>1416</v>
      </c>
      <c r="F119" s="178" t="s">
        <v>1417</v>
      </c>
      <c r="G119" s="179" t="s">
        <v>111</v>
      </c>
      <c r="H119" s="180">
        <v>5</v>
      </c>
      <c r="I119" s="181"/>
      <c r="J119" s="182">
        <f t="shared" si="10"/>
        <v>0</v>
      </c>
      <c r="K119" s="178" t="s">
        <v>19</v>
      </c>
      <c r="L119" s="41"/>
      <c r="M119" s="183" t="s">
        <v>19</v>
      </c>
      <c r="N119" s="184" t="s">
        <v>45</v>
      </c>
      <c r="O119" s="66"/>
      <c r="P119" s="185">
        <f t="shared" si="11"/>
        <v>0</v>
      </c>
      <c r="Q119" s="185">
        <v>0</v>
      </c>
      <c r="R119" s="185">
        <f t="shared" si="12"/>
        <v>0</v>
      </c>
      <c r="S119" s="185">
        <v>0</v>
      </c>
      <c r="T119" s="186">
        <f t="shared" si="13"/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7" t="s">
        <v>287</v>
      </c>
      <c r="AT119" s="187" t="s">
        <v>181</v>
      </c>
      <c r="AU119" s="187" t="s">
        <v>101</v>
      </c>
      <c r="AY119" s="19" t="s">
        <v>179</v>
      </c>
      <c r="BE119" s="188">
        <f t="shared" si="14"/>
        <v>0</v>
      </c>
      <c r="BF119" s="188">
        <f t="shared" si="15"/>
        <v>0</v>
      </c>
      <c r="BG119" s="188">
        <f t="shared" si="16"/>
        <v>0</v>
      </c>
      <c r="BH119" s="188">
        <f t="shared" si="17"/>
        <v>0</v>
      </c>
      <c r="BI119" s="188">
        <f t="shared" si="18"/>
        <v>0</v>
      </c>
      <c r="BJ119" s="19" t="s">
        <v>82</v>
      </c>
      <c r="BK119" s="188">
        <f t="shared" si="19"/>
        <v>0</v>
      </c>
      <c r="BL119" s="19" t="s">
        <v>287</v>
      </c>
      <c r="BM119" s="187" t="s">
        <v>1418</v>
      </c>
    </row>
    <row r="120" spans="1:65" s="2" customFormat="1" ht="16.5" customHeight="1" x14ac:dyDescent="0.2">
      <c r="A120" s="36"/>
      <c r="B120" s="37"/>
      <c r="C120" s="176" t="s">
        <v>350</v>
      </c>
      <c r="D120" s="176" t="s">
        <v>181</v>
      </c>
      <c r="E120" s="177" t="s">
        <v>1419</v>
      </c>
      <c r="F120" s="178" t="s">
        <v>1420</v>
      </c>
      <c r="G120" s="179" t="s">
        <v>111</v>
      </c>
      <c r="H120" s="180">
        <v>5</v>
      </c>
      <c r="I120" s="181"/>
      <c r="J120" s="182">
        <f t="shared" si="10"/>
        <v>0</v>
      </c>
      <c r="K120" s="178" t="s">
        <v>19</v>
      </c>
      <c r="L120" s="41"/>
      <c r="M120" s="183" t="s">
        <v>19</v>
      </c>
      <c r="N120" s="184" t="s">
        <v>45</v>
      </c>
      <c r="O120" s="66"/>
      <c r="P120" s="185">
        <f t="shared" si="11"/>
        <v>0</v>
      </c>
      <c r="Q120" s="185">
        <v>0</v>
      </c>
      <c r="R120" s="185">
        <f t="shared" si="12"/>
        <v>0</v>
      </c>
      <c r="S120" s="185">
        <v>0</v>
      </c>
      <c r="T120" s="186">
        <f t="shared" si="13"/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7" t="s">
        <v>287</v>
      </c>
      <c r="AT120" s="187" t="s">
        <v>181</v>
      </c>
      <c r="AU120" s="187" t="s">
        <v>101</v>
      </c>
      <c r="AY120" s="19" t="s">
        <v>179</v>
      </c>
      <c r="BE120" s="188">
        <f t="shared" si="14"/>
        <v>0</v>
      </c>
      <c r="BF120" s="188">
        <f t="shared" si="15"/>
        <v>0</v>
      </c>
      <c r="BG120" s="188">
        <f t="shared" si="16"/>
        <v>0</v>
      </c>
      <c r="BH120" s="188">
        <f t="shared" si="17"/>
        <v>0</v>
      </c>
      <c r="BI120" s="188">
        <f t="shared" si="18"/>
        <v>0</v>
      </c>
      <c r="BJ120" s="19" t="s">
        <v>82</v>
      </c>
      <c r="BK120" s="188">
        <f t="shared" si="19"/>
        <v>0</v>
      </c>
      <c r="BL120" s="19" t="s">
        <v>287</v>
      </c>
      <c r="BM120" s="187" t="s">
        <v>1421</v>
      </c>
    </row>
    <row r="121" spans="1:65" s="2" customFormat="1" ht="16.5" customHeight="1" x14ac:dyDescent="0.2">
      <c r="A121" s="36"/>
      <c r="B121" s="37"/>
      <c r="C121" s="176" t="s">
        <v>356</v>
      </c>
      <c r="D121" s="176" t="s">
        <v>181</v>
      </c>
      <c r="E121" s="177" t="s">
        <v>1422</v>
      </c>
      <c r="F121" s="178" t="s">
        <v>1423</v>
      </c>
      <c r="G121" s="179" t="s">
        <v>111</v>
      </c>
      <c r="H121" s="180">
        <v>50</v>
      </c>
      <c r="I121" s="181"/>
      <c r="J121" s="182">
        <f t="shared" si="10"/>
        <v>0</v>
      </c>
      <c r="K121" s="178" t="s">
        <v>19</v>
      </c>
      <c r="L121" s="41"/>
      <c r="M121" s="183" t="s">
        <v>19</v>
      </c>
      <c r="N121" s="184" t="s">
        <v>45</v>
      </c>
      <c r="O121" s="66"/>
      <c r="P121" s="185">
        <f t="shared" si="11"/>
        <v>0</v>
      </c>
      <c r="Q121" s="185">
        <v>0</v>
      </c>
      <c r="R121" s="185">
        <f t="shared" si="12"/>
        <v>0</v>
      </c>
      <c r="S121" s="185">
        <v>0</v>
      </c>
      <c r="T121" s="186">
        <f t="shared" si="13"/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87" t="s">
        <v>287</v>
      </c>
      <c r="AT121" s="187" t="s">
        <v>181</v>
      </c>
      <c r="AU121" s="187" t="s">
        <v>101</v>
      </c>
      <c r="AY121" s="19" t="s">
        <v>179</v>
      </c>
      <c r="BE121" s="188">
        <f t="shared" si="14"/>
        <v>0</v>
      </c>
      <c r="BF121" s="188">
        <f t="shared" si="15"/>
        <v>0</v>
      </c>
      <c r="BG121" s="188">
        <f t="shared" si="16"/>
        <v>0</v>
      </c>
      <c r="BH121" s="188">
        <f t="shared" si="17"/>
        <v>0</v>
      </c>
      <c r="BI121" s="188">
        <f t="shared" si="18"/>
        <v>0</v>
      </c>
      <c r="BJ121" s="19" t="s">
        <v>82</v>
      </c>
      <c r="BK121" s="188">
        <f t="shared" si="19"/>
        <v>0</v>
      </c>
      <c r="BL121" s="19" t="s">
        <v>287</v>
      </c>
      <c r="BM121" s="187" t="s">
        <v>1424</v>
      </c>
    </row>
    <row r="122" spans="1:65" s="2" customFormat="1" ht="16.5" customHeight="1" x14ac:dyDescent="0.2">
      <c r="A122" s="36"/>
      <c r="B122" s="37"/>
      <c r="C122" s="176" t="s">
        <v>361</v>
      </c>
      <c r="D122" s="176" t="s">
        <v>181</v>
      </c>
      <c r="E122" s="177" t="s">
        <v>1425</v>
      </c>
      <c r="F122" s="178" t="s">
        <v>1426</v>
      </c>
      <c r="G122" s="179" t="s">
        <v>111</v>
      </c>
      <c r="H122" s="180">
        <v>50</v>
      </c>
      <c r="I122" s="181"/>
      <c r="J122" s="182">
        <f t="shared" si="10"/>
        <v>0</v>
      </c>
      <c r="K122" s="178" t="s">
        <v>19</v>
      </c>
      <c r="L122" s="41"/>
      <c r="M122" s="183" t="s">
        <v>19</v>
      </c>
      <c r="N122" s="184" t="s">
        <v>45</v>
      </c>
      <c r="O122" s="66"/>
      <c r="P122" s="185">
        <f t="shared" si="11"/>
        <v>0</v>
      </c>
      <c r="Q122" s="185">
        <v>0</v>
      </c>
      <c r="R122" s="185">
        <f t="shared" si="12"/>
        <v>0</v>
      </c>
      <c r="S122" s="185">
        <v>0</v>
      </c>
      <c r="T122" s="186">
        <f t="shared" si="13"/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7" t="s">
        <v>287</v>
      </c>
      <c r="AT122" s="187" t="s">
        <v>181</v>
      </c>
      <c r="AU122" s="187" t="s">
        <v>101</v>
      </c>
      <c r="AY122" s="19" t="s">
        <v>179</v>
      </c>
      <c r="BE122" s="188">
        <f t="shared" si="14"/>
        <v>0</v>
      </c>
      <c r="BF122" s="188">
        <f t="shared" si="15"/>
        <v>0</v>
      </c>
      <c r="BG122" s="188">
        <f t="shared" si="16"/>
        <v>0</v>
      </c>
      <c r="BH122" s="188">
        <f t="shared" si="17"/>
        <v>0</v>
      </c>
      <c r="BI122" s="188">
        <f t="shared" si="18"/>
        <v>0</v>
      </c>
      <c r="BJ122" s="19" t="s">
        <v>82</v>
      </c>
      <c r="BK122" s="188">
        <f t="shared" si="19"/>
        <v>0</v>
      </c>
      <c r="BL122" s="19" t="s">
        <v>287</v>
      </c>
      <c r="BM122" s="187" t="s">
        <v>1427</v>
      </c>
    </row>
    <row r="123" spans="1:65" s="2" customFormat="1" ht="24.2" customHeight="1" x14ac:dyDescent="0.2">
      <c r="A123" s="36"/>
      <c r="B123" s="37"/>
      <c r="C123" s="176" t="s">
        <v>367</v>
      </c>
      <c r="D123" s="176" t="s">
        <v>181</v>
      </c>
      <c r="E123" s="177" t="s">
        <v>1428</v>
      </c>
      <c r="F123" s="178" t="s">
        <v>1429</v>
      </c>
      <c r="G123" s="179" t="s">
        <v>111</v>
      </c>
      <c r="H123" s="180">
        <v>40</v>
      </c>
      <c r="I123" s="181"/>
      <c r="J123" s="182">
        <f t="shared" si="10"/>
        <v>0</v>
      </c>
      <c r="K123" s="178" t="s">
        <v>19</v>
      </c>
      <c r="L123" s="41"/>
      <c r="M123" s="183" t="s">
        <v>19</v>
      </c>
      <c r="N123" s="184" t="s">
        <v>45</v>
      </c>
      <c r="O123" s="66"/>
      <c r="P123" s="185">
        <f t="shared" si="11"/>
        <v>0</v>
      </c>
      <c r="Q123" s="185">
        <v>0</v>
      </c>
      <c r="R123" s="185">
        <f t="shared" si="12"/>
        <v>0</v>
      </c>
      <c r="S123" s="185">
        <v>0</v>
      </c>
      <c r="T123" s="186">
        <f t="shared" si="13"/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7" t="s">
        <v>287</v>
      </c>
      <c r="AT123" s="187" t="s">
        <v>181</v>
      </c>
      <c r="AU123" s="187" t="s">
        <v>101</v>
      </c>
      <c r="AY123" s="19" t="s">
        <v>179</v>
      </c>
      <c r="BE123" s="188">
        <f t="shared" si="14"/>
        <v>0</v>
      </c>
      <c r="BF123" s="188">
        <f t="shared" si="15"/>
        <v>0</v>
      </c>
      <c r="BG123" s="188">
        <f t="shared" si="16"/>
        <v>0</v>
      </c>
      <c r="BH123" s="188">
        <f t="shared" si="17"/>
        <v>0</v>
      </c>
      <c r="BI123" s="188">
        <f t="shared" si="18"/>
        <v>0</v>
      </c>
      <c r="BJ123" s="19" t="s">
        <v>82</v>
      </c>
      <c r="BK123" s="188">
        <f t="shared" si="19"/>
        <v>0</v>
      </c>
      <c r="BL123" s="19" t="s">
        <v>287</v>
      </c>
      <c r="BM123" s="187" t="s">
        <v>1430</v>
      </c>
    </row>
    <row r="124" spans="1:65" s="2" customFormat="1" ht="16.5" customHeight="1" x14ac:dyDescent="0.2">
      <c r="A124" s="36"/>
      <c r="B124" s="37"/>
      <c r="C124" s="176" t="s">
        <v>372</v>
      </c>
      <c r="D124" s="176" t="s">
        <v>181</v>
      </c>
      <c r="E124" s="177" t="s">
        <v>1431</v>
      </c>
      <c r="F124" s="178" t="s">
        <v>1432</v>
      </c>
      <c r="G124" s="179" t="s">
        <v>111</v>
      </c>
      <c r="H124" s="180">
        <v>40</v>
      </c>
      <c r="I124" s="181"/>
      <c r="J124" s="182">
        <f t="shared" si="10"/>
        <v>0</v>
      </c>
      <c r="K124" s="178" t="s">
        <v>19</v>
      </c>
      <c r="L124" s="41"/>
      <c r="M124" s="183" t="s">
        <v>19</v>
      </c>
      <c r="N124" s="184" t="s">
        <v>45</v>
      </c>
      <c r="O124" s="66"/>
      <c r="P124" s="185">
        <f t="shared" si="11"/>
        <v>0</v>
      </c>
      <c r="Q124" s="185">
        <v>0</v>
      </c>
      <c r="R124" s="185">
        <f t="shared" si="12"/>
        <v>0</v>
      </c>
      <c r="S124" s="185">
        <v>0</v>
      </c>
      <c r="T124" s="186">
        <f t="shared" si="13"/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7" t="s">
        <v>287</v>
      </c>
      <c r="AT124" s="187" t="s">
        <v>181</v>
      </c>
      <c r="AU124" s="187" t="s">
        <v>101</v>
      </c>
      <c r="AY124" s="19" t="s">
        <v>179</v>
      </c>
      <c r="BE124" s="188">
        <f t="shared" si="14"/>
        <v>0</v>
      </c>
      <c r="BF124" s="188">
        <f t="shared" si="15"/>
        <v>0</v>
      </c>
      <c r="BG124" s="188">
        <f t="shared" si="16"/>
        <v>0</v>
      </c>
      <c r="BH124" s="188">
        <f t="shared" si="17"/>
        <v>0</v>
      </c>
      <c r="BI124" s="188">
        <f t="shared" si="18"/>
        <v>0</v>
      </c>
      <c r="BJ124" s="19" t="s">
        <v>82</v>
      </c>
      <c r="BK124" s="188">
        <f t="shared" si="19"/>
        <v>0</v>
      </c>
      <c r="BL124" s="19" t="s">
        <v>287</v>
      </c>
      <c r="BM124" s="187" t="s">
        <v>1433</v>
      </c>
    </row>
    <row r="125" spans="1:65" s="2" customFormat="1" ht="16.5" customHeight="1" x14ac:dyDescent="0.2">
      <c r="A125" s="36"/>
      <c r="B125" s="37"/>
      <c r="C125" s="176" t="s">
        <v>380</v>
      </c>
      <c r="D125" s="176" t="s">
        <v>181</v>
      </c>
      <c r="E125" s="177" t="s">
        <v>1434</v>
      </c>
      <c r="F125" s="178" t="s">
        <v>1435</v>
      </c>
      <c r="G125" s="179" t="s">
        <v>111</v>
      </c>
      <c r="H125" s="180">
        <v>20</v>
      </c>
      <c r="I125" s="181"/>
      <c r="J125" s="182">
        <f t="shared" si="10"/>
        <v>0</v>
      </c>
      <c r="K125" s="178" t="s">
        <v>19</v>
      </c>
      <c r="L125" s="41"/>
      <c r="M125" s="183" t="s">
        <v>19</v>
      </c>
      <c r="N125" s="184" t="s">
        <v>45</v>
      </c>
      <c r="O125" s="66"/>
      <c r="P125" s="185">
        <f t="shared" si="11"/>
        <v>0</v>
      </c>
      <c r="Q125" s="185">
        <v>0</v>
      </c>
      <c r="R125" s="185">
        <f t="shared" si="12"/>
        <v>0</v>
      </c>
      <c r="S125" s="185">
        <v>0</v>
      </c>
      <c r="T125" s="186">
        <f t="shared" si="13"/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7" t="s">
        <v>287</v>
      </c>
      <c r="AT125" s="187" t="s">
        <v>181</v>
      </c>
      <c r="AU125" s="187" t="s">
        <v>101</v>
      </c>
      <c r="AY125" s="19" t="s">
        <v>179</v>
      </c>
      <c r="BE125" s="188">
        <f t="shared" si="14"/>
        <v>0</v>
      </c>
      <c r="BF125" s="188">
        <f t="shared" si="15"/>
        <v>0</v>
      </c>
      <c r="BG125" s="188">
        <f t="shared" si="16"/>
        <v>0</v>
      </c>
      <c r="BH125" s="188">
        <f t="shared" si="17"/>
        <v>0</v>
      </c>
      <c r="BI125" s="188">
        <f t="shared" si="18"/>
        <v>0</v>
      </c>
      <c r="BJ125" s="19" t="s">
        <v>82</v>
      </c>
      <c r="BK125" s="188">
        <f t="shared" si="19"/>
        <v>0</v>
      </c>
      <c r="BL125" s="19" t="s">
        <v>287</v>
      </c>
      <c r="BM125" s="187" t="s">
        <v>1436</v>
      </c>
    </row>
    <row r="126" spans="1:65" s="2" customFormat="1" ht="16.5" customHeight="1" x14ac:dyDescent="0.2">
      <c r="A126" s="36"/>
      <c r="B126" s="37"/>
      <c r="C126" s="176" t="s">
        <v>390</v>
      </c>
      <c r="D126" s="176" t="s">
        <v>181</v>
      </c>
      <c r="E126" s="177" t="s">
        <v>1437</v>
      </c>
      <c r="F126" s="178" t="s">
        <v>1426</v>
      </c>
      <c r="G126" s="179" t="s">
        <v>111</v>
      </c>
      <c r="H126" s="180">
        <v>20</v>
      </c>
      <c r="I126" s="181"/>
      <c r="J126" s="182">
        <f t="shared" si="10"/>
        <v>0</v>
      </c>
      <c r="K126" s="178" t="s">
        <v>19</v>
      </c>
      <c r="L126" s="41"/>
      <c r="M126" s="183" t="s">
        <v>19</v>
      </c>
      <c r="N126" s="184" t="s">
        <v>45</v>
      </c>
      <c r="O126" s="66"/>
      <c r="P126" s="185">
        <f t="shared" si="11"/>
        <v>0</v>
      </c>
      <c r="Q126" s="185">
        <v>0</v>
      </c>
      <c r="R126" s="185">
        <f t="shared" si="12"/>
        <v>0</v>
      </c>
      <c r="S126" s="185">
        <v>0</v>
      </c>
      <c r="T126" s="186">
        <f t="shared" si="13"/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7" t="s">
        <v>287</v>
      </c>
      <c r="AT126" s="187" t="s">
        <v>181</v>
      </c>
      <c r="AU126" s="187" t="s">
        <v>101</v>
      </c>
      <c r="AY126" s="19" t="s">
        <v>179</v>
      </c>
      <c r="BE126" s="188">
        <f t="shared" si="14"/>
        <v>0</v>
      </c>
      <c r="BF126" s="188">
        <f t="shared" si="15"/>
        <v>0</v>
      </c>
      <c r="BG126" s="188">
        <f t="shared" si="16"/>
        <v>0</v>
      </c>
      <c r="BH126" s="188">
        <f t="shared" si="17"/>
        <v>0</v>
      </c>
      <c r="BI126" s="188">
        <f t="shared" si="18"/>
        <v>0</v>
      </c>
      <c r="BJ126" s="19" t="s">
        <v>82</v>
      </c>
      <c r="BK126" s="188">
        <f t="shared" si="19"/>
        <v>0</v>
      </c>
      <c r="BL126" s="19" t="s">
        <v>287</v>
      </c>
      <c r="BM126" s="187" t="s">
        <v>1438</v>
      </c>
    </row>
    <row r="127" spans="1:65" s="2" customFormat="1" ht="16.5" customHeight="1" x14ac:dyDescent="0.2">
      <c r="A127" s="36"/>
      <c r="B127" s="37"/>
      <c r="C127" s="176" t="s">
        <v>399</v>
      </c>
      <c r="D127" s="176" t="s">
        <v>181</v>
      </c>
      <c r="E127" s="177" t="s">
        <v>1439</v>
      </c>
      <c r="F127" s="178" t="s">
        <v>1440</v>
      </c>
      <c r="G127" s="179" t="s">
        <v>111</v>
      </c>
      <c r="H127" s="180">
        <v>230</v>
      </c>
      <c r="I127" s="181"/>
      <c r="J127" s="182">
        <f t="shared" si="10"/>
        <v>0</v>
      </c>
      <c r="K127" s="178" t="s">
        <v>19</v>
      </c>
      <c r="L127" s="41"/>
      <c r="M127" s="183" t="s">
        <v>19</v>
      </c>
      <c r="N127" s="184" t="s">
        <v>45</v>
      </c>
      <c r="O127" s="66"/>
      <c r="P127" s="185">
        <f t="shared" si="11"/>
        <v>0</v>
      </c>
      <c r="Q127" s="185">
        <v>0</v>
      </c>
      <c r="R127" s="185">
        <f t="shared" si="12"/>
        <v>0</v>
      </c>
      <c r="S127" s="185">
        <v>0</v>
      </c>
      <c r="T127" s="186">
        <f t="shared" si="13"/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7" t="s">
        <v>287</v>
      </c>
      <c r="AT127" s="187" t="s">
        <v>181</v>
      </c>
      <c r="AU127" s="187" t="s">
        <v>101</v>
      </c>
      <c r="AY127" s="19" t="s">
        <v>179</v>
      </c>
      <c r="BE127" s="188">
        <f t="shared" si="14"/>
        <v>0</v>
      </c>
      <c r="BF127" s="188">
        <f t="shared" si="15"/>
        <v>0</v>
      </c>
      <c r="BG127" s="188">
        <f t="shared" si="16"/>
        <v>0</v>
      </c>
      <c r="BH127" s="188">
        <f t="shared" si="17"/>
        <v>0</v>
      </c>
      <c r="BI127" s="188">
        <f t="shared" si="18"/>
        <v>0</v>
      </c>
      <c r="BJ127" s="19" t="s">
        <v>82</v>
      </c>
      <c r="BK127" s="188">
        <f t="shared" si="19"/>
        <v>0</v>
      </c>
      <c r="BL127" s="19" t="s">
        <v>287</v>
      </c>
      <c r="BM127" s="187" t="s">
        <v>1441</v>
      </c>
    </row>
    <row r="128" spans="1:65" s="2" customFormat="1" ht="16.5" customHeight="1" x14ac:dyDescent="0.2">
      <c r="A128" s="36"/>
      <c r="B128" s="37"/>
      <c r="C128" s="176" t="s">
        <v>404</v>
      </c>
      <c r="D128" s="176" t="s">
        <v>181</v>
      </c>
      <c r="E128" s="177" t="s">
        <v>1442</v>
      </c>
      <c r="F128" s="178" t="s">
        <v>1426</v>
      </c>
      <c r="G128" s="179" t="s">
        <v>111</v>
      </c>
      <c r="H128" s="180">
        <v>230</v>
      </c>
      <c r="I128" s="181"/>
      <c r="J128" s="182">
        <f t="shared" si="10"/>
        <v>0</v>
      </c>
      <c r="K128" s="178" t="s">
        <v>19</v>
      </c>
      <c r="L128" s="41"/>
      <c r="M128" s="183" t="s">
        <v>19</v>
      </c>
      <c r="N128" s="184" t="s">
        <v>45</v>
      </c>
      <c r="O128" s="66"/>
      <c r="P128" s="185">
        <f t="shared" si="11"/>
        <v>0</v>
      </c>
      <c r="Q128" s="185">
        <v>0</v>
      </c>
      <c r="R128" s="185">
        <f t="shared" si="12"/>
        <v>0</v>
      </c>
      <c r="S128" s="185">
        <v>0</v>
      </c>
      <c r="T128" s="186">
        <f t="shared" si="13"/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7" t="s">
        <v>287</v>
      </c>
      <c r="AT128" s="187" t="s">
        <v>181</v>
      </c>
      <c r="AU128" s="187" t="s">
        <v>101</v>
      </c>
      <c r="AY128" s="19" t="s">
        <v>179</v>
      </c>
      <c r="BE128" s="188">
        <f t="shared" si="14"/>
        <v>0</v>
      </c>
      <c r="BF128" s="188">
        <f t="shared" si="15"/>
        <v>0</v>
      </c>
      <c r="BG128" s="188">
        <f t="shared" si="16"/>
        <v>0</v>
      </c>
      <c r="BH128" s="188">
        <f t="shared" si="17"/>
        <v>0</v>
      </c>
      <c r="BI128" s="188">
        <f t="shared" si="18"/>
        <v>0</v>
      </c>
      <c r="BJ128" s="19" t="s">
        <v>82</v>
      </c>
      <c r="BK128" s="188">
        <f t="shared" si="19"/>
        <v>0</v>
      </c>
      <c r="BL128" s="19" t="s">
        <v>287</v>
      </c>
      <c r="BM128" s="187" t="s">
        <v>1443</v>
      </c>
    </row>
    <row r="129" spans="1:65" s="2" customFormat="1" ht="37.9" customHeight="1" x14ac:dyDescent="0.2">
      <c r="A129" s="36"/>
      <c r="B129" s="37"/>
      <c r="C129" s="176" t="s">
        <v>411</v>
      </c>
      <c r="D129" s="176" t="s">
        <v>181</v>
      </c>
      <c r="E129" s="177" t="s">
        <v>1444</v>
      </c>
      <c r="F129" s="178" t="s">
        <v>1445</v>
      </c>
      <c r="G129" s="179" t="s">
        <v>1188</v>
      </c>
      <c r="H129" s="180">
        <v>24</v>
      </c>
      <c r="I129" s="181"/>
      <c r="J129" s="182">
        <f t="shared" si="10"/>
        <v>0</v>
      </c>
      <c r="K129" s="178" t="s">
        <v>19</v>
      </c>
      <c r="L129" s="41"/>
      <c r="M129" s="183" t="s">
        <v>19</v>
      </c>
      <c r="N129" s="184" t="s">
        <v>45</v>
      </c>
      <c r="O129" s="66"/>
      <c r="P129" s="185">
        <f t="shared" si="11"/>
        <v>0</v>
      </c>
      <c r="Q129" s="185">
        <v>0</v>
      </c>
      <c r="R129" s="185">
        <f t="shared" si="12"/>
        <v>0</v>
      </c>
      <c r="S129" s="185">
        <v>0</v>
      </c>
      <c r="T129" s="186">
        <f t="shared" si="13"/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7" t="s">
        <v>287</v>
      </c>
      <c r="AT129" s="187" t="s">
        <v>181</v>
      </c>
      <c r="AU129" s="187" t="s">
        <v>101</v>
      </c>
      <c r="AY129" s="19" t="s">
        <v>179</v>
      </c>
      <c r="BE129" s="188">
        <f t="shared" si="14"/>
        <v>0</v>
      </c>
      <c r="BF129" s="188">
        <f t="shared" si="15"/>
        <v>0</v>
      </c>
      <c r="BG129" s="188">
        <f t="shared" si="16"/>
        <v>0</v>
      </c>
      <c r="BH129" s="188">
        <f t="shared" si="17"/>
        <v>0</v>
      </c>
      <c r="BI129" s="188">
        <f t="shared" si="18"/>
        <v>0</v>
      </c>
      <c r="BJ129" s="19" t="s">
        <v>82</v>
      </c>
      <c r="BK129" s="188">
        <f t="shared" si="19"/>
        <v>0</v>
      </c>
      <c r="BL129" s="19" t="s">
        <v>287</v>
      </c>
      <c r="BM129" s="187" t="s">
        <v>1446</v>
      </c>
    </row>
    <row r="130" spans="1:65" s="2" customFormat="1" ht="16.5" customHeight="1" x14ac:dyDescent="0.2">
      <c r="A130" s="36"/>
      <c r="B130" s="37"/>
      <c r="C130" s="176" t="s">
        <v>416</v>
      </c>
      <c r="D130" s="176" t="s">
        <v>181</v>
      </c>
      <c r="E130" s="177" t="s">
        <v>1447</v>
      </c>
      <c r="F130" s="178" t="s">
        <v>1448</v>
      </c>
      <c r="G130" s="179" t="s">
        <v>1188</v>
      </c>
      <c r="H130" s="180">
        <v>24</v>
      </c>
      <c r="I130" s="181"/>
      <c r="J130" s="182">
        <f t="shared" si="10"/>
        <v>0</v>
      </c>
      <c r="K130" s="178" t="s">
        <v>19</v>
      </c>
      <c r="L130" s="41"/>
      <c r="M130" s="183" t="s">
        <v>19</v>
      </c>
      <c r="N130" s="184" t="s">
        <v>45</v>
      </c>
      <c r="O130" s="66"/>
      <c r="P130" s="185">
        <f t="shared" si="11"/>
        <v>0</v>
      </c>
      <c r="Q130" s="185">
        <v>0</v>
      </c>
      <c r="R130" s="185">
        <f t="shared" si="12"/>
        <v>0</v>
      </c>
      <c r="S130" s="185">
        <v>0</v>
      </c>
      <c r="T130" s="186">
        <f t="shared" si="13"/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7" t="s">
        <v>287</v>
      </c>
      <c r="AT130" s="187" t="s">
        <v>181</v>
      </c>
      <c r="AU130" s="187" t="s">
        <v>101</v>
      </c>
      <c r="AY130" s="19" t="s">
        <v>179</v>
      </c>
      <c r="BE130" s="188">
        <f t="shared" si="14"/>
        <v>0</v>
      </c>
      <c r="BF130" s="188">
        <f t="shared" si="15"/>
        <v>0</v>
      </c>
      <c r="BG130" s="188">
        <f t="shared" si="16"/>
        <v>0</v>
      </c>
      <c r="BH130" s="188">
        <f t="shared" si="17"/>
        <v>0</v>
      </c>
      <c r="BI130" s="188">
        <f t="shared" si="18"/>
        <v>0</v>
      </c>
      <c r="BJ130" s="19" t="s">
        <v>82</v>
      </c>
      <c r="BK130" s="188">
        <f t="shared" si="19"/>
        <v>0</v>
      </c>
      <c r="BL130" s="19" t="s">
        <v>287</v>
      </c>
      <c r="BM130" s="187" t="s">
        <v>1449</v>
      </c>
    </row>
    <row r="131" spans="1:65" s="2" customFormat="1" ht="37.9" customHeight="1" x14ac:dyDescent="0.2">
      <c r="A131" s="36"/>
      <c r="B131" s="37"/>
      <c r="C131" s="176" t="s">
        <v>423</v>
      </c>
      <c r="D131" s="176" t="s">
        <v>181</v>
      </c>
      <c r="E131" s="177" t="s">
        <v>1450</v>
      </c>
      <c r="F131" s="178" t="s">
        <v>1451</v>
      </c>
      <c r="G131" s="179" t="s">
        <v>711</v>
      </c>
      <c r="H131" s="180">
        <v>1</v>
      </c>
      <c r="I131" s="181"/>
      <c r="J131" s="182">
        <f t="shared" si="10"/>
        <v>0</v>
      </c>
      <c r="K131" s="178" t="s">
        <v>19</v>
      </c>
      <c r="L131" s="41"/>
      <c r="M131" s="183" t="s">
        <v>19</v>
      </c>
      <c r="N131" s="184" t="s">
        <v>45</v>
      </c>
      <c r="O131" s="66"/>
      <c r="P131" s="185">
        <f t="shared" si="11"/>
        <v>0</v>
      </c>
      <c r="Q131" s="185">
        <v>0</v>
      </c>
      <c r="R131" s="185">
        <f t="shared" si="12"/>
        <v>0</v>
      </c>
      <c r="S131" s="185">
        <v>0</v>
      </c>
      <c r="T131" s="186">
        <f t="shared" si="13"/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7" t="s">
        <v>287</v>
      </c>
      <c r="AT131" s="187" t="s">
        <v>181</v>
      </c>
      <c r="AU131" s="187" t="s">
        <v>101</v>
      </c>
      <c r="AY131" s="19" t="s">
        <v>179</v>
      </c>
      <c r="BE131" s="188">
        <f t="shared" si="14"/>
        <v>0</v>
      </c>
      <c r="BF131" s="188">
        <f t="shared" si="15"/>
        <v>0</v>
      </c>
      <c r="BG131" s="188">
        <f t="shared" si="16"/>
        <v>0</v>
      </c>
      <c r="BH131" s="188">
        <f t="shared" si="17"/>
        <v>0</v>
      </c>
      <c r="BI131" s="188">
        <f t="shared" si="18"/>
        <v>0</v>
      </c>
      <c r="BJ131" s="19" t="s">
        <v>82</v>
      </c>
      <c r="BK131" s="188">
        <f t="shared" si="19"/>
        <v>0</v>
      </c>
      <c r="BL131" s="19" t="s">
        <v>287</v>
      </c>
      <c r="BM131" s="187" t="s">
        <v>1452</v>
      </c>
    </row>
    <row r="132" spans="1:65" s="12" customFormat="1" ht="20.85" customHeight="1" x14ac:dyDescent="0.2">
      <c r="B132" s="160"/>
      <c r="C132" s="161"/>
      <c r="D132" s="162" t="s">
        <v>73</v>
      </c>
      <c r="E132" s="174" t="s">
        <v>1453</v>
      </c>
      <c r="F132" s="174" t="s">
        <v>1454</v>
      </c>
      <c r="G132" s="161"/>
      <c r="H132" s="161"/>
      <c r="I132" s="164"/>
      <c r="J132" s="175">
        <f>BK132</f>
        <v>0</v>
      </c>
      <c r="K132" s="161"/>
      <c r="L132" s="166"/>
      <c r="M132" s="167"/>
      <c r="N132" s="168"/>
      <c r="O132" s="168"/>
      <c r="P132" s="169">
        <f>SUM(P133:P140)</f>
        <v>0</v>
      </c>
      <c r="Q132" s="168"/>
      <c r="R132" s="169">
        <f>SUM(R133:R140)</f>
        <v>0</v>
      </c>
      <c r="S132" s="168"/>
      <c r="T132" s="170">
        <f>SUM(T133:T140)</f>
        <v>0</v>
      </c>
      <c r="AR132" s="171" t="s">
        <v>84</v>
      </c>
      <c r="AT132" s="172" t="s">
        <v>73</v>
      </c>
      <c r="AU132" s="172" t="s">
        <v>84</v>
      </c>
      <c r="AY132" s="171" t="s">
        <v>179</v>
      </c>
      <c r="BK132" s="173">
        <f>SUM(BK133:BK140)</f>
        <v>0</v>
      </c>
    </row>
    <row r="133" spans="1:65" s="2" customFormat="1" ht="16.5" customHeight="1" x14ac:dyDescent="0.2">
      <c r="A133" s="36"/>
      <c r="B133" s="37"/>
      <c r="C133" s="176" t="s">
        <v>430</v>
      </c>
      <c r="D133" s="176" t="s">
        <v>181</v>
      </c>
      <c r="E133" s="177" t="s">
        <v>1455</v>
      </c>
      <c r="F133" s="178" t="s">
        <v>1456</v>
      </c>
      <c r="G133" s="179" t="s">
        <v>111</v>
      </c>
      <c r="H133" s="180">
        <v>8</v>
      </c>
      <c r="I133" s="181"/>
      <c r="J133" s="182">
        <f t="shared" ref="J133:J140" si="20">ROUND(I133*H133,2)</f>
        <v>0</v>
      </c>
      <c r="K133" s="178" t="s">
        <v>19</v>
      </c>
      <c r="L133" s="41"/>
      <c r="M133" s="183" t="s">
        <v>19</v>
      </c>
      <c r="N133" s="184" t="s">
        <v>45</v>
      </c>
      <c r="O133" s="66"/>
      <c r="P133" s="185">
        <f t="shared" ref="P133:P140" si="21">O133*H133</f>
        <v>0</v>
      </c>
      <c r="Q133" s="185">
        <v>0</v>
      </c>
      <c r="R133" s="185">
        <f t="shared" ref="R133:R140" si="22">Q133*H133</f>
        <v>0</v>
      </c>
      <c r="S133" s="185">
        <v>0</v>
      </c>
      <c r="T133" s="186">
        <f t="shared" ref="T133:T140" si="23"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7" t="s">
        <v>287</v>
      </c>
      <c r="AT133" s="187" t="s">
        <v>181</v>
      </c>
      <c r="AU133" s="187" t="s">
        <v>101</v>
      </c>
      <c r="AY133" s="19" t="s">
        <v>179</v>
      </c>
      <c r="BE133" s="188">
        <f t="shared" ref="BE133:BE140" si="24">IF(N133="základní",J133,0)</f>
        <v>0</v>
      </c>
      <c r="BF133" s="188">
        <f t="shared" ref="BF133:BF140" si="25">IF(N133="snížená",J133,0)</f>
        <v>0</v>
      </c>
      <c r="BG133" s="188">
        <f t="shared" ref="BG133:BG140" si="26">IF(N133="zákl. přenesená",J133,0)</f>
        <v>0</v>
      </c>
      <c r="BH133" s="188">
        <f t="shared" ref="BH133:BH140" si="27">IF(N133="sníž. přenesená",J133,0)</f>
        <v>0</v>
      </c>
      <c r="BI133" s="188">
        <f t="shared" ref="BI133:BI140" si="28">IF(N133="nulová",J133,0)</f>
        <v>0</v>
      </c>
      <c r="BJ133" s="19" t="s">
        <v>82</v>
      </c>
      <c r="BK133" s="188">
        <f t="shared" ref="BK133:BK140" si="29">ROUND(I133*H133,2)</f>
        <v>0</v>
      </c>
      <c r="BL133" s="19" t="s">
        <v>287</v>
      </c>
      <c r="BM133" s="187" t="s">
        <v>1457</v>
      </c>
    </row>
    <row r="134" spans="1:65" s="2" customFormat="1" ht="16.5" customHeight="1" x14ac:dyDescent="0.2">
      <c r="A134" s="36"/>
      <c r="B134" s="37"/>
      <c r="C134" s="176" t="s">
        <v>438</v>
      </c>
      <c r="D134" s="176" t="s">
        <v>181</v>
      </c>
      <c r="E134" s="177" t="s">
        <v>1458</v>
      </c>
      <c r="F134" s="178" t="s">
        <v>1459</v>
      </c>
      <c r="G134" s="179" t="s">
        <v>111</v>
      </c>
      <c r="H134" s="180">
        <v>6</v>
      </c>
      <c r="I134" s="181"/>
      <c r="J134" s="182">
        <f t="shared" si="20"/>
        <v>0</v>
      </c>
      <c r="K134" s="178" t="s">
        <v>19</v>
      </c>
      <c r="L134" s="41"/>
      <c r="M134" s="183" t="s">
        <v>19</v>
      </c>
      <c r="N134" s="184" t="s">
        <v>45</v>
      </c>
      <c r="O134" s="66"/>
      <c r="P134" s="185">
        <f t="shared" si="21"/>
        <v>0</v>
      </c>
      <c r="Q134" s="185">
        <v>0</v>
      </c>
      <c r="R134" s="185">
        <f t="shared" si="22"/>
        <v>0</v>
      </c>
      <c r="S134" s="185">
        <v>0</v>
      </c>
      <c r="T134" s="186">
        <f t="shared" si="23"/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7" t="s">
        <v>287</v>
      </c>
      <c r="AT134" s="187" t="s">
        <v>181</v>
      </c>
      <c r="AU134" s="187" t="s">
        <v>101</v>
      </c>
      <c r="AY134" s="19" t="s">
        <v>179</v>
      </c>
      <c r="BE134" s="188">
        <f t="shared" si="24"/>
        <v>0</v>
      </c>
      <c r="BF134" s="188">
        <f t="shared" si="25"/>
        <v>0</v>
      </c>
      <c r="BG134" s="188">
        <f t="shared" si="26"/>
        <v>0</v>
      </c>
      <c r="BH134" s="188">
        <f t="shared" si="27"/>
        <v>0</v>
      </c>
      <c r="BI134" s="188">
        <f t="shared" si="28"/>
        <v>0</v>
      </c>
      <c r="BJ134" s="19" t="s">
        <v>82</v>
      </c>
      <c r="BK134" s="188">
        <f t="shared" si="29"/>
        <v>0</v>
      </c>
      <c r="BL134" s="19" t="s">
        <v>287</v>
      </c>
      <c r="BM134" s="187" t="s">
        <v>1460</v>
      </c>
    </row>
    <row r="135" spans="1:65" s="2" customFormat="1" ht="16.5" customHeight="1" x14ac:dyDescent="0.2">
      <c r="A135" s="36"/>
      <c r="B135" s="37"/>
      <c r="C135" s="176" t="s">
        <v>445</v>
      </c>
      <c r="D135" s="176" t="s">
        <v>181</v>
      </c>
      <c r="E135" s="177" t="s">
        <v>1461</v>
      </c>
      <c r="F135" s="178" t="s">
        <v>1462</v>
      </c>
      <c r="G135" s="179" t="s">
        <v>111</v>
      </c>
      <c r="H135" s="180">
        <v>20</v>
      </c>
      <c r="I135" s="181"/>
      <c r="J135" s="182">
        <f t="shared" si="20"/>
        <v>0</v>
      </c>
      <c r="K135" s="178" t="s">
        <v>19</v>
      </c>
      <c r="L135" s="41"/>
      <c r="M135" s="183" t="s">
        <v>19</v>
      </c>
      <c r="N135" s="184" t="s">
        <v>45</v>
      </c>
      <c r="O135" s="66"/>
      <c r="P135" s="185">
        <f t="shared" si="21"/>
        <v>0</v>
      </c>
      <c r="Q135" s="185">
        <v>0</v>
      </c>
      <c r="R135" s="185">
        <f t="shared" si="22"/>
        <v>0</v>
      </c>
      <c r="S135" s="185">
        <v>0</v>
      </c>
      <c r="T135" s="186">
        <f t="shared" si="23"/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7" t="s">
        <v>287</v>
      </c>
      <c r="AT135" s="187" t="s">
        <v>181</v>
      </c>
      <c r="AU135" s="187" t="s">
        <v>101</v>
      </c>
      <c r="AY135" s="19" t="s">
        <v>179</v>
      </c>
      <c r="BE135" s="188">
        <f t="shared" si="24"/>
        <v>0</v>
      </c>
      <c r="BF135" s="188">
        <f t="shared" si="25"/>
        <v>0</v>
      </c>
      <c r="BG135" s="188">
        <f t="shared" si="26"/>
        <v>0</v>
      </c>
      <c r="BH135" s="188">
        <f t="shared" si="27"/>
        <v>0</v>
      </c>
      <c r="BI135" s="188">
        <f t="shared" si="28"/>
        <v>0</v>
      </c>
      <c r="BJ135" s="19" t="s">
        <v>82</v>
      </c>
      <c r="BK135" s="188">
        <f t="shared" si="29"/>
        <v>0</v>
      </c>
      <c r="BL135" s="19" t="s">
        <v>287</v>
      </c>
      <c r="BM135" s="187" t="s">
        <v>1463</v>
      </c>
    </row>
    <row r="136" spans="1:65" s="2" customFormat="1" ht="24.2" customHeight="1" x14ac:dyDescent="0.2">
      <c r="A136" s="36"/>
      <c r="B136" s="37"/>
      <c r="C136" s="176" t="s">
        <v>450</v>
      </c>
      <c r="D136" s="176" t="s">
        <v>181</v>
      </c>
      <c r="E136" s="177" t="s">
        <v>1464</v>
      </c>
      <c r="F136" s="178" t="s">
        <v>1465</v>
      </c>
      <c r="G136" s="179" t="s">
        <v>111</v>
      </c>
      <c r="H136" s="180">
        <v>100</v>
      </c>
      <c r="I136" s="181"/>
      <c r="J136" s="182">
        <f t="shared" si="20"/>
        <v>0</v>
      </c>
      <c r="K136" s="178" t="s">
        <v>19</v>
      </c>
      <c r="L136" s="41"/>
      <c r="M136" s="183" t="s">
        <v>19</v>
      </c>
      <c r="N136" s="184" t="s">
        <v>45</v>
      </c>
      <c r="O136" s="66"/>
      <c r="P136" s="185">
        <f t="shared" si="21"/>
        <v>0</v>
      </c>
      <c r="Q136" s="185">
        <v>0</v>
      </c>
      <c r="R136" s="185">
        <f t="shared" si="22"/>
        <v>0</v>
      </c>
      <c r="S136" s="185">
        <v>0</v>
      </c>
      <c r="T136" s="186">
        <f t="shared" si="23"/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7" t="s">
        <v>287</v>
      </c>
      <c r="AT136" s="187" t="s">
        <v>181</v>
      </c>
      <c r="AU136" s="187" t="s">
        <v>101</v>
      </c>
      <c r="AY136" s="19" t="s">
        <v>179</v>
      </c>
      <c r="BE136" s="188">
        <f t="shared" si="24"/>
        <v>0</v>
      </c>
      <c r="BF136" s="188">
        <f t="shared" si="25"/>
        <v>0</v>
      </c>
      <c r="BG136" s="188">
        <f t="shared" si="26"/>
        <v>0</v>
      </c>
      <c r="BH136" s="188">
        <f t="shared" si="27"/>
        <v>0</v>
      </c>
      <c r="BI136" s="188">
        <f t="shared" si="28"/>
        <v>0</v>
      </c>
      <c r="BJ136" s="19" t="s">
        <v>82</v>
      </c>
      <c r="BK136" s="188">
        <f t="shared" si="29"/>
        <v>0</v>
      </c>
      <c r="BL136" s="19" t="s">
        <v>287</v>
      </c>
      <c r="BM136" s="187" t="s">
        <v>1466</v>
      </c>
    </row>
    <row r="137" spans="1:65" s="2" customFormat="1" ht="24.2" customHeight="1" x14ac:dyDescent="0.2">
      <c r="A137" s="36"/>
      <c r="B137" s="37"/>
      <c r="C137" s="176" t="s">
        <v>457</v>
      </c>
      <c r="D137" s="176" t="s">
        <v>181</v>
      </c>
      <c r="E137" s="177" t="s">
        <v>1467</v>
      </c>
      <c r="F137" s="178" t="s">
        <v>1468</v>
      </c>
      <c r="G137" s="179" t="s">
        <v>111</v>
      </c>
      <c r="H137" s="180">
        <v>20</v>
      </c>
      <c r="I137" s="181"/>
      <c r="J137" s="182">
        <f t="shared" si="20"/>
        <v>0</v>
      </c>
      <c r="K137" s="178" t="s">
        <v>19</v>
      </c>
      <c r="L137" s="41"/>
      <c r="M137" s="183" t="s">
        <v>19</v>
      </c>
      <c r="N137" s="184" t="s">
        <v>45</v>
      </c>
      <c r="O137" s="66"/>
      <c r="P137" s="185">
        <f t="shared" si="21"/>
        <v>0</v>
      </c>
      <c r="Q137" s="185">
        <v>0</v>
      </c>
      <c r="R137" s="185">
        <f t="shared" si="22"/>
        <v>0</v>
      </c>
      <c r="S137" s="185">
        <v>0</v>
      </c>
      <c r="T137" s="186">
        <f t="shared" si="23"/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7" t="s">
        <v>287</v>
      </c>
      <c r="AT137" s="187" t="s">
        <v>181</v>
      </c>
      <c r="AU137" s="187" t="s">
        <v>101</v>
      </c>
      <c r="AY137" s="19" t="s">
        <v>179</v>
      </c>
      <c r="BE137" s="188">
        <f t="shared" si="24"/>
        <v>0</v>
      </c>
      <c r="BF137" s="188">
        <f t="shared" si="25"/>
        <v>0</v>
      </c>
      <c r="BG137" s="188">
        <f t="shared" si="26"/>
        <v>0</v>
      </c>
      <c r="BH137" s="188">
        <f t="shared" si="27"/>
        <v>0</v>
      </c>
      <c r="BI137" s="188">
        <f t="shared" si="28"/>
        <v>0</v>
      </c>
      <c r="BJ137" s="19" t="s">
        <v>82</v>
      </c>
      <c r="BK137" s="188">
        <f t="shared" si="29"/>
        <v>0</v>
      </c>
      <c r="BL137" s="19" t="s">
        <v>287</v>
      </c>
      <c r="BM137" s="187" t="s">
        <v>1469</v>
      </c>
    </row>
    <row r="138" spans="1:65" s="2" customFormat="1" ht="21.75" customHeight="1" x14ac:dyDescent="0.2">
      <c r="A138" s="36"/>
      <c r="B138" s="37"/>
      <c r="C138" s="176" t="s">
        <v>463</v>
      </c>
      <c r="D138" s="176" t="s">
        <v>181</v>
      </c>
      <c r="E138" s="177" t="s">
        <v>1470</v>
      </c>
      <c r="F138" s="178" t="s">
        <v>1471</v>
      </c>
      <c r="G138" s="179" t="s">
        <v>556</v>
      </c>
      <c r="H138" s="180">
        <v>4</v>
      </c>
      <c r="I138" s="181"/>
      <c r="J138" s="182">
        <f t="shared" si="20"/>
        <v>0</v>
      </c>
      <c r="K138" s="178" t="s">
        <v>19</v>
      </c>
      <c r="L138" s="41"/>
      <c r="M138" s="183" t="s">
        <v>19</v>
      </c>
      <c r="N138" s="184" t="s">
        <v>45</v>
      </c>
      <c r="O138" s="66"/>
      <c r="P138" s="185">
        <f t="shared" si="21"/>
        <v>0</v>
      </c>
      <c r="Q138" s="185">
        <v>0</v>
      </c>
      <c r="R138" s="185">
        <f t="shared" si="22"/>
        <v>0</v>
      </c>
      <c r="S138" s="185">
        <v>0</v>
      </c>
      <c r="T138" s="186">
        <f t="shared" si="23"/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7" t="s">
        <v>287</v>
      </c>
      <c r="AT138" s="187" t="s">
        <v>181</v>
      </c>
      <c r="AU138" s="187" t="s">
        <v>101</v>
      </c>
      <c r="AY138" s="19" t="s">
        <v>179</v>
      </c>
      <c r="BE138" s="188">
        <f t="shared" si="24"/>
        <v>0</v>
      </c>
      <c r="BF138" s="188">
        <f t="shared" si="25"/>
        <v>0</v>
      </c>
      <c r="BG138" s="188">
        <f t="shared" si="26"/>
        <v>0</v>
      </c>
      <c r="BH138" s="188">
        <f t="shared" si="27"/>
        <v>0</v>
      </c>
      <c r="BI138" s="188">
        <f t="shared" si="28"/>
        <v>0</v>
      </c>
      <c r="BJ138" s="19" t="s">
        <v>82</v>
      </c>
      <c r="BK138" s="188">
        <f t="shared" si="29"/>
        <v>0</v>
      </c>
      <c r="BL138" s="19" t="s">
        <v>287</v>
      </c>
      <c r="BM138" s="187" t="s">
        <v>1472</v>
      </c>
    </row>
    <row r="139" spans="1:65" s="2" customFormat="1" ht="49.15" customHeight="1" x14ac:dyDescent="0.2">
      <c r="A139" s="36"/>
      <c r="B139" s="37"/>
      <c r="C139" s="176" t="s">
        <v>468</v>
      </c>
      <c r="D139" s="176" t="s">
        <v>181</v>
      </c>
      <c r="E139" s="177" t="s">
        <v>1473</v>
      </c>
      <c r="F139" s="178" t="s">
        <v>1474</v>
      </c>
      <c r="G139" s="179" t="s">
        <v>1188</v>
      </c>
      <c r="H139" s="180">
        <v>18</v>
      </c>
      <c r="I139" s="181"/>
      <c r="J139" s="182">
        <f t="shared" si="20"/>
        <v>0</v>
      </c>
      <c r="K139" s="178" t="s">
        <v>19</v>
      </c>
      <c r="L139" s="41"/>
      <c r="M139" s="183" t="s">
        <v>19</v>
      </c>
      <c r="N139" s="184" t="s">
        <v>45</v>
      </c>
      <c r="O139" s="66"/>
      <c r="P139" s="185">
        <f t="shared" si="21"/>
        <v>0</v>
      </c>
      <c r="Q139" s="185">
        <v>0</v>
      </c>
      <c r="R139" s="185">
        <f t="shared" si="22"/>
        <v>0</v>
      </c>
      <c r="S139" s="185">
        <v>0</v>
      </c>
      <c r="T139" s="186">
        <f t="shared" si="23"/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87" t="s">
        <v>287</v>
      </c>
      <c r="AT139" s="187" t="s">
        <v>181</v>
      </c>
      <c r="AU139" s="187" t="s">
        <v>101</v>
      </c>
      <c r="AY139" s="19" t="s">
        <v>179</v>
      </c>
      <c r="BE139" s="188">
        <f t="shared" si="24"/>
        <v>0</v>
      </c>
      <c r="BF139" s="188">
        <f t="shared" si="25"/>
        <v>0</v>
      </c>
      <c r="BG139" s="188">
        <f t="shared" si="26"/>
        <v>0</v>
      </c>
      <c r="BH139" s="188">
        <f t="shared" si="27"/>
        <v>0</v>
      </c>
      <c r="BI139" s="188">
        <f t="shared" si="28"/>
        <v>0</v>
      </c>
      <c r="BJ139" s="19" t="s">
        <v>82</v>
      </c>
      <c r="BK139" s="188">
        <f t="shared" si="29"/>
        <v>0</v>
      </c>
      <c r="BL139" s="19" t="s">
        <v>287</v>
      </c>
      <c r="BM139" s="187" t="s">
        <v>1475</v>
      </c>
    </row>
    <row r="140" spans="1:65" s="2" customFormat="1" ht="24.2" customHeight="1" x14ac:dyDescent="0.2">
      <c r="A140" s="36"/>
      <c r="B140" s="37"/>
      <c r="C140" s="176" t="s">
        <v>476</v>
      </c>
      <c r="D140" s="176" t="s">
        <v>181</v>
      </c>
      <c r="E140" s="177" t="s">
        <v>1476</v>
      </c>
      <c r="F140" s="178" t="s">
        <v>1477</v>
      </c>
      <c r="G140" s="179" t="s">
        <v>711</v>
      </c>
      <c r="H140" s="180">
        <v>4</v>
      </c>
      <c r="I140" s="181"/>
      <c r="J140" s="182">
        <f t="shared" si="20"/>
        <v>0</v>
      </c>
      <c r="K140" s="178" t="s">
        <v>19</v>
      </c>
      <c r="L140" s="41"/>
      <c r="M140" s="183" t="s">
        <v>19</v>
      </c>
      <c r="N140" s="184" t="s">
        <v>45</v>
      </c>
      <c r="O140" s="66"/>
      <c r="P140" s="185">
        <f t="shared" si="21"/>
        <v>0</v>
      </c>
      <c r="Q140" s="185">
        <v>0</v>
      </c>
      <c r="R140" s="185">
        <f t="shared" si="22"/>
        <v>0</v>
      </c>
      <c r="S140" s="185">
        <v>0</v>
      </c>
      <c r="T140" s="186">
        <f t="shared" si="23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7" t="s">
        <v>287</v>
      </c>
      <c r="AT140" s="187" t="s">
        <v>181</v>
      </c>
      <c r="AU140" s="187" t="s">
        <v>101</v>
      </c>
      <c r="AY140" s="19" t="s">
        <v>179</v>
      </c>
      <c r="BE140" s="188">
        <f t="shared" si="24"/>
        <v>0</v>
      </c>
      <c r="BF140" s="188">
        <f t="shared" si="25"/>
        <v>0</v>
      </c>
      <c r="BG140" s="188">
        <f t="shared" si="26"/>
        <v>0</v>
      </c>
      <c r="BH140" s="188">
        <f t="shared" si="27"/>
        <v>0</v>
      </c>
      <c r="BI140" s="188">
        <f t="shared" si="28"/>
        <v>0</v>
      </c>
      <c r="BJ140" s="19" t="s">
        <v>82</v>
      </c>
      <c r="BK140" s="188">
        <f t="shared" si="29"/>
        <v>0</v>
      </c>
      <c r="BL140" s="19" t="s">
        <v>287</v>
      </c>
      <c r="BM140" s="187" t="s">
        <v>1478</v>
      </c>
    </row>
    <row r="141" spans="1:65" s="12" customFormat="1" ht="20.85" customHeight="1" x14ac:dyDescent="0.2">
      <c r="B141" s="160"/>
      <c r="C141" s="161"/>
      <c r="D141" s="162" t="s">
        <v>73</v>
      </c>
      <c r="E141" s="174" t="s">
        <v>1479</v>
      </c>
      <c r="F141" s="174" t="s">
        <v>1480</v>
      </c>
      <c r="G141" s="161"/>
      <c r="H141" s="161"/>
      <c r="I141" s="164"/>
      <c r="J141" s="175">
        <f>BK141</f>
        <v>0</v>
      </c>
      <c r="K141" s="161"/>
      <c r="L141" s="166"/>
      <c r="M141" s="167"/>
      <c r="N141" s="168"/>
      <c r="O141" s="168"/>
      <c r="P141" s="169">
        <f>SUM(P142:P156)</f>
        <v>0</v>
      </c>
      <c r="Q141" s="168"/>
      <c r="R141" s="169">
        <f>SUM(R142:R156)</f>
        <v>0</v>
      </c>
      <c r="S141" s="168"/>
      <c r="T141" s="170">
        <f>SUM(T142:T156)</f>
        <v>0</v>
      </c>
      <c r="AR141" s="171" t="s">
        <v>84</v>
      </c>
      <c r="AT141" s="172" t="s">
        <v>73</v>
      </c>
      <c r="AU141" s="172" t="s">
        <v>84</v>
      </c>
      <c r="AY141" s="171" t="s">
        <v>179</v>
      </c>
      <c r="BK141" s="173">
        <f>SUM(BK142:BK156)</f>
        <v>0</v>
      </c>
    </row>
    <row r="142" spans="1:65" s="2" customFormat="1" ht="33" customHeight="1" x14ac:dyDescent="0.2">
      <c r="A142" s="36"/>
      <c r="B142" s="37"/>
      <c r="C142" s="176" t="s">
        <v>483</v>
      </c>
      <c r="D142" s="176" t="s">
        <v>181</v>
      </c>
      <c r="E142" s="177" t="s">
        <v>1481</v>
      </c>
      <c r="F142" s="178" t="s">
        <v>1482</v>
      </c>
      <c r="G142" s="179" t="s">
        <v>556</v>
      </c>
      <c r="H142" s="180">
        <v>5</v>
      </c>
      <c r="I142" s="181"/>
      <c r="J142" s="182">
        <f t="shared" ref="J142:J156" si="30">ROUND(I142*H142,2)</f>
        <v>0</v>
      </c>
      <c r="K142" s="178" t="s">
        <v>19</v>
      </c>
      <c r="L142" s="41"/>
      <c r="M142" s="183" t="s">
        <v>19</v>
      </c>
      <c r="N142" s="184" t="s">
        <v>45</v>
      </c>
      <c r="O142" s="66"/>
      <c r="P142" s="185">
        <f t="shared" ref="P142:P156" si="31">O142*H142</f>
        <v>0</v>
      </c>
      <c r="Q142" s="185">
        <v>0</v>
      </c>
      <c r="R142" s="185">
        <f t="shared" ref="R142:R156" si="32">Q142*H142</f>
        <v>0</v>
      </c>
      <c r="S142" s="185">
        <v>0</v>
      </c>
      <c r="T142" s="186">
        <f t="shared" ref="T142:T156" si="33"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7" t="s">
        <v>287</v>
      </c>
      <c r="AT142" s="187" t="s">
        <v>181</v>
      </c>
      <c r="AU142" s="187" t="s">
        <v>101</v>
      </c>
      <c r="AY142" s="19" t="s">
        <v>179</v>
      </c>
      <c r="BE142" s="188">
        <f t="shared" ref="BE142:BE156" si="34">IF(N142="základní",J142,0)</f>
        <v>0</v>
      </c>
      <c r="BF142" s="188">
        <f t="shared" ref="BF142:BF156" si="35">IF(N142="snížená",J142,0)</f>
        <v>0</v>
      </c>
      <c r="BG142" s="188">
        <f t="shared" ref="BG142:BG156" si="36">IF(N142="zákl. přenesená",J142,0)</f>
        <v>0</v>
      </c>
      <c r="BH142" s="188">
        <f t="shared" ref="BH142:BH156" si="37">IF(N142="sníž. přenesená",J142,0)</f>
        <v>0</v>
      </c>
      <c r="BI142" s="188">
        <f t="shared" ref="BI142:BI156" si="38">IF(N142="nulová",J142,0)</f>
        <v>0</v>
      </c>
      <c r="BJ142" s="19" t="s">
        <v>82</v>
      </c>
      <c r="BK142" s="188">
        <f t="shared" ref="BK142:BK156" si="39">ROUND(I142*H142,2)</f>
        <v>0</v>
      </c>
      <c r="BL142" s="19" t="s">
        <v>287</v>
      </c>
      <c r="BM142" s="187" t="s">
        <v>1483</v>
      </c>
    </row>
    <row r="143" spans="1:65" s="2" customFormat="1" ht="37.9" customHeight="1" x14ac:dyDescent="0.2">
      <c r="A143" s="36"/>
      <c r="B143" s="37"/>
      <c r="C143" s="176" t="s">
        <v>490</v>
      </c>
      <c r="D143" s="176" t="s">
        <v>181</v>
      </c>
      <c r="E143" s="177" t="s">
        <v>1484</v>
      </c>
      <c r="F143" s="178" t="s">
        <v>1485</v>
      </c>
      <c r="G143" s="179" t="s">
        <v>556</v>
      </c>
      <c r="H143" s="180">
        <v>4</v>
      </c>
      <c r="I143" s="181"/>
      <c r="J143" s="182">
        <f t="shared" si="30"/>
        <v>0</v>
      </c>
      <c r="K143" s="178" t="s">
        <v>19</v>
      </c>
      <c r="L143" s="41"/>
      <c r="M143" s="183" t="s">
        <v>19</v>
      </c>
      <c r="N143" s="184" t="s">
        <v>45</v>
      </c>
      <c r="O143" s="66"/>
      <c r="P143" s="185">
        <f t="shared" si="31"/>
        <v>0</v>
      </c>
      <c r="Q143" s="185">
        <v>0</v>
      </c>
      <c r="R143" s="185">
        <f t="shared" si="32"/>
        <v>0</v>
      </c>
      <c r="S143" s="185">
        <v>0</v>
      </c>
      <c r="T143" s="186">
        <f t="shared" si="33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7" t="s">
        <v>287</v>
      </c>
      <c r="AT143" s="187" t="s">
        <v>181</v>
      </c>
      <c r="AU143" s="187" t="s">
        <v>101</v>
      </c>
      <c r="AY143" s="19" t="s">
        <v>179</v>
      </c>
      <c r="BE143" s="188">
        <f t="shared" si="34"/>
        <v>0</v>
      </c>
      <c r="BF143" s="188">
        <f t="shared" si="35"/>
        <v>0</v>
      </c>
      <c r="BG143" s="188">
        <f t="shared" si="36"/>
        <v>0</v>
      </c>
      <c r="BH143" s="188">
        <f t="shared" si="37"/>
        <v>0</v>
      </c>
      <c r="BI143" s="188">
        <f t="shared" si="38"/>
        <v>0</v>
      </c>
      <c r="BJ143" s="19" t="s">
        <v>82</v>
      </c>
      <c r="BK143" s="188">
        <f t="shared" si="39"/>
        <v>0</v>
      </c>
      <c r="BL143" s="19" t="s">
        <v>287</v>
      </c>
      <c r="BM143" s="187" t="s">
        <v>1486</v>
      </c>
    </row>
    <row r="144" spans="1:65" s="2" customFormat="1" ht="44.25" customHeight="1" x14ac:dyDescent="0.2">
      <c r="A144" s="36"/>
      <c r="B144" s="37"/>
      <c r="C144" s="176" t="s">
        <v>495</v>
      </c>
      <c r="D144" s="176" t="s">
        <v>181</v>
      </c>
      <c r="E144" s="177" t="s">
        <v>1487</v>
      </c>
      <c r="F144" s="178" t="s">
        <v>1488</v>
      </c>
      <c r="G144" s="179" t="s">
        <v>556</v>
      </c>
      <c r="H144" s="180">
        <v>4</v>
      </c>
      <c r="I144" s="181"/>
      <c r="J144" s="182">
        <f t="shared" si="30"/>
        <v>0</v>
      </c>
      <c r="K144" s="178" t="s">
        <v>19</v>
      </c>
      <c r="L144" s="41"/>
      <c r="M144" s="183" t="s">
        <v>19</v>
      </c>
      <c r="N144" s="184" t="s">
        <v>45</v>
      </c>
      <c r="O144" s="66"/>
      <c r="P144" s="185">
        <f t="shared" si="31"/>
        <v>0</v>
      </c>
      <c r="Q144" s="185">
        <v>0</v>
      </c>
      <c r="R144" s="185">
        <f t="shared" si="32"/>
        <v>0</v>
      </c>
      <c r="S144" s="185">
        <v>0</v>
      </c>
      <c r="T144" s="186">
        <f t="shared" si="33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7" t="s">
        <v>287</v>
      </c>
      <c r="AT144" s="187" t="s">
        <v>181</v>
      </c>
      <c r="AU144" s="187" t="s">
        <v>101</v>
      </c>
      <c r="AY144" s="19" t="s">
        <v>179</v>
      </c>
      <c r="BE144" s="188">
        <f t="shared" si="34"/>
        <v>0</v>
      </c>
      <c r="BF144" s="188">
        <f t="shared" si="35"/>
        <v>0</v>
      </c>
      <c r="BG144" s="188">
        <f t="shared" si="36"/>
        <v>0</v>
      </c>
      <c r="BH144" s="188">
        <f t="shared" si="37"/>
        <v>0</v>
      </c>
      <c r="BI144" s="188">
        <f t="shared" si="38"/>
        <v>0</v>
      </c>
      <c r="BJ144" s="19" t="s">
        <v>82</v>
      </c>
      <c r="BK144" s="188">
        <f t="shared" si="39"/>
        <v>0</v>
      </c>
      <c r="BL144" s="19" t="s">
        <v>287</v>
      </c>
      <c r="BM144" s="187" t="s">
        <v>1489</v>
      </c>
    </row>
    <row r="145" spans="1:65" s="2" customFormat="1" ht="16.5" customHeight="1" x14ac:dyDescent="0.2">
      <c r="A145" s="36"/>
      <c r="B145" s="37"/>
      <c r="C145" s="176" t="s">
        <v>502</v>
      </c>
      <c r="D145" s="176" t="s">
        <v>181</v>
      </c>
      <c r="E145" s="177" t="s">
        <v>1490</v>
      </c>
      <c r="F145" s="178" t="s">
        <v>1491</v>
      </c>
      <c r="G145" s="179" t="s">
        <v>556</v>
      </c>
      <c r="H145" s="180">
        <v>1</v>
      </c>
      <c r="I145" s="181"/>
      <c r="J145" s="182">
        <f t="shared" si="30"/>
        <v>0</v>
      </c>
      <c r="K145" s="178" t="s">
        <v>19</v>
      </c>
      <c r="L145" s="41"/>
      <c r="M145" s="183" t="s">
        <v>19</v>
      </c>
      <c r="N145" s="184" t="s">
        <v>45</v>
      </c>
      <c r="O145" s="66"/>
      <c r="P145" s="185">
        <f t="shared" si="31"/>
        <v>0</v>
      </c>
      <c r="Q145" s="185">
        <v>0</v>
      </c>
      <c r="R145" s="185">
        <f t="shared" si="32"/>
        <v>0</v>
      </c>
      <c r="S145" s="185">
        <v>0</v>
      </c>
      <c r="T145" s="186">
        <f t="shared" si="33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7" t="s">
        <v>287</v>
      </c>
      <c r="AT145" s="187" t="s">
        <v>181</v>
      </c>
      <c r="AU145" s="187" t="s">
        <v>101</v>
      </c>
      <c r="AY145" s="19" t="s">
        <v>179</v>
      </c>
      <c r="BE145" s="188">
        <f t="shared" si="34"/>
        <v>0</v>
      </c>
      <c r="BF145" s="188">
        <f t="shared" si="35"/>
        <v>0</v>
      </c>
      <c r="BG145" s="188">
        <f t="shared" si="36"/>
        <v>0</v>
      </c>
      <c r="BH145" s="188">
        <f t="shared" si="37"/>
        <v>0</v>
      </c>
      <c r="BI145" s="188">
        <f t="shared" si="38"/>
        <v>0</v>
      </c>
      <c r="BJ145" s="19" t="s">
        <v>82</v>
      </c>
      <c r="BK145" s="188">
        <f t="shared" si="39"/>
        <v>0</v>
      </c>
      <c r="BL145" s="19" t="s">
        <v>287</v>
      </c>
      <c r="BM145" s="187" t="s">
        <v>1492</v>
      </c>
    </row>
    <row r="146" spans="1:65" s="2" customFormat="1" ht="90" customHeight="1" x14ac:dyDescent="0.2">
      <c r="A146" s="36"/>
      <c r="B146" s="37"/>
      <c r="C146" s="176" t="s">
        <v>511</v>
      </c>
      <c r="D146" s="176" t="s">
        <v>181</v>
      </c>
      <c r="E146" s="177" t="s">
        <v>1493</v>
      </c>
      <c r="F146" s="178" t="s">
        <v>1494</v>
      </c>
      <c r="G146" s="179" t="s">
        <v>556</v>
      </c>
      <c r="H146" s="180">
        <v>1</v>
      </c>
      <c r="I146" s="181"/>
      <c r="J146" s="182">
        <f t="shared" si="30"/>
        <v>0</v>
      </c>
      <c r="K146" s="178" t="s">
        <v>19</v>
      </c>
      <c r="L146" s="41"/>
      <c r="M146" s="183" t="s">
        <v>19</v>
      </c>
      <c r="N146" s="184" t="s">
        <v>45</v>
      </c>
      <c r="O146" s="66"/>
      <c r="P146" s="185">
        <f t="shared" si="31"/>
        <v>0</v>
      </c>
      <c r="Q146" s="185">
        <v>0</v>
      </c>
      <c r="R146" s="185">
        <f t="shared" si="32"/>
        <v>0</v>
      </c>
      <c r="S146" s="185">
        <v>0</v>
      </c>
      <c r="T146" s="186">
        <f t="shared" si="33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7" t="s">
        <v>287</v>
      </c>
      <c r="AT146" s="187" t="s">
        <v>181</v>
      </c>
      <c r="AU146" s="187" t="s">
        <v>101</v>
      </c>
      <c r="AY146" s="19" t="s">
        <v>179</v>
      </c>
      <c r="BE146" s="188">
        <f t="shared" si="34"/>
        <v>0</v>
      </c>
      <c r="BF146" s="188">
        <f t="shared" si="35"/>
        <v>0</v>
      </c>
      <c r="BG146" s="188">
        <f t="shared" si="36"/>
        <v>0</v>
      </c>
      <c r="BH146" s="188">
        <f t="shared" si="37"/>
        <v>0</v>
      </c>
      <c r="BI146" s="188">
        <f t="shared" si="38"/>
        <v>0</v>
      </c>
      <c r="BJ146" s="19" t="s">
        <v>82</v>
      </c>
      <c r="BK146" s="188">
        <f t="shared" si="39"/>
        <v>0</v>
      </c>
      <c r="BL146" s="19" t="s">
        <v>287</v>
      </c>
      <c r="BM146" s="187" t="s">
        <v>1495</v>
      </c>
    </row>
    <row r="147" spans="1:65" s="2" customFormat="1" ht="16.5" customHeight="1" x14ac:dyDescent="0.2">
      <c r="A147" s="36"/>
      <c r="B147" s="37"/>
      <c r="C147" s="176" t="s">
        <v>519</v>
      </c>
      <c r="D147" s="176" t="s">
        <v>181</v>
      </c>
      <c r="E147" s="177" t="s">
        <v>1496</v>
      </c>
      <c r="F147" s="178" t="s">
        <v>1497</v>
      </c>
      <c r="G147" s="179" t="s">
        <v>111</v>
      </c>
      <c r="H147" s="180">
        <v>250</v>
      </c>
      <c r="I147" s="181"/>
      <c r="J147" s="182">
        <f t="shared" si="30"/>
        <v>0</v>
      </c>
      <c r="K147" s="178" t="s">
        <v>19</v>
      </c>
      <c r="L147" s="41"/>
      <c r="M147" s="183" t="s">
        <v>19</v>
      </c>
      <c r="N147" s="184" t="s">
        <v>45</v>
      </c>
      <c r="O147" s="66"/>
      <c r="P147" s="185">
        <f t="shared" si="31"/>
        <v>0</v>
      </c>
      <c r="Q147" s="185">
        <v>0</v>
      </c>
      <c r="R147" s="185">
        <f t="shared" si="32"/>
        <v>0</v>
      </c>
      <c r="S147" s="185">
        <v>0</v>
      </c>
      <c r="T147" s="186">
        <f t="shared" si="33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7" t="s">
        <v>287</v>
      </c>
      <c r="AT147" s="187" t="s">
        <v>181</v>
      </c>
      <c r="AU147" s="187" t="s">
        <v>101</v>
      </c>
      <c r="AY147" s="19" t="s">
        <v>179</v>
      </c>
      <c r="BE147" s="188">
        <f t="shared" si="34"/>
        <v>0</v>
      </c>
      <c r="BF147" s="188">
        <f t="shared" si="35"/>
        <v>0</v>
      </c>
      <c r="BG147" s="188">
        <f t="shared" si="36"/>
        <v>0</v>
      </c>
      <c r="BH147" s="188">
        <f t="shared" si="37"/>
        <v>0</v>
      </c>
      <c r="BI147" s="188">
        <f t="shared" si="38"/>
        <v>0</v>
      </c>
      <c r="BJ147" s="19" t="s">
        <v>82</v>
      </c>
      <c r="BK147" s="188">
        <f t="shared" si="39"/>
        <v>0</v>
      </c>
      <c r="BL147" s="19" t="s">
        <v>287</v>
      </c>
      <c r="BM147" s="187" t="s">
        <v>1498</v>
      </c>
    </row>
    <row r="148" spans="1:65" s="2" customFormat="1" ht="16.5" customHeight="1" x14ac:dyDescent="0.2">
      <c r="A148" s="36"/>
      <c r="B148" s="37"/>
      <c r="C148" s="176" t="s">
        <v>527</v>
      </c>
      <c r="D148" s="176" t="s">
        <v>181</v>
      </c>
      <c r="E148" s="177" t="s">
        <v>1499</v>
      </c>
      <c r="F148" s="178" t="s">
        <v>1500</v>
      </c>
      <c r="G148" s="179" t="s">
        <v>111</v>
      </c>
      <c r="H148" s="180">
        <v>250</v>
      </c>
      <c r="I148" s="181"/>
      <c r="J148" s="182">
        <f t="shared" si="30"/>
        <v>0</v>
      </c>
      <c r="K148" s="178" t="s">
        <v>19</v>
      </c>
      <c r="L148" s="41"/>
      <c r="M148" s="183" t="s">
        <v>19</v>
      </c>
      <c r="N148" s="184" t="s">
        <v>45</v>
      </c>
      <c r="O148" s="66"/>
      <c r="P148" s="185">
        <f t="shared" si="31"/>
        <v>0</v>
      </c>
      <c r="Q148" s="185">
        <v>0</v>
      </c>
      <c r="R148" s="185">
        <f t="shared" si="32"/>
        <v>0</v>
      </c>
      <c r="S148" s="185">
        <v>0</v>
      </c>
      <c r="T148" s="186">
        <f t="shared" si="33"/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87" t="s">
        <v>287</v>
      </c>
      <c r="AT148" s="187" t="s">
        <v>181</v>
      </c>
      <c r="AU148" s="187" t="s">
        <v>101</v>
      </c>
      <c r="AY148" s="19" t="s">
        <v>179</v>
      </c>
      <c r="BE148" s="188">
        <f t="shared" si="34"/>
        <v>0</v>
      </c>
      <c r="BF148" s="188">
        <f t="shared" si="35"/>
        <v>0</v>
      </c>
      <c r="BG148" s="188">
        <f t="shared" si="36"/>
        <v>0</v>
      </c>
      <c r="BH148" s="188">
        <f t="shared" si="37"/>
        <v>0</v>
      </c>
      <c r="BI148" s="188">
        <f t="shared" si="38"/>
        <v>0</v>
      </c>
      <c r="BJ148" s="19" t="s">
        <v>82</v>
      </c>
      <c r="BK148" s="188">
        <f t="shared" si="39"/>
        <v>0</v>
      </c>
      <c r="BL148" s="19" t="s">
        <v>287</v>
      </c>
      <c r="BM148" s="187" t="s">
        <v>1501</v>
      </c>
    </row>
    <row r="149" spans="1:65" s="2" customFormat="1" ht="16.5" customHeight="1" x14ac:dyDescent="0.2">
      <c r="A149" s="36"/>
      <c r="B149" s="37"/>
      <c r="C149" s="176" t="s">
        <v>538</v>
      </c>
      <c r="D149" s="176" t="s">
        <v>181</v>
      </c>
      <c r="E149" s="177" t="s">
        <v>1502</v>
      </c>
      <c r="F149" s="178" t="s">
        <v>1503</v>
      </c>
      <c r="G149" s="179" t="s">
        <v>111</v>
      </c>
      <c r="H149" s="180">
        <v>50</v>
      </c>
      <c r="I149" s="181"/>
      <c r="J149" s="182">
        <f t="shared" si="30"/>
        <v>0</v>
      </c>
      <c r="K149" s="178" t="s">
        <v>19</v>
      </c>
      <c r="L149" s="41"/>
      <c r="M149" s="183" t="s">
        <v>19</v>
      </c>
      <c r="N149" s="184" t="s">
        <v>45</v>
      </c>
      <c r="O149" s="66"/>
      <c r="P149" s="185">
        <f t="shared" si="31"/>
        <v>0</v>
      </c>
      <c r="Q149" s="185">
        <v>0</v>
      </c>
      <c r="R149" s="185">
        <f t="shared" si="32"/>
        <v>0</v>
      </c>
      <c r="S149" s="185">
        <v>0</v>
      </c>
      <c r="T149" s="186">
        <f t="shared" si="33"/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7" t="s">
        <v>287</v>
      </c>
      <c r="AT149" s="187" t="s">
        <v>181</v>
      </c>
      <c r="AU149" s="187" t="s">
        <v>101</v>
      </c>
      <c r="AY149" s="19" t="s">
        <v>179</v>
      </c>
      <c r="BE149" s="188">
        <f t="shared" si="34"/>
        <v>0</v>
      </c>
      <c r="BF149" s="188">
        <f t="shared" si="35"/>
        <v>0</v>
      </c>
      <c r="BG149" s="188">
        <f t="shared" si="36"/>
        <v>0</v>
      </c>
      <c r="BH149" s="188">
        <f t="shared" si="37"/>
        <v>0</v>
      </c>
      <c r="BI149" s="188">
        <f t="shared" si="38"/>
        <v>0</v>
      </c>
      <c r="BJ149" s="19" t="s">
        <v>82</v>
      </c>
      <c r="BK149" s="188">
        <f t="shared" si="39"/>
        <v>0</v>
      </c>
      <c r="BL149" s="19" t="s">
        <v>287</v>
      </c>
      <c r="BM149" s="187" t="s">
        <v>1504</v>
      </c>
    </row>
    <row r="150" spans="1:65" s="2" customFormat="1" ht="16.5" customHeight="1" x14ac:dyDescent="0.2">
      <c r="A150" s="36"/>
      <c r="B150" s="37"/>
      <c r="C150" s="176" t="s">
        <v>543</v>
      </c>
      <c r="D150" s="176" t="s">
        <v>181</v>
      </c>
      <c r="E150" s="177" t="s">
        <v>1505</v>
      </c>
      <c r="F150" s="178" t="s">
        <v>1506</v>
      </c>
      <c r="G150" s="179" t="s">
        <v>111</v>
      </c>
      <c r="H150" s="180">
        <v>50</v>
      </c>
      <c r="I150" s="181"/>
      <c r="J150" s="182">
        <f t="shared" si="30"/>
        <v>0</v>
      </c>
      <c r="K150" s="178" t="s">
        <v>19</v>
      </c>
      <c r="L150" s="41"/>
      <c r="M150" s="183" t="s">
        <v>19</v>
      </c>
      <c r="N150" s="184" t="s">
        <v>45</v>
      </c>
      <c r="O150" s="66"/>
      <c r="P150" s="185">
        <f t="shared" si="31"/>
        <v>0</v>
      </c>
      <c r="Q150" s="185">
        <v>0</v>
      </c>
      <c r="R150" s="185">
        <f t="shared" si="32"/>
        <v>0</v>
      </c>
      <c r="S150" s="185">
        <v>0</v>
      </c>
      <c r="T150" s="186">
        <f t="shared" si="33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7" t="s">
        <v>287</v>
      </c>
      <c r="AT150" s="187" t="s">
        <v>181</v>
      </c>
      <c r="AU150" s="187" t="s">
        <v>101</v>
      </c>
      <c r="AY150" s="19" t="s">
        <v>179</v>
      </c>
      <c r="BE150" s="188">
        <f t="shared" si="34"/>
        <v>0</v>
      </c>
      <c r="BF150" s="188">
        <f t="shared" si="35"/>
        <v>0</v>
      </c>
      <c r="BG150" s="188">
        <f t="shared" si="36"/>
        <v>0</v>
      </c>
      <c r="BH150" s="188">
        <f t="shared" si="37"/>
        <v>0</v>
      </c>
      <c r="BI150" s="188">
        <f t="shared" si="38"/>
        <v>0</v>
      </c>
      <c r="BJ150" s="19" t="s">
        <v>82</v>
      </c>
      <c r="BK150" s="188">
        <f t="shared" si="39"/>
        <v>0</v>
      </c>
      <c r="BL150" s="19" t="s">
        <v>287</v>
      </c>
      <c r="BM150" s="187" t="s">
        <v>1507</v>
      </c>
    </row>
    <row r="151" spans="1:65" s="2" customFormat="1" ht="16.5" customHeight="1" x14ac:dyDescent="0.2">
      <c r="A151" s="36"/>
      <c r="B151" s="37"/>
      <c r="C151" s="176" t="s">
        <v>548</v>
      </c>
      <c r="D151" s="176" t="s">
        <v>181</v>
      </c>
      <c r="E151" s="177" t="s">
        <v>1508</v>
      </c>
      <c r="F151" s="178" t="s">
        <v>1509</v>
      </c>
      <c r="G151" s="179" t="s">
        <v>111</v>
      </c>
      <c r="H151" s="180">
        <v>100</v>
      </c>
      <c r="I151" s="181"/>
      <c r="J151" s="182">
        <f t="shared" si="30"/>
        <v>0</v>
      </c>
      <c r="K151" s="178" t="s">
        <v>19</v>
      </c>
      <c r="L151" s="41"/>
      <c r="M151" s="183" t="s">
        <v>19</v>
      </c>
      <c r="N151" s="184" t="s">
        <v>45</v>
      </c>
      <c r="O151" s="66"/>
      <c r="P151" s="185">
        <f t="shared" si="31"/>
        <v>0</v>
      </c>
      <c r="Q151" s="185">
        <v>0</v>
      </c>
      <c r="R151" s="185">
        <f t="shared" si="32"/>
        <v>0</v>
      </c>
      <c r="S151" s="185">
        <v>0</v>
      </c>
      <c r="T151" s="186">
        <f t="shared" si="33"/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87" t="s">
        <v>287</v>
      </c>
      <c r="AT151" s="187" t="s">
        <v>181</v>
      </c>
      <c r="AU151" s="187" t="s">
        <v>101</v>
      </c>
      <c r="AY151" s="19" t="s">
        <v>179</v>
      </c>
      <c r="BE151" s="188">
        <f t="shared" si="34"/>
        <v>0</v>
      </c>
      <c r="BF151" s="188">
        <f t="shared" si="35"/>
        <v>0</v>
      </c>
      <c r="BG151" s="188">
        <f t="shared" si="36"/>
        <v>0</v>
      </c>
      <c r="BH151" s="188">
        <f t="shared" si="37"/>
        <v>0</v>
      </c>
      <c r="BI151" s="188">
        <f t="shared" si="38"/>
        <v>0</v>
      </c>
      <c r="BJ151" s="19" t="s">
        <v>82</v>
      </c>
      <c r="BK151" s="188">
        <f t="shared" si="39"/>
        <v>0</v>
      </c>
      <c r="BL151" s="19" t="s">
        <v>287</v>
      </c>
      <c r="BM151" s="187" t="s">
        <v>1510</v>
      </c>
    </row>
    <row r="152" spans="1:65" s="2" customFormat="1" ht="16.5" customHeight="1" x14ac:dyDescent="0.2">
      <c r="A152" s="36"/>
      <c r="B152" s="37"/>
      <c r="C152" s="176" t="s">
        <v>553</v>
      </c>
      <c r="D152" s="176" t="s">
        <v>181</v>
      </c>
      <c r="E152" s="177" t="s">
        <v>1511</v>
      </c>
      <c r="F152" s="178" t="s">
        <v>1512</v>
      </c>
      <c r="G152" s="179" t="s">
        <v>111</v>
      </c>
      <c r="H152" s="180">
        <v>100</v>
      </c>
      <c r="I152" s="181"/>
      <c r="J152" s="182">
        <f t="shared" si="30"/>
        <v>0</v>
      </c>
      <c r="K152" s="178" t="s">
        <v>19</v>
      </c>
      <c r="L152" s="41"/>
      <c r="M152" s="183" t="s">
        <v>19</v>
      </c>
      <c r="N152" s="184" t="s">
        <v>45</v>
      </c>
      <c r="O152" s="66"/>
      <c r="P152" s="185">
        <f t="shared" si="31"/>
        <v>0</v>
      </c>
      <c r="Q152" s="185">
        <v>0</v>
      </c>
      <c r="R152" s="185">
        <f t="shared" si="32"/>
        <v>0</v>
      </c>
      <c r="S152" s="185">
        <v>0</v>
      </c>
      <c r="T152" s="186">
        <f t="shared" si="33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7" t="s">
        <v>287</v>
      </c>
      <c r="AT152" s="187" t="s">
        <v>181</v>
      </c>
      <c r="AU152" s="187" t="s">
        <v>101</v>
      </c>
      <c r="AY152" s="19" t="s">
        <v>179</v>
      </c>
      <c r="BE152" s="188">
        <f t="shared" si="34"/>
        <v>0</v>
      </c>
      <c r="BF152" s="188">
        <f t="shared" si="35"/>
        <v>0</v>
      </c>
      <c r="BG152" s="188">
        <f t="shared" si="36"/>
        <v>0</v>
      </c>
      <c r="BH152" s="188">
        <f t="shared" si="37"/>
        <v>0</v>
      </c>
      <c r="BI152" s="188">
        <f t="shared" si="38"/>
        <v>0</v>
      </c>
      <c r="BJ152" s="19" t="s">
        <v>82</v>
      </c>
      <c r="BK152" s="188">
        <f t="shared" si="39"/>
        <v>0</v>
      </c>
      <c r="BL152" s="19" t="s">
        <v>287</v>
      </c>
      <c r="BM152" s="187" t="s">
        <v>1513</v>
      </c>
    </row>
    <row r="153" spans="1:65" s="2" customFormat="1" ht="33" customHeight="1" x14ac:dyDescent="0.2">
      <c r="A153" s="36"/>
      <c r="B153" s="37"/>
      <c r="C153" s="176" t="s">
        <v>560</v>
      </c>
      <c r="D153" s="176" t="s">
        <v>181</v>
      </c>
      <c r="E153" s="177" t="s">
        <v>1514</v>
      </c>
      <c r="F153" s="178" t="s">
        <v>1515</v>
      </c>
      <c r="G153" s="179" t="s">
        <v>556</v>
      </c>
      <c r="H153" s="180">
        <v>1</v>
      </c>
      <c r="I153" s="181"/>
      <c r="J153" s="182">
        <f t="shared" si="30"/>
        <v>0</v>
      </c>
      <c r="K153" s="178" t="s">
        <v>19</v>
      </c>
      <c r="L153" s="41"/>
      <c r="M153" s="183" t="s">
        <v>19</v>
      </c>
      <c r="N153" s="184" t="s">
        <v>45</v>
      </c>
      <c r="O153" s="66"/>
      <c r="P153" s="185">
        <f t="shared" si="31"/>
        <v>0</v>
      </c>
      <c r="Q153" s="185">
        <v>0</v>
      </c>
      <c r="R153" s="185">
        <f t="shared" si="32"/>
        <v>0</v>
      </c>
      <c r="S153" s="185">
        <v>0</v>
      </c>
      <c r="T153" s="186">
        <f t="shared" si="33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87" t="s">
        <v>287</v>
      </c>
      <c r="AT153" s="187" t="s">
        <v>181</v>
      </c>
      <c r="AU153" s="187" t="s">
        <v>101</v>
      </c>
      <c r="AY153" s="19" t="s">
        <v>179</v>
      </c>
      <c r="BE153" s="188">
        <f t="shared" si="34"/>
        <v>0</v>
      </c>
      <c r="BF153" s="188">
        <f t="shared" si="35"/>
        <v>0</v>
      </c>
      <c r="BG153" s="188">
        <f t="shared" si="36"/>
        <v>0</v>
      </c>
      <c r="BH153" s="188">
        <f t="shared" si="37"/>
        <v>0</v>
      </c>
      <c r="BI153" s="188">
        <f t="shared" si="38"/>
        <v>0</v>
      </c>
      <c r="BJ153" s="19" t="s">
        <v>82</v>
      </c>
      <c r="BK153" s="188">
        <f t="shared" si="39"/>
        <v>0</v>
      </c>
      <c r="BL153" s="19" t="s">
        <v>287</v>
      </c>
      <c r="BM153" s="187" t="s">
        <v>1516</v>
      </c>
    </row>
    <row r="154" spans="1:65" s="2" customFormat="1" ht="24.2" customHeight="1" x14ac:dyDescent="0.2">
      <c r="A154" s="36"/>
      <c r="B154" s="37"/>
      <c r="C154" s="176" t="s">
        <v>566</v>
      </c>
      <c r="D154" s="176" t="s">
        <v>181</v>
      </c>
      <c r="E154" s="177" t="s">
        <v>1517</v>
      </c>
      <c r="F154" s="178" t="s">
        <v>1518</v>
      </c>
      <c r="G154" s="179" t="s">
        <v>556</v>
      </c>
      <c r="H154" s="180">
        <v>1</v>
      </c>
      <c r="I154" s="181"/>
      <c r="J154" s="182">
        <f t="shared" si="30"/>
        <v>0</v>
      </c>
      <c r="K154" s="178" t="s">
        <v>19</v>
      </c>
      <c r="L154" s="41"/>
      <c r="M154" s="183" t="s">
        <v>19</v>
      </c>
      <c r="N154" s="184" t="s">
        <v>45</v>
      </c>
      <c r="O154" s="66"/>
      <c r="P154" s="185">
        <f t="shared" si="31"/>
        <v>0</v>
      </c>
      <c r="Q154" s="185">
        <v>0</v>
      </c>
      <c r="R154" s="185">
        <f t="shared" si="32"/>
        <v>0</v>
      </c>
      <c r="S154" s="185">
        <v>0</v>
      </c>
      <c r="T154" s="186">
        <f t="shared" si="33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7" t="s">
        <v>287</v>
      </c>
      <c r="AT154" s="187" t="s">
        <v>181</v>
      </c>
      <c r="AU154" s="187" t="s">
        <v>101</v>
      </c>
      <c r="AY154" s="19" t="s">
        <v>179</v>
      </c>
      <c r="BE154" s="188">
        <f t="shared" si="34"/>
        <v>0</v>
      </c>
      <c r="BF154" s="188">
        <f t="shared" si="35"/>
        <v>0</v>
      </c>
      <c r="BG154" s="188">
        <f t="shared" si="36"/>
        <v>0</v>
      </c>
      <c r="BH154" s="188">
        <f t="shared" si="37"/>
        <v>0</v>
      </c>
      <c r="BI154" s="188">
        <f t="shared" si="38"/>
        <v>0</v>
      </c>
      <c r="BJ154" s="19" t="s">
        <v>82</v>
      </c>
      <c r="BK154" s="188">
        <f t="shared" si="39"/>
        <v>0</v>
      </c>
      <c r="BL154" s="19" t="s">
        <v>287</v>
      </c>
      <c r="BM154" s="187" t="s">
        <v>1519</v>
      </c>
    </row>
    <row r="155" spans="1:65" s="2" customFormat="1" ht="16.5" customHeight="1" x14ac:dyDescent="0.2">
      <c r="A155" s="36"/>
      <c r="B155" s="37"/>
      <c r="C155" s="176" t="s">
        <v>572</v>
      </c>
      <c r="D155" s="176" t="s">
        <v>181</v>
      </c>
      <c r="E155" s="177" t="s">
        <v>1520</v>
      </c>
      <c r="F155" s="178" t="s">
        <v>1521</v>
      </c>
      <c r="G155" s="179" t="s">
        <v>556</v>
      </c>
      <c r="H155" s="180">
        <v>1</v>
      </c>
      <c r="I155" s="181"/>
      <c r="J155" s="182">
        <f t="shared" si="30"/>
        <v>0</v>
      </c>
      <c r="K155" s="178" t="s">
        <v>19</v>
      </c>
      <c r="L155" s="41"/>
      <c r="M155" s="183" t="s">
        <v>19</v>
      </c>
      <c r="N155" s="184" t="s">
        <v>45</v>
      </c>
      <c r="O155" s="66"/>
      <c r="P155" s="185">
        <f t="shared" si="31"/>
        <v>0</v>
      </c>
      <c r="Q155" s="185">
        <v>0</v>
      </c>
      <c r="R155" s="185">
        <f t="shared" si="32"/>
        <v>0</v>
      </c>
      <c r="S155" s="185">
        <v>0</v>
      </c>
      <c r="T155" s="186">
        <f t="shared" si="33"/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7" t="s">
        <v>287</v>
      </c>
      <c r="AT155" s="187" t="s">
        <v>181</v>
      </c>
      <c r="AU155" s="187" t="s">
        <v>101</v>
      </c>
      <c r="AY155" s="19" t="s">
        <v>179</v>
      </c>
      <c r="BE155" s="188">
        <f t="shared" si="34"/>
        <v>0</v>
      </c>
      <c r="BF155" s="188">
        <f t="shared" si="35"/>
        <v>0</v>
      </c>
      <c r="BG155" s="188">
        <f t="shared" si="36"/>
        <v>0</v>
      </c>
      <c r="BH155" s="188">
        <f t="shared" si="37"/>
        <v>0</v>
      </c>
      <c r="BI155" s="188">
        <f t="shared" si="38"/>
        <v>0</v>
      </c>
      <c r="BJ155" s="19" t="s">
        <v>82</v>
      </c>
      <c r="BK155" s="188">
        <f t="shared" si="39"/>
        <v>0</v>
      </c>
      <c r="BL155" s="19" t="s">
        <v>287</v>
      </c>
      <c r="BM155" s="187" t="s">
        <v>1522</v>
      </c>
    </row>
    <row r="156" spans="1:65" s="2" customFormat="1" ht="16.5" customHeight="1" x14ac:dyDescent="0.2">
      <c r="A156" s="36"/>
      <c r="B156" s="37"/>
      <c r="C156" s="176" t="s">
        <v>577</v>
      </c>
      <c r="D156" s="176" t="s">
        <v>181</v>
      </c>
      <c r="E156" s="177" t="s">
        <v>1523</v>
      </c>
      <c r="F156" s="178" t="s">
        <v>1524</v>
      </c>
      <c r="G156" s="179" t="s">
        <v>556</v>
      </c>
      <c r="H156" s="180">
        <v>1</v>
      </c>
      <c r="I156" s="181"/>
      <c r="J156" s="182">
        <f t="shared" si="30"/>
        <v>0</v>
      </c>
      <c r="K156" s="178" t="s">
        <v>19</v>
      </c>
      <c r="L156" s="41"/>
      <c r="M156" s="183" t="s">
        <v>19</v>
      </c>
      <c r="N156" s="184" t="s">
        <v>45</v>
      </c>
      <c r="O156" s="66"/>
      <c r="P156" s="185">
        <f t="shared" si="31"/>
        <v>0</v>
      </c>
      <c r="Q156" s="185">
        <v>0</v>
      </c>
      <c r="R156" s="185">
        <f t="shared" si="32"/>
        <v>0</v>
      </c>
      <c r="S156" s="185">
        <v>0</v>
      </c>
      <c r="T156" s="186">
        <f t="shared" si="33"/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7" t="s">
        <v>287</v>
      </c>
      <c r="AT156" s="187" t="s">
        <v>181</v>
      </c>
      <c r="AU156" s="187" t="s">
        <v>101</v>
      </c>
      <c r="AY156" s="19" t="s">
        <v>179</v>
      </c>
      <c r="BE156" s="188">
        <f t="shared" si="34"/>
        <v>0</v>
      </c>
      <c r="BF156" s="188">
        <f t="shared" si="35"/>
        <v>0</v>
      </c>
      <c r="BG156" s="188">
        <f t="shared" si="36"/>
        <v>0</v>
      </c>
      <c r="BH156" s="188">
        <f t="shared" si="37"/>
        <v>0</v>
      </c>
      <c r="BI156" s="188">
        <f t="shared" si="38"/>
        <v>0</v>
      </c>
      <c r="BJ156" s="19" t="s">
        <v>82</v>
      </c>
      <c r="BK156" s="188">
        <f t="shared" si="39"/>
        <v>0</v>
      </c>
      <c r="BL156" s="19" t="s">
        <v>287</v>
      </c>
      <c r="BM156" s="187" t="s">
        <v>1525</v>
      </c>
    </row>
    <row r="157" spans="1:65" s="12" customFormat="1" ht="20.85" customHeight="1" x14ac:dyDescent="0.2">
      <c r="B157" s="160"/>
      <c r="C157" s="161"/>
      <c r="D157" s="162" t="s">
        <v>73</v>
      </c>
      <c r="E157" s="174" t="s">
        <v>1526</v>
      </c>
      <c r="F157" s="174" t="s">
        <v>1527</v>
      </c>
      <c r="G157" s="161"/>
      <c r="H157" s="161"/>
      <c r="I157" s="164"/>
      <c r="J157" s="175">
        <f>BK157</f>
        <v>0</v>
      </c>
      <c r="K157" s="161"/>
      <c r="L157" s="166"/>
      <c r="M157" s="167"/>
      <c r="N157" s="168"/>
      <c r="O157" s="168"/>
      <c r="P157" s="169">
        <f>P158</f>
        <v>0</v>
      </c>
      <c r="Q157" s="168"/>
      <c r="R157" s="169">
        <f>R158</f>
        <v>0</v>
      </c>
      <c r="S157" s="168"/>
      <c r="T157" s="170">
        <f>T158</f>
        <v>0</v>
      </c>
      <c r="AR157" s="171" t="s">
        <v>84</v>
      </c>
      <c r="AT157" s="172" t="s">
        <v>73</v>
      </c>
      <c r="AU157" s="172" t="s">
        <v>84</v>
      </c>
      <c r="AY157" s="171" t="s">
        <v>179</v>
      </c>
      <c r="BK157" s="173">
        <f>BK158</f>
        <v>0</v>
      </c>
    </row>
    <row r="158" spans="1:65" s="2" customFormat="1" ht="37.9" customHeight="1" x14ac:dyDescent="0.2">
      <c r="A158" s="36"/>
      <c r="B158" s="37"/>
      <c r="C158" s="176" t="s">
        <v>584</v>
      </c>
      <c r="D158" s="176" t="s">
        <v>181</v>
      </c>
      <c r="E158" s="177" t="s">
        <v>1528</v>
      </c>
      <c r="F158" s="178" t="s">
        <v>1529</v>
      </c>
      <c r="G158" s="179" t="s">
        <v>556</v>
      </c>
      <c r="H158" s="180">
        <v>1</v>
      </c>
      <c r="I158" s="181"/>
      <c r="J158" s="182">
        <f>ROUND(I158*H158,2)</f>
        <v>0</v>
      </c>
      <c r="K158" s="178" t="s">
        <v>19</v>
      </c>
      <c r="L158" s="41"/>
      <c r="M158" s="242" t="s">
        <v>19</v>
      </c>
      <c r="N158" s="243" t="s">
        <v>45</v>
      </c>
      <c r="O158" s="244"/>
      <c r="P158" s="245">
        <f>O158*H158</f>
        <v>0</v>
      </c>
      <c r="Q158" s="245">
        <v>0</v>
      </c>
      <c r="R158" s="245">
        <f>Q158*H158</f>
        <v>0</v>
      </c>
      <c r="S158" s="245">
        <v>0</v>
      </c>
      <c r="T158" s="24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7" t="s">
        <v>287</v>
      </c>
      <c r="AT158" s="187" t="s">
        <v>181</v>
      </c>
      <c r="AU158" s="187" t="s">
        <v>101</v>
      </c>
      <c r="AY158" s="19" t="s">
        <v>179</v>
      </c>
      <c r="BE158" s="188">
        <f>IF(N158="základní",J158,0)</f>
        <v>0</v>
      </c>
      <c r="BF158" s="188">
        <f>IF(N158="snížená",J158,0)</f>
        <v>0</v>
      </c>
      <c r="BG158" s="188">
        <f>IF(N158="zákl. přenesená",J158,0)</f>
        <v>0</v>
      </c>
      <c r="BH158" s="188">
        <f>IF(N158="sníž. přenesená",J158,0)</f>
        <v>0</v>
      </c>
      <c r="BI158" s="188">
        <f>IF(N158="nulová",J158,0)</f>
        <v>0</v>
      </c>
      <c r="BJ158" s="19" t="s">
        <v>82</v>
      </c>
      <c r="BK158" s="188">
        <f>ROUND(I158*H158,2)</f>
        <v>0</v>
      </c>
      <c r="BL158" s="19" t="s">
        <v>287</v>
      </c>
      <c r="BM158" s="187" t="s">
        <v>1530</v>
      </c>
    </row>
    <row r="159" spans="1:65" s="2" customFormat="1" ht="6.95" customHeight="1" x14ac:dyDescent="0.2">
      <c r="A159" s="36"/>
      <c r="B159" s="49"/>
      <c r="C159" s="50"/>
      <c r="D159" s="50"/>
      <c r="E159" s="50"/>
      <c r="F159" s="50"/>
      <c r="G159" s="50"/>
      <c r="H159" s="50"/>
      <c r="I159" s="50"/>
      <c r="J159" s="50"/>
      <c r="K159" s="50"/>
      <c r="L159" s="41"/>
      <c r="M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</row>
  </sheetData>
  <sheetProtection algorithmName="SHA-512" hashValue="fQde69LorFMJpsSwMFDg+NK1O6beNxL/g+v2o6oa35A9TVuCchqJsRFgTLf0ojAwzdPwAwdwBWAQOYIsnWCOHA==" saltValue="ByH32Y3K6vHkooGODFKb7rpfKeiYTZNw1+o/bel185qM+zDAOVYvMxwlyUvHL5WaoS72sL5szkDnoy9qcoRXYg==" spinCount="100000" sheet="1" objects="1" scenarios="1" formatColumns="0" formatRows="0" autoFilter="0"/>
  <autoFilter ref="C84:K158" xr:uid="{00000000-0009-0000-0000-000002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79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90</v>
      </c>
    </row>
    <row r="3" spans="1:46" s="1" customFormat="1" ht="6.95" customHeight="1" x14ac:dyDescent="0.2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84</v>
      </c>
    </row>
    <row r="4" spans="1:46" s="1" customFormat="1" ht="24.95" customHeight="1" x14ac:dyDescent="0.2">
      <c r="B4" s="22"/>
      <c r="D4" s="106" t="s">
        <v>105</v>
      </c>
      <c r="L4" s="22"/>
      <c r="M4" s="107" t="s">
        <v>10</v>
      </c>
      <c r="AT4" s="19" t="s">
        <v>4</v>
      </c>
    </row>
    <row r="5" spans="1:46" s="1" customFormat="1" ht="6.95" customHeight="1" x14ac:dyDescent="0.2">
      <c r="B5" s="22"/>
      <c r="L5" s="22"/>
    </row>
    <row r="6" spans="1:46" s="1" customFormat="1" ht="12" customHeight="1" x14ac:dyDescent="0.2">
      <c r="B6" s="22"/>
      <c r="D6" s="108" t="s">
        <v>16</v>
      </c>
      <c r="L6" s="22"/>
    </row>
    <row r="7" spans="1:46" s="1" customFormat="1" ht="16.5" customHeight="1" x14ac:dyDescent="0.2">
      <c r="B7" s="22"/>
      <c r="E7" s="391" t="str">
        <f>'Rekapitulace stavby'!K6</f>
        <v>Rekonstrukce ledové plochy Zimního stadionu Žďár nad Sázavou</v>
      </c>
      <c r="F7" s="392"/>
      <c r="G7" s="392"/>
      <c r="H7" s="392"/>
      <c r="L7" s="22"/>
    </row>
    <row r="8" spans="1:46" s="2" customFormat="1" ht="12" customHeight="1" x14ac:dyDescent="0.2">
      <c r="A8" s="36"/>
      <c r="B8" s="41"/>
      <c r="C8" s="36"/>
      <c r="D8" s="108" t="s">
        <v>119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393" t="s">
        <v>1531</v>
      </c>
      <c r="F9" s="394"/>
      <c r="G9" s="394"/>
      <c r="H9" s="394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08" t="s">
        <v>18</v>
      </c>
      <c r="E11" s="36"/>
      <c r="F11" s="110" t="s">
        <v>19</v>
      </c>
      <c r="G11" s="36"/>
      <c r="H11" s="36"/>
      <c r="I11" s="108" t="s">
        <v>20</v>
      </c>
      <c r="J11" s="110" t="s">
        <v>19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08" t="s">
        <v>21</v>
      </c>
      <c r="E12" s="36"/>
      <c r="F12" s="110" t="s">
        <v>22</v>
      </c>
      <c r="G12" s="36"/>
      <c r="H12" s="36"/>
      <c r="I12" s="108" t="s">
        <v>23</v>
      </c>
      <c r="J12" s="111">
        <f>'Rekapitulace stavby'!AN8</f>
        <v>46008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08" t="s">
        <v>24</v>
      </c>
      <c r="E14" s="36"/>
      <c r="F14" s="36"/>
      <c r="G14" s="36"/>
      <c r="H14" s="36"/>
      <c r="I14" s="108" t="s">
        <v>25</v>
      </c>
      <c r="J14" s="110" t="s">
        <v>26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10" t="s">
        <v>27</v>
      </c>
      <c r="F15" s="36"/>
      <c r="G15" s="36"/>
      <c r="H15" s="36"/>
      <c r="I15" s="108" t="s">
        <v>28</v>
      </c>
      <c r="J15" s="110" t="s">
        <v>19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08" t="s">
        <v>29</v>
      </c>
      <c r="E17" s="36"/>
      <c r="F17" s="36"/>
      <c r="G17" s="36"/>
      <c r="H17" s="36"/>
      <c r="I17" s="108" t="s">
        <v>25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395" t="str">
        <f>'Rekapitulace stavby'!E14</f>
        <v>Vyplň údaj</v>
      </c>
      <c r="F18" s="396"/>
      <c r="G18" s="396"/>
      <c r="H18" s="396"/>
      <c r="I18" s="108" t="s">
        <v>28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08" t="s">
        <v>31</v>
      </c>
      <c r="E20" s="36"/>
      <c r="F20" s="36"/>
      <c r="G20" s="36"/>
      <c r="H20" s="36"/>
      <c r="I20" s="108" t="s">
        <v>25</v>
      </c>
      <c r="J20" s="110" t="s">
        <v>32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10" t="s">
        <v>33</v>
      </c>
      <c r="F21" s="36"/>
      <c r="G21" s="36"/>
      <c r="H21" s="36"/>
      <c r="I21" s="108" t="s">
        <v>28</v>
      </c>
      <c r="J21" s="110" t="s">
        <v>34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08" t="s">
        <v>36</v>
      </c>
      <c r="E23" s="36"/>
      <c r="F23" s="36"/>
      <c r="G23" s="36"/>
      <c r="H23" s="36"/>
      <c r="I23" s="108" t="s">
        <v>25</v>
      </c>
      <c r="J23" s="110" t="str">
        <f>IF('Rekapitulace stavby'!AN19="","",'Rekapitulace stavby'!AN19)</f>
        <v/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10" t="str">
        <f>IF('Rekapitulace stavby'!E20="","",'Rekapitulace stavby'!E20)</f>
        <v xml:space="preserve"> </v>
      </c>
      <c r="F24" s="36"/>
      <c r="G24" s="36"/>
      <c r="H24" s="36"/>
      <c r="I24" s="108" t="s">
        <v>28</v>
      </c>
      <c r="J24" s="110" t="str">
        <f>IF('Rekapitulace stavby'!AN20="","",'Rekapitulace stavby'!AN20)</f>
        <v/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08" t="s">
        <v>38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 x14ac:dyDescent="0.2">
      <c r="A27" s="112"/>
      <c r="B27" s="113"/>
      <c r="C27" s="112"/>
      <c r="D27" s="112"/>
      <c r="E27" s="397" t="s">
        <v>19</v>
      </c>
      <c r="F27" s="397"/>
      <c r="G27" s="397"/>
      <c r="H27" s="39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16" t="s">
        <v>40</v>
      </c>
      <c r="E30" s="36"/>
      <c r="F30" s="36"/>
      <c r="G30" s="36"/>
      <c r="H30" s="36"/>
      <c r="I30" s="36"/>
      <c r="J30" s="117">
        <f>ROUND(J96,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 x14ac:dyDescent="0.2">
      <c r="A32" s="36"/>
      <c r="B32" s="41"/>
      <c r="C32" s="36"/>
      <c r="D32" s="36"/>
      <c r="E32" s="36"/>
      <c r="F32" s="118" t="s">
        <v>42</v>
      </c>
      <c r="G32" s="36"/>
      <c r="H32" s="36"/>
      <c r="I32" s="118" t="s">
        <v>41</v>
      </c>
      <c r="J32" s="118" t="s">
        <v>43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 x14ac:dyDescent="0.2">
      <c r="A33" s="36"/>
      <c r="B33" s="41"/>
      <c r="C33" s="36"/>
      <c r="D33" s="119" t="s">
        <v>44</v>
      </c>
      <c r="E33" s="108" t="s">
        <v>45</v>
      </c>
      <c r="F33" s="120">
        <f>ROUND((SUM(BE96:BE178)),  2)</f>
        <v>0</v>
      </c>
      <c r="G33" s="36"/>
      <c r="H33" s="36"/>
      <c r="I33" s="121">
        <v>0.21</v>
      </c>
      <c r="J33" s="120">
        <f>ROUND(((SUM(BE96:BE178))*I33),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108" t="s">
        <v>46</v>
      </c>
      <c r="F34" s="120">
        <f>ROUND((SUM(BF96:BF178)),  2)</f>
        <v>0</v>
      </c>
      <c r="G34" s="36"/>
      <c r="H34" s="36"/>
      <c r="I34" s="121">
        <v>0.12</v>
      </c>
      <c r="J34" s="120">
        <f>ROUND(((SUM(BF96:BF178))*I34),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 x14ac:dyDescent="0.2">
      <c r="A35" s="36"/>
      <c r="B35" s="41"/>
      <c r="C35" s="36"/>
      <c r="D35" s="36"/>
      <c r="E35" s="108" t="s">
        <v>47</v>
      </c>
      <c r="F35" s="120">
        <f>ROUND((SUM(BG96:BG178)),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 x14ac:dyDescent="0.2">
      <c r="A36" s="36"/>
      <c r="B36" s="41"/>
      <c r="C36" s="36"/>
      <c r="D36" s="36"/>
      <c r="E36" s="108" t="s">
        <v>48</v>
      </c>
      <c r="F36" s="120">
        <f>ROUND((SUM(BH96:BH178)),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08" t="s">
        <v>49</v>
      </c>
      <c r="F37" s="120">
        <f>ROUND((SUM(BI96:BI178)),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22"/>
      <c r="D39" s="123" t="s">
        <v>50</v>
      </c>
      <c r="E39" s="124"/>
      <c r="F39" s="124"/>
      <c r="G39" s="125" t="s">
        <v>51</v>
      </c>
      <c r="H39" s="126" t="s">
        <v>52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 x14ac:dyDescent="0.2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 x14ac:dyDescent="0.2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 x14ac:dyDescent="0.2">
      <c r="A45" s="36"/>
      <c r="B45" s="37"/>
      <c r="C45" s="25" t="s">
        <v>136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 x14ac:dyDescent="0.2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 x14ac:dyDescent="0.2">
      <c r="A48" s="36"/>
      <c r="B48" s="37"/>
      <c r="C48" s="38"/>
      <c r="D48" s="38"/>
      <c r="E48" s="398" t="str">
        <f>E7</f>
        <v>Rekonstrukce ledové plochy Zimního stadionu Žďár nad Sázavou</v>
      </c>
      <c r="F48" s="399"/>
      <c r="G48" s="399"/>
      <c r="H48" s="399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 x14ac:dyDescent="0.2">
      <c r="A49" s="36"/>
      <c r="B49" s="37"/>
      <c r="C49" s="31" t="s">
        <v>119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 x14ac:dyDescent="0.2">
      <c r="A50" s="36"/>
      <c r="B50" s="37"/>
      <c r="C50" s="38"/>
      <c r="D50" s="38"/>
      <c r="E50" s="351" t="str">
        <f>E9</f>
        <v>D.1.4.2 - Ledová plocha</v>
      </c>
      <c r="F50" s="400"/>
      <c r="G50" s="400"/>
      <c r="H50" s="400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 x14ac:dyDescent="0.2">
      <c r="A52" s="36"/>
      <c r="B52" s="37"/>
      <c r="C52" s="31" t="s">
        <v>21</v>
      </c>
      <c r="D52" s="38"/>
      <c r="E52" s="38"/>
      <c r="F52" s="29" t="str">
        <f>F12</f>
        <v>parc. č. 2159, k.ú Město Žďár (795232)</v>
      </c>
      <c r="G52" s="38"/>
      <c r="H52" s="38"/>
      <c r="I52" s="31" t="s">
        <v>23</v>
      </c>
      <c r="J52" s="61">
        <f>IF(J12="","",J12)</f>
        <v>46008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 x14ac:dyDescent="0.2">
      <c r="A54" s="36"/>
      <c r="B54" s="37"/>
      <c r="C54" s="31" t="s">
        <v>24</v>
      </c>
      <c r="D54" s="38"/>
      <c r="E54" s="38"/>
      <c r="F54" s="29" t="str">
        <f>E15</f>
        <v>Město Žďár nad Sázavou</v>
      </c>
      <c r="G54" s="38"/>
      <c r="H54" s="38"/>
      <c r="I54" s="31" t="s">
        <v>31</v>
      </c>
      <c r="J54" s="34" t="str">
        <f>E21</f>
        <v>AS PROJECT s.r.o.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 x14ac:dyDescent="0.2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36</v>
      </c>
      <c r="J55" s="34" t="str">
        <f>E24</f>
        <v xml:space="preserve"> 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 x14ac:dyDescent="0.2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 x14ac:dyDescent="0.2">
      <c r="A57" s="36"/>
      <c r="B57" s="37"/>
      <c r="C57" s="133" t="s">
        <v>137</v>
      </c>
      <c r="D57" s="134"/>
      <c r="E57" s="134"/>
      <c r="F57" s="134"/>
      <c r="G57" s="134"/>
      <c r="H57" s="134"/>
      <c r="I57" s="134"/>
      <c r="J57" s="135" t="s">
        <v>138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 x14ac:dyDescent="0.2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 x14ac:dyDescent="0.2">
      <c r="A59" s="36"/>
      <c r="B59" s="37"/>
      <c r="C59" s="136" t="s">
        <v>72</v>
      </c>
      <c r="D59" s="38"/>
      <c r="E59" s="38"/>
      <c r="F59" s="38"/>
      <c r="G59" s="38"/>
      <c r="H59" s="38"/>
      <c r="I59" s="38"/>
      <c r="J59" s="79">
        <f>J96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139</v>
      </c>
    </row>
    <row r="60" spans="1:47" s="9" customFormat="1" ht="24.95" customHeight="1" x14ac:dyDescent="0.2">
      <c r="B60" s="137"/>
      <c r="C60" s="138"/>
      <c r="D60" s="139" t="s">
        <v>1532</v>
      </c>
      <c r="E60" s="140"/>
      <c r="F60" s="140"/>
      <c r="G60" s="140"/>
      <c r="H60" s="140"/>
      <c r="I60" s="140"/>
      <c r="J60" s="141">
        <f>J97</f>
        <v>0</v>
      </c>
      <c r="K60" s="138"/>
      <c r="L60" s="142"/>
    </row>
    <row r="61" spans="1:47" s="10" customFormat="1" ht="19.899999999999999" customHeight="1" x14ac:dyDescent="0.2">
      <c r="B61" s="143"/>
      <c r="C61" s="144"/>
      <c r="D61" s="145" t="s">
        <v>1533</v>
      </c>
      <c r="E61" s="146"/>
      <c r="F61" s="146"/>
      <c r="G61" s="146"/>
      <c r="H61" s="146"/>
      <c r="I61" s="146"/>
      <c r="J61" s="147">
        <f>J98</f>
        <v>0</v>
      </c>
      <c r="K61" s="144"/>
      <c r="L61" s="148"/>
    </row>
    <row r="62" spans="1:47" s="10" customFormat="1" ht="19.899999999999999" customHeight="1" x14ac:dyDescent="0.2">
      <c r="B62" s="143"/>
      <c r="C62" s="144"/>
      <c r="D62" s="145" t="s">
        <v>1534</v>
      </c>
      <c r="E62" s="146"/>
      <c r="F62" s="146"/>
      <c r="G62" s="146"/>
      <c r="H62" s="146"/>
      <c r="I62" s="146"/>
      <c r="J62" s="147">
        <f>J102</f>
        <v>0</v>
      </c>
      <c r="K62" s="144"/>
      <c r="L62" s="148"/>
    </row>
    <row r="63" spans="1:47" s="10" customFormat="1" ht="19.899999999999999" customHeight="1" x14ac:dyDescent="0.2">
      <c r="B63" s="143"/>
      <c r="C63" s="144"/>
      <c r="D63" s="145" t="s">
        <v>1535</v>
      </c>
      <c r="E63" s="146"/>
      <c r="F63" s="146"/>
      <c r="G63" s="146"/>
      <c r="H63" s="146"/>
      <c r="I63" s="146"/>
      <c r="J63" s="147">
        <f>J105</f>
        <v>0</v>
      </c>
      <c r="K63" s="144"/>
      <c r="L63" s="148"/>
    </row>
    <row r="64" spans="1:47" s="10" customFormat="1" ht="19.899999999999999" customHeight="1" x14ac:dyDescent="0.2">
      <c r="B64" s="143"/>
      <c r="C64" s="144"/>
      <c r="D64" s="145" t="s">
        <v>1536</v>
      </c>
      <c r="E64" s="146"/>
      <c r="F64" s="146"/>
      <c r="G64" s="146"/>
      <c r="H64" s="146"/>
      <c r="I64" s="146"/>
      <c r="J64" s="147">
        <f>J109</f>
        <v>0</v>
      </c>
      <c r="K64" s="144"/>
      <c r="L64" s="148"/>
    </row>
    <row r="65" spans="1:31" s="10" customFormat="1" ht="19.899999999999999" customHeight="1" x14ac:dyDescent="0.2">
      <c r="B65" s="143"/>
      <c r="C65" s="144"/>
      <c r="D65" s="145" t="s">
        <v>1537</v>
      </c>
      <c r="E65" s="146"/>
      <c r="F65" s="146"/>
      <c r="G65" s="146"/>
      <c r="H65" s="146"/>
      <c r="I65" s="146"/>
      <c r="J65" s="147">
        <f>J113</f>
        <v>0</v>
      </c>
      <c r="K65" s="144"/>
      <c r="L65" s="148"/>
    </row>
    <row r="66" spans="1:31" s="10" customFormat="1" ht="19.899999999999999" customHeight="1" x14ac:dyDescent="0.2">
      <c r="B66" s="143"/>
      <c r="C66" s="144"/>
      <c r="D66" s="145" t="s">
        <v>1538</v>
      </c>
      <c r="E66" s="146"/>
      <c r="F66" s="146"/>
      <c r="G66" s="146"/>
      <c r="H66" s="146"/>
      <c r="I66" s="146"/>
      <c r="J66" s="147">
        <f>J117</f>
        <v>0</v>
      </c>
      <c r="K66" s="144"/>
      <c r="L66" s="148"/>
    </row>
    <row r="67" spans="1:31" s="10" customFormat="1" ht="19.899999999999999" customHeight="1" x14ac:dyDescent="0.2">
      <c r="B67" s="143"/>
      <c r="C67" s="144"/>
      <c r="D67" s="145" t="s">
        <v>1539</v>
      </c>
      <c r="E67" s="146"/>
      <c r="F67" s="146"/>
      <c r="G67" s="146"/>
      <c r="H67" s="146"/>
      <c r="I67" s="146"/>
      <c r="J67" s="147">
        <f>J122</f>
        <v>0</v>
      </c>
      <c r="K67" s="144"/>
      <c r="L67" s="148"/>
    </row>
    <row r="68" spans="1:31" s="9" customFormat="1" ht="24.95" customHeight="1" x14ac:dyDescent="0.2">
      <c r="B68" s="137"/>
      <c r="C68" s="138"/>
      <c r="D68" s="139" t="s">
        <v>1540</v>
      </c>
      <c r="E68" s="140"/>
      <c r="F68" s="140"/>
      <c r="G68" s="140"/>
      <c r="H68" s="140"/>
      <c r="I68" s="140"/>
      <c r="J68" s="141">
        <f>J128</f>
        <v>0</v>
      </c>
      <c r="K68" s="138"/>
      <c r="L68" s="142"/>
    </row>
    <row r="69" spans="1:31" s="10" customFormat="1" ht="19.899999999999999" customHeight="1" x14ac:dyDescent="0.2">
      <c r="B69" s="143"/>
      <c r="C69" s="144"/>
      <c r="D69" s="145" t="s">
        <v>1541</v>
      </c>
      <c r="E69" s="146"/>
      <c r="F69" s="146"/>
      <c r="G69" s="146"/>
      <c r="H69" s="146"/>
      <c r="I69" s="146"/>
      <c r="J69" s="147">
        <f>J129</f>
        <v>0</v>
      </c>
      <c r="K69" s="144"/>
      <c r="L69" s="148"/>
    </row>
    <row r="70" spans="1:31" s="10" customFormat="1" ht="19.899999999999999" customHeight="1" x14ac:dyDescent="0.2">
      <c r="B70" s="143"/>
      <c r="C70" s="144"/>
      <c r="D70" s="145" t="s">
        <v>1542</v>
      </c>
      <c r="E70" s="146"/>
      <c r="F70" s="146"/>
      <c r="G70" s="146"/>
      <c r="H70" s="146"/>
      <c r="I70" s="146"/>
      <c r="J70" s="147">
        <f>J133</f>
        <v>0</v>
      </c>
      <c r="K70" s="144"/>
      <c r="L70" s="148"/>
    </row>
    <row r="71" spans="1:31" s="10" customFormat="1" ht="19.899999999999999" customHeight="1" x14ac:dyDescent="0.2">
      <c r="B71" s="143"/>
      <c r="C71" s="144"/>
      <c r="D71" s="145" t="s">
        <v>1543</v>
      </c>
      <c r="E71" s="146"/>
      <c r="F71" s="146"/>
      <c r="G71" s="146"/>
      <c r="H71" s="146"/>
      <c r="I71" s="146"/>
      <c r="J71" s="147">
        <f>J148</f>
        <v>0</v>
      </c>
      <c r="K71" s="144"/>
      <c r="L71" s="148"/>
    </row>
    <row r="72" spans="1:31" s="10" customFormat="1" ht="19.899999999999999" customHeight="1" x14ac:dyDescent="0.2">
      <c r="B72" s="143"/>
      <c r="C72" s="144"/>
      <c r="D72" s="145" t="s">
        <v>1544</v>
      </c>
      <c r="E72" s="146"/>
      <c r="F72" s="146"/>
      <c r="G72" s="146"/>
      <c r="H72" s="146"/>
      <c r="I72" s="146"/>
      <c r="J72" s="147">
        <f>J155</f>
        <v>0</v>
      </c>
      <c r="K72" s="144"/>
      <c r="L72" s="148"/>
    </row>
    <row r="73" spans="1:31" s="10" customFormat="1" ht="19.899999999999999" customHeight="1" x14ac:dyDescent="0.2">
      <c r="B73" s="143"/>
      <c r="C73" s="144"/>
      <c r="D73" s="145" t="s">
        <v>1545</v>
      </c>
      <c r="E73" s="146"/>
      <c r="F73" s="146"/>
      <c r="G73" s="146"/>
      <c r="H73" s="146"/>
      <c r="I73" s="146"/>
      <c r="J73" s="147">
        <f>J157</f>
        <v>0</v>
      </c>
      <c r="K73" s="144"/>
      <c r="L73" s="148"/>
    </row>
    <row r="74" spans="1:31" s="9" customFormat="1" ht="24.95" customHeight="1" x14ac:dyDescent="0.2">
      <c r="B74" s="137"/>
      <c r="C74" s="138"/>
      <c r="D74" s="139" t="s">
        <v>1546</v>
      </c>
      <c r="E74" s="140"/>
      <c r="F74" s="140"/>
      <c r="G74" s="140"/>
      <c r="H74" s="140"/>
      <c r="I74" s="140"/>
      <c r="J74" s="141">
        <f>J168</f>
        <v>0</v>
      </c>
      <c r="K74" s="138"/>
      <c r="L74" s="142"/>
    </row>
    <row r="75" spans="1:31" s="10" customFormat="1" ht="19.899999999999999" customHeight="1" x14ac:dyDescent="0.2">
      <c r="B75" s="143"/>
      <c r="C75" s="144"/>
      <c r="D75" s="145" t="s">
        <v>1547</v>
      </c>
      <c r="E75" s="146"/>
      <c r="F75" s="146"/>
      <c r="G75" s="146"/>
      <c r="H75" s="146"/>
      <c r="I75" s="146"/>
      <c r="J75" s="147">
        <f>J169</f>
        <v>0</v>
      </c>
      <c r="K75" s="144"/>
      <c r="L75" s="148"/>
    </row>
    <row r="76" spans="1:31" s="10" customFormat="1" ht="19.899999999999999" customHeight="1" x14ac:dyDescent="0.2">
      <c r="B76" s="143"/>
      <c r="C76" s="144"/>
      <c r="D76" s="145" t="s">
        <v>1548</v>
      </c>
      <c r="E76" s="146"/>
      <c r="F76" s="146"/>
      <c r="G76" s="146"/>
      <c r="H76" s="146"/>
      <c r="I76" s="146"/>
      <c r="J76" s="147">
        <f>J176</f>
        <v>0</v>
      </c>
      <c r="K76" s="144"/>
      <c r="L76" s="148"/>
    </row>
    <row r="77" spans="1:31" s="2" customFormat="1" ht="21.75" customHeight="1" x14ac:dyDescent="0.2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9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 x14ac:dyDescent="0.2">
      <c r="A78" s="36"/>
      <c r="B78" s="49"/>
      <c r="C78" s="50"/>
      <c r="D78" s="50"/>
      <c r="E78" s="50"/>
      <c r="F78" s="50"/>
      <c r="G78" s="50"/>
      <c r="H78" s="50"/>
      <c r="I78" s="50"/>
      <c r="J78" s="50"/>
      <c r="K78" s="50"/>
      <c r="L78" s="109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82" spans="1:63" s="2" customFormat="1" ht="6.95" customHeight="1" x14ac:dyDescent="0.2">
      <c r="A82" s="36"/>
      <c r="B82" s="51"/>
      <c r="C82" s="52"/>
      <c r="D82" s="52"/>
      <c r="E82" s="52"/>
      <c r="F82" s="52"/>
      <c r="G82" s="52"/>
      <c r="H82" s="52"/>
      <c r="I82" s="52"/>
      <c r="J82" s="52"/>
      <c r="K82" s="52"/>
      <c r="L82" s="109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2" customFormat="1" ht="24.95" customHeight="1" x14ac:dyDescent="0.2">
      <c r="A83" s="36"/>
      <c r="B83" s="37"/>
      <c r="C83" s="25" t="s">
        <v>164</v>
      </c>
      <c r="D83" s="38"/>
      <c r="E83" s="38"/>
      <c r="F83" s="38"/>
      <c r="G83" s="38"/>
      <c r="H83" s="38"/>
      <c r="I83" s="38"/>
      <c r="J83" s="38"/>
      <c r="K83" s="38"/>
      <c r="L83" s="109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3" s="2" customFormat="1" ht="6.95" customHeight="1" x14ac:dyDescent="0.2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09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3" s="2" customFormat="1" ht="12" customHeight="1" x14ac:dyDescent="0.2">
      <c r="A85" s="36"/>
      <c r="B85" s="37"/>
      <c r="C85" s="31" t="s">
        <v>16</v>
      </c>
      <c r="D85" s="38"/>
      <c r="E85" s="38"/>
      <c r="F85" s="38"/>
      <c r="G85" s="38"/>
      <c r="H85" s="38"/>
      <c r="I85" s="38"/>
      <c r="J85" s="38"/>
      <c r="K85" s="38"/>
      <c r="L85" s="109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16.5" customHeight="1" x14ac:dyDescent="0.2">
      <c r="A86" s="36"/>
      <c r="B86" s="37"/>
      <c r="C86" s="38"/>
      <c r="D86" s="38"/>
      <c r="E86" s="398" t="str">
        <f>E7</f>
        <v>Rekonstrukce ledové plochy Zimního stadionu Žďár nad Sázavou</v>
      </c>
      <c r="F86" s="399"/>
      <c r="G86" s="399"/>
      <c r="H86" s="399"/>
      <c r="I86" s="38"/>
      <c r="J86" s="38"/>
      <c r="K86" s="38"/>
      <c r="L86" s="109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12" customHeight="1" x14ac:dyDescent="0.2">
      <c r="A87" s="36"/>
      <c r="B87" s="37"/>
      <c r="C87" s="31" t="s">
        <v>119</v>
      </c>
      <c r="D87" s="38"/>
      <c r="E87" s="38"/>
      <c r="F87" s="38"/>
      <c r="G87" s="38"/>
      <c r="H87" s="38"/>
      <c r="I87" s="38"/>
      <c r="J87" s="38"/>
      <c r="K87" s="38"/>
      <c r="L87" s="109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16.5" customHeight="1" x14ac:dyDescent="0.2">
      <c r="A88" s="36"/>
      <c r="B88" s="37"/>
      <c r="C88" s="38"/>
      <c r="D88" s="38"/>
      <c r="E88" s="351" t="str">
        <f>E9</f>
        <v>D.1.4.2 - Ledová plocha</v>
      </c>
      <c r="F88" s="400"/>
      <c r="G88" s="400"/>
      <c r="H88" s="400"/>
      <c r="I88" s="38"/>
      <c r="J88" s="38"/>
      <c r="K88" s="38"/>
      <c r="L88" s="109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6.95" customHeight="1" x14ac:dyDescent="0.2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09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12" customHeight="1" x14ac:dyDescent="0.2">
      <c r="A90" s="36"/>
      <c r="B90" s="37"/>
      <c r="C90" s="31" t="s">
        <v>21</v>
      </c>
      <c r="D90" s="38"/>
      <c r="E90" s="38"/>
      <c r="F90" s="29" t="str">
        <f>F12</f>
        <v>parc. č. 2159, k.ú Město Žďár (795232)</v>
      </c>
      <c r="G90" s="38"/>
      <c r="H90" s="38"/>
      <c r="I90" s="31" t="s">
        <v>23</v>
      </c>
      <c r="J90" s="61">
        <f>IF(J12="","",J12)</f>
        <v>46008</v>
      </c>
      <c r="K90" s="38"/>
      <c r="L90" s="109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6.95" customHeight="1" x14ac:dyDescent="0.2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09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15.2" customHeight="1" x14ac:dyDescent="0.2">
      <c r="A92" s="36"/>
      <c r="B92" s="37"/>
      <c r="C92" s="31" t="s">
        <v>24</v>
      </c>
      <c r="D92" s="38"/>
      <c r="E92" s="38"/>
      <c r="F92" s="29" t="str">
        <f>E15</f>
        <v>Město Žďár nad Sázavou</v>
      </c>
      <c r="G92" s="38"/>
      <c r="H92" s="38"/>
      <c r="I92" s="31" t="s">
        <v>31</v>
      </c>
      <c r="J92" s="34" t="str">
        <f>E21</f>
        <v>AS PROJECT s.r.o.</v>
      </c>
      <c r="K92" s="38"/>
      <c r="L92" s="109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2" customFormat="1" ht="15.2" customHeight="1" x14ac:dyDescent="0.2">
      <c r="A93" s="36"/>
      <c r="B93" s="37"/>
      <c r="C93" s="31" t="s">
        <v>29</v>
      </c>
      <c r="D93" s="38"/>
      <c r="E93" s="38"/>
      <c r="F93" s="29" t="str">
        <f>IF(E18="","",E18)</f>
        <v>Vyplň údaj</v>
      </c>
      <c r="G93" s="38"/>
      <c r="H93" s="38"/>
      <c r="I93" s="31" t="s">
        <v>36</v>
      </c>
      <c r="J93" s="34" t="str">
        <f>E24</f>
        <v xml:space="preserve"> </v>
      </c>
      <c r="K93" s="38"/>
      <c r="L93" s="109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63" s="2" customFormat="1" ht="10.35" customHeight="1" x14ac:dyDescent="0.2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109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63" s="11" customFormat="1" ht="29.25" customHeight="1" x14ac:dyDescent="0.2">
      <c r="A95" s="149"/>
      <c r="B95" s="150"/>
      <c r="C95" s="151" t="s">
        <v>165</v>
      </c>
      <c r="D95" s="152" t="s">
        <v>59</v>
      </c>
      <c r="E95" s="152" t="s">
        <v>55</v>
      </c>
      <c r="F95" s="152" t="s">
        <v>56</v>
      </c>
      <c r="G95" s="152" t="s">
        <v>166</v>
      </c>
      <c r="H95" s="152" t="s">
        <v>167</v>
      </c>
      <c r="I95" s="152" t="s">
        <v>168</v>
      </c>
      <c r="J95" s="152" t="s">
        <v>138</v>
      </c>
      <c r="K95" s="153" t="s">
        <v>169</v>
      </c>
      <c r="L95" s="154"/>
      <c r="M95" s="70" t="s">
        <v>19</v>
      </c>
      <c r="N95" s="71" t="s">
        <v>44</v>
      </c>
      <c r="O95" s="71" t="s">
        <v>170</v>
      </c>
      <c r="P95" s="71" t="s">
        <v>171</v>
      </c>
      <c r="Q95" s="71" t="s">
        <v>172</v>
      </c>
      <c r="R95" s="71" t="s">
        <v>173</v>
      </c>
      <c r="S95" s="71" t="s">
        <v>174</v>
      </c>
      <c r="T95" s="72" t="s">
        <v>175</v>
      </c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</row>
    <row r="96" spans="1:63" s="2" customFormat="1" ht="22.9" customHeight="1" x14ac:dyDescent="0.25">
      <c r="A96" s="36"/>
      <c r="B96" s="37"/>
      <c r="C96" s="77" t="s">
        <v>176</v>
      </c>
      <c r="D96" s="38"/>
      <c r="E96" s="38"/>
      <c r="F96" s="38"/>
      <c r="G96" s="38"/>
      <c r="H96" s="38"/>
      <c r="I96" s="38"/>
      <c r="J96" s="155">
        <f>BK96</f>
        <v>0</v>
      </c>
      <c r="K96" s="38"/>
      <c r="L96" s="41"/>
      <c r="M96" s="73"/>
      <c r="N96" s="156"/>
      <c r="O96" s="74"/>
      <c r="P96" s="157">
        <f>P97+P128+P168</f>
        <v>0</v>
      </c>
      <c r="Q96" s="74"/>
      <c r="R96" s="157">
        <f>R97+R128+R168</f>
        <v>0</v>
      </c>
      <c r="S96" s="74"/>
      <c r="T96" s="158">
        <f>T97+T128+T168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73</v>
      </c>
      <c r="AU96" s="19" t="s">
        <v>139</v>
      </c>
      <c r="BK96" s="159">
        <f>BK97+BK128+BK168</f>
        <v>0</v>
      </c>
    </row>
    <row r="97" spans="1:65" s="12" customFormat="1" ht="25.9" customHeight="1" x14ac:dyDescent="0.2">
      <c r="B97" s="160"/>
      <c r="C97" s="161"/>
      <c r="D97" s="162" t="s">
        <v>73</v>
      </c>
      <c r="E97" s="163" t="s">
        <v>1549</v>
      </c>
      <c r="F97" s="163" t="s">
        <v>89</v>
      </c>
      <c r="G97" s="161"/>
      <c r="H97" s="161"/>
      <c r="I97" s="164"/>
      <c r="J97" s="165">
        <f>BK97</f>
        <v>0</v>
      </c>
      <c r="K97" s="161"/>
      <c r="L97" s="166"/>
      <c r="M97" s="167"/>
      <c r="N97" s="168"/>
      <c r="O97" s="168"/>
      <c r="P97" s="169">
        <f>P98+P102+P105+P109+P113+P117+P122</f>
        <v>0</v>
      </c>
      <c r="Q97" s="168"/>
      <c r="R97" s="169">
        <f>R98+R102+R105+R109+R113+R117+R122</f>
        <v>0</v>
      </c>
      <c r="S97" s="168"/>
      <c r="T97" s="170">
        <f>T98+T102+T105+T109+T113+T117+T122</f>
        <v>0</v>
      </c>
      <c r="AR97" s="171" t="s">
        <v>82</v>
      </c>
      <c r="AT97" s="172" t="s">
        <v>73</v>
      </c>
      <c r="AU97" s="172" t="s">
        <v>74</v>
      </c>
      <c r="AY97" s="171" t="s">
        <v>179</v>
      </c>
      <c r="BK97" s="173">
        <f>BK98+BK102+BK105+BK109+BK113+BK117+BK122</f>
        <v>0</v>
      </c>
    </row>
    <row r="98" spans="1:65" s="12" customFormat="1" ht="22.9" customHeight="1" x14ac:dyDescent="0.2">
      <c r="B98" s="160"/>
      <c r="C98" s="161"/>
      <c r="D98" s="162" t="s">
        <v>73</v>
      </c>
      <c r="E98" s="174" t="s">
        <v>1550</v>
      </c>
      <c r="F98" s="174" t="s">
        <v>1551</v>
      </c>
      <c r="G98" s="161"/>
      <c r="H98" s="161"/>
      <c r="I98" s="164"/>
      <c r="J98" s="175">
        <f>BK98</f>
        <v>0</v>
      </c>
      <c r="K98" s="161"/>
      <c r="L98" s="166"/>
      <c r="M98" s="167"/>
      <c r="N98" s="168"/>
      <c r="O98" s="168"/>
      <c r="P98" s="169">
        <f>SUM(P99:P101)</f>
        <v>0</v>
      </c>
      <c r="Q98" s="168"/>
      <c r="R98" s="169">
        <f>SUM(R99:R101)</f>
        <v>0</v>
      </c>
      <c r="S98" s="168"/>
      <c r="T98" s="170">
        <f>SUM(T99:T101)</f>
        <v>0</v>
      </c>
      <c r="AR98" s="171" t="s">
        <v>82</v>
      </c>
      <c r="AT98" s="172" t="s">
        <v>73</v>
      </c>
      <c r="AU98" s="172" t="s">
        <v>82</v>
      </c>
      <c r="AY98" s="171" t="s">
        <v>179</v>
      </c>
      <c r="BK98" s="173">
        <f>SUM(BK99:BK101)</f>
        <v>0</v>
      </c>
    </row>
    <row r="99" spans="1:65" s="2" customFormat="1" ht="16.5" customHeight="1" x14ac:dyDescent="0.2">
      <c r="A99" s="36"/>
      <c r="B99" s="37"/>
      <c r="C99" s="176" t="s">
        <v>82</v>
      </c>
      <c r="D99" s="176" t="s">
        <v>181</v>
      </c>
      <c r="E99" s="177" t="s">
        <v>1552</v>
      </c>
      <c r="F99" s="178" t="s">
        <v>1553</v>
      </c>
      <c r="G99" s="179" t="s">
        <v>1554</v>
      </c>
      <c r="H99" s="180">
        <v>4000</v>
      </c>
      <c r="I99" s="181"/>
      <c r="J99" s="182">
        <f>ROUND(I99*H99,2)</f>
        <v>0</v>
      </c>
      <c r="K99" s="178" t="s">
        <v>19</v>
      </c>
      <c r="L99" s="41"/>
      <c r="M99" s="183" t="s">
        <v>19</v>
      </c>
      <c r="N99" s="184" t="s">
        <v>45</v>
      </c>
      <c r="O99" s="66"/>
      <c r="P99" s="185">
        <f>O99*H99</f>
        <v>0</v>
      </c>
      <c r="Q99" s="185">
        <v>0</v>
      </c>
      <c r="R99" s="185">
        <f>Q99*H99</f>
        <v>0</v>
      </c>
      <c r="S99" s="185">
        <v>0</v>
      </c>
      <c r="T99" s="186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7" t="s">
        <v>186</v>
      </c>
      <c r="AT99" s="187" t="s">
        <v>181</v>
      </c>
      <c r="AU99" s="187" t="s">
        <v>84</v>
      </c>
      <c r="AY99" s="19" t="s">
        <v>179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19" t="s">
        <v>82</v>
      </c>
      <c r="BK99" s="188">
        <f>ROUND(I99*H99,2)</f>
        <v>0</v>
      </c>
      <c r="BL99" s="19" t="s">
        <v>186</v>
      </c>
      <c r="BM99" s="187" t="s">
        <v>84</v>
      </c>
    </row>
    <row r="100" spans="1:65" s="2" customFormat="1" ht="21.75" customHeight="1" x14ac:dyDescent="0.2">
      <c r="A100" s="36"/>
      <c r="B100" s="37"/>
      <c r="C100" s="227" t="s">
        <v>84</v>
      </c>
      <c r="D100" s="227" t="s">
        <v>259</v>
      </c>
      <c r="E100" s="228" t="s">
        <v>1555</v>
      </c>
      <c r="F100" s="229" t="s">
        <v>1556</v>
      </c>
      <c r="G100" s="230" t="s">
        <v>99</v>
      </c>
      <c r="H100" s="231">
        <v>4000</v>
      </c>
      <c r="I100" s="232"/>
      <c r="J100" s="233">
        <f>ROUND(I100*H100,2)</f>
        <v>0</v>
      </c>
      <c r="K100" s="229" t="s">
        <v>19</v>
      </c>
      <c r="L100" s="234"/>
      <c r="M100" s="235" t="s">
        <v>19</v>
      </c>
      <c r="N100" s="236" t="s">
        <v>45</v>
      </c>
      <c r="O100" s="66"/>
      <c r="P100" s="185">
        <f>O100*H100</f>
        <v>0</v>
      </c>
      <c r="Q100" s="185">
        <v>0</v>
      </c>
      <c r="R100" s="185">
        <f>Q100*H100</f>
        <v>0</v>
      </c>
      <c r="S100" s="185">
        <v>0</v>
      </c>
      <c r="T100" s="186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7" t="s">
        <v>235</v>
      </c>
      <c r="AT100" s="187" t="s">
        <v>259</v>
      </c>
      <c r="AU100" s="187" t="s">
        <v>84</v>
      </c>
      <c r="AY100" s="19" t="s">
        <v>179</v>
      </c>
      <c r="BE100" s="188">
        <f>IF(N100="základní",J100,0)</f>
        <v>0</v>
      </c>
      <c r="BF100" s="188">
        <f>IF(N100="snížená",J100,0)</f>
        <v>0</v>
      </c>
      <c r="BG100" s="188">
        <f>IF(N100="zákl. přenesená",J100,0)</f>
        <v>0</v>
      </c>
      <c r="BH100" s="188">
        <f>IF(N100="sníž. přenesená",J100,0)</f>
        <v>0</v>
      </c>
      <c r="BI100" s="188">
        <f>IF(N100="nulová",J100,0)</f>
        <v>0</v>
      </c>
      <c r="BJ100" s="19" t="s">
        <v>82</v>
      </c>
      <c r="BK100" s="188">
        <f>ROUND(I100*H100,2)</f>
        <v>0</v>
      </c>
      <c r="BL100" s="19" t="s">
        <v>186</v>
      </c>
      <c r="BM100" s="187" t="s">
        <v>186</v>
      </c>
    </row>
    <row r="101" spans="1:65" s="2" customFormat="1" ht="16.5" customHeight="1" x14ac:dyDescent="0.2">
      <c r="A101" s="36"/>
      <c r="B101" s="37"/>
      <c r="C101" s="176" t="s">
        <v>101</v>
      </c>
      <c r="D101" s="176" t="s">
        <v>181</v>
      </c>
      <c r="E101" s="177" t="s">
        <v>1557</v>
      </c>
      <c r="F101" s="178" t="s">
        <v>1558</v>
      </c>
      <c r="G101" s="179" t="s">
        <v>1559</v>
      </c>
      <c r="H101" s="180">
        <v>5</v>
      </c>
      <c r="I101" s="181"/>
      <c r="J101" s="182">
        <f>ROUND(I101*H101,2)</f>
        <v>0</v>
      </c>
      <c r="K101" s="178" t="s">
        <v>19</v>
      </c>
      <c r="L101" s="41"/>
      <c r="M101" s="183" t="s">
        <v>19</v>
      </c>
      <c r="N101" s="184" t="s">
        <v>45</v>
      </c>
      <c r="O101" s="66"/>
      <c r="P101" s="185">
        <f>O101*H101</f>
        <v>0</v>
      </c>
      <c r="Q101" s="185">
        <v>0</v>
      </c>
      <c r="R101" s="185">
        <f>Q101*H101</f>
        <v>0</v>
      </c>
      <c r="S101" s="185">
        <v>0</v>
      </c>
      <c r="T101" s="186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7" t="s">
        <v>186</v>
      </c>
      <c r="AT101" s="187" t="s">
        <v>181</v>
      </c>
      <c r="AU101" s="187" t="s">
        <v>84</v>
      </c>
      <c r="AY101" s="19" t="s">
        <v>179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19" t="s">
        <v>82</v>
      </c>
      <c r="BK101" s="188">
        <f>ROUND(I101*H101,2)</f>
        <v>0</v>
      </c>
      <c r="BL101" s="19" t="s">
        <v>186</v>
      </c>
      <c r="BM101" s="187" t="s">
        <v>225</v>
      </c>
    </row>
    <row r="102" spans="1:65" s="12" customFormat="1" ht="22.9" customHeight="1" x14ac:dyDescent="0.2">
      <c r="B102" s="160"/>
      <c r="C102" s="161"/>
      <c r="D102" s="162" t="s">
        <v>73</v>
      </c>
      <c r="E102" s="174" t="s">
        <v>1560</v>
      </c>
      <c r="F102" s="174" t="s">
        <v>1561</v>
      </c>
      <c r="G102" s="161"/>
      <c r="H102" s="161"/>
      <c r="I102" s="164"/>
      <c r="J102" s="175">
        <f>BK102</f>
        <v>0</v>
      </c>
      <c r="K102" s="161"/>
      <c r="L102" s="166"/>
      <c r="M102" s="167"/>
      <c r="N102" s="168"/>
      <c r="O102" s="168"/>
      <c r="P102" s="169">
        <f>SUM(P103:P104)</f>
        <v>0</v>
      </c>
      <c r="Q102" s="168"/>
      <c r="R102" s="169">
        <f>SUM(R103:R104)</f>
        <v>0</v>
      </c>
      <c r="S102" s="168"/>
      <c r="T102" s="170">
        <f>SUM(T103:T104)</f>
        <v>0</v>
      </c>
      <c r="AR102" s="171" t="s">
        <v>82</v>
      </c>
      <c r="AT102" s="172" t="s">
        <v>73</v>
      </c>
      <c r="AU102" s="172" t="s">
        <v>82</v>
      </c>
      <c r="AY102" s="171" t="s">
        <v>179</v>
      </c>
      <c r="BK102" s="173">
        <f>SUM(BK103:BK104)</f>
        <v>0</v>
      </c>
    </row>
    <row r="103" spans="1:65" s="2" customFormat="1" ht="16.5" customHeight="1" x14ac:dyDescent="0.2">
      <c r="A103" s="36"/>
      <c r="B103" s="37"/>
      <c r="C103" s="176" t="s">
        <v>186</v>
      </c>
      <c r="D103" s="176" t="s">
        <v>181</v>
      </c>
      <c r="E103" s="177" t="s">
        <v>1562</v>
      </c>
      <c r="F103" s="178" t="s">
        <v>1563</v>
      </c>
      <c r="G103" s="179" t="s">
        <v>1554</v>
      </c>
      <c r="H103" s="180">
        <v>4000</v>
      </c>
      <c r="I103" s="181"/>
      <c r="J103" s="182">
        <f>ROUND(I103*H103,2)</f>
        <v>0</v>
      </c>
      <c r="K103" s="178" t="s">
        <v>19</v>
      </c>
      <c r="L103" s="41"/>
      <c r="M103" s="183" t="s">
        <v>19</v>
      </c>
      <c r="N103" s="184" t="s">
        <v>45</v>
      </c>
      <c r="O103" s="66"/>
      <c r="P103" s="185">
        <f>O103*H103</f>
        <v>0</v>
      </c>
      <c r="Q103" s="185">
        <v>0</v>
      </c>
      <c r="R103" s="185">
        <f>Q103*H103</f>
        <v>0</v>
      </c>
      <c r="S103" s="185">
        <v>0</v>
      </c>
      <c r="T103" s="186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7" t="s">
        <v>186</v>
      </c>
      <c r="AT103" s="187" t="s">
        <v>181</v>
      </c>
      <c r="AU103" s="187" t="s">
        <v>84</v>
      </c>
      <c r="AY103" s="19" t="s">
        <v>179</v>
      </c>
      <c r="BE103" s="188">
        <f>IF(N103="základní",J103,0)</f>
        <v>0</v>
      </c>
      <c r="BF103" s="188">
        <f>IF(N103="snížená",J103,0)</f>
        <v>0</v>
      </c>
      <c r="BG103" s="188">
        <f>IF(N103="zákl. přenesená",J103,0)</f>
        <v>0</v>
      </c>
      <c r="BH103" s="188">
        <f>IF(N103="sníž. přenesená",J103,0)</f>
        <v>0</v>
      </c>
      <c r="BI103" s="188">
        <f>IF(N103="nulová",J103,0)</f>
        <v>0</v>
      </c>
      <c r="BJ103" s="19" t="s">
        <v>82</v>
      </c>
      <c r="BK103" s="188">
        <f>ROUND(I103*H103,2)</f>
        <v>0</v>
      </c>
      <c r="BL103" s="19" t="s">
        <v>186</v>
      </c>
      <c r="BM103" s="187" t="s">
        <v>235</v>
      </c>
    </row>
    <row r="104" spans="1:65" s="2" customFormat="1" ht="21.75" customHeight="1" x14ac:dyDescent="0.2">
      <c r="A104" s="36"/>
      <c r="B104" s="37"/>
      <c r="C104" s="227" t="s">
        <v>219</v>
      </c>
      <c r="D104" s="227" t="s">
        <v>259</v>
      </c>
      <c r="E104" s="228" t="s">
        <v>1564</v>
      </c>
      <c r="F104" s="229" t="s">
        <v>1565</v>
      </c>
      <c r="G104" s="230" t="s">
        <v>99</v>
      </c>
      <c r="H104" s="231">
        <v>4000</v>
      </c>
      <c r="I104" s="232"/>
      <c r="J104" s="233">
        <f>ROUND(I104*H104,2)</f>
        <v>0</v>
      </c>
      <c r="K104" s="229" t="s">
        <v>19</v>
      </c>
      <c r="L104" s="234"/>
      <c r="M104" s="235" t="s">
        <v>19</v>
      </c>
      <c r="N104" s="236" t="s">
        <v>45</v>
      </c>
      <c r="O104" s="66"/>
      <c r="P104" s="185">
        <f>O104*H104</f>
        <v>0</v>
      </c>
      <c r="Q104" s="185">
        <v>0</v>
      </c>
      <c r="R104" s="185">
        <f>Q104*H104</f>
        <v>0</v>
      </c>
      <c r="S104" s="185">
        <v>0</v>
      </c>
      <c r="T104" s="186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7" t="s">
        <v>235</v>
      </c>
      <c r="AT104" s="187" t="s">
        <v>259</v>
      </c>
      <c r="AU104" s="187" t="s">
        <v>84</v>
      </c>
      <c r="AY104" s="19" t="s">
        <v>179</v>
      </c>
      <c r="BE104" s="188">
        <f>IF(N104="základní",J104,0)</f>
        <v>0</v>
      </c>
      <c r="BF104" s="188">
        <f>IF(N104="snížená",J104,0)</f>
        <v>0</v>
      </c>
      <c r="BG104" s="188">
        <f>IF(N104="zákl. přenesená",J104,0)</f>
        <v>0</v>
      </c>
      <c r="BH104" s="188">
        <f>IF(N104="sníž. přenesená",J104,0)</f>
        <v>0</v>
      </c>
      <c r="BI104" s="188">
        <f>IF(N104="nulová",J104,0)</f>
        <v>0</v>
      </c>
      <c r="BJ104" s="19" t="s">
        <v>82</v>
      </c>
      <c r="BK104" s="188">
        <f>ROUND(I104*H104,2)</f>
        <v>0</v>
      </c>
      <c r="BL104" s="19" t="s">
        <v>186</v>
      </c>
      <c r="BM104" s="187" t="s">
        <v>247</v>
      </c>
    </row>
    <row r="105" spans="1:65" s="12" customFormat="1" ht="22.9" customHeight="1" x14ac:dyDescent="0.2">
      <c r="B105" s="160"/>
      <c r="C105" s="161"/>
      <c r="D105" s="162" t="s">
        <v>73</v>
      </c>
      <c r="E105" s="174" t="s">
        <v>1566</v>
      </c>
      <c r="F105" s="174" t="s">
        <v>1567</v>
      </c>
      <c r="G105" s="161"/>
      <c r="H105" s="161"/>
      <c r="I105" s="164"/>
      <c r="J105" s="175">
        <f>BK105</f>
        <v>0</v>
      </c>
      <c r="K105" s="161"/>
      <c r="L105" s="166"/>
      <c r="M105" s="167"/>
      <c r="N105" s="168"/>
      <c r="O105" s="168"/>
      <c r="P105" s="169">
        <f>SUM(P106:P108)</f>
        <v>0</v>
      </c>
      <c r="Q105" s="168"/>
      <c r="R105" s="169">
        <f>SUM(R106:R108)</f>
        <v>0</v>
      </c>
      <c r="S105" s="168"/>
      <c r="T105" s="170">
        <f>SUM(T106:T108)</f>
        <v>0</v>
      </c>
      <c r="AR105" s="171" t="s">
        <v>82</v>
      </c>
      <c r="AT105" s="172" t="s">
        <v>73</v>
      </c>
      <c r="AU105" s="172" t="s">
        <v>82</v>
      </c>
      <c r="AY105" s="171" t="s">
        <v>179</v>
      </c>
      <c r="BK105" s="173">
        <f>SUM(BK106:BK108)</f>
        <v>0</v>
      </c>
    </row>
    <row r="106" spans="1:65" s="2" customFormat="1" ht="16.5" customHeight="1" x14ac:dyDescent="0.2">
      <c r="A106" s="36"/>
      <c r="B106" s="37"/>
      <c r="C106" s="176" t="s">
        <v>225</v>
      </c>
      <c r="D106" s="176" t="s">
        <v>181</v>
      </c>
      <c r="E106" s="177" t="s">
        <v>1568</v>
      </c>
      <c r="F106" s="178" t="s">
        <v>1569</v>
      </c>
      <c r="G106" s="179" t="s">
        <v>1554</v>
      </c>
      <c r="H106" s="180">
        <v>1700</v>
      </c>
      <c r="I106" s="181"/>
      <c r="J106" s="182">
        <f>ROUND(I106*H106,2)</f>
        <v>0</v>
      </c>
      <c r="K106" s="178" t="s">
        <v>19</v>
      </c>
      <c r="L106" s="41"/>
      <c r="M106" s="183" t="s">
        <v>19</v>
      </c>
      <c r="N106" s="184" t="s">
        <v>45</v>
      </c>
      <c r="O106" s="66"/>
      <c r="P106" s="185">
        <f>O106*H106</f>
        <v>0</v>
      </c>
      <c r="Q106" s="185">
        <v>0</v>
      </c>
      <c r="R106" s="185">
        <f>Q106*H106</f>
        <v>0</v>
      </c>
      <c r="S106" s="185">
        <v>0</v>
      </c>
      <c r="T106" s="186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7" t="s">
        <v>186</v>
      </c>
      <c r="AT106" s="187" t="s">
        <v>181</v>
      </c>
      <c r="AU106" s="187" t="s">
        <v>84</v>
      </c>
      <c r="AY106" s="19" t="s">
        <v>179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19" t="s">
        <v>82</v>
      </c>
      <c r="BK106" s="188">
        <f>ROUND(I106*H106,2)</f>
        <v>0</v>
      </c>
      <c r="BL106" s="19" t="s">
        <v>186</v>
      </c>
      <c r="BM106" s="187" t="s">
        <v>8</v>
      </c>
    </row>
    <row r="107" spans="1:65" s="2" customFormat="1" ht="21.75" customHeight="1" x14ac:dyDescent="0.2">
      <c r="A107" s="36"/>
      <c r="B107" s="37"/>
      <c r="C107" s="227" t="s">
        <v>230</v>
      </c>
      <c r="D107" s="227" t="s">
        <v>259</v>
      </c>
      <c r="E107" s="228" t="s">
        <v>1570</v>
      </c>
      <c r="F107" s="229" t="s">
        <v>1571</v>
      </c>
      <c r="G107" s="230" t="s">
        <v>99</v>
      </c>
      <c r="H107" s="231">
        <v>1700</v>
      </c>
      <c r="I107" s="232"/>
      <c r="J107" s="233">
        <f>ROUND(I107*H107,2)</f>
        <v>0</v>
      </c>
      <c r="K107" s="229" t="s">
        <v>19</v>
      </c>
      <c r="L107" s="234"/>
      <c r="M107" s="235" t="s">
        <v>19</v>
      </c>
      <c r="N107" s="236" t="s">
        <v>45</v>
      </c>
      <c r="O107" s="66"/>
      <c r="P107" s="185">
        <f>O107*H107</f>
        <v>0</v>
      </c>
      <c r="Q107" s="185">
        <v>0</v>
      </c>
      <c r="R107" s="185">
        <f>Q107*H107</f>
        <v>0</v>
      </c>
      <c r="S107" s="185">
        <v>0</v>
      </c>
      <c r="T107" s="186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7" t="s">
        <v>235</v>
      </c>
      <c r="AT107" s="187" t="s">
        <v>259</v>
      </c>
      <c r="AU107" s="187" t="s">
        <v>84</v>
      </c>
      <c r="AY107" s="19" t="s">
        <v>179</v>
      </c>
      <c r="BE107" s="188">
        <f>IF(N107="základní",J107,0)</f>
        <v>0</v>
      </c>
      <c r="BF107" s="188">
        <f>IF(N107="snížená",J107,0)</f>
        <v>0</v>
      </c>
      <c r="BG107" s="188">
        <f>IF(N107="zákl. přenesená",J107,0)</f>
        <v>0</v>
      </c>
      <c r="BH107" s="188">
        <f>IF(N107="sníž. přenesená",J107,0)</f>
        <v>0</v>
      </c>
      <c r="BI107" s="188">
        <f>IF(N107="nulová",J107,0)</f>
        <v>0</v>
      </c>
      <c r="BJ107" s="19" t="s">
        <v>82</v>
      </c>
      <c r="BK107" s="188">
        <f>ROUND(I107*H107,2)</f>
        <v>0</v>
      </c>
      <c r="BL107" s="19" t="s">
        <v>186</v>
      </c>
      <c r="BM107" s="187" t="s">
        <v>273</v>
      </c>
    </row>
    <row r="108" spans="1:65" s="2" customFormat="1" ht="16.5" customHeight="1" x14ac:dyDescent="0.2">
      <c r="A108" s="36"/>
      <c r="B108" s="37"/>
      <c r="C108" s="176" t="s">
        <v>235</v>
      </c>
      <c r="D108" s="176" t="s">
        <v>181</v>
      </c>
      <c r="E108" s="177" t="s">
        <v>1572</v>
      </c>
      <c r="F108" s="178" t="s">
        <v>1558</v>
      </c>
      <c r="G108" s="179" t="s">
        <v>1559</v>
      </c>
      <c r="H108" s="180">
        <v>6.6779999999999999</v>
      </c>
      <c r="I108" s="181"/>
      <c r="J108" s="182">
        <f>ROUND(I108*H108,2)</f>
        <v>0</v>
      </c>
      <c r="K108" s="178" t="s">
        <v>19</v>
      </c>
      <c r="L108" s="41"/>
      <c r="M108" s="183" t="s">
        <v>19</v>
      </c>
      <c r="N108" s="184" t="s">
        <v>45</v>
      </c>
      <c r="O108" s="66"/>
      <c r="P108" s="185">
        <f>O108*H108</f>
        <v>0</v>
      </c>
      <c r="Q108" s="185">
        <v>0</v>
      </c>
      <c r="R108" s="185">
        <f>Q108*H108</f>
        <v>0</v>
      </c>
      <c r="S108" s="185">
        <v>0</v>
      </c>
      <c r="T108" s="186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7" t="s">
        <v>186</v>
      </c>
      <c r="AT108" s="187" t="s">
        <v>181</v>
      </c>
      <c r="AU108" s="187" t="s">
        <v>84</v>
      </c>
      <c r="AY108" s="19" t="s">
        <v>179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19" t="s">
        <v>82</v>
      </c>
      <c r="BK108" s="188">
        <f>ROUND(I108*H108,2)</f>
        <v>0</v>
      </c>
      <c r="BL108" s="19" t="s">
        <v>186</v>
      </c>
      <c r="BM108" s="187" t="s">
        <v>287</v>
      </c>
    </row>
    <row r="109" spans="1:65" s="12" customFormat="1" ht="22.9" customHeight="1" x14ac:dyDescent="0.2">
      <c r="B109" s="160"/>
      <c r="C109" s="161"/>
      <c r="D109" s="162" t="s">
        <v>73</v>
      </c>
      <c r="E109" s="174" t="s">
        <v>1573</v>
      </c>
      <c r="F109" s="174" t="s">
        <v>1574</v>
      </c>
      <c r="G109" s="161"/>
      <c r="H109" s="161"/>
      <c r="I109" s="164"/>
      <c r="J109" s="175">
        <f>BK109</f>
        <v>0</v>
      </c>
      <c r="K109" s="161"/>
      <c r="L109" s="166"/>
      <c r="M109" s="167"/>
      <c r="N109" s="168"/>
      <c r="O109" s="168"/>
      <c r="P109" s="169">
        <f>SUM(P110:P112)</f>
        <v>0</v>
      </c>
      <c r="Q109" s="168"/>
      <c r="R109" s="169">
        <f>SUM(R110:R112)</f>
        <v>0</v>
      </c>
      <c r="S109" s="168"/>
      <c r="T109" s="170">
        <f>SUM(T110:T112)</f>
        <v>0</v>
      </c>
      <c r="AR109" s="171" t="s">
        <v>82</v>
      </c>
      <c r="AT109" s="172" t="s">
        <v>73</v>
      </c>
      <c r="AU109" s="172" t="s">
        <v>82</v>
      </c>
      <c r="AY109" s="171" t="s">
        <v>179</v>
      </c>
      <c r="BK109" s="173">
        <f>SUM(BK110:BK112)</f>
        <v>0</v>
      </c>
    </row>
    <row r="110" spans="1:65" s="2" customFormat="1" ht="16.5" customHeight="1" x14ac:dyDescent="0.2">
      <c r="A110" s="36"/>
      <c r="B110" s="37"/>
      <c r="C110" s="176" t="s">
        <v>240</v>
      </c>
      <c r="D110" s="176" t="s">
        <v>181</v>
      </c>
      <c r="E110" s="177" t="s">
        <v>1575</v>
      </c>
      <c r="F110" s="178" t="s">
        <v>1576</v>
      </c>
      <c r="G110" s="179" t="s">
        <v>1554</v>
      </c>
      <c r="H110" s="180">
        <v>2000</v>
      </c>
      <c r="I110" s="181"/>
      <c r="J110" s="182">
        <f>ROUND(I110*H110,2)</f>
        <v>0</v>
      </c>
      <c r="K110" s="178" t="s">
        <v>19</v>
      </c>
      <c r="L110" s="41"/>
      <c r="M110" s="183" t="s">
        <v>19</v>
      </c>
      <c r="N110" s="184" t="s">
        <v>45</v>
      </c>
      <c r="O110" s="66"/>
      <c r="P110" s="185">
        <f>O110*H110</f>
        <v>0</v>
      </c>
      <c r="Q110" s="185">
        <v>0</v>
      </c>
      <c r="R110" s="185">
        <f>Q110*H110</f>
        <v>0</v>
      </c>
      <c r="S110" s="185">
        <v>0</v>
      </c>
      <c r="T110" s="186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7" t="s">
        <v>186</v>
      </c>
      <c r="AT110" s="187" t="s">
        <v>181</v>
      </c>
      <c r="AU110" s="187" t="s">
        <v>84</v>
      </c>
      <c r="AY110" s="19" t="s">
        <v>179</v>
      </c>
      <c r="BE110" s="188">
        <f>IF(N110="základní",J110,0)</f>
        <v>0</v>
      </c>
      <c r="BF110" s="188">
        <f>IF(N110="snížená",J110,0)</f>
        <v>0</v>
      </c>
      <c r="BG110" s="188">
        <f>IF(N110="zákl. přenesená",J110,0)</f>
        <v>0</v>
      </c>
      <c r="BH110" s="188">
        <f>IF(N110="sníž. přenesená",J110,0)</f>
        <v>0</v>
      </c>
      <c r="BI110" s="188">
        <f>IF(N110="nulová",J110,0)</f>
        <v>0</v>
      </c>
      <c r="BJ110" s="19" t="s">
        <v>82</v>
      </c>
      <c r="BK110" s="188">
        <f>ROUND(I110*H110,2)</f>
        <v>0</v>
      </c>
      <c r="BL110" s="19" t="s">
        <v>186</v>
      </c>
      <c r="BM110" s="187" t="s">
        <v>295</v>
      </c>
    </row>
    <row r="111" spans="1:65" s="2" customFormat="1" ht="21.75" customHeight="1" x14ac:dyDescent="0.2">
      <c r="A111" s="36"/>
      <c r="B111" s="37"/>
      <c r="C111" s="227" t="s">
        <v>247</v>
      </c>
      <c r="D111" s="227" t="s">
        <v>259</v>
      </c>
      <c r="E111" s="228" t="s">
        <v>1577</v>
      </c>
      <c r="F111" s="229" t="s">
        <v>1578</v>
      </c>
      <c r="G111" s="230" t="s">
        <v>99</v>
      </c>
      <c r="H111" s="231">
        <v>2000</v>
      </c>
      <c r="I111" s="232"/>
      <c r="J111" s="233">
        <f>ROUND(I111*H111,2)</f>
        <v>0</v>
      </c>
      <c r="K111" s="229" t="s">
        <v>19</v>
      </c>
      <c r="L111" s="234"/>
      <c r="M111" s="235" t="s">
        <v>19</v>
      </c>
      <c r="N111" s="236" t="s">
        <v>45</v>
      </c>
      <c r="O111" s="66"/>
      <c r="P111" s="185">
        <f>O111*H111</f>
        <v>0</v>
      </c>
      <c r="Q111" s="185">
        <v>0</v>
      </c>
      <c r="R111" s="185">
        <f>Q111*H111</f>
        <v>0</v>
      </c>
      <c r="S111" s="185">
        <v>0</v>
      </c>
      <c r="T111" s="186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7" t="s">
        <v>235</v>
      </c>
      <c r="AT111" s="187" t="s">
        <v>259</v>
      </c>
      <c r="AU111" s="187" t="s">
        <v>84</v>
      </c>
      <c r="AY111" s="19" t="s">
        <v>179</v>
      </c>
      <c r="BE111" s="188">
        <f>IF(N111="základní",J111,0)</f>
        <v>0</v>
      </c>
      <c r="BF111" s="188">
        <f>IF(N111="snížená",J111,0)</f>
        <v>0</v>
      </c>
      <c r="BG111" s="188">
        <f>IF(N111="zákl. přenesená",J111,0)</f>
        <v>0</v>
      </c>
      <c r="BH111" s="188">
        <f>IF(N111="sníž. přenesená",J111,0)</f>
        <v>0</v>
      </c>
      <c r="BI111" s="188">
        <f>IF(N111="nulová",J111,0)</f>
        <v>0</v>
      </c>
      <c r="BJ111" s="19" t="s">
        <v>82</v>
      </c>
      <c r="BK111" s="188">
        <f>ROUND(I111*H111,2)</f>
        <v>0</v>
      </c>
      <c r="BL111" s="19" t="s">
        <v>186</v>
      </c>
      <c r="BM111" s="187" t="s">
        <v>312</v>
      </c>
    </row>
    <row r="112" spans="1:65" s="2" customFormat="1" ht="16.5" customHeight="1" x14ac:dyDescent="0.2">
      <c r="A112" s="36"/>
      <c r="B112" s="37"/>
      <c r="C112" s="176" t="s">
        <v>252</v>
      </c>
      <c r="D112" s="176" t="s">
        <v>181</v>
      </c>
      <c r="E112" s="177" t="s">
        <v>1579</v>
      </c>
      <c r="F112" s="178" t="s">
        <v>1558</v>
      </c>
      <c r="G112" s="179" t="s">
        <v>1559</v>
      </c>
      <c r="H112" s="180">
        <v>2.4</v>
      </c>
      <c r="I112" s="181"/>
      <c r="J112" s="182">
        <f>ROUND(I112*H112,2)</f>
        <v>0</v>
      </c>
      <c r="K112" s="178" t="s">
        <v>19</v>
      </c>
      <c r="L112" s="41"/>
      <c r="M112" s="183" t="s">
        <v>19</v>
      </c>
      <c r="N112" s="184" t="s">
        <v>45</v>
      </c>
      <c r="O112" s="66"/>
      <c r="P112" s="185">
        <f>O112*H112</f>
        <v>0</v>
      </c>
      <c r="Q112" s="185">
        <v>0</v>
      </c>
      <c r="R112" s="185">
        <f>Q112*H112</f>
        <v>0</v>
      </c>
      <c r="S112" s="185">
        <v>0</v>
      </c>
      <c r="T112" s="186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7" t="s">
        <v>186</v>
      </c>
      <c r="AT112" s="187" t="s">
        <v>181</v>
      </c>
      <c r="AU112" s="187" t="s">
        <v>84</v>
      </c>
      <c r="AY112" s="19" t="s">
        <v>179</v>
      </c>
      <c r="BE112" s="188">
        <f>IF(N112="základní",J112,0)</f>
        <v>0</v>
      </c>
      <c r="BF112" s="188">
        <f>IF(N112="snížená",J112,0)</f>
        <v>0</v>
      </c>
      <c r="BG112" s="188">
        <f>IF(N112="zákl. přenesená",J112,0)</f>
        <v>0</v>
      </c>
      <c r="BH112" s="188">
        <f>IF(N112="sníž. přenesená",J112,0)</f>
        <v>0</v>
      </c>
      <c r="BI112" s="188">
        <f>IF(N112="nulová",J112,0)</f>
        <v>0</v>
      </c>
      <c r="BJ112" s="19" t="s">
        <v>82</v>
      </c>
      <c r="BK112" s="188">
        <f>ROUND(I112*H112,2)</f>
        <v>0</v>
      </c>
      <c r="BL112" s="19" t="s">
        <v>186</v>
      </c>
      <c r="BM112" s="187" t="s">
        <v>324</v>
      </c>
    </row>
    <row r="113" spans="1:65" s="12" customFormat="1" ht="22.9" customHeight="1" x14ac:dyDescent="0.2">
      <c r="B113" s="160"/>
      <c r="C113" s="161"/>
      <c r="D113" s="162" t="s">
        <v>73</v>
      </c>
      <c r="E113" s="174" t="s">
        <v>1580</v>
      </c>
      <c r="F113" s="174" t="s">
        <v>1581</v>
      </c>
      <c r="G113" s="161"/>
      <c r="H113" s="161"/>
      <c r="I113" s="164"/>
      <c r="J113" s="175">
        <f>BK113</f>
        <v>0</v>
      </c>
      <c r="K113" s="161"/>
      <c r="L113" s="166"/>
      <c r="M113" s="167"/>
      <c r="N113" s="168"/>
      <c r="O113" s="168"/>
      <c r="P113" s="169">
        <f>SUM(P114:P116)</f>
        <v>0</v>
      </c>
      <c r="Q113" s="168"/>
      <c r="R113" s="169">
        <f>SUM(R114:R116)</f>
        <v>0</v>
      </c>
      <c r="S113" s="168"/>
      <c r="T113" s="170">
        <f>SUM(T114:T116)</f>
        <v>0</v>
      </c>
      <c r="AR113" s="171" t="s">
        <v>82</v>
      </c>
      <c r="AT113" s="172" t="s">
        <v>73</v>
      </c>
      <c r="AU113" s="172" t="s">
        <v>82</v>
      </c>
      <c r="AY113" s="171" t="s">
        <v>179</v>
      </c>
      <c r="BK113" s="173">
        <f>SUM(BK114:BK116)</f>
        <v>0</v>
      </c>
    </row>
    <row r="114" spans="1:65" s="2" customFormat="1" ht="16.5" customHeight="1" x14ac:dyDescent="0.2">
      <c r="A114" s="36"/>
      <c r="B114" s="37"/>
      <c r="C114" s="176" t="s">
        <v>8</v>
      </c>
      <c r="D114" s="176" t="s">
        <v>181</v>
      </c>
      <c r="E114" s="177" t="s">
        <v>1582</v>
      </c>
      <c r="F114" s="178" t="s">
        <v>1583</v>
      </c>
      <c r="G114" s="179" t="s">
        <v>1554</v>
      </c>
      <c r="H114" s="180">
        <v>1650</v>
      </c>
      <c r="I114" s="181"/>
      <c r="J114" s="182">
        <f>ROUND(I114*H114,2)</f>
        <v>0</v>
      </c>
      <c r="K114" s="178" t="s">
        <v>19</v>
      </c>
      <c r="L114" s="41"/>
      <c r="M114" s="183" t="s">
        <v>19</v>
      </c>
      <c r="N114" s="184" t="s">
        <v>45</v>
      </c>
      <c r="O114" s="66"/>
      <c r="P114" s="185">
        <f>O114*H114</f>
        <v>0</v>
      </c>
      <c r="Q114" s="185">
        <v>0</v>
      </c>
      <c r="R114" s="185">
        <f>Q114*H114</f>
        <v>0</v>
      </c>
      <c r="S114" s="185">
        <v>0</v>
      </c>
      <c r="T114" s="186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7" t="s">
        <v>186</v>
      </c>
      <c r="AT114" s="187" t="s">
        <v>181</v>
      </c>
      <c r="AU114" s="187" t="s">
        <v>84</v>
      </c>
      <c r="AY114" s="19" t="s">
        <v>179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19" t="s">
        <v>82</v>
      </c>
      <c r="BK114" s="188">
        <f>ROUND(I114*H114,2)</f>
        <v>0</v>
      </c>
      <c r="BL114" s="19" t="s">
        <v>186</v>
      </c>
      <c r="BM114" s="187" t="s">
        <v>336</v>
      </c>
    </row>
    <row r="115" spans="1:65" s="2" customFormat="1" ht="16.5" customHeight="1" x14ac:dyDescent="0.2">
      <c r="A115" s="36"/>
      <c r="B115" s="37"/>
      <c r="C115" s="227" t="s">
        <v>264</v>
      </c>
      <c r="D115" s="227" t="s">
        <v>259</v>
      </c>
      <c r="E115" s="228" t="s">
        <v>1584</v>
      </c>
      <c r="F115" s="229" t="s">
        <v>1585</v>
      </c>
      <c r="G115" s="230" t="s">
        <v>1586</v>
      </c>
      <c r="H115" s="231">
        <v>82.5</v>
      </c>
      <c r="I115" s="232"/>
      <c r="J115" s="233">
        <f>ROUND(I115*H115,2)</f>
        <v>0</v>
      </c>
      <c r="K115" s="229" t="s">
        <v>19</v>
      </c>
      <c r="L115" s="234"/>
      <c r="M115" s="235" t="s">
        <v>19</v>
      </c>
      <c r="N115" s="236" t="s">
        <v>45</v>
      </c>
      <c r="O115" s="66"/>
      <c r="P115" s="185">
        <f>O115*H115</f>
        <v>0</v>
      </c>
      <c r="Q115" s="185">
        <v>0</v>
      </c>
      <c r="R115" s="185">
        <f>Q115*H115</f>
        <v>0</v>
      </c>
      <c r="S115" s="185">
        <v>0</v>
      </c>
      <c r="T115" s="186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7" t="s">
        <v>235</v>
      </c>
      <c r="AT115" s="187" t="s">
        <v>259</v>
      </c>
      <c r="AU115" s="187" t="s">
        <v>84</v>
      </c>
      <c r="AY115" s="19" t="s">
        <v>179</v>
      </c>
      <c r="BE115" s="188">
        <f>IF(N115="základní",J115,0)</f>
        <v>0</v>
      </c>
      <c r="BF115" s="188">
        <f>IF(N115="snížená",J115,0)</f>
        <v>0</v>
      </c>
      <c r="BG115" s="188">
        <f>IF(N115="zákl. přenesená",J115,0)</f>
        <v>0</v>
      </c>
      <c r="BH115" s="188">
        <f>IF(N115="sníž. přenesená",J115,0)</f>
        <v>0</v>
      </c>
      <c r="BI115" s="188">
        <f>IF(N115="nulová",J115,0)</f>
        <v>0</v>
      </c>
      <c r="BJ115" s="19" t="s">
        <v>82</v>
      </c>
      <c r="BK115" s="188">
        <f>ROUND(I115*H115,2)</f>
        <v>0</v>
      </c>
      <c r="BL115" s="19" t="s">
        <v>186</v>
      </c>
      <c r="BM115" s="187" t="s">
        <v>350</v>
      </c>
    </row>
    <row r="116" spans="1:65" s="2" customFormat="1" ht="16.5" customHeight="1" x14ac:dyDescent="0.2">
      <c r="A116" s="36"/>
      <c r="B116" s="37"/>
      <c r="C116" s="176" t="s">
        <v>273</v>
      </c>
      <c r="D116" s="176" t="s">
        <v>181</v>
      </c>
      <c r="E116" s="177" t="s">
        <v>1587</v>
      </c>
      <c r="F116" s="178" t="s">
        <v>1588</v>
      </c>
      <c r="G116" s="179" t="s">
        <v>1554</v>
      </c>
      <c r="H116" s="180">
        <v>1650</v>
      </c>
      <c r="I116" s="181"/>
      <c r="J116" s="182">
        <f>ROUND(I116*H116,2)</f>
        <v>0</v>
      </c>
      <c r="K116" s="178" t="s">
        <v>19</v>
      </c>
      <c r="L116" s="41"/>
      <c r="M116" s="183" t="s">
        <v>19</v>
      </c>
      <c r="N116" s="184" t="s">
        <v>45</v>
      </c>
      <c r="O116" s="66"/>
      <c r="P116" s="185">
        <f>O116*H116</f>
        <v>0</v>
      </c>
      <c r="Q116" s="185">
        <v>0</v>
      </c>
      <c r="R116" s="185">
        <f>Q116*H116</f>
        <v>0</v>
      </c>
      <c r="S116" s="185">
        <v>0</v>
      </c>
      <c r="T116" s="186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7" t="s">
        <v>186</v>
      </c>
      <c r="AT116" s="187" t="s">
        <v>181</v>
      </c>
      <c r="AU116" s="187" t="s">
        <v>84</v>
      </c>
      <c r="AY116" s="19" t="s">
        <v>179</v>
      </c>
      <c r="BE116" s="188">
        <f>IF(N116="základní",J116,0)</f>
        <v>0</v>
      </c>
      <c r="BF116" s="188">
        <f>IF(N116="snížená",J116,0)</f>
        <v>0</v>
      </c>
      <c r="BG116" s="188">
        <f>IF(N116="zákl. přenesená",J116,0)</f>
        <v>0</v>
      </c>
      <c r="BH116" s="188">
        <f>IF(N116="sníž. přenesená",J116,0)</f>
        <v>0</v>
      </c>
      <c r="BI116" s="188">
        <f>IF(N116="nulová",J116,0)</f>
        <v>0</v>
      </c>
      <c r="BJ116" s="19" t="s">
        <v>82</v>
      </c>
      <c r="BK116" s="188">
        <f>ROUND(I116*H116,2)</f>
        <v>0</v>
      </c>
      <c r="BL116" s="19" t="s">
        <v>186</v>
      </c>
      <c r="BM116" s="187" t="s">
        <v>361</v>
      </c>
    </row>
    <row r="117" spans="1:65" s="12" customFormat="1" ht="22.9" customHeight="1" x14ac:dyDescent="0.2">
      <c r="B117" s="160"/>
      <c r="C117" s="161"/>
      <c r="D117" s="162" t="s">
        <v>73</v>
      </c>
      <c r="E117" s="174" t="s">
        <v>1589</v>
      </c>
      <c r="F117" s="174" t="s">
        <v>1590</v>
      </c>
      <c r="G117" s="161"/>
      <c r="H117" s="161"/>
      <c r="I117" s="164"/>
      <c r="J117" s="175">
        <f>BK117</f>
        <v>0</v>
      </c>
      <c r="K117" s="161"/>
      <c r="L117" s="166"/>
      <c r="M117" s="167"/>
      <c r="N117" s="168"/>
      <c r="O117" s="168"/>
      <c r="P117" s="169">
        <f>SUM(P118:P121)</f>
        <v>0</v>
      </c>
      <c r="Q117" s="168"/>
      <c r="R117" s="169">
        <f>SUM(R118:R121)</f>
        <v>0</v>
      </c>
      <c r="S117" s="168"/>
      <c r="T117" s="170">
        <f>SUM(T118:T121)</f>
        <v>0</v>
      </c>
      <c r="AR117" s="171" t="s">
        <v>82</v>
      </c>
      <c r="AT117" s="172" t="s">
        <v>73</v>
      </c>
      <c r="AU117" s="172" t="s">
        <v>82</v>
      </c>
      <c r="AY117" s="171" t="s">
        <v>179</v>
      </c>
      <c r="BK117" s="173">
        <f>SUM(BK118:BK121)</f>
        <v>0</v>
      </c>
    </row>
    <row r="118" spans="1:65" s="2" customFormat="1" ht="16.5" customHeight="1" x14ac:dyDescent="0.2">
      <c r="A118" s="36"/>
      <c r="B118" s="37"/>
      <c r="C118" s="176" t="s">
        <v>279</v>
      </c>
      <c r="D118" s="176" t="s">
        <v>181</v>
      </c>
      <c r="E118" s="177" t="s">
        <v>1591</v>
      </c>
      <c r="F118" s="178" t="s">
        <v>1592</v>
      </c>
      <c r="G118" s="179" t="s">
        <v>1554</v>
      </c>
      <c r="H118" s="180">
        <v>1650</v>
      </c>
      <c r="I118" s="181"/>
      <c r="J118" s="182">
        <f>ROUND(I118*H118,2)</f>
        <v>0</v>
      </c>
      <c r="K118" s="178" t="s">
        <v>19</v>
      </c>
      <c r="L118" s="41"/>
      <c r="M118" s="183" t="s">
        <v>19</v>
      </c>
      <c r="N118" s="184" t="s">
        <v>45</v>
      </c>
      <c r="O118" s="66"/>
      <c r="P118" s="185">
        <f>O118*H118</f>
        <v>0</v>
      </c>
      <c r="Q118" s="185">
        <v>0</v>
      </c>
      <c r="R118" s="185">
        <f>Q118*H118</f>
        <v>0</v>
      </c>
      <c r="S118" s="185">
        <v>0</v>
      </c>
      <c r="T118" s="186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7" t="s">
        <v>186</v>
      </c>
      <c r="AT118" s="187" t="s">
        <v>181</v>
      </c>
      <c r="AU118" s="187" t="s">
        <v>84</v>
      </c>
      <c r="AY118" s="19" t="s">
        <v>179</v>
      </c>
      <c r="BE118" s="188">
        <f>IF(N118="základní",J118,0)</f>
        <v>0</v>
      </c>
      <c r="BF118" s="188">
        <f>IF(N118="snížená",J118,0)</f>
        <v>0</v>
      </c>
      <c r="BG118" s="188">
        <f>IF(N118="zákl. přenesená",J118,0)</f>
        <v>0</v>
      </c>
      <c r="BH118" s="188">
        <f>IF(N118="sníž. přenesená",J118,0)</f>
        <v>0</v>
      </c>
      <c r="BI118" s="188">
        <f>IF(N118="nulová",J118,0)</f>
        <v>0</v>
      </c>
      <c r="BJ118" s="19" t="s">
        <v>82</v>
      </c>
      <c r="BK118" s="188">
        <f>ROUND(I118*H118,2)</f>
        <v>0</v>
      </c>
      <c r="BL118" s="19" t="s">
        <v>186</v>
      </c>
      <c r="BM118" s="187" t="s">
        <v>372</v>
      </c>
    </row>
    <row r="119" spans="1:65" s="2" customFormat="1" ht="24.2" customHeight="1" x14ac:dyDescent="0.2">
      <c r="A119" s="36"/>
      <c r="B119" s="37"/>
      <c r="C119" s="176" t="s">
        <v>287</v>
      </c>
      <c r="D119" s="176" t="s">
        <v>181</v>
      </c>
      <c r="E119" s="177" t="s">
        <v>1593</v>
      </c>
      <c r="F119" s="178" t="s">
        <v>1594</v>
      </c>
      <c r="G119" s="179" t="s">
        <v>1554</v>
      </c>
      <c r="H119" s="180">
        <v>1650</v>
      </c>
      <c r="I119" s="181"/>
      <c r="J119" s="182">
        <f>ROUND(I119*H119,2)</f>
        <v>0</v>
      </c>
      <c r="K119" s="178" t="s">
        <v>19</v>
      </c>
      <c r="L119" s="41"/>
      <c r="M119" s="183" t="s">
        <v>19</v>
      </c>
      <c r="N119" s="184" t="s">
        <v>45</v>
      </c>
      <c r="O119" s="66"/>
      <c r="P119" s="185">
        <f>O119*H119</f>
        <v>0</v>
      </c>
      <c r="Q119" s="185">
        <v>0</v>
      </c>
      <c r="R119" s="185">
        <f>Q119*H119</f>
        <v>0</v>
      </c>
      <c r="S119" s="185">
        <v>0</v>
      </c>
      <c r="T119" s="186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7" t="s">
        <v>186</v>
      </c>
      <c r="AT119" s="187" t="s">
        <v>181</v>
      </c>
      <c r="AU119" s="187" t="s">
        <v>84</v>
      </c>
      <c r="AY119" s="19" t="s">
        <v>179</v>
      </c>
      <c r="BE119" s="188">
        <f>IF(N119="základní",J119,0)</f>
        <v>0</v>
      </c>
      <c r="BF119" s="188">
        <f>IF(N119="snížená",J119,0)</f>
        <v>0</v>
      </c>
      <c r="BG119" s="188">
        <f>IF(N119="zákl. přenesená",J119,0)</f>
        <v>0</v>
      </c>
      <c r="BH119" s="188">
        <f>IF(N119="sníž. přenesená",J119,0)</f>
        <v>0</v>
      </c>
      <c r="BI119" s="188">
        <f>IF(N119="nulová",J119,0)</f>
        <v>0</v>
      </c>
      <c r="BJ119" s="19" t="s">
        <v>82</v>
      </c>
      <c r="BK119" s="188">
        <f>ROUND(I119*H119,2)</f>
        <v>0</v>
      </c>
      <c r="BL119" s="19" t="s">
        <v>186</v>
      </c>
      <c r="BM119" s="187" t="s">
        <v>390</v>
      </c>
    </row>
    <row r="120" spans="1:65" s="2" customFormat="1" ht="16.5" customHeight="1" x14ac:dyDescent="0.2">
      <c r="A120" s="36"/>
      <c r="B120" s="37"/>
      <c r="C120" s="227" t="s">
        <v>291</v>
      </c>
      <c r="D120" s="227" t="s">
        <v>259</v>
      </c>
      <c r="E120" s="228" t="s">
        <v>1595</v>
      </c>
      <c r="F120" s="229" t="s">
        <v>1596</v>
      </c>
      <c r="G120" s="230" t="s">
        <v>1586</v>
      </c>
      <c r="H120" s="231">
        <v>247.5</v>
      </c>
      <c r="I120" s="232"/>
      <c r="J120" s="233">
        <f>ROUND(I120*H120,2)</f>
        <v>0</v>
      </c>
      <c r="K120" s="229" t="s">
        <v>19</v>
      </c>
      <c r="L120" s="234"/>
      <c r="M120" s="235" t="s">
        <v>19</v>
      </c>
      <c r="N120" s="236" t="s">
        <v>45</v>
      </c>
      <c r="O120" s="66"/>
      <c r="P120" s="185">
        <f>O120*H120</f>
        <v>0</v>
      </c>
      <c r="Q120" s="185">
        <v>0</v>
      </c>
      <c r="R120" s="185">
        <f>Q120*H120</f>
        <v>0</v>
      </c>
      <c r="S120" s="185">
        <v>0</v>
      </c>
      <c r="T120" s="186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7" t="s">
        <v>235</v>
      </c>
      <c r="AT120" s="187" t="s">
        <v>259</v>
      </c>
      <c r="AU120" s="187" t="s">
        <v>84</v>
      </c>
      <c r="AY120" s="19" t="s">
        <v>179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19" t="s">
        <v>82</v>
      </c>
      <c r="BK120" s="188">
        <f>ROUND(I120*H120,2)</f>
        <v>0</v>
      </c>
      <c r="BL120" s="19" t="s">
        <v>186</v>
      </c>
      <c r="BM120" s="187" t="s">
        <v>404</v>
      </c>
    </row>
    <row r="121" spans="1:65" s="2" customFormat="1" ht="16.5" customHeight="1" x14ac:dyDescent="0.2">
      <c r="A121" s="36"/>
      <c r="B121" s="37"/>
      <c r="C121" s="176" t="s">
        <v>295</v>
      </c>
      <c r="D121" s="176" t="s">
        <v>181</v>
      </c>
      <c r="E121" s="177" t="s">
        <v>1597</v>
      </c>
      <c r="F121" s="178" t="s">
        <v>1588</v>
      </c>
      <c r="G121" s="179" t="s">
        <v>1554</v>
      </c>
      <c r="H121" s="180">
        <v>1650</v>
      </c>
      <c r="I121" s="181"/>
      <c r="J121" s="182">
        <f>ROUND(I121*H121,2)</f>
        <v>0</v>
      </c>
      <c r="K121" s="178" t="s">
        <v>19</v>
      </c>
      <c r="L121" s="41"/>
      <c r="M121" s="183" t="s">
        <v>19</v>
      </c>
      <c r="N121" s="184" t="s">
        <v>45</v>
      </c>
      <c r="O121" s="66"/>
      <c r="P121" s="185">
        <f>O121*H121</f>
        <v>0</v>
      </c>
      <c r="Q121" s="185">
        <v>0</v>
      </c>
      <c r="R121" s="185">
        <f>Q121*H121</f>
        <v>0</v>
      </c>
      <c r="S121" s="185">
        <v>0</v>
      </c>
      <c r="T121" s="186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87" t="s">
        <v>186</v>
      </c>
      <c r="AT121" s="187" t="s">
        <v>181</v>
      </c>
      <c r="AU121" s="187" t="s">
        <v>84</v>
      </c>
      <c r="AY121" s="19" t="s">
        <v>179</v>
      </c>
      <c r="BE121" s="188">
        <f>IF(N121="základní",J121,0)</f>
        <v>0</v>
      </c>
      <c r="BF121" s="188">
        <f>IF(N121="snížená",J121,0)</f>
        <v>0</v>
      </c>
      <c r="BG121" s="188">
        <f>IF(N121="zákl. přenesená",J121,0)</f>
        <v>0</v>
      </c>
      <c r="BH121" s="188">
        <f>IF(N121="sníž. přenesená",J121,0)</f>
        <v>0</v>
      </c>
      <c r="BI121" s="188">
        <f>IF(N121="nulová",J121,0)</f>
        <v>0</v>
      </c>
      <c r="BJ121" s="19" t="s">
        <v>82</v>
      </c>
      <c r="BK121" s="188">
        <f>ROUND(I121*H121,2)</f>
        <v>0</v>
      </c>
      <c r="BL121" s="19" t="s">
        <v>186</v>
      </c>
      <c r="BM121" s="187" t="s">
        <v>416</v>
      </c>
    </row>
    <row r="122" spans="1:65" s="12" customFormat="1" ht="22.9" customHeight="1" x14ac:dyDescent="0.2">
      <c r="B122" s="160"/>
      <c r="C122" s="161"/>
      <c r="D122" s="162" t="s">
        <v>73</v>
      </c>
      <c r="E122" s="174" t="s">
        <v>1598</v>
      </c>
      <c r="F122" s="174" t="s">
        <v>1599</v>
      </c>
      <c r="G122" s="161"/>
      <c r="H122" s="161"/>
      <c r="I122" s="164"/>
      <c r="J122" s="175">
        <f>BK122</f>
        <v>0</v>
      </c>
      <c r="K122" s="161"/>
      <c r="L122" s="166"/>
      <c r="M122" s="167"/>
      <c r="N122" s="168"/>
      <c r="O122" s="168"/>
      <c r="P122" s="169">
        <f>SUM(P123:P127)</f>
        <v>0</v>
      </c>
      <c r="Q122" s="168"/>
      <c r="R122" s="169">
        <f>SUM(R123:R127)</f>
        <v>0</v>
      </c>
      <c r="S122" s="168"/>
      <c r="T122" s="170">
        <f>SUM(T123:T127)</f>
        <v>0</v>
      </c>
      <c r="AR122" s="171" t="s">
        <v>82</v>
      </c>
      <c r="AT122" s="172" t="s">
        <v>73</v>
      </c>
      <c r="AU122" s="172" t="s">
        <v>82</v>
      </c>
      <c r="AY122" s="171" t="s">
        <v>179</v>
      </c>
      <c r="BK122" s="173">
        <f>SUM(BK123:BK127)</f>
        <v>0</v>
      </c>
    </row>
    <row r="123" spans="1:65" s="2" customFormat="1" ht="24.2" customHeight="1" x14ac:dyDescent="0.2">
      <c r="A123" s="36"/>
      <c r="B123" s="37"/>
      <c r="C123" s="176" t="s">
        <v>303</v>
      </c>
      <c r="D123" s="176" t="s">
        <v>181</v>
      </c>
      <c r="E123" s="177" t="s">
        <v>1600</v>
      </c>
      <c r="F123" s="178" t="s">
        <v>1601</v>
      </c>
      <c r="G123" s="179" t="s">
        <v>1554</v>
      </c>
      <c r="H123" s="180">
        <v>1650</v>
      </c>
      <c r="I123" s="181"/>
      <c r="J123" s="182">
        <f>ROUND(I123*H123,2)</f>
        <v>0</v>
      </c>
      <c r="K123" s="178" t="s">
        <v>19</v>
      </c>
      <c r="L123" s="41"/>
      <c r="M123" s="183" t="s">
        <v>19</v>
      </c>
      <c r="N123" s="184" t="s">
        <v>45</v>
      </c>
      <c r="O123" s="66"/>
      <c r="P123" s="185">
        <f>O123*H123</f>
        <v>0</v>
      </c>
      <c r="Q123" s="185">
        <v>0</v>
      </c>
      <c r="R123" s="185">
        <f>Q123*H123</f>
        <v>0</v>
      </c>
      <c r="S123" s="185">
        <v>0</v>
      </c>
      <c r="T123" s="186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7" t="s">
        <v>186</v>
      </c>
      <c r="AT123" s="187" t="s">
        <v>181</v>
      </c>
      <c r="AU123" s="187" t="s">
        <v>84</v>
      </c>
      <c r="AY123" s="19" t="s">
        <v>179</v>
      </c>
      <c r="BE123" s="188">
        <f>IF(N123="základní",J123,0)</f>
        <v>0</v>
      </c>
      <c r="BF123" s="188">
        <f>IF(N123="snížená",J123,0)</f>
        <v>0</v>
      </c>
      <c r="BG123" s="188">
        <f>IF(N123="zákl. přenesená",J123,0)</f>
        <v>0</v>
      </c>
      <c r="BH123" s="188">
        <f>IF(N123="sníž. přenesená",J123,0)</f>
        <v>0</v>
      </c>
      <c r="BI123" s="188">
        <f>IF(N123="nulová",J123,0)</f>
        <v>0</v>
      </c>
      <c r="BJ123" s="19" t="s">
        <v>82</v>
      </c>
      <c r="BK123" s="188">
        <f>ROUND(I123*H123,2)</f>
        <v>0</v>
      </c>
      <c r="BL123" s="19" t="s">
        <v>186</v>
      </c>
      <c r="BM123" s="187" t="s">
        <v>430</v>
      </c>
    </row>
    <row r="124" spans="1:65" s="2" customFormat="1" ht="24.2" customHeight="1" x14ac:dyDescent="0.2">
      <c r="A124" s="36"/>
      <c r="B124" s="37"/>
      <c r="C124" s="176" t="s">
        <v>312</v>
      </c>
      <c r="D124" s="176" t="s">
        <v>181</v>
      </c>
      <c r="E124" s="177" t="s">
        <v>1602</v>
      </c>
      <c r="F124" s="178" t="s">
        <v>1603</v>
      </c>
      <c r="G124" s="179" t="s">
        <v>1554</v>
      </c>
      <c r="H124" s="180">
        <v>1650</v>
      </c>
      <c r="I124" s="181"/>
      <c r="J124" s="182">
        <f>ROUND(I124*H124,2)</f>
        <v>0</v>
      </c>
      <c r="K124" s="178" t="s">
        <v>19</v>
      </c>
      <c r="L124" s="41"/>
      <c r="M124" s="183" t="s">
        <v>19</v>
      </c>
      <c r="N124" s="184" t="s">
        <v>45</v>
      </c>
      <c r="O124" s="66"/>
      <c r="P124" s="185">
        <f>O124*H124</f>
        <v>0</v>
      </c>
      <c r="Q124" s="185">
        <v>0</v>
      </c>
      <c r="R124" s="185">
        <f>Q124*H124</f>
        <v>0</v>
      </c>
      <c r="S124" s="185">
        <v>0</v>
      </c>
      <c r="T124" s="186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7" t="s">
        <v>186</v>
      </c>
      <c r="AT124" s="187" t="s">
        <v>181</v>
      </c>
      <c r="AU124" s="187" t="s">
        <v>84</v>
      </c>
      <c r="AY124" s="19" t="s">
        <v>179</v>
      </c>
      <c r="BE124" s="188">
        <f>IF(N124="základní",J124,0)</f>
        <v>0</v>
      </c>
      <c r="BF124" s="188">
        <f>IF(N124="snížená",J124,0)</f>
        <v>0</v>
      </c>
      <c r="BG124" s="188">
        <f>IF(N124="zákl. přenesená",J124,0)</f>
        <v>0</v>
      </c>
      <c r="BH124" s="188">
        <f>IF(N124="sníž. přenesená",J124,0)</f>
        <v>0</v>
      </c>
      <c r="BI124" s="188">
        <f>IF(N124="nulová",J124,0)</f>
        <v>0</v>
      </c>
      <c r="BJ124" s="19" t="s">
        <v>82</v>
      </c>
      <c r="BK124" s="188">
        <f>ROUND(I124*H124,2)</f>
        <v>0</v>
      </c>
      <c r="BL124" s="19" t="s">
        <v>186</v>
      </c>
      <c r="BM124" s="187" t="s">
        <v>445</v>
      </c>
    </row>
    <row r="125" spans="1:65" s="2" customFormat="1" ht="16.5" customHeight="1" x14ac:dyDescent="0.2">
      <c r="A125" s="36"/>
      <c r="B125" s="37"/>
      <c r="C125" s="227" t="s">
        <v>7</v>
      </c>
      <c r="D125" s="227" t="s">
        <v>259</v>
      </c>
      <c r="E125" s="228" t="s">
        <v>1604</v>
      </c>
      <c r="F125" s="229" t="s">
        <v>1605</v>
      </c>
      <c r="G125" s="230" t="s">
        <v>1606</v>
      </c>
      <c r="H125" s="231">
        <v>165</v>
      </c>
      <c r="I125" s="232"/>
      <c r="J125" s="233">
        <f>ROUND(I125*H125,2)</f>
        <v>0</v>
      </c>
      <c r="K125" s="229" t="s">
        <v>19</v>
      </c>
      <c r="L125" s="234"/>
      <c r="M125" s="235" t="s">
        <v>19</v>
      </c>
      <c r="N125" s="236" t="s">
        <v>45</v>
      </c>
      <c r="O125" s="66"/>
      <c r="P125" s="185">
        <f>O125*H125</f>
        <v>0</v>
      </c>
      <c r="Q125" s="185">
        <v>0</v>
      </c>
      <c r="R125" s="185">
        <f>Q125*H125</f>
        <v>0</v>
      </c>
      <c r="S125" s="185">
        <v>0</v>
      </c>
      <c r="T125" s="186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7" t="s">
        <v>235</v>
      </c>
      <c r="AT125" s="187" t="s">
        <v>259</v>
      </c>
      <c r="AU125" s="187" t="s">
        <v>84</v>
      </c>
      <c r="AY125" s="19" t="s">
        <v>179</v>
      </c>
      <c r="BE125" s="188">
        <f>IF(N125="základní",J125,0)</f>
        <v>0</v>
      </c>
      <c r="BF125" s="188">
        <f>IF(N125="snížená",J125,0)</f>
        <v>0</v>
      </c>
      <c r="BG125" s="188">
        <f>IF(N125="zákl. přenesená",J125,0)</f>
        <v>0</v>
      </c>
      <c r="BH125" s="188">
        <f>IF(N125="sníž. přenesená",J125,0)</f>
        <v>0</v>
      </c>
      <c r="BI125" s="188">
        <f>IF(N125="nulová",J125,0)</f>
        <v>0</v>
      </c>
      <c r="BJ125" s="19" t="s">
        <v>82</v>
      </c>
      <c r="BK125" s="188">
        <f>ROUND(I125*H125,2)</f>
        <v>0</v>
      </c>
      <c r="BL125" s="19" t="s">
        <v>186</v>
      </c>
      <c r="BM125" s="187" t="s">
        <v>457</v>
      </c>
    </row>
    <row r="126" spans="1:65" s="2" customFormat="1" ht="16.5" customHeight="1" x14ac:dyDescent="0.2">
      <c r="A126" s="36"/>
      <c r="B126" s="37"/>
      <c r="C126" s="227" t="s">
        <v>324</v>
      </c>
      <c r="D126" s="227" t="s">
        <v>259</v>
      </c>
      <c r="E126" s="228" t="s">
        <v>1607</v>
      </c>
      <c r="F126" s="229" t="s">
        <v>1608</v>
      </c>
      <c r="G126" s="230" t="s">
        <v>1586</v>
      </c>
      <c r="H126" s="231">
        <v>165</v>
      </c>
      <c r="I126" s="232"/>
      <c r="J126" s="233">
        <f>ROUND(I126*H126,2)</f>
        <v>0</v>
      </c>
      <c r="K126" s="229" t="s">
        <v>19</v>
      </c>
      <c r="L126" s="234"/>
      <c r="M126" s="235" t="s">
        <v>19</v>
      </c>
      <c r="N126" s="236" t="s">
        <v>45</v>
      </c>
      <c r="O126" s="66"/>
      <c r="P126" s="185">
        <f>O126*H126</f>
        <v>0</v>
      </c>
      <c r="Q126" s="185">
        <v>0</v>
      </c>
      <c r="R126" s="185">
        <f>Q126*H126</f>
        <v>0</v>
      </c>
      <c r="S126" s="185">
        <v>0</v>
      </c>
      <c r="T126" s="186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7" t="s">
        <v>235</v>
      </c>
      <c r="AT126" s="187" t="s">
        <v>259</v>
      </c>
      <c r="AU126" s="187" t="s">
        <v>84</v>
      </c>
      <c r="AY126" s="19" t="s">
        <v>179</v>
      </c>
      <c r="BE126" s="188">
        <f>IF(N126="základní",J126,0)</f>
        <v>0</v>
      </c>
      <c r="BF126" s="188">
        <f>IF(N126="snížená",J126,0)</f>
        <v>0</v>
      </c>
      <c r="BG126" s="188">
        <f>IF(N126="zákl. přenesená",J126,0)</f>
        <v>0</v>
      </c>
      <c r="BH126" s="188">
        <f>IF(N126="sníž. přenesená",J126,0)</f>
        <v>0</v>
      </c>
      <c r="BI126" s="188">
        <f>IF(N126="nulová",J126,0)</f>
        <v>0</v>
      </c>
      <c r="BJ126" s="19" t="s">
        <v>82</v>
      </c>
      <c r="BK126" s="188">
        <f>ROUND(I126*H126,2)</f>
        <v>0</v>
      </c>
      <c r="BL126" s="19" t="s">
        <v>186</v>
      </c>
      <c r="BM126" s="187" t="s">
        <v>468</v>
      </c>
    </row>
    <row r="127" spans="1:65" s="2" customFormat="1" ht="16.5" customHeight="1" x14ac:dyDescent="0.2">
      <c r="A127" s="36"/>
      <c r="B127" s="37"/>
      <c r="C127" s="176" t="s">
        <v>329</v>
      </c>
      <c r="D127" s="176" t="s">
        <v>181</v>
      </c>
      <c r="E127" s="177" t="s">
        <v>1609</v>
      </c>
      <c r="F127" s="178" t="s">
        <v>1588</v>
      </c>
      <c r="G127" s="179" t="s">
        <v>1554</v>
      </c>
      <c r="H127" s="180">
        <v>1650</v>
      </c>
      <c r="I127" s="181"/>
      <c r="J127" s="182">
        <f>ROUND(I127*H127,2)</f>
        <v>0</v>
      </c>
      <c r="K127" s="178" t="s">
        <v>19</v>
      </c>
      <c r="L127" s="41"/>
      <c r="M127" s="183" t="s">
        <v>19</v>
      </c>
      <c r="N127" s="184" t="s">
        <v>45</v>
      </c>
      <c r="O127" s="66"/>
      <c r="P127" s="185">
        <f>O127*H127</f>
        <v>0</v>
      </c>
      <c r="Q127" s="185">
        <v>0</v>
      </c>
      <c r="R127" s="185">
        <f>Q127*H127</f>
        <v>0</v>
      </c>
      <c r="S127" s="185">
        <v>0</v>
      </c>
      <c r="T127" s="186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7" t="s">
        <v>186</v>
      </c>
      <c r="AT127" s="187" t="s">
        <v>181</v>
      </c>
      <c r="AU127" s="187" t="s">
        <v>84</v>
      </c>
      <c r="AY127" s="19" t="s">
        <v>179</v>
      </c>
      <c r="BE127" s="188">
        <f>IF(N127="základní",J127,0)</f>
        <v>0</v>
      </c>
      <c r="BF127" s="188">
        <f>IF(N127="snížená",J127,0)</f>
        <v>0</v>
      </c>
      <c r="BG127" s="188">
        <f>IF(N127="zákl. přenesená",J127,0)</f>
        <v>0</v>
      </c>
      <c r="BH127" s="188">
        <f>IF(N127="sníž. přenesená",J127,0)</f>
        <v>0</v>
      </c>
      <c r="BI127" s="188">
        <f>IF(N127="nulová",J127,0)</f>
        <v>0</v>
      </c>
      <c r="BJ127" s="19" t="s">
        <v>82</v>
      </c>
      <c r="BK127" s="188">
        <f>ROUND(I127*H127,2)</f>
        <v>0</v>
      </c>
      <c r="BL127" s="19" t="s">
        <v>186</v>
      </c>
      <c r="BM127" s="187" t="s">
        <v>483</v>
      </c>
    </row>
    <row r="128" spans="1:65" s="12" customFormat="1" ht="25.9" customHeight="1" x14ac:dyDescent="0.2">
      <c r="B128" s="160"/>
      <c r="C128" s="161"/>
      <c r="D128" s="162" t="s">
        <v>73</v>
      </c>
      <c r="E128" s="163" t="s">
        <v>1610</v>
      </c>
      <c r="F128" s="163" t="s">
        <v>1611</v>
      </c>
      <c r="G128" s="161"/>
      <c r="H128" s="161"/>
      <c r="I128" s="164"/>
      <c r="J128" s="165">
        <f>BK128</f>
        <v>0</v>
      </c>
      <c r="K128" s="161"/>
      <c r="L128" s="166"/>
      <c r="M128" s="167"/>
      <c r="N128" s="168"/>
      <c r="O128" s="168"/>
      <c r="P128" s="169">
        <f>P129+P133+P148+P155+P157</f>
        <v>0</v>
      </c>
      <c r="Q128" s="168"/>
      <c r="R128" s="169">
        <f>R129+R133+R148+R155+R157</f>
        <v>0</v>
      </c>
      <c r="S128" s="168"/>
      <c r="T128" s="170">
        <f>T129+T133+T148+T155+T157</f>
        <v>0</v>
      </c>
      <c r="AR128" s="171" t="s">
        <v>82</v>
      </c>
      <c r="AT128" s="172" t="s">
        <v>73</v>
      </c>
      <c r="AU128" s="172" t="s">
        <v>74</v>
      </c>
      <c r="AY128" s="171" t="s">
        <v>179</v>
      </c>
      <c r="BK128" s="173">
        <f>BK129+BK133+BK148+BK155+BK157</f>
        <v>0</v>
      </c>
    </row>
    <row r="129" spans="1:65" s="12" customFormat="1" ht="22.9" customHeight="1" x14ac:dyDescent="0.2">
      <c r="B129" s="160"/>
      <c r="C129" s="161"/>
      <c r="D129" s="162" t="s">
        <v>73</v>
      </c>
      <c r="E129" s="174" t="s">
        <v>1612</v>
      </c>
      <c r="F129" s="174" t="s">
        <v>1613</v>
      </c>
      <c r="G129" s="161"/>
      <c r="H129" s="161"/>
      <c r="I129" s="164"/>
      <c r="J129" s="175">
        <f>BK129</f>
        <v>0</v>
      </c>
      <c r="K129" s="161"/>
      <c r="L129" s="166"/>
      <c r="M129" s="167"/>
      <c r="N129" s="168"/>
      <c r="O129" s="168"/>
      <c r="P129" s="169">
        <f>SUM(P130:P132)</f>
        <v>0</v>
      </c>
      <c r="Q129" s="168"/>
      <c r="R129" s="169">
        <f>SUM(R130:R132)</f>
        <v>0</v>
      </c>
      <c r="S129" s="168"/>
      <c r="T129" s="170">
        <f>SUM(T130:T132)</f>
        <v>0</v>
      </c>
      <c r="AR129" s="171" t="s">
        <v>82</v>
      </c>
      <c r="AT129" s="172" t="s">
        <v>73</v>
      </c>
      <c r="AU129" s="172" t="s">
        <v>82</v>
      </c>
      <c r="AY129" s="171" t="s">
        <v>179</v>
      </c>
      <c r="BK129" s="173">
        <f>SUM(BK130:BK132)</f>
        <v>0</v>
      </c>
    </row>
    <row r="130" spans="1:65" s="2" customFormat="1" ht="16.5" customHeight="1" x14ac:dyDescent="0.2">
      <c r="A130" s="36"/>
      <c r="B130" s="37"/>
      <c r="C130" s="176" t="s">
        <v>336</v>
      </c>
      <c r="D130" s="176" t="s">
        <v>181</v>
      </c>
      <c r="E130" s="177" t="s">
        <v>1614</v>
      </c>
      <c r="F130" s="178" t="s">
        <v>1615</v>
      </c>
      <c r="G130" s="179" t="s">
        <v>556</v>
      </c>
      <c r="H130" s="180">
        <v>2</v>
      </c>
      <c r="I130" s="181"/>
      <c r="J130" s="182">
        <f>ROUND(I130*H130,2)</f>
        <v>0</v>
      </c>
      <c r="K130" s="178" t="s">
        <v>19</v>
      </c>
      <c r="L130" s="41"/>
      <c r="M130" s="183" t="s">
        <v>19</v>
      </c>
      <c r="N130" s="184" t="s">
        <v>45</v>
      </c>
      <c r="O130" s="66"/>
      <c r="P130" s="185">
        <f>O130*H130</f>
        <v>0</v>
      </c>
      <c r="Q130" s="185">
        <v>0</v>
      </c>
      <c r="R130" s="185">
        <f>Q130*H130</f>
        <v>0</v>
      </c>
      <c r="S130" s="185">
        <v>0</v>
      </c>
      <c r="T130" s="186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7" t="s">
        <v>186</v>
      </c>
      <c r="AT130" s="187" t="s">
        <v>181</v>
      </c>
      <c r="AU130" s="187" t="s">
        <v>84</v>
      </c>
      <c r="AY130" s="19" t="s">
        <v>179</v>
      </c>
      <c r="BE130" s="188">
        <f>IF(N130="základní",J130,0)</f>
        <v>0</v>
      </c>
      <c r="BF130" s="188">
        <f>IF(N130="snížená",J130,0)</f>
        <v>0</v>
      </c>
      <c r="BG130" s="188">
        <f>IF(N130="zákl. přenesená",J130,0)</f>
        <v>0</v>
      </c>
      <c r="BH130" s="188">
        <f>IF(N130="sníž. přenesená",J130,0)</f>
        <v>0</v>
      </c>
      <c r="BI130" s="188">
        <f>IF(N130="nulová",J130,0)</f>
        <v>0</v>
      </c>
      <c r="BJ130" s="19" t="s">
        <v>82</v>
      </c>
      <c r="BK130" s="188">
        <f>ROUND(I130*H130,2)</f>
        <v>0</v>
      </c>
      <c r="BL130" s="19" t="s">
        <v>186</v>
      </c>
      <c r="BM130" s="187" t="s">
        <v>495</v>
      </c>
    </row>
    <row r="131" spans="1:65" s="2" customFormat="1" ht="16.5" customHeight="1" x14ac:dyDescent="0.2">
      <c r="A131" s="36"/>
      <c r="B131" s="37"/>
      <c r="C131" s="176" t="s">
        <v>343</v>
      </c>
      <c r="D131" s="176" t="s">
        <v>181</v>
      </c>
      <c r="E131" s="177" t="s">
        <v>1616</v>
      </c>
      <c r="F131" s="178" t="s">
        <v>1617</v>
      </c>
      <c r="G131" s="179" t="s">
        <v>556</v>
      </c>
      <c r="H131" s="180">
        <v>11</v>
      </c>
      <c r="I131" s="181"/>
      <c r="J131" s="182">
        <f>ROUND(I131*H131,2)</f>
        <v>0</v>
      </c>
      <c r="K131" s="178" t="s">
        <v>19</v>
      </c>
      <c r="L131" s="41"/>
      <c r="M131" s="183" t="s">
        <v>19</v>
      </c>
      <c r="N131" s="184" t="s">
        <v>45</v>
      </c>
      <c r="O131" s="66"/>
      <c r="P131" s="185">
        <f>O131*H131</f>
        <v>0</v>
      </c>
      <c r="Q131" s="185">
        <v>0</v>
      </c>
      <c r="R131" s="185">
        <f>Q131*H131</f>
        <v>0</v>
      </c>
      <c r="S131" s="185">
        <v>0</v>
      </c>
      <c r="T131" s="186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7" t="s">
        <v>186</v>
      </c>
      <c r="AT131" s="187" t="s">
        <v>181</v>
      </c>
      <c r="AU131" s="187" t="s">
        <v>84</v>
      </c>
      <c r="AY131" s="19" t="s">
        <v>179</v>
      </c>
      <c r="BE131" s="188">
        <f>IF(N131="základní",J131,0)</f>
        <v>0</v>
      </c>
      <c r="BF131" s="188">
        <f>IF(N131="snížená",J131,0)</f>
        <v>0</v>
      </c>
      <c r="BG131" s="188">
        <f>IF(N131="zákl. přenesená",J131,0)</f>
        <v>0</v>
      </c>
      <c r="BH131" s="188">
        <f>IF(N131="sníž. přenesená",J131,0)</f>
        <v>0</v>
      </c>
      <c r="BI131" s="188">
        <f>IF(N131="nulová",J131,0)</f>
        <v>0</v>
      </c>
      <c r="BJ131" s="19" t="s">
        <v>82</v>
      </c>
      <c r="BK131" s="188">
        <f>ROUND(I131*H131,2)</f>
        <v>0</v>
      </c>
      <c r="BL131" s="19" t="s">
        <v>186</v>
      </c>
      <c r="BM131" s="187" t="s">
        <v>511</v>
      </c>
    </row>
    <row r="132" spans="1:65" s="2" customFormat="1" ht="16.5" customHeight="1" x14ac:dyDescent="0.2">
      <c r="A132" s="36"/>
      <c r="B132" s="37"/>
      <c r="C132" s="176" t="s">
        <v>350</v>
      </c>
      <c r="D132" s="176" t="s">
        <v>181</v>
      </c>
      <c r="E132" s="177" t="s">
        <v>1618</v>
      </c>
      <c r="F132" s="178" t="s">
        <v>1619</v>
      </c>
      <c r="G132" s="179" t="s">
        <v>556</v>
      </c>
      <c r="H132" s="180">
        <v>2</v>
      </c>
      <c r="I132" s="181"/>
      <c r="J132" s="182">
        <f>ROUND(I132*H132,2)</f>
        <v>0</v>
      </c>
      <c r="K132" s="178" t="s">
        <v>19</v>
      </c>
      <c r="L132" s="41"/>
      <c r="M132" s="183" t="s">
        <v>19</v>
      </c>
      <c r="N132" s="184" t="s">
        <v>45</v>
      </c>
      <c r="O132" s="66"/>
      <c r="P132" s="185">
        <f>O132*H132</f>
        <v>0</v>
      </c>
      <c r="Q132" s="185">
        <v>0</v>
      </c>
      <c r="R132" s="185">
        <f>Q132*H132</f>
        <v>0</v>
      </c>
      <c r="S132" s="185">
        <v>0</v>
      </c>
      <c r="T132" s="186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7" t="s">
        <v>186</v>
      </c>
      <c r="AT132" s="187" t="s">
        <v>181</v>
      </c>
      <c r="AU132" s="187" t="s">
        <v>84</v>
      </c>
      <c r="AY132" s="19" t="s">
        <v>179</v>
      </c>
      <c r="BE132" s="188">
        <f>IF(N132="základní",J132,0)</f>
        <v>0</v>
      </c>
      <c r="BF132" s="188">
        <f>IF(N132="snížená",J132,0)</f>
        <v>0</v>
      </c>
      <c r="BG132" s="188">
        <f>IF(N132="zákl. přenesená",J132,0)</f>
        <v>0</v>
      </c>
      <c r="BH132" s="188">
        <f>IF(N132="sníž. přenesená",J132,0)</f>
        <v>0</v>
      </c>
      <c r="BI132" s="188">
        <f>IF(N132="nulová",J132,0)</f>
        <v>0</v>
      </c>
      <c r="BJ132" s="19" t="s">
        <v>82</v>
      </c>
      <c r="BK132" s="188">
        <f>ROUND(I132*H132,2)</f>
        <v>0</v>
      </c>
      <c r="BL132" s="19" t="s">
        <v>186</v>
      </c>
      <c r="BM132" s="187" t="s">
        <v>527</v>
      </c>
    </row>
    <row r="133" spans="1:65" s="12" customFormat="1" ht="22.9" customHeight="1" x14ac:dyDescent="0.2">
      <c r="B133" s="160"/>
      <c r="C133" s="161"/>
      <c r="D133" s="162" t="s">
        <v>73</v>
      </c>
      <c r="E133" s="174" t="s">
        <v>1620</v>
      </c>
      <c r="F133" s="174" t="s">
        <v>1621</v>
      </c>
      <c r="G133" s="161"/>
      <c r="H133" s="161"/>
      <c r="I133" s="164"/>
      <c r="J133" s="175">
        <f>BK133</f>
        <v>0</v>
      </c>
      <c r="K133" s="161"/>
      <c r="L133" s="166"/>
      <c r="M133" s="167"/>
      <c r="N133" s="168"/>
      <c r="O133" s="168"/>
      <c r="P133" s="169">
        <f>SUM(P134:P147)</f>
        <v>0</v>
      </c>
      <c r="Q133" s="168"/>
      <c r="R133" s="169">
        <f>SUM(R134:R147)</f>
        <v>0</v>
      </c>
      <c r="S133" s="168"/>
      <c r="T133" s="170">
        <f>SUM(T134:T147)</f>
        <v>0</v>
      </c>
      <c r="AR133" s="171" t="s">
        <v>82</v>
      </c>
      <c r="AT133" s="172" t="s">
        <v>73</v>
      </c>
      <c r="AU133" s="172" t="s">
        <v>82</v>
      </c>
      <c r="AY133" s="171" t="s">
        <v>179</v>
      </c>
      <c r="BK133" s="173">
        <f>SUM(BK134:BK147)</f>
        <v>0</v>
      </c>
    </row>
    <row r="134" spans="1:65" s="2" customFormat="1" ht="24.2" customHeight="1" x14ac:dyDescent="0.2">
      <c r="A134" s="36"/>
      <c r="B134" s="37"/>
      <c r="C134" s="176" t="s">
        <v>356</v>
      </c>
      <c r="D134" s="176" t="s">
        <v>181</v>
      </c>
      <c r="E134" s="177" t="s">
        <v>1622</v>
      </c>
      <c r="F134" s="178" t="s">
        <v>1623</v>
      </c>
      <c r="G134" s="179" t="s">
        <v>111</v>
      </c>
      <c r="H134" s="180">
        <v>21000</v>
      </c>
      <c r="I134" s="181"/>
      <c r="J134" s="182">
        <f t="shared" ref="J134:J147" si="0">ROUND(I134*H134,2)</f>
        <v>0</v>
      </c>
      <c r="K134" s="178" t="s">
        <v>19</v>
      </c>
      <c r="L134" s="41"/>
      <c r="M134" s="183" t="s">
        <v>19</v>
      </c>
      <c r="N134" s="184" t="s">
        <v>45</v>
      </c>
      <c r="O134" s="66"/>
      <c r="P134" s="185">
        <f t="shared" ref="P134:P147" si="1">O134*H134</f>
        <v>0</v>
      </c>
      <c r="Q134" s="185">
        <v>0</v>
      </c>
      <c r="R134" s="185">
        <f t="shared" ref="R134:R147" si="2">Q134*H134</f>
        <v>0</v>
      </c>
      <c r="S134" s="185">
        <v>0</v>
      </c>
      <c r="T134" s="186">
        <f t="shared" ref="T134:T147" si="3"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7" t="s">
        <v>186</v>
      </c>
      <c r="AT134" s="187" t="s">
        <v>181</v>
      </c>
      <c r="AU134" s="187" t="s">
        <v>84</v>
      </c>
      <c r="AY134" s="19" t="s">
        <v>179</v>
      </c>
      <c r="BE134" s="188">
        <f t="shared" ref="BE134:BE147" si="4">IF(N134="základní",J134,0)</f>
        <v>0</v>
      </c>
      <c r="BF134" s="188">
        <f t="shared" ref="BF134:BF147" si="5">IF(N134="snížená",J134,0)</f>
        <v>0</v>
      </c>
      <c r="BG134" s="188">
        <f t="shared" ref="BG134:BG147" si="6">IF(N134="zákl. přenesená",J134,0)</f>
        <v>0</v>
      </c>
      <c r="BH134" s="188">
        <f t="shared" ref="BH134:BH147" si="7">IF(N134="sníž. přenesená",J134,0)</f>
        <v>0</v>
      </c>
      <c r="BI134" s="188">
        <f t="shared" ref="BI134:BI147" si="8">IF(N134="nulová",J134,0)</f>
        <v>0</v>
      </c>
      <c r="BJ134" s="19" t="s">
        <v>82</v>
      </c>
      <c r="BK134" s="188">
        <f t="shared" ref="BK134:BK147" si="9">ROUND(I134*H134,2)</f>
        <v>0</v>
      </c>
      <c r="BL134" s="19" t="s">
        <v>186</v>
      </c>
      <c r="BM134" s="187" t="s">
        <v>543</v>
      </c>
    </row>
    <row r="135" spans="1:65" s="2" customFormat="1" ht="24.2" customHeight="1" x14ac:dyDescent="0.2">
      <c r="A135" s="36"/>
      <c r="B135" s="37"/>
      <c r="C135" s="176" t="s">
        <v>361</v>
      </c>
      <c r="D135" s="176" t="s">
        <v>181</v>
      </c>
      <c r="E135" s="177" t="s">
        <v>1624</v>
      </c>
      <c r="F135" s="178" t="s">
        <v>1625</v>
      </c>
      <c r="G135" s="179" t="s">
        <v>111</v>
      </c>
      <c r="H135" s="180">
        <v>40</v>
      </c>
      <c r="I135" s="181"/>
      <c r="J135" s="182">
        <f t="shared" si="0"/>
        <v>0</v>
      </c>
      <c r="K135" s="178" t="s">
        <v>19</v>
      </c>
      <c r="L135" s="41"/>
      <c r="M135" s="183" t="s">
        <v>19</v>
      </c>
      <c r="N135" s="184" t="s">
        <v>45</v>
      </c>
      <c r="O135" s="66"/>
      <c r="P135" s="185">
        <f t="shared" si="1"/>
        <v>0</v>
      </c>
      <c r="Q135" s="185">
        <v>0</v>
      </c>
      <c r="R135" s="185">
        <f t="shared" si="2"/>
        <v>0</v>
      </c>
      <c r="S135" s="185">
        <v>0</v>
      </c>
      <c r="T135" s="186">
        <f t="shared" si="3"/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7" t="s">
        <v>186</v>
      </c>
      <c r="AT135" s="187" t="s">
        <v>181</v>
      </c>
      <c r="AU135" s="187" t="s">
        <v>84</v>
      </c>
      <c r="AY135" s="19" t="s">
        <v>179</v>
      </c>
      <c r="BE135" s="188">
        <f t="shared" si="4"/>
        <v>0</v>
      </c>
      <c r="BF135" s="188">
        <f t="shared" si="5"/>
        <v>0</v>
      </c>
      <c r="BG135" s="188">
        <f t="shared" si="6"/>
        <v>0</v>
      </c>
      <c r="BH135" s="188">
        <f t="shared" si="7"/>
        <v>0</v>
      </c>
      <c r="BI135" s="188">
        <f t="shared" si="8"/>
        <v>0</v>
      </c>
      <c r="BJ135" s="19" t="s">
        <v>82</v>
      </c>
      <c r="BK135" s="188">
        <f t="shared" si="9"/>
        <v>0</v>
      </c>
      <c r="BL135" s="19" t="s">
        <v>186</v>
      </c>
      <c r="BM135" s="187" t="s">
        <v>553</v>
      </c>
    </row>
    <row r="136" spans="1:65" s="2" customFormat="1" ht="24.2" customHeight="1" x14ac:dyDescent="0.2">
      <c r="A136" s="36"/>
      <c r="B136" s="37"/>
      <c r="C136" s="176" t="s">
        <v>367</v>
      </c>
      <c r="D136" s="176" t="s">
        <v>181</v>
      </c>
      <c r="E136" s="177" t="s">
        <v>1626</v>
      </c>
      <c r="F136" s="178" t="s">
        <v>1627</v>
      </c>
      <c r="G136" s="179" t="s">
        <v>111</v>
      </c>
      <c r="H136" s="180">
        <v>6</v>
      </c>
      <c r="I136" s="181"/>
      <c r="J136" s="182">
        <f t="shared" si="0"/>
        <v>0</v>
      </c>
      <c r="K136" s="178" t="s">
        <v>19</v>
      </c>
      <c r="L136" s="41"/>
      <c r="M136" s="183" t="s">
        <v>19</v>
      </c>
      <c r="N136" s="184" t="s">
        <v>45</v>
      </c>
      <c r="O136" s="66"/>
      <c r="P136" s="185">
        <f t="shared" si="1"/>
        <v>0</v>
      </c>
      <c r="Q136" s="185">
        <v>0</v>
      </c>
      <c r="R136" s="185">
        <f t="shared" si="2"/>
        <v>0</v>
      </c>
      <c r="S136" s="185">
        <v>0</v>
      </c>
      <c r="T136" s="186">
        <f t="shared" si="3"/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7" t="s">
        <v>186</v>
      </c>
      <c r="AT136" s="187" t="s">
        <v>181</v>
      </c>
      <c r="AU136" s="187" t="s">
        <v>84</v>
      </c>
      <c r="AY136" s="19" t="s">
        <v>179</v>
      </c>
      <c r="BE136" s="188">
        <f t="shared" si="4"/>
        <v>0</v>
      </c>
      <c r="BF136" s="188">
        <f t="shared" si="5"/>
        <v>0</v>
      </c>
      <c r="BG136" s="188">
        <f t="shared" si="6"/>
        <v>0</v>
      </c>
      <c r="BH136" s="188">
        <f t="shared" si="7"/>
        <v>0</v>
      </c>
      <c r="BI136" s="188">
        <f t="shared" si="8"/>
        <v>0</v>
      </c>
      <c r="BJ136" s="19" t="s">
        <v>82</v>
      </c>
      <c r="BK136" s="188">
        <f t="shared" si="9"/>
        <v>0</v>
      </c>
      <c r="BL136" s="19" t="s">
        <v>186</v>
      </c>
      <c r="BM136" s="187" t="s">
        <v>566</v>
      </c>
    </row>
    <row r="137" spans="1:65" s="2" customFormat="1" ht="21.75" customHeight="1" x14ac:dyDescent="0.2">
      <c r="A137" s="36"/>
      <c r="B137" s="37"/>
      <c r="C137" s="176" t="s">
        <v>372</v>
      </c>
      <c r="D137" s="176" t="s">
        <v>181</v>
      </c>
      <c r="E137" s="177" t="s">
        <v>1628</v>
      </c>
      <c r="F137" s="178" t="s">
        <v>1629</v>
      </c>
      <c r="G137" s="179" t="s">
        <v>556</v>
      </c>
      <c r="H137" s="180">
        <v>354</v>
      </c>
      <c r="I137" s="181"/>
      <c r="J137" s="182">
        <f t="shared" si="0"/>
        <v>0</v>
      </c>
      <c r="K137" s="178" t="s">
        <v>19</v>
      </c>
      <c r="L137" s="41"/>
      <c r="M137" s="183" t="s">
        <v>19</v>
      </c>
      <c r="N137" s="184" t="s">
        <v>45</v>
      </c>
      <c r="O137" s="66"/>
      <c r="P137" s="185">
        <f t="shared" si="1"/>
        <v>0</v>
      </c>
      <c r="Q137" s="185">
        <v>0</v>
      </c>
      <c r="R137" s="185">
        <f t="shared" si="2"/>
        <v>0</v>
      </c>
      <c r="S137" s="185">
        <v>0</v>
      </c>
      <c r="T137" s="186">
        <f t="shared" si="3"/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7" t="s">
        <v>186</v>
      </c>
      <c r="AT137" s="187" t="s">
        <v>181</v>
      </c>
      <c r="AU137" s="187" t="s">
        <v>84</v>
      </c>
      <c r="AY137" s="19" t="s">
        <v>179</v>
      </c>
      <c r="BE137" s="188">
        <f t="shared" si="4"/>
        <v>0</v>
      </c>
      <c r="BF137" s="188">
        <f t="shared" si="5"/>
        <v>0</v>
      </c>
      <c r="BG137" s="188">
        <f t="shared" si="6"/>
        <v>0</v>
      </c>
      <c r="BH137" s="188">
        <f t="shared" si="7"/>
        <v>0</v>
      </c>
      <c r="BI137" s="188">
        <f t="shared" si="8"/>
        <v>0</v>
      </c>
      <c r="BJ137" s="19" t="s">
        <v>82</v>
      </c>
      <c r="BK137" s="188">
        <f t="shared" si="9"/>
        <v>0</v>
      </c>
      <c r="BL137" s="19" t="s">
        <v>186</v>
      </c>
      <c r="BM137" s="187" t="s">
        <v>577</v>
      </c>
    </row>
    <row r="138" spans="1:65" s="2" customFormat="1" ht="21.75" customHeight="1" x14ac:dyDescent="0.2">
      <c r="A138" s="36"/>
      <c r="B138" s="37"/>
      <c r="C138" s="176" t="s">
        <v>380</v>
      </c>
      <c r="D138" s="176" t="s">
        <v>181</v>
      </c>
      <c r="E138" s="177" t="s">
        <v>1630</v>
      </c>
      <c r="F138" s="178" t="s">
        <v>1631</v>
      </c>
      <c r="G138" s="179" t="s">
        <v>556</v>
      </c>
      <c r="H138" s="180">
        <v>177</v>
      </c>
      <c r="I138" s="181"/>
      <c r="J138" s="182">
        <f t="shared" si="0"/>
        <v>0</v>
      </c>
      <c r="K138" s="178" t="s">
        <v>19</v>
      </c>
      <c r="L138" s="41"/>
      <c r="M138" s="183" t="s">
        <v>19</v>
      </c>
      <c r="N138" s="184" t="s">
        <v>45</v>
      </c>
      <c r="O138" s="66"/>
      <c r="P138" s="185">
        <f t="shared" si="1"/>
        <v>0</v>
      </c>
      <c r="Q138" s="185">
        <v>0</v>
      </c>
      <c r="R138" s="185">
        <f t="shared" si="2"/>
        <v>0</v>
      </c>
      <c r="S138" s="185">
        <v>0</v>
      </c>
      <c r="T138" s="186">
        <f t="shared" si="3"/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7" t="s">
        <v>186</v>
      </c>
      <c r="AT138" s="187" t="s">
        <v>181</v>
      </c>
      <c r="AU138" s="187" t="s">
        <v>84</v>
      </c>
      <c r="AY138" s="19" t="s">
        <v>179</v>
      </c>
      <c r="BE138" s="188">
        <f t="shared" si="4"/>
        <v>0</v>
      </c>
      <c r="BF138" s="188">
        <f t="shared" si="5"/>
        <v>0</v>
      </c>
      <c r="BG138" s="188">
        <f t="shared" si="6"/>
        <v>0</v>
      </c>
      <c r="BH138" s="188">
        <f t="shared" si="7"/>
        <v>0</v>
      </c>
      <c r="BI138" s="188">
        <f t="shared" si="8"/>
        <v>0</v>
      </c>
      <c r="BJ138" s="19" t="s">
        <v>82</v>
      </c>
      <c r="BK138" s="188">
        <f t="shared" si="9"/>
        <v>0</v>
      </c>
      <c r="BL138" s="19" t="s">
        <v>186</v>
      </c>
      <c r="BM138" s="187" t="s">
        <v>588</v>
      </c>
    </row>
    <row r="139" spans="1:65" s="2" customFormat="1" ht="21.75" customHeight="1" x14ac:dyDescent="0.2">
      <c r="A139" s="36"/>
      <c r="B139" s="37"/>
      <c r="C139" s="176" t="s">
        <v>390</v>
      </c>
      <c r="D139" s="176" t="s">
        <v>181</v>
      </c>
      <c r="E139" s="177" t="s">
        <v>1632</v>
      </c>
      <c r="F139" s="178" t="s">
        <v>1633</v>
      </c>
      <c r="G139" s="179" t="s">
        <v>556</v>
      </c>
      <c r="H139" s="180">
        <v>4</v>
      </c>
      <c r="I139" s="181"/>
      <c r="J139" s="182">
        <f t="shared" si="0"/>
        <v>0</v>
      </c>
      <c r="K139" s="178" t="s">
        <v>19</v>
      </c>
      <c r="L139" s="41"/>
      <c r="M139" s="183" t="s">
        <v>19</v>
      </c>
      <c r="N139" s="184" t="s">
        <v>45</v>
      </c>
      <c r="O139" s="66"/>
      <c r="P139" s="185">
        <f t="shared" si="1"/>
        <v>0</v>
      </c>
      <c r="Q139" s="185">
        <v>0</v>
      </c>
      <c r="R139" s="185">
        <f t="shared" si="2"/>
        <v>0</v>
      </c>
      <c r="S139" s="185">
        <v>0</v>
      </c>
      <c r="T139" s="186">
        <f t="shared" si="3"/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87" t="s">
        <v>186</v>
      </c>
      <c r="AT139" s="187" t="s">
        <v>181</v>
      </c>
      <c r="AU139" s="187" t="s">
        <v>84</v>
      </c>
      <c r="AY139" s="19" t="s">
        <v>179</v>
      </c>
      <c r="BE139" s="188">
        <f t="shared" si="4"/>
        <v>0</v>
      </c>
      <c r="BF139" s="188">
        <f t="shared" si="5"/>
        <v>0</v>
      </c>
      <c r="BG139" s="188">
        <f t="shared" si="6"/>
        <v>0</v>
      </c>
      <c r="BH139" s="188">
        <f t="shared" si="7"/>
        <v>0</v>
      </c>
      <c r="BI139" s="188">
        <f t="shared" si="8"/>
        <v>0</v>
      </c>
      <c r="BJ139" s="19" t="s">
        <v>82</v>
      </c>
      <c r="BK139" s="188">
        <f t="shared" si="9"/>
        <v>0</v>
      </c>
      <c r="BL139" s="19" t="s">
        <v>186</v>
      </c>
      <c r="BM139" s="187" t="s">
        <v>536</v>
      </c>
    </row>
    <row r="140" spans="1:65" s="2" customFormat="1" ht="21.75" customHeight="1" x14ac:dyDescent="0.2">
      <c r="A140" s="36"/>
      <c r="B140" s="37"/>
      <c r="C140" s="176" t="s">
        <v>399</v>
      </c>
      <c r="D140" s="176" t="s">
        <v>181</v>
      </c>
      <c r="E140" s="177" t="s">
        <v>1634</v>
      </c>
      <c r="F140" s="178" t="s">
        <v>1635</v>
      </c>
      <c r="G140" s="179" t="s">
        <v>556</v>
      </c>
      <c r="H140" s="180">
        <v>4</v>
      </c>
      <c r="I140" s="181"/>
      <c r="J140" s="182">
        <f t="shared" si="0"/>
        <v>0</v>
      </c>
      <c r="K140" s="178" t="s">
        <v>19</v>
      </c>
      <c r="L140" s="41"/>
      <c r="M140" s="183" t="s">
        <v>19</v>
      </c>
      <c r="N140" s="184" t="s">
        <v>45</v>
      </c>
      <c r="O140" s="66"/>
      <c r="P140" s="185">
        <f t="shared" si="1"/>
        <v>0</v>
      </c>
      <c r="Q140" s="185">
        <v>0</v>
      </c>
      <c r="R140" s="185">
        <f t="shared" si="2"/>
        <v>0</v>
      </c>
      <c r="S140" s="185">
        <v>0</v>
      </c>
      <c r="T140" s="186">
        <f t="shared" si="3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7" t="s">
        <v>186</v>
      </c>
      <c r="AT140" s="187" t="s">
        <v>181</v>
      </c>
      <c r="AU140" s="187" t="s">
        <v>84</v>
      </c>
      <c r="AY140" s="19" t="s">
        <v>179</v>
      </c>
      <c r="BE140" s="188">
        <f t="shared" si="4"/>
        <v>0</v>
      </c>
      <c r="BF140" s="188">
        <f t="shared" si="5"/>
        <v>0</v>
      </c>
      <c r="BG140" s="188">
        <f t="shared" si="6"/>
        <v>0</v>
      </c>
      <c r="BH140" s="188">
        <f t="shared" si="7"/>
        <v>0</v>
      </c>
      <c r="BI140" s="188">
        <f t="shared" si="8"/>
        <v>0</v>
      </c>
      <c r="BJ140" s="19" t="s">
        <v>82</v>
      </c>
      <c r="BK140" s="188">
        <f t="shared" si="9"/>
        <v>0</v>
      </c>
      <c r="BL140" s="19" t="s">
        <v>186</v>
      </c>
      <c r="BM140" s="187" t="s">
        <v>616</v>
      </c>
    </row>
    <row r="141" spans="1:65" s="2" customFormat="1" ht="21.75" customHeight="1" x14ac:dyDescent="0.2">
      <c r="A141" s="36"/>
      <c r="B141" s="37"/>
      <c r="C141" s="176" t="s">
        <v>404</v>
      </c>
      <c r="D141" s="176" t="s">
        <v>181</v>
      </c>
      <c r="E141" s="177" t="s">
        <v>1636</v>
      </c>
      <c r="F141" s="178" t="s">
        <v>1637</v>
      </c>
      <c r="G141" s="179" t="s">
        <v>556</v>
      </c>
      <c r="H141" s="180">
        <v>1</v>
      </c>
      <c r="I141" s="181"/>
      <c r="J141" s="182">
        <f t="shared" si="0"/>
        <v>0</v>
      </c>
      <c r="K141" s="178" t="s">
        <v>19</v>
      </c>
      <c r="L141" s="41"/>
      <c r="M141" s="183" t="s">
        <v>19</v>
      </c>
      <c r="N141" s="184" t="s">
        <v>45</v>
      </c>
      <c r="O141" s="66"/>
      <c r="P141" s="185">
        <f t="shared" si="1"/>
        <v>0</v>
      </c>
      <c r="Q141" s="185">
        <v>0</v>
      </c>
      <c r="R141" s="185">
        <f t="shared" si="2"/>
        <v>0</v>
      </c>
      <c r="S141" s="185">
        <v>0</v>
      </c>
      <c r="T141" s="186">
        <f t="shared" si="3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7" t="s">
        <v>186</v>
      </c>
      <c r="AT141" s="187" t="s">
        <v>181</v>
      </c>
      <c r="AU141" s="187" t="s">
        <v>84</v>
      </c>
      <c r="AY141" s="19" t="s">
        <v>179</v>
      </c>
      <c r="BE141" s="188">
        <f t="shared" si="4"/>
        <v>0</v>
      </c>
      <c r="BF141" s="188">
        <f t="shared" si="5"/>
        <v>0</v>
      </c>
      <c r="BG141" s="188">
        <f t="shared" si="6"/>
        <v>0</v>
      </c>
      <c r="BH141" s="188">
        <f t="shared" si="7"/>
        <v>0</v>
      </c>
      <c r="BI141" s="188">
        <f t="shared" si="8"/>
        <v>0</v>
      </c>
      <c r="BJ141" s="19" t="s">
        <v>82</v>
      </c>
      <c r="BK141" s="188">
        <f t="shared" si="9"/>
        <v>0</v>
      </c>
      <c r="BL141" s="19" t="s">
        <v>186</v>
      </c>
      <c r="BM141" s="187" t="s">
        <v>626</v>
      </c>
    </row>
    <row r="142" spans="1:65" s="2" customFormat="1" ht="24.2" customHeight="1" x14ac:dyDescent="0.2">
      <c r="A142" s="36"/>
      <c r="B142" s="37"/>
      <c r="C142" s="176" t="s">
        <v>411</v>
      </c>
      <c r="D142" s="176" t="s">
        <v>181</v>
      </c>
      <c r="E142" s="177" t="s">
        <v>1638</v>
      </c>
      <c r="F142" s="178" t="s">
        <v>1639</v>
      </c>
      <c r="G142" s="179" t="s">
        <v>556</v>
      </c>
      <c r="H142" s="180">
        <v>1</v>
      </c>
      <c r="I142" s="181"/>
      <c r="J142" s="182">
        <f t="shared" si="0"/>
        <v>0</v>
      </c>
      <c r="K142" s="178" t="s">
        <v>19</v>
      </c>
      <c r="L142" s="41"/>
      <c r="M142" s="183" t="s">
        <v>19</v>
      </c>
      <c r="N142" s="184" t="s">
        <v>45</v>
      </c>
      <c r="O142" s="66"/>
      <c r="P142" s="185">
        <f t="shared" si="1"/>
        <v>0</v>
      </c>
      <c r="Q142" s="185">
        <v>0</v>
      </c>
      <c r="R142" s="185">
        <f t="shared" si="2"/>
        <v>0</v>
      </c>
      <c r="S142" s="185">
        <v>0</v>
      </c>
      <c r="T142" s="186">
        <f t="shared" si="3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7" t="s">
        <v>186</v>
      </c>
      <c r="AT142" s="187" t="s">
        <v>181</v>
      </c>
      <c r="AU142" s="187" t="s">
        <v>84</v>
      </c>
      <c r="AY142" s="19" t="s">
        <v>179</v>
      </c>
      <c r="BE142" s="188">
        <f t="shared" si="4"/>
        <v>0</v>
      </c>
      <c r="BF142" s="188">
        <f t="shared" si="5"/>
        <v>0</v>
      </c>
      <c r="BG142" s="188">
        <f t="shared" si="6"/>
        <v>0</v>
      </c>
      <c r="BH142" s="188">
        <f t="shared" si="7"/>
        <v>0</v>
      </c>
      <c r="BI142" s="188">
        <f t="shared" si="8"/>
        <v>0</v>
      </c>
      <c r="BJ142" s="19" t="s">
        <v>82</v>
      </c>
      <c r="BK142" s="188">
        <f t="shared" si="9"/>
        <v>0</v>
      </c>
      <c r="BL142" s="19" t="s">
        <v>186</v>
      </c>
      <c r="BM142" s="187" t="s">
        <v>638</v>
      </c>
    </row>
    <row r="143" spans="1:65" s="2" customFormat="1" ht="16.5" customHeight="1" x14ac:dyDescent="0.2">
      <c r="A143" s="36"/>
      <c r="B143" s="37"/>
      <c r="C143" s="176" t="s">
        <v>416</v>
      </c>
      <c r="D143" s="176" t="s">
        <v>181</v>
      </c>
      <c r="E143" s="177" t="s">
        <v>1640</v>
      </c>
      <c r="F143" s="178" t="s">
        <v>1641</v>
      </c>
      <c r="G143" s="179" t="s">
        <v>556</v>
      </c>
      <c r="H143" s="180">
        <v>2</v>
      </c>
      <c r="I143" s="181"/>
      <c r="J143" s="182">
        <f t="shared" si="0"/>
        <v>0</v>
      </c>
      <c r="K143" s="178" t="s">
        <v>19</v>
      </c>
      <c r="L143" s="41"/>
      <c r="M143" s="183" t="s">
        <v>19</v>
      </c>
      <c r="N143" s="184" t="s">
        <v>45</v>
      </c>
      <c r="O143" s="66"/>
      <c r="P143" s="185">
        <f t="shared" si="1"/>
        <v>0</v>
      </c>
      <c r="Q143" s="185">
        <v>0</v>
      </c>
      <c r="R143" s="185">
        <f t="shared" si="2"/>
        <v>0</v>
      </c>
      <c r="S143" s="185">
        <v>0</v>
      </c>
      <c r="T143" s="186">
        <f t="shared" si="3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7" t="s">
        <v>186</v>
      </c>
      <c r="AT143" s="187" t="s">
        <v>181</v>
      </c>
      <c r="AU143" s="187" t="s">
        <v>84</v>
      </c>
      <c r="AY143" s="19" t="s">
        <v>179</v>
      </c>
      <c r="BE143" s="188">
        <f t="shared" si="4"/>
        <v>0</v>
      </c>
      <c r="BF143" s="188">
        <f t="shared" si="5"/>
        <v>0</v>
      </c>
      <c r="BG143" s="188">
        <f t="shared" si="6"/>
        <v>0</v>
      </c>
      <c r="BH143" s="188">
        <f t="shared" si="7"/>
        <v>0</v>
      </c>
      <c r="BI143" s="188">
        <f t="shared" si="8"/>
        <v>0</v>
      </c>
      <c r="BJ143" s="19" t="s">
        <v>82</v>
      </c>
      <c r="BK143" s="188">
        <f t="shared" si="9"/>
        <v>0</v>
      </c>
      <c r="BL143" s="19" t="s">
        <v>186</v>
      </c>
      <c r="BM143" s="187" t="s">
        <v>653</v>
      </c>
    </row>
    <row r="144" spans="1:65" s="2" customFormat="1" ht="16.5" customHeight="1" x14ac:dyDescent="0.2">
      <c r="A144" s="36"/>
      <c r="B144" s="37"/>
      <c r="C144" s="176" t="s">
        <v>423</v>
      </c>
      <c r="D144" s="176" t="s">
        <v>181</v>
      </c>
      <c r="E144" s="177" t="s">
        <v>1642</v>
      </c>
      <c r="F144" s="178" t="s">
        <v>1643</v>
      </c>
      <c r="G144" s="179" t="s">
        <v>556</v>
      </c>
      <c r="H144" s="180">
        <v>2</v>
      </c>
      <c r="I144" s="181"/>
      <c r="J144" s="182">
        <f t="shared" si="0"/>
        <v>0</v>
      </c>
      <c r="K144" s="178" t="s">
        <v>19</v>
      </c>
      <c r="L144" s="41"/>
      <c r="M144" s="183" t="s">
        <v>19</v>
      </c>
      <c r="N144" s="184" t="s">
        <v>45</v>
      </c>
      <c r="O144" s="66"/>
      <c r="P144" s="185">
        <f t="shared" si="1"/>
        <v>0</v>
      </c>
      <c r="Q144" s="185">
        <v>0</v>
      </c>
      <c r="R144" s="185">
        <f t="shared" si="2"/>
        <v>0</v>
      </c>
      <c r="S144" s="185">
        <v>0</v>
      </c>
      <c r="T144" s="186">
        <f t="shared" si="3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7" t="s">
        <v>186</v>
      </c>
      <c r="AT144" s="187" t="s">
        <v>181</v>
      </c>
      <c r="AU144" s="187" t="s">
        <v>84</v>
      </c>
      <c r="AY144" s="19" t="s">
        <v>179</v>
      </c>
      <c r="BE144" s="188">
        <f t="shared" si="4"/>
        <v>0</v>
      </c>
      <c r="BF144" s="188">
        <f t="shared" si="5"/>
        <v>0</v>
      </c>
      <c r="BG144" s="188">
        <f t="shared" si="6"/>
        <v>0</v>
      </c>
      <c r="BH144" s="188">
        <f t="shared" si="7"/>
        <v>0</v>
      </c>
      <c r="BI144" s="188">
        <f t="shared" si="8"/>
        <v>0</v>
      </c>
      <c r="BJ144" s="19" t="s">
        <v>82</v>
      </c>
      <c r="BK144" s="188">
        <f t="shared" si="9"/>
        <v>0</v>
      </c>
      <c r="BL144" s="19" t="s">
        <v>186</v>
      </c>
      <c r="BM144" s="187" t="s">
        <v>666</v>
      </c>
    </row>
    <row r="145" spans="1:65" s="2" customFormat="1" ht="24.2" customHeight="1" x14ac:dyDescent="0.2">
      <c r="A145" s="36"/>
      <c r="B145" s="37"/>
      <c r="C145" s="176" t="s">
        <v>430</v>
      </c>
      <c r="D145" s="176" t="s">
        <v>181</v>
      </c>
      <c r="E145" s="177" t="s">
        <v>1644</v>
      </c>
      <c r="F145" s="178" t="s">
        <v>1645</v>
      </c>
      <c r="G145" s="179" t="s">
        <v>556</v>
      </c>
      <c r="H145" s="180">
        <v>1</v>
      </c>
      <c r="I145" s="181"/>
      <c r="J145" s="182">
        <f t="shared" si="0"/>
        <v>0</v>
      </c>
      <c r="K145" s="178" t="s">
        <v>19</v>
      </c>
      <c r="L145" s="41"/>
      <c r="M145" s="183" t="s">
        <v>19</v>
      </c>
      <c r="N145" s="184" t="s">
        <v>45</v>
      </c>
      <c r="O145" s="66"/>
      <c r="P145" s="185">
        <f t="shared" si="1"/>
        <v>0</v>
      </c>
      <c r="Q145" s="185">
        <v>0</v>
      </c>
      <c r="R145" s="185">
        <f t="shared" si="2"/>
        <v>0</v>
      </c>
      <c r="S145" s="185">
        <v>0</v>
      </c>
      <c r="T145" s="186">
        <f t="shared" si="3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7" t="s">
        <v>186</v>
      </c>
      <c r="AT145" s="187" t="s">
        <v>181</v>
      </c>
      <c r="AU145" s="187" t="s">
        <v>84</v>
      </c>
      <c r="AY145" s="19" t="s">
        <v>179</v>
      </c>
      <c r="BE145" s="188">
        <f t="shared" si="4"/>
        <v>0</v>
      </c>
      <c r="BF145" s="188">
        <f t="shared" si="5"/>
        <v>0</v>
      </c>
      <c r="BG145" s="188">
        <f t="shared" si="6"/>
        <v>0</v>
      </c>
      <c r="BH145" s="188">
        <f t="shared" si="7"/>
        <v>0</v>
      </c>
      <c r="BI145" s="188">
        <f t="shared" si="8"/>
        <v>0</v>
      </c>
      <c r="BJ145" s="19" t="s">
        <v>82</v>
      </c>
      <c r="BK145" s="188">
        <f t="shared" si="9"/>
        <v>0</v>
      </c>
      <c r="BL145" s="19" t="s">
        <v>186</v>
      </c>
      <c r="BM145" s="187" t="s">
        <v>679</v>
      </c>
    </row>
    <row r="146" spans="1:65" s="2" customFormat="1" ht="16.5" customHeight="1" x14ac:dyDescent="0.2">
      <c r="A146" s="36"/>
      <c r="B146" s="37"/>
      <c r="C146" s="176" t="s">
        <v>438</v>
      </c>
      <c r="D146" s="176" t="s">
        <v>181</v>
      </c>
      <c r="E146" s="177" t="s">
        <v>1646</v>
      </c>
      <c r="F146" s="178" t="s">
        <v>1647</v>
      </c>
      <c r="G146" s="179" t="s">
        <v>111</v>
      </c>
      <c r="H146" s="180">
        <v>34</v>
      </c>
      <c r="I146" s="181"/>
      <c r="J146" s="182">
        <f t="shared" si="0"/>
        <v>0</v>
      </c>
      <c r="K146" s="178" t="s">
        <v>19</v>
      </c>
      <c r="L146" s="41"/>
      <c r="M146" s="183" t="s">
        <v>19</v>
      </c>
      <c r="N146" s="184" t="s">
        <v>45</v>
      </c>
      <c r="O146" s="66"/>
      <c r="P146" s="185">
        <f t="shared" si="1"/>
        <v>0</v>
      </c>
      <c r="Q146" s="185">
        <v>0</v>
      </c>
      <c r="R146" s="185">
        <f t="shared" si="2"/>
        <v>0</v>
      </c>
      <c r="S146" s="185">
        <v>0</v>
      </c>
      <c r="T146" s="186">
        <f t="shared" si="3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7" t="s">
        <v>186</v>
      </c>
      <c r="AT146" s="187" t="s">
        <v>181</v>
      </c>
      <c r="AU146" s="187" t="s">
        <v>84</v>
      </c>
      <c r="AY146" s="19" t="s">
        <v>179</v>
      </c>
      <c r="BE146" s="188">
        <f t="shared" si="4"/>
        <v>0</v>
      </c>
      <c r="BF146" s="188">
        <f t="shared" si="5"/>
        <v>0</v>
      </c>
      <c r="BG146" s="188">
        <f t="shared" si="6"/>
        <v>0</v>
      </c>
      <c r="BH146" s="188">
        <f t="shared" si="7"/>
        <v>0</v>
      </c>
      <c r="BI146" s="188">
        <f t="shared" si="8"/>
        <v>0</v>
      </c>
      <c r="BJ146" s="19" t="s">
        <v>82</v>
      </c>
      <c r="BK146" s="188">
        <f t="shared" si="9"/>
        <v>0</v>
      </c>
      <c r="BL146" s="19" t="s">
        <v>186</v>
      </c>
      <c r="BM146" s="187" t="s">
        <v>688</v>
      </c>
    </row>
    <row r="147" spans="1:65" s="2" customFormat="1" ht="24.2" customHeight="1" x14ac:dyDescent="0.2">
      <c r="A147" s="36"/>
      <c r="B147" s="37"/>
      <c r="C147" s="176" t="s">
        <v>445</v>
      </c>
      <c r="D147" s="176" t="s">
        <v>181</v>
      </c>
      <c r="E147" s="177" t="s">
        <v>1648</v>
      </c>
      <c r="F147" s="178" t="s">
        <v>1649</v>
      </c>
      <c r="G147" s="179" t="s">
        <v>1188</v>
      </c>
      <c r="H147" s="180">
        <v>1</v>
      </c>
      <c r="I147" s="181"/>
      <c r="J147" s="182">
        <f t="shared" si="0"/>
        <v>0</v>
      </c>
      <c r="K147" s="178" t="s">
        <v>19</v>
      </c>
      <c r="L147" s="41"/>
      <c r="M147" s="183" t="s">
        <v>19</v>
      </c>
      <c r="N147" s="184" t="s">
        <v>45</v>
      </c>
      <c r="O147" s="66"/>
      <c r="P147" s="185">
        <f t="shared" si="1"/>
        <v>0</v>
      </c>
      <c r="Q147" s="185">
        <v>0</v>
      </c>
      <c r="R147" s="185">
        <f t="shared" si="2"/>
        <v>0</v>
      </c>
      <c r="S147" s="185">
        <v>0</v>
      </c>
      <c r="T147" s="186">
        <f t="shared" si="3"/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7" t="s">
        <v>186</v>
      </c>
      <c r="AT147" s="187" t="s">
        <v>181</v>
      </c>
      <c r="AU147" s="187" t="s">
        <v>84</v>
      </c>
      <c r="AY147" s="19" t="s">
        <v>179</v>
      </c>
      <c r="BE147" s="188">
        <f t="shared" si="4"/>
        <v>0</v>
      </c>
      <c r="BF147" s="188">
        <f t="shared" si="5"/>
        <v>0</v>
      </c>
      <c r="BG147" s="188">
        <f t="shared" si="6"/>
        <v>0</v>
      </c>
      <c r="BH147" s="188">
        <f t="shared" si="7"/>
        <v>0</v>
      </c>
      <c r="BI147" s="188">
        <f t="shared" si="8"/>
        <v>0</v>
      </c>
      <c r="BJ147" s="19" t="s">
        <v>82</v>
      </c>
      <c r="BK147" s="188">
        <f t="shared" si="9"/>
        <v>0</v>
      </c>
      <c r="BL147" s="19" t="s">
        <v>186</v>
      </c>
      <c r="BM147" s="187" t="s">
        <v>698</v>
      </c>
    </row>
    <row r="148" spans="1:65" s="12" customFormat="1" ht="22.9" customHeight="1" x14ac:dyDescent="0.2">
      <c r="B148" s="160"/>
      <c r="C148" s="161"/>
      <c r="D148" s="162" t="s">
        <v>73</v>
      </c>
      <c r="E148" s="174" t="s">
        <v>1650</v>
      </c>
      <c r="F148" s="174" t="s">
        <v>1651</v>
      </c>
      <c r="G148" s="161"/>
      <c r="H148" s="161"/>
      <c r="I148" s="164"/>
      <c r="J148" s="175">
        <f>BK148</f>
        <v>0</v>
      </c>
      <c r="K148" s="161"/>
      <c r="L148" s="166"/>
      <c r="M148" s="167"/>
      <c r="N148" s="168"/>
      <c r="O148" s="168"/>
      <c r="P148" s="169">
        <f>SUM(P149:P154)</f>
        <v>0</v>
      </c>
      <c r="Q148" s="168"/>
      <c r="R148" s="169">
        <f>SUM(R149:R154)</f>
        <v>0</v>
      </c>
      <c r="S148" s="168"/>
      <c r="T148" s="170">
        <f>SUM(T149:T154)</f>
        <v>0</v>
      </c>
      <c r="AR148" s="171" t="s">
        <v>82</v>
      </c>
      <c r="AT148" s="172" t="s">
        <v>73</v>
      </c>
      <c r="AU148" s="172" t="s">
        <v>82</v>
      </c>
      <c r="AY148" s="171" t="s">
        <v>179</v>
      </c>
      <c r="BK148" s="173">
        <f>SUM(BK149:BK154)</f>
        <v>0</v>
      </c>
    </row>
    <row r="149" spans="1:65" s="2" customFormat="1" ht="16.5" customHeight="1" x14ac:dyDescent="0.2">
      <c r="A149" s="36"/>
      <c r="B149" s="37"/>
      <c r="C149" s="176" t="s">
        <v>450</v>
      </c>
      <c r="D149" s="176" t="s">
        <v>181</v>
      </c>
      <c r="E149" s="177" t="s">
        <v>1652</v>
      </c>
      <c r="F149" s="178" t="s">
        <v>1653</v>
      </c>
      <c r="G149" s="179" t="s">
        <v>111</v>
      </c>
      <c r="H149" s="180">
        <v>2200</v>
      </c>
      <c r="I149" s="181"/>
      <c r="J149" s="182">
        <f t="shared" ref="J149:J154" si="10">ROUND(I149*H149,2)</f>
        <v>0</v>
      </c>
      <c r="K149" s="178" t="s">
        <v>19</v>
      </c>
      <c r="L149" s="41"/>
      <c r="M149" s="183" t="s">
        <v>19</v>
      </c>
      <c r="N149" s="184" t="s">
        <v>45</v>
      </c>
      <c r="O149" s="66"/>
      <c r="P149" s="185">
        <f t="shared" ref="P149:P154" si="11">O149*H149</f>
        <v>0</v>
      </c>
      <c r="Q149" s="185">
        <v>0</v>
      </c>
      <c r="R149" s="185">
        <f t="shared" ref="R149:R154" si="12">Q149*H149</f>
        <v>0</v>
      </c>
      <c r="S149" s="185">
        <v>0</v>
      </c>
      <c r="T149" s="186">
        <f t="shared" ref="T149:T154" si="13"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7" t="s">
        <v>186</v>
      </c>
      <c r="AT149" s="187" t="s">
        <v>181</v>
      </c>
      <c r="AU149" s="187" t="s">
        <v>84</v>
      </c>
      <c r="AY149" s="19" t="s">
        <v>179</v>
      </c>
      <c r="BE149" s="188">
        <f t="shared" ref="BE149:BE154" si="14">IF(N149="základní",J149,0)</f>
        <v>0</v>
      </c>
      <c r="BF149" s="188">
        <f t="shared" ref="BF149:BF154" si="15">IF(N149="snížená",J149,0)</f>
        <v>0</v>
      </c>
      <c r="BG149" s="188">
        <f t="shared" ref="BG149:BG154" si="16">IF(N149="zákl. přenesená",J149,0)</f>
        <v>0</v>
      </c>
      <c r="BH149" s="188">
        <f t="shared" ref="BH149:BH154" si="17">IF(N149="sníž. přenesená",J149,0)</f>
        <v>0</v>
      </c>
      <c r="BI149" s="188">
        <f t="shared" ref="BI149:BI154" si="18">IF(N149="nulová",J149,0)</f>
        <v>0</v>
      </c>
      <c r="BJ149" s="19" t="s">
        <v>82</v>
      </c>
      <c r="BK149" s="188">
        <f t="shared" ref="BK149:BK154" si="19">ROUND(I149*H149,2)</f>
        <v>0</v>
      </c>
      <c r="BL149" s="19" t="s">
        <v>186</v>
      </c>
      <c r="BM149" s="187" t="s">
        <v>708</v>
      </c>
    </row>
    <row r="150" spans="1:65" s="2" customFormat="1" ht="16.5" customHeight="1" x14ac:dyDescent="0.2">
      <c r="A150" s="36"/>
      <c r="B150" s="37"/>
      <c r="C150" s="176" t="s">
        <v>457</v>
      </c>
      <c r="D150" s="176" t="s">
        <v>181</v>
      </c>
      <c r="E150" s="177" t="s">
        <v>1654</v>
      </c>
      <c r="F150" s="178" t="s">
        <v>1655</v>
      </c>
      <c r="G150" s="179" t="s">
        <v>556</v>
      </c>
      <c r="H150" s="180">
        <v>40</v>
      </c>
      <c r="I150" s="181"/>
      <c r="J150" s="182">
        <f t="shared" si="10"/>
        <v>0</v>
      </c>
      <c r="K150" s="178" t="s">
        <v>19</v>
      </c>
      <c r="L150" s="41"/>
      <c r="M150" s="183" t="s">
        <v>19</v>
      </c>
      <c r="N150" s="184" t="s">
        <v>45</v>
      </c>
      <c r="O150" s="66"/>
      <c r="P150" s="185">
        <f t="shared" si="11"/>
        <v>0</v>
      </c>
      <c r="Q150" s="185">
        <v>0</v>
      </c>
      <c r="R150" s="185">
        <f t="shared" si="12"/>
        <v>0</v>
      </c>
      <c r="S150" s="185">
        <v>0</v>
      </c>
      <c r="T150" s="186">
        <f t="shared" si="13"/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7" t="s">
        <v>186</v>
      </c>
      <c r="AT150" s="187" t="s">
        <v>181</v>
      </c>
      <c r="AU150" s="187" t="s">
        <v>84</v>
      </c>
      <c r="AY150" s="19" t="s">
        <v>179</v>
      </c>
      <c r="BE150" s="188">
        <f t="shared" si="14"/>
        <v>0</v>
      </c>
      <c r="BF150" s="188">
        <f t="shared" si="15"/>
        <v>0</v>
      </c>
      <c r="BG150" s="188">
        <f t="shared" si="16"/>
        <v>0</v>
      </c>
      <c r="BH150" s="188">
        <f t="shared" si="17"/>
        <v>0</v>
      </c>
      <c r="BI150" s="188">
        <f t="shared" si="18"/>
        <v>0</v>
      </c>
      <c r="BJ150" s="19" t="s">
        <v>82</v>
      </c>
      <c r="BK150" s="188">
        <f t="shared" si="19"/>
        <v>0</v>
      </c>
      <c r="BL150" s="19" t="s">
        <v>186</v>
      </c>
      <c r="BM150" s="187" t="s">
        <v>718</v>
      </c>
    </row>
    <row r="151" spans="1:65" s="2" customFormat="1" ht="16.5" customHeight="1" x14ac:dyDescent="0.2">
      <c r="A151" s="36"/>
      <c r="B151" s="37"/>
      <c r="C151" s="176" t="s">
        <v>463</v>
      </c>
      <c r="D151" s="176" t="s">
        <v>181</v>
      </c>
      <c r="E151" s="177" t="s">
        <v>1656</v>
      </c>
      <c r="F151" s="178" t="s">
        <v>1657</v>
      </c>
      <c r="G151" s="179" t="s">
        <v>1658</v>
      </c>
      <c r="H151" s="180">
        <v>5</v>
      </c>
      <c r="I151" s="181"/>
      <c r="J151" s="182">
        <f t="shared" si="10"/>
        <v>0</v>
      </c>
      <c r="K151" s="178" t="s">
        <v>19</v>
      </c>
      <c r="L151" s="41"/>
      <c r="M151" s="183" t="s">
        <v>19</v>
      </c>
      <c r="N151" s="184" t="s">
        <v>45</v>
      </c>
      <c r="O151" s="66"/>
      <c r="P151" s="185">
        <f t="shared" si="11"/>
        <v>0</v>
      </c>
      <c r="Q151" s="185">
        <v>0</v>
      </c>
      <c r="R151" s="185">
        <f t="shared" si="12"/>
        <v>0</v>
      </c>
      <c r="S151" s="185">
        <v>0</v>
      </c>
      <c r="T151" s="186">
        <f t="shared" si="13"/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87" t="s">
        <v>186</v>
      </c>
      <c r="AT151" s="187" t="s">
        <v>181</v>
      </c>
      <c r="AU151" s="187" t="s">
        <v>84</v>
      </c>
      <c r="AY151" s="19" t="s">
        <v>179</v>
      </c>
      <c r="BE151" s="188">
        <f t="shared" si="14"/>
        <v>0</v>
      </c>
      <c r="BF151" s="188">
        <f t="shared" si="15"/>
        <v>0</v>
      </c>
      <c r="BG151" s="188">
        <f t="shared" si="16"/>
        <v>0</v>
      </c>
      <c r="BH151" s="188">
        <f t="shared" si="17"/>
        <v>0</v>
      </c>
      <c r="BI151" s="188">
        <f t="shared" si="18"/>
        <v>0</v>
      </c>
      <c r="BJ151" s="19" t="s">
        <v>82</v>
      </c>
      <c r="BK151" s="188">
        <f t="shared" si="19"/>
        <v>0</v>
      </c>
      <c r="BL151" s="19" t="s">
        <v>186</v>
      </c>
      <c r="BM151" s="187" t="s">
        <v>729</v>
      </c>
    </row>
    <row r="152" spans="1:65" s="2" customFormat="1" ht="16.5" customHeight="1" x14ac:dyDescent="0.2">
      <c r="A152" s="36"/>
      <c r="B152" s="37"/>
      <c r="C152" s="176" t="s">
        <v>468</v>
      </c>
      <c r="D152" s="176" t="s">
        <v>181</v>
      </c>
      <c r="E152" s="177" t="s">
        <v>1659</v>
      </c>
      <c r="F152" s="178" t="s">
        <v>1660</v>
      </c>
      <c r="G152" s="179" t="s">
        <v>111</v>
      </c>
      <c r="H152" s="180">
        <v>32</v>
      </c>
      <c r="I152" s="181"/>
      <c r="J152" s="182">
        <f t="shared" si="10"/>
        <v>0</v>
      </c>
      <c r="K152" s="178" t="s">
        <v>19</v>
      </c>
      <c r="L152" s="41"/>
      <c r="M152" s="183" t="s">
        <v>19</v>
      </c>
      <c r="N152" s="184" t="s">
        <v>45</v>
      </c>
      <c r="O152" s="66"/>
      <c r="P152" s="185">
        <f t="shared" si="11"/>
        <v>0</v>
      </c>
      <c r="Q152" s="185">
        <v>0</v>
      </c>
      <c r="R152" s="185">
        <f t="shared" si="12"/>
        <v>0</v>
      </c>
      <c r="S152" s="185">
        <v>0</v>
      </c>
      <c r="T152" s="186">
        <f t="shared" si="13"/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7" t="s">
        <v>186</v>
      </c>
      <c r="AT152" s="187" t="s">
        <v>181</v>
      </c>
      <c r="AU152" s="187" t="s">
        <v>84</v>
      </c>
      <c r="AY152" s="19" t="s">
        <v>179</v>
      </c>
      <c r="BE152" s="188">
        <f t="shared" si="14"/>
        <v>0</v>
      </c>
      <c r="BF152" s="188">
        <f t="shared" si="15"/>
        <v>0</v>
      </c>
      <c r="BG152" s="188">
        <f t="shared" si="16"/>
        <v>0</v>
      </c>
      <c r="BH152" s="188">
        <f t="shared" si="17"/>
        <v>0</v>
      </c>
      <c r="BI152" s="188">
        <f t="shared" si="18"/>
        <v>0</v>
      </c>
      <c r="BJ152" s="19" t="s">
        <v>82</v>
      </c>
      <c r="BK152" s="188">
        <f t="shared" si="19"/>
        <v>0</v>
      </c>
      <c r="BL152" s="19" t="s">
        <v>186</v>
      </c>
      <c r="BM152" s="187" t="s">
        <v>741</v>
      </c>
    </row>
    <row r="153" spans="1:65" s="2" customFormat="1" ht="16.5" customHeight="1" x14ac:dyDescent="0.2">
      <c r="A153" s="36"/>
      <c r="B153" s="37"/>
      <c r="C153" s="176" t="s">
        <v>476</v>
      </c>
      <c r="D153" s="176" t="s">
        <v>181</v>
      </c>
      <c r="E153" s="177" t="s">
        <v>1661</v>
      </c>
      <c r="F153" s="178" t="s">
        <v>1662</v>
      </c>
      <c r="G153" s="179" t="s">
        <v>111</v>
      </c>
      <c r="H153" s="180">
        <v>32</v>
      </c>
      <c r="I153" s="181"/>
      <c r="J153" s="182">
        <f t="shared" si="10"/>
        <v>0</v>
      </c>
      <c r="K153" s="178" t="s">
        <v>19</v>
      </c>
      <c r="L153" s="41"/>
      <c r="M153" s="183" t="s">
        <v>19</v>
      </c>
      <c r="N153" s="184" t="s">
        <v>45</v>
      </c>
      <c r="O153" s="66"/>
      <c r="P153" s="185">
        <f t="shared" si="11"/>
        <v>0</v>
      </c>
      <c r="Q153" s="185">
        <v>0</v>
      </c>
      <c r="R153" s="185">
        <f t="shared" si="12"/>
        <v>0</v>
      </c>
      <c r="S153" s="185">
        <v>0</v>
      </c>
      <c r="T153" s="186">
        <f t="shared" si="13"/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87" t="s">
        <v>186</v>
      </c>
      <c r="AT153" s="187" t="s">
        <v>181</v>
      </c>
      <c r="AU153" s="187" t="s">
        <v>84</v>
      </c>
      <c r="AY153" s="19" t="s">
        <v>179</v>
      </c>
      <c r="BE153" s="188">
        <f t="shared" si="14"/>
        <v>0</v>
      </c>
      <c r="BF153" s="188">
        <f t="shared" si="15"/>
        <v>0</v>
      </c>
      <c r="BG153" s="188">
        <f t="shared" si="16"/>
        <v>0</v>
      </c>
      <c r="BH153" s="188">
        <f t="shared" si="17"/>
        <v>0</v>
      </c>
      <c r="BI153" s="188">
        <f t="shared" si="18"/>
        <v>0</v>
      </c>
      <c r="BJ153" s="19" t="s">
        <v>82</v>
      </c>
      <c r="BK153" s="188">
        <f t="shared" si="19"/>
        <v>0</v>
      </c>
      <c r="BL153" s="19" t="s">
        <v>186</v>
      </c>
      <c r="BM153" s="187" t="s">
        <v>755</v>
      </c>
    </row>
    <row r="154" spans="1:65" s="2" customFormat="1" ht="16.5" customHeight="1" x14ac:dyDescent="0.2">
      <c r="A154" s="36"/>
      <c r="B154" s="37"/>
      <c r="C154" s="176" t="s">
        <v>483</v>
      </c>
      <c r="D154" s="176" t="s">
        <v>181</v>
      </c>
      <c r="E154" s="177" t="s">
        <v>1663</v>
      </c>
      <c r="F154" s="178" t="s">
        <v>1664</v>
      </c>
      <c r="G154" s="179" t="s">
        <v>1188</v>
      </c>
      <c r="H154" s="180">
        <v>1</v>
      </c>
      <c r="I154" s="181"/>
      <c r="J154" s="182">
        <f t="shared" si="10"/>
        <v>0</v>
      </c>
      <c r="K154" s="178" t="s">
        <v>19</v>
      </c>
      <c r="L154" s="41"/>
      <c r="M154" s="183" t="s">
        <v>19</v>
      </c>
      <c r="N154" s="184" t="s">
        <v>45</v>
      </c>
      <c r="O154" s="66"/>
      <c r="P154" s="185">
        <f t="shared" si="11"/>
        <v>0</v>
      </c>
      <c r="Q154" s="185">
        <v>0</v>
      </c>
      <c r="R154" s="185">
        <f t="shared" si="12"/>
        <v>0</v>
      </c>
      <c r="S154" s="185">
        <v>0</v>
      </c>
      <c r="T154" s="186">
        <f t="shared" si="13"/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7" t="s">
        <v>186</v>
      </c>
      <c r="AT154" s="187" t="s">
        <v>181</v>
      </c>
      <c r="AU154" s="187" t="s">
        <v>84</v>
      </c>
      <c r="AY154" s="19" t="s">
        <v>179</v>
      </c>
      <c r="BE154" s="188">
        <f t="shared" si="14"/>
        <v>0</v>
      </c>
      <c r="BF154" s="188">
        <f t="shared" si="15"/>
        <v>0</v>
      </c>
      <c r="BG154" s="188">
        <f t="shared" si="16"/>
        <v>0</v>
      </c>
      <c r="BH154" s="188">
        <f t="shared" si="17"/>
        <v>0</v>
      </c>
      <c r="BI154" s="188">
        <f t="shared" si="18"/>
        <v>0</v>
      </c>
      <c r="BJ154" s="19" t="s">
        <v>82</v>
      </c>
      <c r="BK154" s="188">
        <f t="shared" si="19"/>
        <v>0</v>
      </c>
      <c r="BL154" s="19" t="s">
        <v>186</v>
      </c>
      <c r="BM154" s="187" t="s">
        <v>767</v>
      </c>
    </row>
    <row r="155" spans="1:65" s="12" customFormat="1" ht="22.9" customHeight="1" x14ac:dyDescent="0.2">
      <c r="B155" s="160"/>
      <c r="C155" s="161"/>
      <c r="D155" s="162" t="s">
        <v>73</v>
      </c>
      <c r="E155" s="174" t="s">
        <v>1665</v>
      </c>
      <c r="F155" s="174" t="s">
        <v>1666</v>
      </c>
      <c r="G155" s="161"/>
      <c r="H155" s="161"/>
      <c r="I155" s="164"/>
      <c r="J155" s="175">
        <f>BK155</f>
        <v>0</v>
      </c>
      <c r="K155" s="161"/>
      <c r="L155" s="166"/>
      <c r="M155" s="167"/>
      <c r="N155" s="168"/>
      <c r="O155" s="168"/>
      <c r="P155" s="169">
        <f>P156</f>
        <v>0</v>
      </c>
      <c r="Q155" s="168"/>
      <c r="R155" s="169">
        <f>R156</f>
        <v>0</v>
      </c>
      <c r="S155" s="168"/>
      <c r="T155" s="170">
        <f>T156</f>
        <v>0</v>
      </c>
      <c r="AR155" s="171" t="s">
        <v>82</v>
      </c>
      <c r="AT155" s="172" t="s">
        <v>73</v>
      </c>
      <c r="AU155" s="172" t="s">
        <v>82</v>
      </c>
      <c r="AY155" s="171" t="s">
        <v>179</v>
      </c>
      <c r="BK155" s="173">
        <f>BK156</f>
        <v>0</v>
      </c>
    </row>
    <row r="156" spans="1:65" s="2" customFormat="1" ht="24.2" customHeight="1" x14ac:dyDescent="0.2">
      <c r="A156" s="36"/>
      <c r="B156" s="37"/>
      <c r="C156" s="176" t="s">
        <v>490</v>
      </c>
      <c r="D156" s="176" t="s">
        <v>181</v>
      </c>
      <c r="E156" s="177" t="s">
        <v>1667</v>
      </c>
      <c r="F156" s="178" t="s">
        <v>1668</v>
      </c>
      <c r="G156" s="179" t="s">
        <v>556</v>
      </c>
      <c r="H156" s="180">
        <v>2</v>
      </c>
      <c r="I156" s="181"/>
      <c r="J156" s="182">
        <f>ROUND(I156*H156,2)</f>
        <v>0</v>
      </c>
      <c r="K156" s="178" t="s">
        <v>19</v>
      </c>
      <c r="L156" s="41"/>
      <c r="M156" s="183" t="s">
        <v>19</v>
      </c>
      <c r="N156" s="184" t="s">
        <v>45</v>
      </c>
      <c r="O156" s="66"/>
      <c r="P156" s="185">
        <f>O156*H156</f>
        <v>0</v>
      </c>
      <c r="Q156" s="185">
        <v>0</v>
      </c>
      <c r="R156" s="185">
        <f>Q156*H156</f>
        <v>0</v>
      </c>
      <c r="S156" s="185">
        <v>0</v>
      </c>
      <c r="T156" s="186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7" t="s">
        <v>186</v>
      </c>
      <c r="AT156" s="187" t="s">
        <v>181</v>
      </c>
      <c r="AU156" s="187" t="s">
        <v>84</v>
      </c>
      <c r="AY156" s="19" t="s">
        <v>179</v>
      </c>
      <c r="BE156" s="188">
        <f>IF(N156="základní",J156,0)</f>
        <v>0</v>
      </c>
      <c r="BF156" s="188">
        <f>IF(N156="snížená",J156,0)</f>
        <v>0</v>
      </c>
      <c r="BG156" s="188">
        <f>IF(N156="zákl. přenesená",J156,0)</f>
        <v>0</v>
      </c>
      <c r="BH156" s="188">
        <f>IF(N156="sníž. přenesená",J156,0)</f>
        <v>0</v>
      </c>
      <c r="BI156" s="188">
        <f>IF(N156="nulová",J156,0)</f>
        <v>0</v>
      </c>
      <c r="BJ156" s="19" t="s">
        <v>82</v>
      </c>
      <c r="BK156" s="188">
        <f>ROUND(I156*H156,2)</f>
        <v>0</v>
      </c>
      <c r="BL156" s="19" t="s">
        <v>186</v>
      </c>
      <c r="BM156" s="187" t="s">
        <v>778</v>
      </c>
    </row>
    <row r="157" spans="1:65" s="12" customFormat="1" ht="22.9" customHeight="1" x14ac:dyDescent="0.2">
      <c r="B157" s="160"/>
      <c r="C157" s="161"/>
      <c r="D157" s="162" t="s">
        <v>73</v>
      </c>
      <c r="E157" s="174" t="s">
        <v>1669</v>
      </c>
      <c r="F157" s="174" t="s">
        <v>1670</v>
      </c>
      <c r="G157" s="161"/>
      <c r="H157" s="161"/>
      <c r="I157" s="164"/>
      <c r="J157" s="175">
        <f>BK157</f>
        <v>0</v>
      </c>
      <c r="K157" s="161"/>
      <c r="L157" s="166"/>
      <c r="M157" s="167"/>
      <c r="N157" s="168"/>
      <c r="O157" s="168"/>
      <c r="P157" s="169">
        <f>SUM(P158:P167)</f>
        <v>0</v>
      </c>
      <c r="Q157" s="168"/>
      <c r="R157" s="169">
        <f>SUM(R158:R167)</f>
        <v>0</v>
      </c>
      <c r="S157" s="168"/>
      <c r="T157" s="170">
        <f>SUM(T158:T167)</f>
        <v>0</v>
      </c>
      <c r="AR157" s="171" t="s">
        <v>82</v>
      </c>
      <c r="AT157" s="172" t="s">
        <v>73</v>
      </c>
      <c r="AU157" s="172" t="s">
        <v>82</v>
      </c>
      <c r="AY157" s="171" t="s">
        <v>179</v>
      </c>
      <c r="BK157" s="173">
        <f>SUM(BK158:BK167)</f>
        <v>0</v>
      </c>
    </row>
    <row r="158" spans="1:65" s="2" customFormat="1" ht="24.2" customHeight="1" x14ac:dyDescent="0.2">
      <c r="A158" s="36"/>
      <c r="B158" s="37"/>
      <c r="C158" s="176" t="s">
        <v>495</v>
      </c>
      <c r="D158" s="176" t="s">
        <v>181</v>
      </c>
      <c r="E158" s="177" t="s">
        <v>1671</v>
      </c>
      <c r="F158" s="178" t="s">
        <v>1672</v>
      </c>
      <c r="G158" s="179" t="s">
        <v>1188</v>
      </c>
      <c r="H158" s="180">
        <v>1</v>
      </c>
      <c r="I158" s="181"/>
      <c r="J158" s="182">
        <f t="shared" ref="J158:J167" si="20">ROUND(I158*H158,2)</f>
        <v>0</v>
      </c>
      <c r="K158" s="178" t="s">
        <v>19</v>
      </c>
      <c r="L158" s="41"/>
      <c r="M158" s="183" t="s">
        <v>19</v>
      </c>
      <c r="N158" s="184" t="s">
        <v>45</v>
      </c>
      <c r="O158" s="66"/>
      <c r="P158" s="185">
        <f t="shared" ref="P158:P167" si="21">O158*H158</f>
        <v>0</v>
      </c>
      <c r="Q158" s="185">
        <v>0</v>
      </c>
      <c r="R158" s="185">
        <f t="shared" ref="R158:R167" si="22">Q158*H158</f>
        <v>0</v>
      </c>
      <c r="S158" s="185">
        <v>0</v>
      </c>
      <c r="T158" s="186">
        <f t="shared" ref="T158:T167" si="23"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7" t="s">
        <v>186</v>
      </c>
      <c r="AT158" s="187" t="s">
        <v>181</v>
      </c>
      <c r="AU158" s="187" t="s">
        <v>84</v>
      </c>
      <c r="AY158" s="19" t="s">
        <v>179</v>
      </c>
      <c r="BE158" s="188">
        <f t="shared" ref="BE158:BE167" si="24">IF(N158="základní",J158,0)</f>
        <v>0</v>
      </c>
      <c r="BF158" s="188">
        <f t="shared" ref="BF158:BF167" si="25">IF(N158="snížená",J158,0)</f>
        <v>0</v>
      </c>
      <c r="BG158" s="188">
        <f t="shared" ref="BG158:BG167" si="26">IF(N158="zákl. přenesená",J158,0)</f>
        <v>0</v>
      </c>
      <c r="BH158" s="188">
        <f t="shared" ref="BH158:BH167" si="27">IF(N158="sníž. přenesená",J158,0)</f>
        <v>0</v>
      </c>
      <c r="BI158" s="188">
        <f t="shared" ref="BI158:BI167" si="28">IF(N158="nulová",J158,0)</f>
        <v>0</v>
      </c>
      <c r="BJ158" s="19" t="s">
        <v>82</v>
      </c>
      <c r="BK158" s="188">
        <f t="shared" ref="BK158:BK167" si="29">ROUND(I158*H158,2)</f>
        <v>0</v>
      </c>
      <c r="BL158" s="19" t="s">
        <v>186</v>
      </c>
      <c r="BM158" s="187" t="s">
        <v>444</v>
      </c>
    </row>
    <row r="159" spans="1:65" s="2" customFormat="1" ht="21.75" customHeight="1" x14ac:dyDescent="0.2">
      <c r="A159" s="36"/>
      <c r="B159" s="37"/>
      <c r="C159" s="176" t="s">
        <v>502</v>
      </c>
      <c r="D159" s="176" t="s">
        <v>181</v>
      </c>
      <c r="E159" s="177" t="s">
        <v>1673</v>
      </c>
      <c r="F159" s="178" t="s">
        <v>1674</v>
      </c>
      <c r="G159" s="179" t="s">
        <v>1188</v>
      </c>
      <c r="H159" s="180">
        <v>1</v>
      </c>
      <c r="I159" s="181"/>
      <c r="J159" s="182">
        <f t="shared" si="20"/>
        <v>0</v>
      </c>
      <c r="K159" s="178" t="s">
        <v>19</v>
      </c>
      <c r="L159" s="41"/>
      <c r="M159" s="183" t="s">
        <v>19</v>
      </c>
      <c r="N159" s="184" t="s">
        <v>45</v>
      </c>
      <c r="O159" s="66"/>
      <c r="P159" s="185">
        <f t="shared" si="21"/>
        <v>0</v>
      </c>
      <c r="Q159" s="185">
        <v>0</v>
      </c>
      <c r="R159" s="185">
        <f t="shared" si="22"/>
        <v>0</v>
      </c>
      <c r="S159" s="185">
        <v>0</v>
      </c>
      <c r="T159" s="186">
        <f t="shared" si="23"/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87" t="s">
        <v>186</v>
      </c>
      <c r="AT159" s="187" t="s">
        <v>181</v>
      </c>
      <c r="AU159" s="187" t="s">
        <v>84</v>
      </c>
      <c r="AY159" s="19" t="s">
        <v>179</v>
      </c>
      <c r="BE159" s="188">
        <f t="shared" si="24"/>
        <v>0</v>
      </c>
      <c r="BF159" s="188">
        <f t="shared" si="25"/>
        <v>0</v>
      </c>
      <c r="BG159" s="188">
        <f t="shared" si="26"/>
        <v>0</v>
      </c>
      <c r="BH159" s="188">
        <f t="shared" si="27"/>
        <v>0</v>
      </c>
      <c r="BI159" s="188">
        <f t="shared" si="28"/>
        <v>0</v>
      </c>
      <c r="BJ159" s="19" t="s">
        <v>82</v>
      </c>
      <c r="BK159" s="188">
        <f t="shared" si="29"/>
        <v>0</v>
      </c>
      <c r="BL159" s="19" t="s">
        <v>186</v>
      </c>
      <c r="BM159" s="187" t="s">
        <v>798</v>
      </c>
    </row>
    <row r="160" spans="1:65" s="2" customFormat="1" ht="24.2" customHeight="1" x14ac:dyDescent="0.2">
      <c r="A160" s="36"/>
      <c r="B160" s="37"/>
      <c r="C160" s="176" t="s">
        <v>511</v>
      </c>
      <c r="D160" s="176" t="s">
        <v>181</v>
      </c>
      <c r="E160" s="177" t="s">
        <v>1675</v>
      </c>
      <c r="F160" s="178" t="s">
        <v>1676</v>
      </c>
      <c r="G160" s="179" t="s">
        <v>1188</v>
      </c>
      <c r="H160" s="180">
        <v>1</v>
      </c>
      <c r="I160" s="181"/>
      <c r="J160" s="182">
        <f t="shared" si="20"/>
        <v>0</v>
      </c>
      <c r="K160" s="178" t="s">
        <v>19</v>
      </c>
      <c r="L160" s="41"/>
      <c r="M160" s="183" t="s">
        <v>19</v>
      </c>
      <c r="N160" s="184" t="s">
        <v>45</v>
      </c>
      <c r="O160" s="66"/>
      <c r="P160" s="185">
        <f t="shared" si="21"/>
        <v>0</v>
      </c>
      <c r="Q160" s="185">
        <v>0</v>
      </c>
      <c r="R160" s="185">
        <f t="shared" si="22"/>
        <v>0</v>
      </c>
      <c r="S160" s="185">
        <v>0</v>
      </c>
      <c r="T160" s="186">
        <f t="shared" si="23"/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7" t="s">
        <v>186</v>
      </c>
      <c r="AT160" s="187" t="s">
        <v>181</v>
      </c>
      <c r="AU160" s="187" t="s">
        <v>84</v>
      </c>
      <c r="AY160" s="19" t="s">
        <v>179</v>
      </c>
      <c r="BE160" s="188">
        <f t="shared" si="24"/>
        <v>0</v>
      </c>
      <c r="BF160" s="188">
        <f t="shared" si="25"/>
        <v>0</v>
      </c>
      <c r="BG160" s="188">
        <f t="shared" si="26"/>
        <v>0</v>
      </c>
      <c r="BH160" s="188">
        <f t="shared" si="27"/>
        <v>0</v>
      </c>
      <c r="BI160" s="188">
        <f t="shared" si="28"/>
        <v>0</v>
      </c>
      <c r="BJ160" s="19" t="s">
        <v>82</v>
      </c>
      <c r="BK160" s="188">
        <f t="shared" si="29"/>
        <v>0</v>
      </c>
      <c r="BL160" s="19" t="s">
        <v>186</v>
      </c>
      <c r="BM160" s="187" t="s">
        <v>807</v>
      </c>
    </row>
    <row r="161" spans="1:65" s="2" customFormat="1" ht="24.2" customHeight="1" x14ac:dyDescent="0.2">
      <c r="A161" s="36"/>
      <c r="B161" s="37"/>
      <c r="C161" s="176" t="s">
        <v>519</v>
      </c>
      <c r="D161" s="176" t="s">
        <v>181</v>
      </c>
      <c r="E161" s="177" t="s">
        <v>1677</v>
      </c>
      <c r="F161" s="178" t="s">
        <v>1678</v>
      </c>
      <c r="G161" s="179" t="s">
        <v>1188</v>
      </c>
      <c r="H161" s="180">
        <v>1</v>
      </c>
      <c r="I161" s="181"/>
      <c r="J161" s="182">
        <f t="shared" si="20"/>
        <v>0</v>
      </c>
      <c r="K161" s="178" t="s">
        <v>19</v>
      </c>
      <c r="L161" s="41"/>
      <c r="M161" s="183" t="s">
        <v>19</v>
      </c>
      <c r="N161" s="184" t="s">
        <v>45</v>
      </c>
      <c r="O161" s="66"/>
      <c r="P161" s="185">
        <f t="shared" si="21"/>
        <v>0</v>
      </c>
      <c r="Q161" s="185">
        <v>0</v>
      </c>
      <c r="R161" s="185">
        <f t="shared" si="22"/>
        <v>0</v>
      </c>
      <c r="S161" s="185">
        <v>0</v>
      </c>
      <c r="T161" s="186">
        <f t="shared" si="23"/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7" t="s">
        <v>186</v>
      </c>
      <c r="AT161" s="187" t="s">
        <v>181</v>
      </c>
      <c r="AU161" s="187" t="s">
        <v>84</v>
      </c>
      <c r="AY161" s="19" t="s">
        <v>179</v>
      </c>
      <c r="BE161" s="188">
        <f t="shared" si="24"/>
        <v>0</v>
      </c>
      <c r="BF161" s="188">
        <f t="shared" si="25"/>
        <v>0</v>
      </c>
      <c r="BG161" s="188">
        <f t="shared" si="26"/>
        <v>0</v>
      </c>
      <c r="BH161" s="188">
        <f t="shared" si="27"/>
        <v>0</v>
      </c>
      <c r="BI161" s="188">
        <f t="shared" si="28"/>
        <v>0</v>
      </c>
      <c r="BJ161" s="19" t="s">
        <v>82</v>
      </c>
      <c r="BK161" s="188">
        <f t="shared" si="29"/>
        <v>0</v>
      </c>
      <c r="BL161" s="19" t="s">
        <v>186</v>
      </c>
      <c r="BM161" s="187" t="s">
        <v>819</v>
      </c>
    </row>
    <row r="162" spans="1:65" s="2" customFormat="1" ht="24.2" customHeight="1" x14ac:dyDescent="0.2">
      <c r="A162" s="36"/>
      <c r="B162" s="37"/>
      <c r="C162" s="176" t="s">
        <v>527</v>
      </c>
      <c r="D162" s="176" t="s">
        <v>181</v>
      </c>
      <c r="E162" s="177" t="s">
        <v>1679</v>
      </c>
      <c r="F162" s="178" t="s">
        <v>1680</v>
      </c>
      <c r="G162" s="179" t="s">
        <v>1188</v>
      </c>
      <c r="H162" s="180">
        <v>1</v>
      </c>
      <c r="I162" s="181"/>
      <c r="J162" s="182">
        <f t="shared" si="20"/>
        <v>0</v>
      </c>
      <c r="K162" s="178" t="s">
        <v>19</v>
      </c>
      <c r="L162" s="41"/>
      <c r="M162" s="183" t="s">
        <v>19</v>
      </c>
      <c r="N162" s="184" t="s">
        <v>45</v>
      </c>
      <c r="O162" s="66"/>
      <c r="P162" s="185">
        <f t="shared" si="21"/>
        <v>0</v>
      </c>
      <c r="Q162" s="185">
        <v>0</v>
      </c>
      <c r="R162" s="185">
        <f t="shared" si="22"/>
        <v>0</v>
      </c>
      <c r="S162" s="185">
        <v>0</v>
      </c>
      <c r="T162" s="186">
        <f t="shared" si="23"/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7" t="s">
        <v>186</v>
      </c>
      <c r="AT162" s="187" t="s">
        <v>181</v>
      </c>
      <c r="AU162" s="187" t="s">
        <v>84</v>
      </c>
      <c r="AY162" s="19" t="s">
        <v>179</v>
      </c>
      <c r="BE162" s="188">
        <f t="shared" si="24"/>
        <v>0</v>
      </c>
      <c r="BF162" s="188">
        <f t="shared" si="25"/>
        <v>0</v>
      </c>
      <c r="BG162" s="188">
        <f t="shared" si="26"/>
        <v>0</v>
      </c>
      <c r="BH162" s="188">
        <f t="shared" si="27"/>
        <v>0</v>
      </c>
      <c r="BI162" s="188">
        <f t="shared" si="28"/>
        <v>0</v>
      </c>
      <c r="BJ162" s="19" t="s">
        <v>82</v>
      </c>
      <c r="BK162" s="188">
        <f t="shared" si="29"/>
        <v>0</v>
      </c>
      <c r="BL162" s="19" t="s">
        <v>186</v>
      </c>
      <c r="BM162" s="187" t="s">
        <v>835</v>
      </c>
    </row>
    <row r="163" spans="1:65" s="2" customFormat="1" ht="16.5" customHeight="1" x14ac:dyDescent="0.2">
      <c r="A163" s="36"/>
      <c r="B163" s="37"/>
      <c r="C163" s="176" t="s">
        <v>538</v>
      </c>
      <c r="D163" s="176" t="s">
        <v>181</v>
      </c>
      <c r="E163" s="177" t="s">
        <v>1681</v>
      </c>
      <c r="F163" s="178" t="s">
        <v>1682</v>
      </c>
      <c r="G163" s="179" t="s">
        <v>1188</v>
      </c>
      <c r="H163" s="180">
        <v>1</v>
      </c>
      <c r="I163" s="181"/>
      <c r="J163" s="182">
        <f t="shared" si="20"/>
        <v>0</v>
      </c>
      <c r="K163" s="178" t="s">
        <v>19</v>
      </c>
      <c r="L163" s="41"/>
      <c r="M163" s="183" t="s">
        <v>19</v>
      </c>
      <c r="N163" s="184" t="s">
        <v>45</v>
      </c>
      <c r="O163" s="66"/>
      <c r="P163" s="185">
        <f t="shared" si="21"/>
        <v>0</v>
      </c>
      <c r="Q163" s="185">
        <v>0</v>
      </c>
      <c r="R163" s="185">
        <f t="shared" si="22"/>
        <v>0</v>
      </c>
      <c r="S163" s="185">
        <v>0</v>
      </c>
      <c r="T163" s="186">
        <f t="shared" si="23"/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87" t="s">
        <v>186</v>
      </c>
      <c r="AT163" s="187" t="s">
        <v>181</v>
      </c>
      <c r="AU163" s="187" t="s">
        <v>84</v>
      </c>
      <c r="AY163" s="19" t="s">
        <v>179</v>
      </c>
      <c r="BE163" s="188">
        <f t="shared" si="24"/>
        <v>0</v>
      </c>
      <c r="BF163" s="188">
        <f t="shared" si="25"/>
        <v>0</v>
      </c>
      <c r="BG163" s="188">
        <f t="shared" si="26"/>
        <v>0</v>
      </c>
      <c r="BH163" s="188">
        <f t="shared" si="27"/>
        <v>0</v>
      </c>
      <c r="BI163" s="188">
        <f t="shared" si="28"/>
        <v>0</v>
      </c>
      <c r="BJ163" s="19" t="s">
        <v>82</v>
      </c>
      <c r="BK163" s="188">
        <f t="shared" si="29"/>
        <v>0</v>
      </c>
      <c r="BL163" s="19" t="s">
        <v>186</v>
      </c>
      <c r="BM163" s="187" t="s">
        <v>846</v>
      </c>
    </row>
    <row r="164" spans="1:65" s="2" customFormat="1" ht="16.5" customHeight="1" x14ac:dyDescent="0.2">
      <c r="A164" s="36"/>
      <c r="B164" s="37"/>
      <c r="C164" s="176" t="s">
        <v>543</v>
      </c>
      <c r="D164" s="176" t="s">
        <v>181</v>
      </c>
      <c r="E164" s="177" t="s">
        <v>1683</v>
      </c>
      <c r="F164" s="178" t="s">
        <v>1684</v>
      </c>
      <c r="G164" s="179" t="s">
        <v>1188</v>
      </c>
      <c r="H164" s="180">
        <v>1</v>
      </c>
      <c r="I164" s="181"/>
      <c r="J164" s="182">
        <f t="shared" si="20"/>
        <v>0</v>
      </c>
      <c r="K164" s="178" t="s">
        <v>19</v>
      </c>
      <c r="L164" s="41"/>
      <c r="M164" s="183" t="s">
        <v>19</v>
      </c>
      <c r="N164" s="184" t="s">
        <v>45</v>
      </c>
      <c r="O164" s="66"/>
      <c r="P164" s="185">
        <f t="shared" si="21"/>
        <v>0</v>
      </c>
      <c r="Q164" s="185">
        <v>0</v>
      </c>
      <c r="R164" s="185">
        <f t="shared" si="22"/>
        <v>0</v>
      </c>
      <c r="S164" s="185">
        <v>0</v>
      </c>
      <c r="T164" s="186">
        <f t="shared" si="23"/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7" t="s">
        <v>186</v>
      </c>
      <c r="AT164" s="187" t="s">
        <v>181</v>
      </c>
      <c r="AU164" s="187" t="s">
        <v>84</v>
      </c>
      <c r="AY164" s="19" t="s">
        <v>179</v>
      </c>
      <c r="BE164" s="188">
        <f t="shared" si="24"/>
        <v>0</v>
      </c>
      <c r="BF164" s="188">
        <f t="shared" si="25"/>
        <v>0</v>
      </c>
      <c r="BG164" s="188">
        <f t="shared" si="26"/>
        <v>0</v>
      </c>
      <c r="BH164" s="188">
        <f t="shared" si="27"/>
        <v>0</v>
      </c>
      <c r="BI164" s="188">
        <f t="shared" si="28"/>
        <v>0</v>
      </c>
      <c r="BJ164" s="19" t="s">
        <v>82</v>
      </c>
      <c r="BK164" s="188">
        <f t="shared" si="29"/>
        <v>0</v>
      </c>
      <c r="BL164" s="19" t="s">
        <v>186</v>
      </c>
      <c r="BM164" s="187" t="s">
        <v>859</v>
      </c>
    </row>
    <row r="165" spans="1:65" s="2" customFormat="1" ht="16.5" customHeight="1" x14ac:dyDescent="0.2">
      <c r="A165" s="36"/>
      <c r="B165" s="37"/>
      <c r="C165" s="176" t="s">
        <v>548</v>
      </c>
      <c r="D165" s="176" t="s">
        <v>181</v>
      </c>
      <c r="E165" s="177" t="s">
        <v>1685</v>
      </c>
      <c r="F165" s="178" t="s">
        <v>1686</v>
      </c>
      <c r="G165" s="179" t="s">
        <v>1188</v>
      </c>
      <c r="H165" s="180">
        <v>1</v>
      </c>
      <c r="I165" s="181"/>
      <c r="J165" s="182">
        <f t="shared" si="20"/>
        <v>0</v>
      </c>
      <c r="K165" s="178" t="s">
        <v>19</v>
      </c>
      <c r="L165" s="41"/>
      <c r="M165" s="183" t="s">
        <v>19</v>
      </c>
      <c r="N165" s="184" t="s">
        <v>45</v>
      </c>
      <c r="O165" s="66"/>
      <c r="P165" s="185">
        <f t="shared" si="21"/>
        <v>0</v>
      </c>
      <c r="Q165" s="185">
        <v>0</v>
      </c>
      <c r="R165" s="185">
        <f t="shared" si="22"/>
        <v>0</v>
      </c>
      <c r="S165" s="185">
        <v>0</v>
      </c>
      <c r="T165" s="186">
        <f t="shared" si="23"/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87" t="s">
        <v>186</v>
      </c>
      <c r="AT165" s="187" t="s">
        <v>181</v>
      </c>
      <c r="AU165" s="187" t="s">
        <v>84</v>
      </c>
      <c r="AY165" s="19" t="s">
        <v>179</v>
      </c>
      <c r="BE165" s="188">
        <f t="shared" si="24"/>
        <v>0</v>
      </c>
      <c r="BF165" s="188">
        <f t="shared" si="25"/>
        <v>0</v>
      </c>
      <c r="BG165" s="188">
        <f t="shared" si="26"/>
        <v>0</v>
      </c>
      <c r="BH165" s="188">
        <f t="shared" si="27"/>
        <v>0</v>
      </c>
      <c r="BI165" s="188">
        <f t="shared" si="28"/>
        <v>0</v>
      </c>
      <c r="BJ165" s="19" t="s">
        <v>82</v>
      </c>
      <c r="BK165" s="188">
        <f t="shared" si="29"/>
        <v>0</v>
      </c>
      <c r="BL165" s="19" t="s">
        <v>186</v>
      </c>
      <c r="BM165" s="187" t="s">
        <v>871</v>
      </c>
    </row>
    <row r="166" spans="1:65" s="2" customFormat="1" ht="16.5" customHeight="1" x14ac:dyDescent="0.2">
      <c r="A166" s="36"/>
      <c r="B166" s="37"/>
      <c r="C166" s="176" t="s">
        <v>553</v>
      </c>
      <c r="D166" s="176" t="s">
        <v>181</v>
      </c>
      <c r="E166" s="177" t="s">
        <v>1687</v>
      </c>
      <c r="F166" s="178" t="s">
        <v>1688</v>
      </c>
      <c r="G166" s="179" t="s">
        <v>1188</v>
      </c>
      <c r="H166" s="180">
        <v>1</v>
      </c>
      <c r="I166" s="181"/>
      <c r="J166" s="182">
        <f t="shared" si="20"/>
        <v>0</v>
      </c>
      <c r="K166" s="178" t="s">
        <v>19</v>
      </c>
      <c r="L166" s="41"/>
      <c r="M166" s="183" t="s">
        <v>19</v>
      </c>
      <c r="N166" s="184" t="s">
        <v>45</v>
      </c>
      <c r="O166" s="66"/>
      <c r="P166" s="185">
        <f t="shared" si="21"/>
        <v>0</v>
      </c>
      <c r="Q166" s="185">
        <v>0</v>
      </c>
      <c r="R166" s="185">
        <f t="shared" si="22"/>
        <v>0</v>
      </c>
      <c r="S166" s="185">
        <v>0</v>
      </c>
      <c r="T166" s="186">
        <f t="shared" si="23"/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7" t="s">
        <v>186</v>
      </c>
      <c r="AT166" s="187" t="s">
        <v>181</v>
      </c>
      <c r="AU166" s="187" t="s">
        <v>84</v>
      </c>
      <c r="AY166" s="19" t="s">
        <v>179</v>
      </c>
      <c r="BE166" s="188">
        <f t="shared" si="24"/>
        <v>0</v>
      </c>
      <c r="BF166" s="188">
        <f t="shared" si="25"/>
        <v>0</v>
      </c>
      <c r="BG166" s="188">
        <f t="shared" si="26"/>
        <v>0</v>
      </c>
      <c r="BH166" s="188">
        <f t="shared" si="27"/>
        <v>0</v>
      </c>
      <c r="BI166" s="188">
        <f t="shared" si="28"/>
        <v>0</v>
      </c>
      <c r="BJ166" s="19" t="s">
        <v>82</v>
      </c>
      <c r="BK166" s="188">
        <f t="shared" si="29"/>
        <v>0</v>
      </c>
      <c r="BL166" s="19" t="s">
        <v>186</v>
      </c>
      <c r="BM166" s="187" t="s">
        <v>882</v>
      </c>
    </row>
    <row r="167" spans="1:65" s="2" customFormat="1" ht="16.5" customHeight="1" x14ac:dyDescent="0.2">
      <c r="A167" s="36"/>
      <c r="B167" s="37"/>
      <c r="C167" s="176" t="s">
        <v>560</v>
      </c>
      <c r="D167" s="176" t="s">
        <v>181</v>
      </c>
      <c r="E167" s="177" t="s">
        <v>1689</v>
      </c>
      <c r="F167" s="178" t="s">
        <v>1690</v>
      </c>
      <c r="G167" s="179" t="s">
        <v>1188</v>
      </c>
      <c r="H167" s="180">
        <v>1</v>
      </c>
      <c r="I167" s="181"/>
      <c r="J167" s="182">
        <f t="shared" si="20"/>
        <v>0</v>
      </c>
      <c r="K167" s="178" t="s">
        <v>19</v>
      </c>
      <c r="L167" s="41"/>
      <c r="M167" s="183" t="s">
        <v>19</v>
      </c>
      <c r="N167" s="184" t="s">
        <v>45</v>
      </c>
      <c r="O167" s="66"/>
      <c r="P167" s="185">
        <f t="shared" si="21"/>
        <v>0</v>
      </c>
      <c r="Q167" s="185">
        <v>0</v>
      </c>
      <c r="R167" s="185">
        <f t="shared" si="22"/>
        <v>0</v>
      </c>
      <c r="S167" s="185">
        <v>0</v>
      </c>
      <c r="T167" s="186">
        <f t="shared" si="23"/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87" t="s">
        <v>186</v>
      </c>
      <c r="AT167" s="187" t="s">
        <v>181</v>
      </c>
      <c r="AU167" s="187" t="s">
        <v>84</v>
      </c>
      <c r="AY167" s="19" t="s">
        <v>179</v>
      </c>
      <c r="BE167" s="188">
        <f t="shared" si="24"/>
        <v>0</v>
      </c>
      <c r="BF167" s="188">
        <f t="shared" si="25"/>
        <v>0</v>
      </c>
      <c r="BG167" s="188">
        <f t="shared" si="26"/>
        <v>0</v>
      </c>
      <c r="BH167" s="188">
        <f t="shared" si="27"/>
        <v>0</v>
      </c>
      <c r="BI167" s="188">
        <f t="shared" si="28"/>
        <v>0</v>
      </c>
      <c r="BJ167" s="19" t="s">
        <v>82</v>
      </c>
      <c r="BK167" s="188">
        <f t="shared" si="29"/>
        <v>0</v>
      </c>
      <c r="BL167" s="19" t="s">
        <v>186</v>
      </c>
      <c r="BM167" s="187" t="s">
        <v>891</v>
      </c>
    </row>
    <row r="168" spans="1:65" s="12" customFormat="1" ht="25.9" customHeight="1" x14ac:dyDescent="0.2">
      <c r="B168" s="160"/>
      <c r="C168" s="161"/>
      <c r="D168" s="162" t="s">
        <v>73</v>
      </c>
      <c r="E168" s="163" t="s">
        <v>1691</v>
      </c>
      <c r="F168" s="163" t="s">
        <v>1527</v>
      </c>
      <c r="G168" s="161"/>
      <c r="H168" s="161"/>
      <c r="I168" s="164"/>
      <c r="J168" s="165">
        <f>BK168</f>
        <v>0</v>
      </c>
      <c r="K168" s="161"/>
      <c r="L168" s="166"/>
      <c r="M168" s="167"/>
      <c r="N168" s="168"/>
      <c r="O168" s="168"/>
      <c r="P168" s="169">
        <f>P169+P176</f>
        <v>0</v>
      </c>
      <c r="Q168" s="168"/>
      <c r="R168" s="169">
        <f>R169+R176</f>
        <v>0</v>
      </c>
      <c r="S168" s="168"/>
      <c r="T168" s="170">
        <f>T169+T176</f>
        <v>0</v>
      </c>
      <c r="AR168" s="171" t="s">
        <v>82</v>
      </c>
      <c r="AT168" s="172" t="s">
        <v>73</v>
      </c>
      <c r="AU168" s="172" t="s">
        <v>74</v>
      </c>
      <c r="AY168" s="171" t="s">
        <v>179</v>
      </c>
      <c r="BK168" s="173">
        <f>BK169+BK176</f>
        <v>0</v>
      </c>
    </row>
    <row r="169" spans="1:65" s="12" customFormat="1" ht="22.9" customHeight="1" x14ac:dyDescent="0.2">
      <c r="B169" s="160"/>
      <c r="C169" s="161"/>
      <c r="D169" s="162" t="s">
        <v>73</v>
      </c>
      <c r="E169" s="174" t="s">
        <v>1692</v>
      </c>
      <c r="F169" s="174" t="s">
        <v>1693</v>
      </c>
      <c r="G169" s="161"/>
      <c r="H169" s="161"/>
      <c r="I169" s="164"/>
      <c r="J169" s="175">
        <f>BK169</f>
        <v>0</v>
      </c>
      <c r="K169" s="161"/>
      <c r="L169" s="166"/>
      <c r="M169" s="167"/>
      <c r="N169" s="168"/>
      <c r="O169" s="168"/>
      <c r="P169" s="169">
        <f>SUM(P170:P175)</f>
        <v>0</v>
      </c>
      <c r="Q169" s="168"/>
      <c r="R169" s="169">
        <f>SUM(R170:R175)</f>
        <v>0</v>
      </c>
      <c r="S169" s="168"/>
      <c r="T169" s="170">
        <f>SUM(T170:T175)</f>
        <v>0</v>
      </c>
      <c r="AR169" s="171" t="s">
        <v>82</v>
      </c>
      <c r="AT169" s="172" t="s">
        <v>73</v>
      </c>
      <c r="AU169" s="172" t="s">
        <v>82</v>
      </c>
      <c r="AY169" s="171" t="s">
        <v>179</v>
      </c>
      <c r="BK169" s="173">
        <f>SUM(BK170:BK175)</f>
        <v>0</v>
      </c>
    </row>
    <row r="170" spans="1:65" s="2" customFormat="1" ht="16.5" customHeight="1" x14ac:dyDescent="0.2">
      <c r="A170" s="36"/>
      <c r="B170" s="37"/>
      <c r="C170" s="176" t="s">
        <v>566</v>
      </c>
      <c r="D170" s="176" t="s">
        <v>181</v>
      </c>
      <c r="E170" s="177" t="s">
        <v>1694</v>
      </c>
      <c r="F170" s="178" t="s">
        <v>1695</v>
      </c>
      <c r="G170" s="179" t="s">
        <v>1696</v>
      </c>
      <c r="H170" s="180">
        <v>2</v>
      </c>
      <c r="I170" s="181"/>
      <c r="J170" s="182">
        <f t="shared" ref="J170:J175" si="30">ROUND(I170*H170,2)</f>
        <v>0</v>
      </c>
      <c r="K170" s="178" t="s">
        <v>19</v>
      </c>
      <c r="L170" s="41"/>
      <c r="M170" s="183" t="s">
        <v>19</v>
      </c>
      <c r="N170" s="184" t="s">
        <v>45</v>
      </c>
      <c r="O170" s="66"/>
      <c r="P170" s="185">
        <f t="shared" ref="P170:P175" si="31">O170*H170</f>
        <v>0</v>
      </c>
      <c r="Q170" s="185">
        <v>0</v>
      </c>
      <c r="R170" s="185">
        <f t="shared" ref="R170:R175" si="32">Q170*H170</f>
        <v>0</v>
      </c>
      <c r="S170" s="185">
        <v>0</v>
      </c>
      <c r="T170" s="186">
        <f t="shared" ref="T170:T175" si="33"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7" t="s">
        <v>186</v>
      </c>
      <c r="AT170" s="187" t="s">
        <v>181</v>
      </c>
      <c r="AU170" s="187" t="s">
        <v>84</v>
      </c>
      <c r="AY170" s="19" t="s">
        <v>179</v>
      </c>
      <c r="BE170" s="188">
        <f t="shared" ref="BE170:BE175" si="34">IF(N170="základní",J170,0)</f>
        <v>0</v>
      </c>
      <c r="BF170" s="188">
        <f t="shared" ref="BF170:BF175" si="35">IF(N170="snížená",J170,0)</f>
        <v>0</v>
      </c>
      <c r="BG170" s="188">
        <f t="shared" ref="BG170:BG175" si="36">IF(N170="zákl. přenesená",J170,0)</f>
        <v>0</v>
      </c>
      <c r="BH170" s="188">
        <f t="shared" ref="BH170:BH175" si="37">IF(N170="sníž. přenesená",J170,0)</f>
        <v>0</v>
      </c>
      <c r="BI170" s="188">
        <f t="shared" ref="BI170:BI175" si="38">IF(N170="nulová",J170,0)</f>
        <v>0</v>
      </c>
      <c r="BJ170" s="19" t="s">
        <v>82</v>
      </c>
      <c r="BK170" s="188">
        <f t="shared" ref="BK170:BK175" si="39">ROUND(I170*H170,2)</f>
        <v>0</v>
      </c>
      <c r="BL170" s="19" t="s">
        <v>186</v>
      </c>
      <c r="BM170" s="187" t="s">
        <v>902</v>
      </c>
    </row>
    <row r="171" spans="1:65" s="2" customFormat="1" ht="16.5" customHeight="1" x14ac:dyDescent="0.2">
      <c r="A171" s="36"/>
      <c r="B171" s="37"/>
      <c r="C171" s="176" t="s">
        <v>572</v>
      </c>
      <c r="D171" s="176" t="s">
        <v>181</v>
      </c>
      <c r="E171" s="177" t="s">
        <v>1697</v>
      </c>
      <c r="F171" s="178" t="s">
        <v>1698</v>
      </c>
      <c r="G171" s="179" t="s">
        <v>1696</v>
      </c>
      <c r="H171" s="180">
        <v>24</v>
      </c>
      <c r="I171" s="181"/>
      <c r="J171" s="182">
        <f t="shared" si="30"/>
        <v>0</v>
      </c>
      <c r="K171" s="178" t="s">
        <v>19</v>
      </c>
      <c r="L171" s="41"/>
      <c r="M171" s="183" t="s">
        <v>19</v>
      </c>
      <c r="N171" s="184" t="s">
        <v>45</v>
      </c>
      <c r="O171" s="66"/>
      <c r="P171" s="185">
        <f t="shared" si="31"/>
        <v>0</v>
      </c>
      <c r="Q171" s="185">
        <v>0</v>
      </c>
      <c r="R171" s="185">
        <f t="shared" si="32"/>
        <v>0</v>
      </c>
      <c r="S171" s="185">
        <v>0</v>
      </c>
      <c r="T171" s="186">
        <f t="shared" si="33"/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87" t="s">
        <v>186</v>
      </c>
      <c r="AT171" s="187" t="s">
        <v>181</v>
      </c>
      <c r="AU171" s="187" t="s">
        <v>84</v>
      </c>
      <c r="AY171" s="19" t="s">
        <v>179</v>
      </c>
      <c r="BE171" s="188">
        <f t="shared" si="34"/>
        <v>0</v>
      </c>
      <c r="BF171" s="188">
        <f t="shared" si="35"/>
        <v>0</v>
      </c>
      <c r="BG171" s="188">
        <f t="shared" si="36"/>
        <v>0</v>
      </c>
      <c r="BH171" s="188">
        <f t="shared" si="37"/>
        <v>0</v>
      </c>
      <c r="BI171" s="188">
        <f t="shared" si="38"/>
        <v>0</v>
      </c>
      <c r="BJ171" s="19" t="s">
        <v>82</v>
      </c>
      <c r="BK171" s="188">
        <f t="shared" si="39"/>
        <v>0</v>
      </c>
      <c r="BL171" s="19" t="s">
        <v>186</v>
      </c>
      <c r="BM171" s="187" t="s">
        <v>910</v>
      </c>
    </row>
    <row r="172" spans="1:65" s="2" customFormat="1" ht="16.5" customHeight="1" x14ac:dyDescent="0.2">
      <c r="A172" s="36"/>
      <c r="B172" s="37"/>
      <c r="C172" s="176" t="s">
        <v>577</v>
      </c>
      <c r="D172" s="176" t="s">
        <v>181</v>
      </c>
      <c r="E172" s="177" t="s">
        <v>1699</v>
      </c>
      <c r="F172" s="178" t="s">
        <v>1700</v>
      </c>
      <c r="G172" s="179" t="s">
        <v>1696</v>
      </c>
      <c r="H172" s="180">
        <v>2</v>
      </c>
      <c r="I172" s="181"/>
      <c r="J172" s="182">
        <f t="shared" si="30"/>
        <v>0</v>
      </c>
      <c r="K172" s="178" t="s">
        <v>19</v>
      </c>
      <c r="L172" s="41"/>
      <c r="M172" s="183" t="s">
        <v>19</v>
      </c>
      <c r="N172" s="184" t="s">
        <v>45</v>
      </c>
      <c r="O172" s="66"/>
      <c r="P172" s="185">
        <f t="shared" si="31"/>
        <v>0</v>
      </c>
      <c r="Q172" s="185">
        <v>0</v>
      </c>
      <c r="R172" s="185">
        <f t="shared" si="32"/>
        <v>0</v>
      </c>
      <c r="S172" s="185">
        <v>0</v>
      </c>
      <c r="T172" s="186">
        <f t="shared" si="33"/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87" t="s">
        <v>186</v>
      </c>
      <c r="AT172" s="187" t="s">
        <v>181</v>
      </c>
      <c r="AU172" s="187" t="s">
        <v>84</v>
      </c>
      <c r="AY172" s="19" t="s">
        <v>179</v>
      </c>
      <c r="BE172" s="188">
        <f t="shared" si="34"/>
        <v>0</v>
      </c>
      <c r="BF172" s="188">
        <f t="shared" si="35"/>
        <v>0</v>
      </c>
      <c r="BG172" s="188">
        <f t="shared" si="36"/>
        <v>0</v>
      </c>
      <c r="BH172" s="188">
        <f t="shared" si="37"/>
        <v>0</v>
      </c>
      <c r="BI172" s="188">
        <f t="shared" si="38"/>
        <v>0</v>
      </c>
      <c r="BJ172" s="19" t="s">
        <v>82</v>
      </c>
      <c r="BK172" s="188">
        <f t="shared" si="39"/>
        <v>0</v>
      </c>
      <c r="BL172" s="19" t="s">
        <v>186</v>
      </c>
      <c r="BM172" s="187" t="s">
        <v>919</v>
      </c>
    </row>
    <row r="173" spans="1:65" s="2" customFormat="1" ht="16.5" customHeight="1" x14ac:dyDescent="0.2">
      <c r="A173" s="36"/>
      <c r="B173" s="37"/>
      <c r="C173" s="176" t="s">
        <v>584</v>
      </c>
      <c r="D173" s="176" t="s">
        <v>181</v>
      </c>
      <c r="E173" s="177" t="s">
        <v>1701</v>
      </c>
      <c r="F173" s="178" t="s">
        <v>1702</v>
      </c>
      <c r="G173" s="179" t="s">
        <v>1696</v>
      </c>
      <c r="H173" s="180">
        <v>12</v>
      </c>
      <c r="I173" s="181"/>
      <c r="J173" s="182">
        <f t="shared" si="30"/>
        <v>0</v>
      </c>
      <c r="K173" s="178" t="s">
        <v>19</v>
      </c>
      <c r="L173" s="41"/>
      <c r="M173" s="183" t="s">
        <v>19</v>
      </c>
      <c r="N173" s="184" t="s">
        <v>45</v>
      </c>
      <c r="O173" s="66"/>
      <c r="P173" s="185">
        <f t="shared" si="31"/>
        <v>0</v>
      </c>
      <c r="Q173" s="185">
        <v>0</v>
      </c>
      <c r="R173" s="185">
        <f t="shared" si="32"/>
        <v>0</v>
      </c>
      <c r="S173" s="185">
        <v>0</v>
      </c>
      <c r="T173" s="186">
        <f t="shared" si="33"/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7" t="s">
        <v>186</v>
      </c>
      <c r="AT173" s="187" t="s">
        <v>181</v>
      </c>
      <c r="AU173" s="187" t="s">
        <v>84</v>
      </c>
      <c r="AY173" s="19" t="s">
        <v>179</v>
      </c>
      <c r="BE173" s="188">
        <f t="shared" si="34"/>
        <v>0</v>
      </c>
      <c r="BF173" s="188">
        <f t="shared" si="35"/>
        <v>0</v>
      </c>
      <c r="BG173" s="188">
        <f t="shared" si="36"/>
        <v>0</v>
      </c>
      <c r="BH173" s="188">
        <f t="shared" si="37"/>
        <v>0</v>
      </c>
      <c r="BI173" s="188">
        <f t="shared" si="38"/>
        <v>0</v>
      </c>
      <c r="BJ173" s="19" t="s">
        <v>82</v>
      </c>
      <c r="BK173" s="188">
        <f t="shared" si="39"/>
        <v>0</v>
      </c>
      <c r="BL173" s="19" t="s">
        <v>186</v>
      </c>
      <c r="BM173" s="187" t="s">
        <v>927</v>
      </c>
    </row>
    <row r="174" spans="1:65" s="2" customFormat="1" ht="16.5" customHeight="1" x14ac:dyDescent="0.2">
      <c r="A174" s="36"/>
      <c r="B174" s="37"/>
      <c r="C174" s="176" t="s">
        <v>588</v>
      </c>
      <c r="D174" s="176" t="s">
        <v>181</v>
      </c>
      <c r="E174" s="177" t="s">
        <v>1703</v>
      </c>
      <c r="F174" s="178" t="s">
        <v>1704</v>
      </c>
      <c r="G174" s="179" t="s">
        <v>1696</v>
      </c>
      <c r="H174" s="180">
        <v>4</v>
      </c>
      <c r="I174" s="181"/>
      <c r="J174" s="182">
        <f t="shared" si="30"/>
        <v>0</v>
      </c>
      <c r="K174" s="178" t="s">
        <v>19</v>
      </c>
      <c r="L174" s="41"/>
      <c r="M174" s="183" t="s">
        <v>19</v>
      </c>
      <c r="N174" s="184" t="s">
        <v>45</v>
      </c>
      <c r="O174" s="66"/>
      <c r="P174" s="185">
        <f t="shared" si="31"/>
        <v>0</v>
      </c>
      <c r="Q174" s="185">
        <v>0</v>
      </c>
      <c r="R174" s="185">
        <f t="shared" si="32"/>
        <v>0</v>
      </c>
      <c r="S174" s="185">
        <v>0</v>
      </c>
      <c r="T174" s="186">
        <f t="shared" si="33"/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7" t="s">
        <v>186</v>
      </c>
      <c r="AT174" s="187" t="s">
        <v>181</v>
      </c>
      <c r="AU174" s="187" t="s">
        <v>84</v>
      </c>
      <c r="AY174" s="19" t="s">
        <v>179</v>
      </c>
      <c r="BE174" s="188">
        <f t="shared" si="34"/>
        <v>0</v>
      </c>
      <c r="BF174" s="188">
        <f t="shared" si="35"/>
        <v>0</v>
      </c>
      <c r="BG174" s="188">
        <f t="shared" si="36"/>
        <v>0</v>
      </c>
      <c r="BH174" s="188">
        <f t="shared" si="37"/>
        <v>0</v>
      </c>
      <c r="BI174" s="188">
        <f t="shared" si="38"/>
        <v>0</v>
      </c>
      <c r="BJ174" s="19" t="s">
        <v>82</v>
      </c>
      <c r="BK174" s="188">
        <f t="shared" si="39"/>
        <v>0</v>
      </c>
      <c r="BL174" s="19" t="s">
        <v>186</v>
      </c>
      <c r="BM174" s="187" t="s">
        <v>940</v>
      </c>
    </row>
    <row r="175" spans="1:65" s="2" customFormat="1" ht="16.5" customHeight="1" x14ac:dyDescent="0.2">
      <c r="A175" s="36"/>
      <c r="B175" s="37"/>
      <c r="C175" s="176" t="s">
        <v>596</v>
      </c>
      <c r="D175" s="176" t="s">
        <v>181</v>
      </c>
      <c r="E175" s="177" t="s">
        <v>1705</v>
      </c>
      <c r="F175" s="178" t="s">
        <v>1706</v>
      </c>
      <c r="G175" s="179" t="s">
        <v>1696</v>
      </c>
      <c r="H175" s="180">
        <v>24</v>
      </c>
      <c r="I175" s="181"/>
      <c r="J175" s="182">
        <f t="shared" si="30"/>
        <v>0</v>
      </c>
      <c r="K175" s="178" t="s">
        <v>19</v>
      </c>
      <c r="L175" s="41"/>
      <c r="M175" s="183" t="s">
        <v>19</v>
      </c>
      <c r="N175" s="184" t="s">
        <v>45</v>
      </c>
      <c r="O175" s="66"/>
      <c r="P175" s="185">
        <f t="shared" si="31"/>
        <v>0</v>
      </c>
      <c r="Q175" s="185">
        <v>0</v>
      </c>
      <c r="R175" s="185">
        <f t="shared" si="32"/>
        <v>0</v>
      </c>
      <c r="S175" s="185">
        <v>0</v>
      </c>
      <c r="T175" s="186">
        <f t="shared" si="33"/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87" t="s">
        <v>186</v>
      </c>
      <c r="AT175" s="187" t="s">
        <v>181</v>
      </c>
      <c r="AU175" s="187" t="s">
        <v>84</v>
      </c>
      <c r="AY175" s="19" t="s">
        <v>179</v>
      </c>
      <c r="BE175" s="188">
        <f t="shared" si="34"/>
        <v>0</v>
      </c>
      <c r="BF175" s="188">
        <f t="shared" si="35"/>
        <v>0</v>
      </c>
      <c r="BG175" s="188">
        <f t="shared" si="36"/>
        <v>0</v>
      </c>
      <c r="BH175" s="188">
        <f t="shared" si="37"/>
        <v>0</v>
      </c>
      <c r="BI175" s="188">
        <f t="shared" si="38"/>
        <v>0</v>
      </c>
      <c r="BJ175" s="19" t="s">
        <v>82</v>
      </c>
      <c r="BK175" s="188">
        <f t="shared" si="39"/>
        <v>0</v>
      </c>
      <c r="BL175" s="19" t="s">
        <v>186</v>
      </c>
      <c r="BM175" s="187" t="s">
        <v>954</v>
      </c>
    </row>
    <row r="176" spans="1:65" s="12" customFormat="1" ht="22.9" customHeight="1" x14ac:dyDescent="0.2">
      <c r="B176" s="160"/>
      <c r="C176" s="161"/>
      <c r="D176" s="162" t="s">
        <v>73</v>
      </c>
      <c r="E176" s="174" t="s">
        <v>1707</v>
      </c>
      <c r="F176" s="174" t="s">
        <v>1708</v>
      </c>
      <c r="G176" s="161"/>
      <c r="H176" s="161"/>
      <c r="I176" s="164"/>
      <c r="J176" s="175">
        <f>BK176</f>
        <v>0</v>
      </c>
      <c r="K176" s="161"/>
      <c r="L176" s="166"/>
      <c r="M176" s="167"/>
      <c r="N176" s="168"/>
      <c r="O176" s="168"/>
      <c r="P176" s="169">
        <f>SUM(P177:P178)</f>
        <v>0</v>
      </c>
      <c r="Q176" s="168"/>
      <c r="R176" s="169">
        <f>SUM(R177:R178)</f>
        <v>0</v>
      </c>
      <c r="S176" s="168"/>
      <c r="T176" s="170">
        <f>SUM(T177:T178)</f>
        <v>0</v>
      </c>
      <c r="AR176" s="171" t="s">
        <v>82</v>
      </c>
      <c r="AT176" s="172" t="s">
        <v>73</v>
      </c>
      <c r="AU176" s="172" t="s">
        <v>82</v>
      </c>
      <c r="AY176" s="171" t="s">
        <v>179</v>
      </c>
      <c r="BK176" s="173">
        <f>SUM(BK177:BK178)</f>
        <v>0</v>
      </c>
    </row>
    <row r="177" spans="1:65" s="2" customFormat="1" ht="16.5" customHeight="1" x14ac:dyDescent="0.2">
      <c r="A177" s="36"/>
      <c r="B177" s="37"/>
      <c r="C177" s="176" t="s">
        <v>536</v>
      </c>
      <c r="D177" s="176" t="s">
        <v>181</v>
      </c>
      <c r="E177" s="177" t="s">
        <v>1709</v>
      </c>
      <c r="F177" s="178" t="s">
        <v>1710</v>
      </c>
      <c r="G177" s="179" t="s">
        <v>1188</v>
      </c>
      <c r="H177" s="180">
        <v>1</v>
      </c>
      <c r="I177" s="181"/>
      <c r="J177" s="182">
        <f>ROUND(I177*H177,2)</f>
        <v>0</v>
      </c>
      <c r="K177" s="178" t="s">
        <v>19</v>
      </c>
      <c r="L177" s="41"/>
      <c r="M177" s="183" t="s">
        <v>19</v>
      </c>
      <c r="N177" s="184" t="s">
        <v>45</v>
      </c>
      <c r="O177" s="66"/>
      <c r="P177" s="185">
        <f>O177*H177</f>
        <v>0</v>
      </c>
      <c r="Q177" s="185">
        <v>0</v>
      </c>
      <c r="R177" s="185">
        <f>Q177*H177</f>
        <v>0</v>
      </c>
      <c r="S177" s="185">
        <v>0</v>
      </c>
      <c r="T177" s="18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87" t="s">
        <v>186</v>
      </c>
      <c r="AT177" s="187" t="s">
        <v>181</v>
      </c>
      <c r="AU177" s="187" t="s">
        <v>84</v>
      </c>
      <c r="AY177" s="19" t="s">
        <v>179</v>
      </c>
      <c r="BE177" s="188">
        <f>IF(N177="základní",J177,0)</f>
        <v>0</v>
      </c>
      <c r="BF177" s="188">
        <f>IF(N177="snížená",J177,0)</f>
        <v>0</v>
      </c>
      <c r="BG177" s="188">
        <f>IF(N177="zákl. přenesená",J177,0)</f>
        <v>0</v>
      </c>
      <c r="BH177" s="188">
        <f>IF(N177="sníž. přenesená",J177,0)</f>
        <v>0</v>
      </c>
      <c r="BI177" s="188">
        <f>IF(N177="nulová",J177,0)</f>
        <v>0</v>
      </c>
      <c r="BJ177" s="19" t="s">
        <v>82</v>
      </c>
      <c r="BK177" s="188">
        <f>ROUND(I177*H177,2)</f>
        <v>0</v>
      </c>
      <c r="BL177" s="19" t="s">
        <v>186</v>
      </c>
      <c r="BM177" s="187" t="s">
        <v>964</v>
      </c>
    </row>
    <row r="178" spans="1:65" s="2" customFormat="1" ht="16.5" customHeight="1" x14ac:dyDescent="0.2">
      <c r="A178" s="36"/>
      <c r="B178" s="37"/>
      <c r="C178" s="176" t="s">
        <v>609</v>
      </c>
      <c r="D178" s="176" t="s">
        <v>181</v>
      </c>
      <c r="E178" s="177" t="s">
        <v>1711</v>
      </c>
      <c r="F178" s="178" t="s">
        <v>1712</v>
      </c>
      <c r="G178" s="179" t="s">
        <v>556</v>
      </c>
      <c r="H178" s="180">
        <v>1</v>
      </c>
      <c r="I178" s="181"/>
      <c r="J178" s="182">
        <f>ROUND(I178*H178,2)</f>
        <v>0</v>
      </c>
      <c r="K178" s="178" t="s">
        <v>19</v>
      </c>
      <c r="L178" s="41"/>
      <c r="M178" s="242" t="s">
        <v>19</v>
      </c>
      <c r="N178" s="243" t="s">
        <v>45</v>
      </c>
      <c r="O178" s="244"/>
      <c r="P178" s="245">
        <f>O178*H178</f>
        <v>0</v>
      </c>
      <c r="Q178" s="245">
        <v>0</v>
      </c>
      <c r="R178" s="245">
        <f>Q178*H178</f>
        <v>0</v>
      </c>
      <c r="S178" s="245">
        <v>0</v>
      </c>
      <c r="T178" s="246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7" t="s">
        <v>186</v>
      </c>
      <c r="AT178" s="187" t="s">
        <v>181</v>
      </c>
      <c r="AU178" s="187" t="s">
        <v>84</v>
      </c>
      <c r="AY178" s="19" t="s">
        <v>179</v>
      </c>
      <c r="BE178" s="188">
        <f>IF(N178="základní",J178,0)</f>
        <v>0</v>
      </c>
      <c r="BF178" s="188">
        <f>IF(N178="snížená",J178,0)</f>
        <v>0</v>
      </c>
      <c r="BG178" s="188">
        <f>IF(N178="zákl. přenesená",J178,0)</f>
        <v>0</v>
      </c>
      <c r="BH178" s="188">
        <f>IF(N178="sníž. přenesená",J178,0)</f>
        <v>0</v>
      </c>
      <c r="BI178" s="188">
        <f>IF(N178="nulová",J178,0)</f>
        <v>0</v>
      </c>
      <c r="BJ178" s="19" t="s">
        <v>82</v>
      </c>
      <c r="BK178" s="188">
        <f>ROUND(I178*H178,2)</f>
        <v>0</v>
      </c>
      <c r="BL178" s="19" t="s">
        <v>186</v>
      </c>
      <c r="BM178" s="187" t="s">
        <v>976</v>
      </c>
    </row>
    <row r="179" spans="1:65" s="2" customFormat="1" ht="6.95" customHeight="1" x14ac:dyDescent="0.2">
      <c r="A179" s="36"/>
      <c r="B179" s="49"/>
      <c r="C179" s="50"/>
      <c r="D179" s="50"/>
      <c r="E179" s="50"/>
      <c r="F179" s="50"/>
      <c r="G179" s="50"/>
      <c r="H179" s="50"/>
      <c r="I179" s="50"/>
      <c r="J179" s="50"/>
      <c r="K179" s="50"/>
      <c r="L179" s="41"/>
      <c r="M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</row>
  </sheetData>
  <sheetProtection algorithmName="SHA-512" hashValue="mOWwPrDiJANlBAdPDiDfxtLAvoBbA6EiGLILG1FxalxaZ6WN21ax01bjNj8fyOBrOAdIlRd9pI4tpoFTdIXDcw==" saltValue="H/s+0V4XuBLUBKv8mfGXxOHeK7+NlZBILs55Q0Zt0XmVGfx9XEW7BEBJPJXIukmBxOQKkVl/Ow3kI0a08jI5Xg==" spinCount="100000" sheet="1" objects="1" scenarios="1" formatColumns="0" formatRows="0" autoFilter="0"/>
  <autoFilter ref="C95:K178" xr:uid="{00000000-0009-0000-0000-000003000000}"/>
  <mergeCells count="9">
    <mergeCell ref="E50:H50"/>
    <mergeCell ref="E86:H86"/>
    <mergeCell ref="E88:H88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14"/>
  <sheetViews>
    <sheetView showGridLines="0" topLeftCell="A104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93</v>
      </c>
    </row>
    <row r="3" spans="1:46" s="1" customFormat="1" ht="6.95" customHeight="1" x14ac:dyDescent="0.2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84</v>
      </c>
    </row>
    <row r="4" spans="1:46" s="1" customFormat="1" ht="24.95" customHeight="1" x14ac:dyDescent="0.2">
      <c r="B4" s="22"/>
      <c r="D4" s="106" t="s">
        <v>105</v>
      </c>
      <c r="L4" s="22"/>
      <c r="M4" s="107" t="s">
        <v>10</v>
      </c>
      <c r="AT4" s="19" t="s">
        <v>4</v>
      </c>
    </row>
    <row r="5" spans="1:46" s="1" customFormat="1" ht="6.95" customHeight="1" x14ac:dyDescent="0.2">
      <c r="B5" s="22"/>
      <c r="L5" s="22"/>
    </row>
    <row r="6" spans="1:46" s="1" customFormat="1" ht="12" customHeight="1" x14ac:dyDescent="0.2">
      <c r="B6" s="22"/>
      <c r="D6" s="108" t="s">
        <v>16</v>
      </c>
      <c r="L6" s="22"/>
    </row>
    <row r="7" spans="1:46" s="1" customFormat="1" ht="16.5" customHeight="1" x14ac:dyDescent="0.2">
      <c r="B7" s="22"/>
      <c r="E7" s="391" t="str">
        <f>'Rekapitulace stavby'!K6</f>
        <v>Rekonstrukce ledové plochy Zimního stadionu Žďár nad Sázavou</v>
      </c>
      <c r="F7" s="392"/>
      <c r="G7" s="392"/>
      <c r="H7" s="392"/>
      <c r="L7" s="22"/>
    </row>
    <row r="8" spans="1:46" s="2" customFormat="1" ht="12" customHeight="1" x14ac:dyDescent="0.2">
      <c r="A8" s="36"/>
      <c r="B8" s="41"/>
      <c r="C8" s="36"/>
      <c r="D8" s="108" t="s">
        <v>119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393" t="s">
        <v>1713</v>
      </c>
      <c r="F9" s="394"/>
      <c r="G9" s="394"/>
      <c r="H9" s="394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08" t="s">
        <v>18</v>
      </c>
      <c r="E11" s="36"/>
      <c r="F11" s="110" t="s">
        <v>19</v>
      </c>
      <c r="G11" s="36"/>
      <c r="H11" s="36"/>
      <c r="I11" s="108" t="s">
        <v>20</v>
      </c>
      <c r="J11" s="110" t="s">
        <v>19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08" t="s">
        <v>21</v>
      </c>
      <c r="E12" s="36"/>
      <c r="F12" s="110" t="s">
        <v>37</v>
      </c>
      <c r="G12" s="36"/>
      <c r="H12" s="36"/>
      <c r="I12" s="108" t="s">
        <v>23</v>
      </c>
      <c r="J12" s="111">
        <f>'Rekapitulace stavby'!AN8</f>
        <v>46008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08" t="s">
        <v>24</v>
      </c>
      <c r="E14" s="36"/>
      <c r="F14" s="36"/>
      <c r="G14" s="36"/>
      <c r="H14" s="36"/>
      <c r="I14" s="108" t="s">
        <v>25</v>
      </c>
      <c r="J14" s="110" t="str">
        <f>IF('Rekapitulace stavby'!AN10="","",'Rekapitulace stavby'!AN10)</f>
        <v>00295841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10" t="str">
        <f>IF('Rekapitulace stavby'!E11="","",'Rekapitulace stavby'!E11)</f>
        <v>Město Žďár nad Sázavou</v>
      </c>
      <c r="F15" s="36"/>
      <c r="G15" s="36"/>
      <c r="H15" s="36"/>
      <c r="I15" s="108" t="s">
        <v>28</v>
      </c>
      <c r="J15" s="110" t="str">
        <f>IF('Rekapitulace stavby'!AN11="","",'Rekapitulace stavby'!AN11)</f>
        <v/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08" t="s">
        <v>29</v>
      </c>
      <c r="E17" s="36"/>
      <c r="F17" s="36"/>
      <c r="G17" s="36"/>
      <c r="H17" s="36"/>
      <c r="I17" s="108" t="s">
        <v>25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395" t="str">
        <f>'Rekapitulace stavby'!E14</f>
        <v>Vyplň údaj</v>
      </c>
      <c r="F18" s="396"/>
      <c r="G18" s="396"/>
      <c r="H18" s="396"/>
      <c r="I18" s="108" t="s">
        <v>28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08" t="s">
        <v>31</v>
      </c>
      <c r="E20" s="36"/>
      <c r="F20" s="36"/>
      <c r="G20" s="36"/>
      <c r="H20" s="36"/>
      <c r="I20" s="108" t="s">
        <v>25</v>
      </c>
      <c r="J20" s="110" t="str">
        <f>IF('Rekapitulace stavby'!AN16="","",'Rekapitulace stavby'!AN16)</f>
        <v>26095254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10" t="str">
        <f>IF('Rekapitulace stavby'!E17="","",'Rekapitulace stavby'!E17)</f>
        <v>AS PROJECT s.r.o.</v>
      </c>
      <c r="F21" s="36"/>
      <c r="G21" s="36"/>
      <c r="H21" s="36"/>
      <c r="I21" s="108" t="s">
        <v>28</v>
      </c>
      <c r="J21" s="110" t="str">
        <f>IF('Rekapitulace stavby'!AN17="","",'Rekapitulace stavby'!AN17)</f>
        <v>CZ26095254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08" t="s">
        <v>36</v>
      </c>
      <c r="E23" s="36"/>
      <c r="F23" s="36"/>
      <c r="G23" s="36"/>
      <c r="H23" s="36"/>
      <c r="I23" s="108" t="s">
        <v>25</v>
      </c>
      <c r="J23" s="110" t="str">
        <f>IF('Rekapitulace stavby'!AN19="","",'Rekapitulace stavby'!AN19)</f>
        <v/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10" t="str">
        <f>IF('Rekapitulace stavby'!E20="","",'Rekapitulace stavby'!E20)</f>
        <v xml:space="preserve"> </v>
      </c>
      <c r="F24" s="36"/>
      <c r="G24" s="36"/>
      <c r="H24" s="36"/>
      <c r="I24" s="108" t="s">
        <v>28</v>
      </c>
      <c r="J24" s="110" t="str">
        <f>IF('Rekapitulace stavby'!AN20="","",'Rekapitulace stavby'!AN20)</f>
        <v/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08" t="s">
        <v>38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 x14ac:dyDescent="0.2">
      <c r="A27" s="112"/>
      <c r="B27" s="113"/>
      <c r="C27" s="112"/>
      <c r="D27" s="112"/>
      <c r="E27" s="397" t="s">
        <v>19</v>
      </c>
      <c r="F27" s="397"/>
      <c r="G27" s="397"/>
      <c r="H27" s="39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16" t="s">
        <v>40</v>
      </c>
      <c r="E30" s="36"/>
      <c r="F30" s="36"/>
      <c r="G30" s="36"/>
      <c r="H30" s="36"/>
      <c r="I30" s="36"/>
      <c r="J30" s="117">
        <f>ROUND(J81,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 x14ac:dyDescent="0.2">
      <c r="A32" s="36"/>
      <c r="B32" s="41"/>
      <c r="C32" s="36"/>
      <c r="D32" s="36"/>
      <c r="E32" s="36"/>
      <c r="F32" s="118" t="s">
        <v>42</v>
      </c>
      <c r="G32" s="36"/>
      <c r="H32" s="36"/>
      <c r="I32" s="118" t="s">
        <v>41</v>
      </c>
      <c r="J32" s="118" t="s">
        <v>43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 x14ac:dyDescent="0.2">
      <c r="A33" s="36"/>
      <c r="B33" s="41"/>
      <c r="C33" s="36"/>
      <c r="D33" s="119" t="s">
        <v>44</v>
      </c>
      <c r="E33" s="108" t="s">
        <v>45</v>
      </c>
      <c r="F33" s="120">
        <f>ROUND((SUM(BE81:BE113)),  2)</f>
        <v>0</v>
      </c>
      <c r="G33" s="36"/>
      <c r="H33" s="36"/>
      <c r="I33" s="121">
        <v>0.21</v>
      </c>
      <c r="J33" s="120">
        <f>ROUND(((SUM(BE81:BE113))*I33),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108" t="s">
        <v>46</v>
      </c>
      <c r="F34" s="120">
        <f>ROUND((SUM(BF81:BF113)),  2)</f>
        <v>0</v>
      </c>
      <c r="G34" s="36"/>
      <c r="H34" s="36"/>
      <c r="I34" s="121">
        <v>0.12</v>
      </c>
      <c r="J34" s="120">
        <f>ROUND(((SUM(BF81:BF113))*I34),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 x14ac:dyDescent="0.2">
      <c r="A35" s="36"/>
      <c r="B35" s="41"/>
      <c r="C35" s="36"/>
      <c r="D35" s="36"/>
      <c r="E35" s="108" t="s">
        <v>47</v>
      </c>
      <c r="F35" s="120">
        <f>ROUND((SUM(BG81:BG113)),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 x14ac:dyDescent="0.2">
      <c r="A36" s="36"/>
      <c r="B36" s="41"/>
      <c r="C36" s="36"/>
      <c r="D36" s="36"/>
      <c r="E36" s="108" t="s">
        <v>48</v>
      </c>
      <c r="F36" s="120">
        <f>ROUND((SUM(BH81:BH113)),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08" t="s">
        <v>49</v>
      </c>
      <c r="F37" s="120">
        <f>ROUND((SUM(BI81:BI113)),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22"/>
      <c r="D39" s="123" t="s">
        <v>50</v>
      </c>
      <c r="E39" s="124"/>
      <c r="F39" s="124"/>
      <c r="G39" s="125" t="s">
        <v>51</v>
      </c>
      <c r="H39" s="126" t="s">
        <v>52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 x14ac:dyDescent="0.2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 x14ac:dyDescent="0.2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 x14ac:dyDescent="0.2">
      <c r="A45" s="36"/>
      <c r="B45" s="37"/>
      <c r="C45" s="25" t="s">
        <v>136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 x14ac:dyDescent="0.2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 x14ac:dyDescent="0.2">
      <c r="A48" s="36"/>
      <c r="B48" s="37"/>
      <c r="C48" s="38"/>
      <c r="D48" s="38"/>
      <c r="E48" s="398" t="str">
        <f>E7</f>
        <v>Rekonstrukce ledové plochy Zimního stadionu Žďár nad Sázavou</v>
      </c>
      <c r="F48" s="399"/>
      <c r="G48" s="399"/>
      <c r="H48" s="399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 x14ac:dyDescent="0.2">
      <c r="A49" s="36"/>
      <c r="B49" s="37"/>
      <c r="C49" s="31" t="s">
        <v>119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 x14ac:dyDescent="0.2">
      <c r="A50" s="36"/>
      <c r="B50" s="37"/>
      <c r="C50" s="38"/>
      <c r="D50" s="38"/>
      <c r="E50" s="351" t="str">
        <f>E9</f>
        <v>D.1.9 - Mantinely</v>
      </c>
      <c r="F50" s="400"/>
      <c r="G50" s="400"/>
      <c r="H50" s="400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 x14ac:dyDescent="0.2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>
        <f>IF(J12="","",J12)</f>
        <v>46008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 x14ac:dyDescent="0.2">
      <c r="A54" s="36"/>
      <c r="B54" s="37"/>
      <c r="C54" s="31" t="s">
        <v>24</v>
      </c>
      <c r="D54" s="38"/>
      <c r="E54" s="38"/>
      <c r="F54" s="29" t="str">
        <f>E15</f>
        <v>Město Žďár nad Sázavou</v>
      </c>
      <c r="G54" s="38"/>
      <c r="H54" s="38"/>
      <c r="I54" s="31" t="s">
        <v>31</v>
      </c>
      <c r="J54" s="34" t="str">
        <f>E21</f>
        <v>AS PROJECT s.r.o.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 x14ac:dyDescent="0.2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36</v>
      </c>
      <c r="J55" s="34" t="str">
        <f>E24</f>
        <v xml:space="preserve"> 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 x14ac:dyDescent="0.2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 x14ac:dyDescent="0.2">
      <c r="A57" s="36"/>
      <c r="B57" s="37"/>
      <c r="C57" s="133" t="s">
        <v>137</v>
      </c>
      <c r="D57" s="134"/>
      <c r="E57" s="134"/>
      <c r="F57" s="134"/>
      <c r="G57" s="134"/>
      <c r="H57" s="134"/>
      <c r="I57" s="134"/>
      <c r="J57" s="135" t="s">
        <v>138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 x14ac:dyDescent="0.2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 x14ac:dyDescent="0.2">
      <c r="A59" s="36"/>
      <c r="B59" s="37"/>
      <c r="C59" s="136" t="s">
        <v>72</v>
      </c>
      <c r="D59" s="38"/>
      <c r="E59" s="38"/>
      <c r="F59" s="38"/>
      <c r="G59" s="38"/>
      <c r="H59" s="38"/>
      <c r="I59" s="38"/>
      <c r="J59" s="79">
        <f>J81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139</v>
      </c>
    </row>
    <row r="60" spans="1:47" s="9" customFormat="1" ht="24.95" customHeight="1" x14ac:dyDescent="0.2">
      <c r="B60" s="137"/>
      <c r="C60" s="138"/>
      <c r="D60" s="139" t="s">
        <v>1714</v>
      </c>
      <c r="E60" s="140"/>
      <c r="F60" s="140"/>
      <c r="G60" s="140"/>
      <c r="H60" s="140"/>
      <c r="I60" s="140"/>
      <c r="J60" s="141">
        <f>J82</f>
        <v>0</v>
      </c>
      <c r="K60" s="138"/>
      <c r="L60" s="142"/>
    </row>
    <row r="61" spans="1:47" s="9" customFormat="1" ht="24.95" customHeight="1" x14ac:dyDescent="0.2">
      <c r="B61" s="137"/>
      <c r="C61" s="138"/>
      <c r="D61" s="139" t="s">
        <v>1715</v>
      </c>
      <c r="E61" s="140"/>
      <c r="F61" s="140"/>
      <c r="G61" s="140"/>
      <c r="H61" s="140"/>
      <c r="I61" s="140"/>
      <c r="J61" s="141">
        <f>J109</f>
        <v>0</v>
      </c>
      <c r="K61" s="138"/>
      <c r="L61" s="142"/>
    </row>
    <row r="62" spans="1:47" s="2" customFormat="1" ht="21.75" customHeight="1" x14ac:dyDescent="0.2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09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6.95" customHeight="1" x14ac:dyDescent="0.2">
      <c r="A63" s="36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109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7" spans="1:31" s="2" customFormat="1" ht="6.95" customHeight="1" x14ac:dyDescent="0.2">
      <c r="A67" s="36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09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24.95" customHeight="1" x14ac:dyDescent="0.2">
      <c r="A68" s="36"/>
      <c r="B68" s="37"/>
      <c r="C68" s="25" t="s">
        <v>164</v>
      </c>
      <c r="D68" s="38"/>
      <c r="E68" s="38"/>
      <c r="F68" s="38"/>
      <c r="G68" s="38"/>
      <c r="H68" s="38"/>
      <c r="I68" s="38"/>
      <c r="J68" s="38"/>
      <c r="K68" s="38"/>
      <c r="L68" s="109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 x14ac:dyDescent="0.2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09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12" customHeight="1" x14ac:dyDescent="0.2">
      <c r="A70" s="36"/>
      <c r="B70" s="37"/>
      <c r="C70" s="31" t="s">
        <v>16</v>
      </c>
      <c r="D70" s="38"/>
      <c r="E70" s="38"/>
      <c r="F70" s="38"/>
      <c r="G70" s="38"/>
      <c r="H70" s="38"/>
      <c r="I70" s="38"/>
      <c r="J70" s="38"/>
      <c r="K70" s="38"/>
      <c r="L70" s="109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6.5" customHeight="1" x14ac:dyDescent="0.2">
      <c r="A71" s="36"/>
      <c r="B71" s="37"/>
      <c r="C71" s="38"/>
      <c r="D71" s="38"/>
      <c r="E71" s="398" t="str">
        <f>E7</f>
        <v>Rekonstrukce ledové plochy Zimního stadionu Žďár nad Sázavou</v>
      </c>
      <c r="F71" s="399"/>
      <c r="G71" s="399"/>
      <c r="H71" s="399"/>
      <c r="I71" s="38"/>
      <c r="J71" s="38"/>
      <c r="K71" s="38"/>
      <c r="L71" s="109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 x14ac:dyDescent="0.2">
      <c r="A72" s="36"/>
      <c r="B72" s="37"/>
      <c r="C72" s="31" t="s">
        <v>119</v>
      </c>
      <c r="D72" s="38"/>
      <c r="E72" s="38"/>
      <c r="F72" s="38"/>
      <c r="G72" s="38"/>
      <c r="H72" s="38"/>
      <c r="I72" s="38"/>
      <c r="J72" s="38"/>
      <c r="K72" s="38"/>
      <c r="L72" s="109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 x14ac:dyDescent="0.2">
      <c r="A73" s="36"/>
      <c r="B73" s="37"/>
      <c r="C73" s="38"/>
      <c r="D73" s="38"/>
      <c r="E73" s="351" t="str">
        <f>E9</f>
        <v>D.1.9 - Mantinely</v>
      </c>
      <c r="F73" s="400"/>
      <c r="G73" s="400"/>
      <c r="H73" s="400"/>
      <c r="I73" s="38"/>
      <c r="J73" s="38"/>
      <c r="K73" s="38"/>
      <c r="L73" s="109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 x14ac:dyDescent="0.2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9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 x14ac:dyDescent="0.2">
      <c r="A75" s="36"/>
      <c r="B75" s="37"/>
      <c r="C75" s="31" t="s">
        <v>21</v>
      </c>
      <c r="D75" s="38"/>
      <c r="E75" s="38"/>
      <c r="F75" s="29" t="str">
        <f>F12</f>
        <v xml:space="preserve"> </v>
      </c>
      <c r="G75" s="38"/>
      <c r="H75" s="38"/>
      <c r="I75" s="31" t="s">
        <v>23</v>
      </c>
      <c r="J75" s="61">
        <f>IF(J12="","",J12)</f>
        <v>46008</v>
      </c>
      <c r="K75" s="38"/>
      <c r="L75" s="109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 x14ac:dyDescent="0.2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9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5.2" customHeight="1" x14ac:dyDescent="0.2">
      <c r="A77" s="36"/>
      <c r="B77" s="37"/>
      <c r="C77" s="31" t="s">
        <v>24</v>
      </c>
      <c r="D77" s="38"/>
      <c r="E77" s="38"/>
      <c r="F77" s="29" t="str">
        <f>E15</f>
        <v>Město Žďár nad Sázavou</v>
      </c>
      <c r="G77" s="38"/>
      <c r="H77" s="38"/>
      <c r="I77" s="31" t="s">
        <v>31</v>
      </c>
      <c r="J77" s="34" t="str">
        <f>E21</f>
        <v>AS PROJECT s.r.o.</v>
      </c>
      <c r="K77" s="38"/>
      <c r="L77" s="109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5.2" customHeight="1" x14ac:dyDescent="0.2">
      <c r="A78" s="36"/>
      <c r="B78" s="37"/>
      <c r="C78" s="31" t="s">
        <v>29</v>
      </c>
      <c r="D78" s="38"/>
      <c r="E78" s="38"/>
      <c r="F78" s="29" t="str">
        <f>IF(E18="","",E18)</f>
        <v>Vyplň údaj</v>
      </c>
      <c r="G78" s="38"/>
      <c r="H78" s="38"/>
      <c r="I78" s="31" t="s">
        <v>36</v>
      </c>
      <c r="J78" s="34" t="str">
        <f>E24</f>
        <v xml:space="preserve"> </v>
      </c>
      <c r="K78" s="38"/>
      <c r="L78" s="109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0.35" customHeight="1" x14ac:dyDescent="0.2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9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11" customFormat="1" ht="29.25" customHeight="1" x14ac:dyDescent="0.2">
      <c r="A80" s="149"/>
      <c r="B80" s="150"/>
      <c r="C80" s="151" t="s">
        <v>165</v>
      </c>
      <c r="D80" s="152" t="s">
        <v>59</v>
      </c>
      <c r="E80" s="152" t="s">
        <v>55</v>
      </c>
      <c r="F80" s="152" t="s">
        <v>56</v>
      </c>
      <c r="G80" s="152" t="s">
        <v>166</v>
      </c>
      <c r="H80" s="152" t="s">
        <v>167</v>
      </c>
      <c r="I80" s="152" t="s">
        <v>168</v>
      </c>
      <c r="J80" s="152" t="s">
        <v>138</v>
      </c>
      <c r="K80" s="153" t="s">
        <v>169</v>
      </c>
      <c r="L80" s="154"/>
      <c r="M80" s="70" t="s">
        <v>19</v>
      </c>
      <c r="N80" s="71" t="s">
        <v>44</v>
      </c>
      <c r="O80" s="71" t="s">
        <v>170</v>
      </c>
      <c r="P80" s="71" t="s">
        <v>171</v>
      </c>
      <c r="Q80" s="71" t="s">
        <v>172</v>
      </c>
      <c r="R80" s="71" t="s">
        <v>173</v>
      </c>
      <c r="S80" s="71" t="s">
        <v>174</v>
      </c>
      <c r="T80" s="72" t="s">
        <v>175</v>
      </c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</row>
    <row r="81" spans="1:65" s="2" customFormat="1" ht="22.9" customHeight="1" x14ac:dyDescent="0.25">
      <c r="A81" s="36"/>
      <c r="B81" s="37"/>
      <c r="C81" s="77" t="s">
        <v>176</v>
      </c>
      <c r="D81" s="38"/>
      <c r="E81" s="38"/>
      <c r="F81" s="38"/>
      <c r="G81" s="38"/>
      <c r="H81" s="38"/>
      <c r="I81" s="38"/>
      <c r="J81" s="155">
        <f>BK81</f>
        <v>0</v>
      </c>
      <c r="K81" s="38"/>
      <c r="L81" s="41"/>
      <c r="M81" s="73"/>
      <c r="N81" s="156"/>
      <c r="O81" s="74"/>
      <c r="P81" s="157">
        <f>P82+P109</f>
        <v>0</v>
      </c>
      <c r="Q81" s="74"/>
      <c r="R81" s="157">
        <f>R82+R109</f>
        <v>0</v>
      </c>
      <c r="S81" s="74"/>
      <c r="T81" s="158">
        <f>T82+T109</f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T81" s="19" t="s">
        <v>73</v>
      </c>
      <c r="AU81" s="19" t="s">
        <v>139</v>
      </c>
      <c r="BK81" s="159">
        <f>BK82+BK109</f>
        <v>0</v>
      </c>
    </row>
    <row r="82" spans="1:65" s="12" customFormat="1" ht="25.9" customHeight="1" x14ac:dyDescent="0.2">
      <c r="B82" s="160"/>
      <c r="C82" s="161"/>
      <c r="D82" s="162" t="s">
        <v>73</v>
      </c>
      <c r="E82" s="163" t="s">
        <v>1716</v>
      </c>
      <c r="F82" s="163" t="s">
        <v>1717</v>
      </c>
      <c r="G82" s="161"/>
      <c r="H82" s="161"/>
      <c r="I82" s="164"/>
      <c r="J82" s="165">
        <f>BK82</f>
        <v>0</v>
      </c>
      <c r="K82" s="161"/>
      <c r="L82" s="166"/>
      <c r="M82" s="167"/>
      <c r="N82" s="168"/>
      <c r="O82" s="168"/>
      <c r="P82" s="169">
        <f>SUM(P83:P108)</f>
        <v>0</v>
      </c>
      <c r="Q82" s="168"/>
      <c r="R82" s="169">
        <f>SUM(R83:R108)</f>
        <v>0</v>
      </c>
      <c r="S82" s="168"/>
      <c r="T82" s="170">
        <f>SUM(T83:T108)</f>
        <v>0</v>
      </c>
      <c r="AR82" s="171" t="s">
        <v>84</v>
      </c>
      <c r="AT82" s="172" t="s">
        <v>73</v>
      </c>
      <c r="AU82" s="172" t="s">
        <v>74</v>
      </c>
      <c r="AY82" s="171" t="s">
        <v>179</v>
      </c>
      <c r="BK82" s="173">
        <f>SUM(BK83:BK108)</f>
        <v>0</v>
      </c>
    </row>
    <row r="83" spans="1:65" s="2" customFormat="1" ht="24.2" customHeight="1" x14ac:dyDescent="0.2">
      <c r="A83" s="36"/>
      <c r="B83" s="37"/>
      <c r="C83" s="176" t="s">
        <v>82</v>
      </c>
      <c r="D83" s="176" t="s">
        <v>181</v>
      </c>
      <c r="E83" s="177" t="s">
        <v>1718</v>
      </c>
      <c r="F83" s="178" t="s">
        <v>1719</v>
      </c>
      <c r="G83" s="179" t="s">
        <v>1658</v>
      </c>
      <c r="H83" s="180">
        <v>162</v>
      </c>
      <c r="I83" s="181"/>
      <c r="J83" s="182">
        <f>ROUND(I83*H83,2)</f>
        <v>0</v>
      </c>
      <c r="K83" s="178" t="s">
        <v>19</v>
      </c>
      <c r="L83" s="41"/>
      <c r="M83" s="183" t="s">
        <v>19</v>
      </c>
      <c r="N83" s="184" t="s">
        <v>45</v>
      </c>
      <c r="O83" s="66"/>
      <c r="P83" s="185">
        <f>O83*H83</f>
        <v>0</v>
      </c>
      <c r="Q83" s="185">
        <v>0</v>
      </c>
      <c r="R83" s="185">
        <f>Q83*H83</f>
        <v>0</v>
      </c>
      <c r="S83" s="185">
        <v>0</v>
      </c>
      <c r="T83" s="186">
        <f>S83*H83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R83" s="187" t="s">
        <v>287</v>
      </c>
      <c r="AT83" s="187" t="s">
        <v>181</v>
      </c>
      <c r="AU83" s="187" t="s">
        <v>82</v>
      </c>
      <c r="AY83" s="19" t="s">
        <v>179</v>
      </c>
      <c r="BE83" s="188">
        <f>IF(N83="základní",J83,0)</f>
        <v>0</v>
      </c>
      <c r="BF83" s="188">
        <f>IF(N83="snížená",J83,0)</f>
        <v>0</v>
      </c>
      <c r="BG83" s="188">
        <f>IF(N83="zákl. přenesená",J83,0)</f>
        <v>0</v>
      </c>
      <c r="BH83" s="188">
        <f>IF(N83="sníž. přenesená",J83,0)</f>
        <v>0</v>
      </c>
      <c r="BI83" s="188">
        <f>IF(N83="nulová",J83,0)</f>
        <v>0</v>
      </c>
      <c r="BJ83" s="19" t="s">
        <v>82</v>
      </c>
      <c r="BK83" s="188">
        <f>ROUND(I83*H83,2)</f>
        <v>0</v>
      </c>
      <c r="BL83" s="19" t="s">
        <v>287</v>
      </c>
      <c r="BM83" s="187" t="s">
        <v>84</v>
      </c>
    </row>
    <row r="84" spans="1:65" s="2" customFormat="1" ht="29.25" x14ac:dyDescent="0.2">
      <c r="A84" s="36"/>
      <c r="B84" s="37"/>
      <c r="C84" s="38"/>
      <c r="D84" s="196" t="s">
        <v>300</v>
      </c>
      <c r="E84" s="38"/>
      <c r="F84" s="237" t="s">
        <v>1720</v>
      </c>
      <c r="G84" s="38"/>
      <c r="H84" s="38"/>
      <c r="I84" s="191"/>
      <c r="J84" s="38"/>
      <c r="K84" s="38"/>
      <c r="L84" s="41"/>
      <c r="M84" s="192"/>
      <c r="N84" s="193"/>
      <c r="O84" s="66"/>
      <c r="P84" s="66"/>
      <c r="Q84" s="66"/>
      <c r="R84" s="66"/>
      <c r="S84" s="66"/>
      <c r="T84" s="67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T84" s="19" t="s">
        <v>300</v>
      </c>
      <c r="AU84" s="19" t="s">
        <v>82</v>
      </c>
    </row>
    <row r="85" spans="1:65" s="2" customFormat="1" ht="24.2" customHeight="1" x14ac:dyDescent="0.2">
      <c r="A85" s="36"/>
      <c r="B85" s="37"/>
      <c r="C85" s="176" t="s">
        <v>84</v>
      </c>
      <c r="D85" s="176" t="s">
        <v>181</v>
      </c>
      <c r="E85" s="177" t="s">
        <v>1721</v>
      </c>
      <c r="F85" s="178" t="s">
        <v>1722</v>
      </c>
      <c r="G85" s="179" t="s">
        <v>99</v>
      </c>
      <c r="H85" s="180">
        <v>320</v>
      </c>
      <c r="I85" s="181"/>
      <c r="J85" s="182">
        <f>ROUND(I85*H85,2)</f>
        <v>0</v>
      </c>
      <c r="K85" s="178" t="s">
        <v>19</v>
      </c>
      <c r="L85" s="41"/>
      <c r="M85" s="183" t="s">
        <v>19</v>
      </c>
      <c r="N85" s="184" t="s">
        <v>45</v>
      </c>
      <c r="O85" s="66"/>
      <c r="P85" s="185">
        <f>O85*H85</f>
        <v>0</v>
      </c>
      <c r="Q85" s="185">
        <v>0</v>
      </c>
      <c r="R85" s="185">
        <f>Q85*H85</f>
        <v>0</v>
      </c>
      <c r="S85" s="185">
        <v>0</v>
      </c>
      <c r="T85" s="186">
        <f>S85*H85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R85" s="187" t="s">
        <v>287</v>
      </c>
      <c r="AT85" s="187" t="s">
        <v>181</v>
      </c>
      <c r="AU85" s="187" t="s">
        <v>82</v>
      </c>
      <c r="AY85" s="19" t="s">
        <v>179</v>
      </c>
      <c r="BE85" s="188">
        <f>IF(N85="základní",J85,0)</f>
        <v>0</v>
      </c>
      <c r="BF85" s="188">
        <f>IF(N85="snížená",J85,0)</f>
        <v>0</v>
      </c>
      <c r="BG85" s="188">
        <f>IF(N85="zákl. přenesená",J85,0)</f>
        <v>0</v>
      </c>
      <c r="BH85" s="188">
        <f>IF(N85="sníž. přenesená",J85,0)</f>
        <v>0</v>
      </c>
      <c r="BI85" s="188">
        <f>IF(N85="nulová",J85,0)</f>
        <v>0</v>
      </c>
      <c r="BJ85" s="19" t="s">
        <v>82</v>
      </c>
      <c r="BK85" s="188">
        <f>ROUND(I85*H85,2)</f>
        <v>0</v>
      </c>
      <c r="BL85" s="19" t="s">
        <v>287</v>
      </c>
      <c r="BM85" s="187" t="s">
        <v>186</v>
      </c>
    </row>
    <row r="86" spans="1:65" s="2" customFormat="1" ht="29.25" x14ac:dyDescent="0.2">
      <c r="A86" s="36"/>
      <c r="B86" s="37"/>
      <c r="C86" s="38"/>
      <c r="D86" s="196" t="s">
        <v>300</v>
      </c>
      <c r="E86" s="38"/>
      <c r="F86" s="237" t="s">
        <v>1720</v>
      </c>
      <c r="G86" s="38"/>
      <c r="H86" s="38"/>
      <c r="I86" s="191"/>
      <c r="J86" s="38"/>
      <c r="K86" s="38"/>
      <c r="L86" s="41"/>
      <c r="M86" s="192"/>
      <c r="N86" s="193"/>
      <c r="O86" s="66"/>
      <c r="P86" s="66"/>
      <c r="Q86" s="66"/>
      <c r="R86" s="66"/>
      <c r="S86" s="66"/>
      <c r="T86" s="67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9" t="s">
        <v>300</v>
      </c>
      <c r="AU86" s="19" t="s">
        <v>82</v>
      </c>
    </row>
    <row r="87" spans="1:65" s="2" customFormat="1" ht="16.5" customHeight="1" x14ac:dyDescent="0.2">
      <c r="A87" s="36"/>
      <c r="B87" s="37"/>
      <c r="C87" s="176" t="s">
        <v>101</v>
      </c>
      <c r="D87" s="176" t="s">
        <v>181</v>
      </c>
      <c r="E87" s="177" t="s">
        <v>1723</v>
      </c>
      <c r="F87" s="178" t="s">
        <v>1724</v>
      </c>
      <c r="G87" s="179" t="s">
        <v>1658</v>
      </c>
      <c r="H87" s="180">
        <v>162</v>
      </c>
      <c r="I87" s="181"/>
      <c r="J87" s="182">
        <f>ROUND(I87*H87,2)</f>
        <v>0</v>
      </c>
      <c r="K87" s="178" t="s">
        <v>19</v>
      </c>
      <c r="L87" s="41"/>
      <c r="M87" s="183" t="s">
        <v>19</v>
      </c>
      <c r="N87" s="184" t="s">
        <v>45</v>
      </c>
      <c r="O87" s="66"/>
      <c r="P87" s="185">
        <f>O87*H87</f>
        <v>0</v>
      </c>
      <c r="Q87" s="185">
        <v>0</v>
      </c>
      <c r="R87" s="185">
        <f>Q87*H87</f>
        <v>0</v>
      </c>
      <c r="S87" s="185">
        <v>0</v>
      </c>
      <c r="T87" s="186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87" t="s">
        <v>287</v>
      </c>
      <c r="AT87" s="187" t="s">
        <v>181</v>
      </c>
      <c r="AU87" s="187" t="s">
        <v>82</v>
      </c>
      <c r="AY87" s="19" t="s">
        <v>179</v>
      </c>
      <c r="BE87" s="188">
        <f>IF(N87="základní",J87,0)</f>
        <v>0</v>
      </c>
      <c r="BF87" s="188">
        <f>IF(N87="snížená",J87,0)</f>
        <v>0</v>
      </c>
      <c r="BG87" s="188">
        <f>IF(N87="zákl. přenesená",J87,0)</f>
        <v>0</v>
      </c>
      <c r="BH87" s="188">
        <f>IF(N87="sníž. přenesená",J87,0)</f>
        <v>0</v>
      </c>
      <c r="BI87" s="188">
        <f>IF(N87="nulová",J87,0)</f>
        <v>0</v>
      </c>
      <c r="BJ87" s="19" t="s">
        <v>82</v>
      </c>
      <c r="BK87" s="188">
        <f>ROUND(I87*H87,2)</f>
        <v>0</v>
      </c>
      <c r="BL87" s="19" t="s">
        <v>287</v>
      </c>
      <c r="BM87" s="187" t="s">
        <v>225</v>
      </c>
    </row>
    <row r="88" spans="1:65" s="2" customFormat="1" ht="29.25" x14ac:dyDescent="0.2">
      <c r="A88" s="36"/>
      <c r="B88" s="37"/>
      <c r="C88" s="38"/>
      <c r="D88" s="196" t="s">
        <v>300</v>
      </c>
      <c r="E88" s="38"/>
      <c r="F88" s="237" t="s">
        <v>1720</v>
      </c>
      <c r="G88" s="38"/>
      <c r="H88" s="38"/>
      <c r="I88" s="191"/>
      <c r="J88" s="38"/>
      <c r="K88" s="38"/>
      <c r="L88" s="41"/>
      <c r="M88" s="192"/>
      <c r="N88" s="193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300</v>
      </c>
      <c r="AU88" s="19" t="s">
        <v>82</v>
      </c>
    </row>
    <row r="89" spans="1:65" s="2" customFormat="1" ht="24.2" customHeight="1" x14ac:dyDescent="0.2">
      <c r="A89" s="36"/>
      <c r="B89" s="37"/>
      <c r="C89" s="176" t="s">
        <v>186</v>
      </c>
      <c r="D89" s="176" t="s">
        <v>181</v>
      </c>
      <c r="E89" s="177" t="s">
        <v>1725</v>
      </c>
      <c r="F89" s="178" t="s">
        <v>1726</v>
      </c>
      <c r="G89" s="179" t="s">
        <v>99</v>
      </c>
      <c r="H89" s="180">
        <v>385</v>
      </c>
      <c r="I89" s="181"/>
      <c r="J89" s="182">
        <f>ROUND(I89*H89,2)</f>
        <v>0</v>
      </c>
      <c r="K89" s="178" t="s">
        <v>19</v>
      </c>
      <c r="L89" s="41"/>
      <c r="M89" s="183" t="s">
        <v>19</v>
      </c>
      <c r="N89" s="184" t="s">
        <v>45</v>
      </c>
      <c r="O89" s="66"/>
      <c r="P89" s="185">
        <f>O89*H89</f>
        <v>0</v>
      </c>
      <c r="Q89" s="185">
        <v>0</v>
      </c>
      <c r="R89" s="185">
        <f>Q89*H89</f>
        <v>0</v>
      </c>
      <c r="S89" s="185">
        <v>0</v>
      </c>
      <c r="T89" s="186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7" t="s">
        <v>287</v>
      </c>
      <c r="AT89" s="187" t="s">
        <v>181</v>
      </c>
      <c r="AU89" s="187" t="s">
        <v>82</v>
      </c>
      <c r="AY89" s="19" t="s">
        <v>179</v>
      </c>
      <c r="BE89" s="188">
        <f>IF(N89="základní",J89,0)</f>
        <v>0</v>
      </c>
      <c r="BF89" s="188">
        <f>IF(N89="snížená",J89,0)</f>
        <v>0</v>
      </c>
      <c r="BG89" s="188">
        <f>IF(N89="zákl. přenesená",J89,0)</f>
        <v>0</v>
      </c>
      <c r="BH89" s="188">
        <f>IF(N89="sníž. přenesená",J89,0)</f>
        <v>0</v>
      </c>
      <c r="BI89" s="188">
        <f>IF(N89="nulová",J89,0)</f>
        <v>0</v>
      </c>
      <c r="BJ89" s="19" t="s">
        <v>82</v>
      </c>
      <c r="BK89" s="188">
        <f>ROUND(I89*H89,2)</f>
        <v>0</v>
      </c>
      <c r="BL89" s="19" t="s">
        <v>287</v>
      </c>
      <c r="BM89" s="187" t="s">
        <v>235</v>
      </c>
    </row>
    <row r="90" spans="1:65" s="2" customFormat="1" ht="29.25" x14ac:dyDescent="0.2">
      <c r="A90" s="36"/>
      <c r="B90" s="37"/>
      <c r="C90" s="38"/>
      <c r="D90" s="196" t="s">
        <v>300</v>
      </c>
      <c r="E90" s="38"/>
      <c r="F90" s="237" t="s">
        <v>1720</v>
      </c>
      <c r="G90" s="38"/>
      <c r="H90" s="38"/>
      <c r="I90" s="191"/>
      <c r="J90" s="38"/>
      <c r="K90" s="38"/>
      <c r="L90" s="41"/>
      <c r="M90" s="192"/>
      <c r="N90" s="193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300</v>
      </c>
      <c r="AU90" s="19" t="s">
        <v>82</v>
      </c>
    </row>
    <row r="91" spans="1:65" s="2" customFormat="1" ht="24.2" customHeight="1" x14ac:dyDescent="0.2">
      <c r="A91" s="36"/>
      <c r="B91" s="37"/>
      <c r="C91" s="176" t="s">
        <v>219</v>
      </c>
      <c r="D91" s="176" t="s">
        <v>181</v>
      </c>
      <c r="E91" s="177" t="s">
        <v>1727</v>
      </c>
      <c r="F91" s="178" t="s">
        <v>1728</v>
      </c>
      <c r="G91" s="179" t="s">
        <v>556</v>
      </c>
      <c r="H91" s="180">
        <v>2</v>
      </c>
      <c r="I91" s="181"/>
      <c r="J91" s="182">
        <f>ROUND(I91*H91,2)</f>
        <v>0</v>
      </c>
      <c r="K91" s="178" t="s">
        <v>19</v>
      </c>
      <c r="L91" s="41"/>
      <c r="M91" s="183" t="s">
        <v>19</v>
      </c>
      <c r="N91" s="184" t="s">
        <v>45</v>
      </c>
      <c r="O91" s="66"/>
      <c r="P91" s="185">
        <f>O91*H91</f>
        <v>0</v>
      </c>
      <c r="Q91" s="185">
        <v>0</v>
      </c>
      <c r="R91" s="185">
        <f>Q91*H91</f>
        <v>0</v>
      </c>
      <c r="S91" s="185">
        <v>0</v>
      </c>
      <c r="T91" s="186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7" t="s">
        <v>287</v>
      </c>
      <c r="AT91" s="187" t="s">
        <v>181</v>
      </c>
      <c r="AU91" s="187" t="s">
        <v>82</v>
      </c>
      <c r="AY91" s="19" t="s">
        <v>179</v>
      </c>
      <c r="BE91" s="188">
        <f>IF(N91="základní",J91,0)</f>
        <v>0</v>
      </c>
      <c r="BF91" s="188">
        <f>IF(N91="snížená",J91,0)</f>
        <v>0</v>
      </c>
      <c r="BG91" s="188">
        <f>IF(N91="zákl. přenesená",J91,0)</f>
        <v>0</v>
      </c>
      <c r="BH91" s="188">
        <f>IF(N91="sníž. přenesená",J91,0)</f>
        <v>0</v>
      </c>
      <c r="BI91" s="188">
        <f>IF(N91="nulová",J91,0)</f>
        <v>0</v>
      </c>
      <c r="BJ91" s="19" t="s">
        <v>82</v>
      </c>
      <c r="BK91" s="188">
        <f>ROUND(I91*H91,2)</f>
        <v>0</v>
      </c>
      <c r="BL91" s="19" t="s">
        <v>287</v>
      </c>
      <c r="BM91" s="187" t="s">
        <v>247</v>
      </c>
    </row>
    <row r="92" spans="1:65" s="2" customFormat="1" ht="29.25" x14ac:dyDescent="0.2">
      <c r="A92" s="36"/>
      <c r="B92" s="37"/>
      <c r="C92" s="38"/>
      <c r="D92" s="196" t="s">
        <v>300</v>
      </c>
      <c r="E92" s="38"/>
      <c r="F92" s="237" t="s">
        <v>1720</v>
      </c>
      <c r="G92" s="38"/>
      <c r="H92" s="38"/>
      <c r="I92" s="191"/>
      <c r="J92" s="38"/>
      <c r="K92" s="38"/>
      <c r="L92" s="41"/>
      <c r="M92" s="192"/>
      <c r="N92" s="193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300</v>
      </c>
      <c r="AU92" s="19" t="s">
        <v>82</v>
      </c>
    </row>
    <row r="93" spans="1:65" s="2" customFormat="1" ht="24.2" customHeight="1" x14ac:dyDescent="0.2">
      <c r="A93" s="36"/>
      <c r="B93" s="37"/>
      <c r="C93" s="176" t="s">
        <v>225</v>
      </c>
      <c r="D93" s="176" t="s">
        <v>181</v>
      </c>
      <c r="E93" s="177" t="s">
        <v>1729</v>
      </c>
      <c r="F93" s="178" t="s">
        <v>1730</v>
      </c>
      <c r="G93" s="179" t="s">
        <v>556</v>
      </c>
      <c r="H93" s="180">
        <v>2</v>
      </c>
      <c r="I93" s="181"/>
      <c r="J93" s="182">
        <f>ROUND(I93*H93,2)</f>
        <v>0</v>
      </c>
      <c r="K93" s="178" t="s">
        <v>19</v>
      </c>
      <c r="L93" s="41"/>
      <c r="M93" s="183" t="s">
        <v>19</v>
      </c>
      <c r="N93" s="184" t="s">
        <v>45</v>
      </c>
      <c r="O93" s="66"/>
      <c r="P93" s="185">
        <f>O93*H93</f>
        <v>0</v>
      </c>
      <c r="Q93" s="185">
        <v>0</v>
      </c>
      <c r="R93" s="185">
        <f>Q93*H93</f>
        <v>0</v>
      </c>
      <c r="S93" s="185">
        <v>0</v>
      </c>
      <c r="T93" s="186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7" t="s">
        <v>287</v>
      </c>
      <c r="AT93" s="187" t="s">
        <v>181</v>
      </c>
      <c r="AU93" s="187" t="s">
        <v>82</v>
      </c>
      <c r="AY93" s="19" t="s">
        <v>179</v>
      </c>
      <c r="BE93" s="188">
        <f>IF(N93="základní",J93,0)</f>
        <v>0</v>
      </c>
      <c r="BF93" s="188">
        <f>IF(N93="snížená",J93,0)</f>
        <v>0</v>
      </c>
      <c r="BG93" s="188">
        <f>IF(N93="zákl. přenesená",J93,0)</f>
        <v>0</v>
      </c>
      <c r="BH93" s="188">
        <f>IF(N93="sníž. přenesená",J93,0)</f>
        <v>0</v>
      </c>
      <c r="BI93" s="188">
        <f>IF(N93="nulová",J93,0)</f>
        <v>0</v>
      </c>
      <c r="BJ93" s="19" t="s">
        <v>82</v>
      </c>
      <c r="BK93" s="188">
        <f>ROUND(I93*H93,2)</f>
        <v>0</v>
      </c>
      <c r="BL93" s="19" t="s">
        <v>287</v>
      </c>
      <c r="BM93" s="187" t="s">
        <v>8</v>
      </c>
    </row>
    <row r="94" spans="1:65" s="2" customFormat="1" ht="29.25" x14ac:dyDescent="0.2">
      <c r="A94" s="36"/>
      <c r="B94" s="37"/>
      <c r="C94" s="38"/>
      <c r="D94" s="196" t="s">
        <v>300</v>
      </c>
      <c r="E94" s="38"/>
      <c r="F94" s="237" t="s">
        <v>1720</v>
      </c>
      <c r="G94" s="38"/>
      <c r="H94" s="38"/>
      <c r="I94" s="191"/>
      <c r="J94" s="38"/>
      <c r="K94" s="38"/>
      <c r="L94" s="41"/>
      <c r="M94" s="192"/>
      <c r="N94" s="193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300</v>
      </c>
      <c r="AU94" s="19" t="s">
        <v>82</v>
      </c>
    </row>
    <row r="95" spans="1:65" s="2" customFormat="1" ht="24.2" customHeight="1" x14ac:dyDescent="0.2">
      <c r="A95" s="36"/>
      <c r="B95" s="37"/>
      <c r="C95" s="176" t="s">
        <v>230</v>
      </c>
      <c r="D95" s="176" t="s">
        <v>181</v>
      </c>
      <c r="E95" s="177" t="s">
        <v>1731</v>
      </c>
      <c r="F95" s="178" t="s">
        <v>1732</v>
      </c>
      <c r="G95" s="179" t="s">
        <v>556</v>
      </c>
      <c r="H95" s="180">
        <v>1</v>
      </c>
      <c r="I95" s="181"/>
      <c r="J95" s="182">
        <f>ROUND(I95*H95,2)</f>
        <v>0</v>
      </c>
      <c r="K95" s="178" t="s">
        <v>19</v>
      </c>
      <c r="L95" s="41"/>
      <c r="M95" s="183" t="s">
        <v>19</v>
      </c>
      <c r="N95" s="184" t="s">
        <v>45</v>
      </c>
      <c r="O95" s="66"/>
      <c r="P95" s="185">
        <f>O95*H95</f>
        <v>0</v>
      </c>
      <c r="Q95" s="185">
        <v>0</v>
      </c>
      <c r="R95" s="185">
        <f>Q95*H95</f>
        <v>0</v>
      </c>
      <c r="S95" s="185">
        <v>0</v>
      </c>
      <c r="T95" s="186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7" t="s">
        <v>287</v>
      </c>
      <c r="AT95" s="187" t="s">
        <v>181</v>
      </c>
      <c r="AU95" s="187" t="s">
        <v>82</v>
      </c>
      <c r="AY95" s="19" t="s">
        <v>179</v>
      </c>
      <c r="BE95" s="188">
        <f>IF(N95="základní",J95,0)</f>
        <v>0</v>
      </c>
      <c r="BF95" s="188">
        <f>IF(N95="snížená",J95,0)</f>
        <v>0</v>
      </c>
      <c r="BG95" s="188">
        <f>IF(N95="zákl. přenesená",J95,0)</f>
        <v>0</v>
      </c>
      <c r="BH95" s="188">
        <f>IF(N95="sníž. přenesená",J95,0)</f>
        <v>0</v>
      </c>
      <c r="BI95" s="188">
        <f>IF(N95="nulová",J95,0)</f>
        <v>0</v>
      </c>
      <c r="BJ95" s="19" t="s">
        <v>82</v>
      </c>
      <c r="BK95" s="188">
        <f>ROUND(I95*H95,2)</f>
        <v>0</v>
      </c>
      <c r="BL95" s="19" t="s">
        <v>287</v>
      </c>
      <c r="BM95" s="187" t="s">
        <v>273</v>
      </c>
    </row>
    <row r="96" spans="1:65" s="2" customFormat="1" ht="29.25" x14ac:dyDescent="0.2">
      <c r="A96" s="36"/>
      <c r="B96" s="37"/>
      <c r="C96" s="38"/>
      <c r="D96" s="196" t="s">
        <v>300</v>
      </c>
      <c r="E96" s="38"/>
      <c r="F96" s="237" t="s">
        <v>1720</v>
      </c>
      <c r="G96" s="38"/>
      <c r="H96" s="38"/>
      <c r="I96" s="191"/>
      <c r="J96" s="38"/>
      <c r="K96" s="38"/>
      <c r="L96" s="41"/>
      <c r="M96" s="192"/>
      <c r="N96" s="193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300</v>
      </c>
      <c r="AU96" s="19" t="s">
        <v>82</v>
      </c>
    </row>
    <row r="97" spans="1:65" s="2" customFormat="1" ht="16.5" customHeight="1" x14ac:dyDescent="0.2">
      <c r="A97" s="36"/>
      <c r="B97" s="37"/>
      <c r="C97" s="176" t="s">
        <v>235</v>
      </c>
      <c r="D97" s="176" t="s">
        <v>181</v>
      </c>
      <c r="E97" s="177" t="s">
        <v>1733</v>
      </c>
      <c r="F97" s="178" t="s">
        <v>1734</v>
      </c>
      <c r="G97" s="179" t="s">
        <v>1658</v>
      </c>
      <c r="H97" s="180">
        <v>26</v>
      </c>
      <c r="I97" s="181"/>
      <c r="J97" s="182">
        <f>ROUND(I97*H97,2)</f>
        <v>0</v>
      </c>
      <c r="K97" s="178" t="s">
        <v>19</v>
      </c>
      <c r="L97" s="41"/>
      <c r="M97" s="183" t="s">
        <v>19</v>
      </c>
      <c r="N97" s="184" t="s">
        <v>45</v>
      </c>
      <c r="O97" s="66"/>
      <c r="P97" s="185">
        <f>O97*H97</f>
        <v>0</v>
      </c>
      <c r="Q97" s="185">
        <v>0</v>
      </c>
      <c r="R97" s="185">
        <f>Q97*H97</f>
        <v>0</v>
      </c>
      <c r="S97" s="185">
        <v>0</v>
      </c>
      <c r="T97" s="186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7" t="s">
        <v>287</v>
      </c>
      <c r="AT97" s="187" t="s">
        <v>181</v>
      </c>
      <c r="AU97" s="187" t="s">
        <v>82</v>
      </c>
      <c r="AY97" s="19" t="s">
        <v>179</v>
      </c>
      <c r="BE97" s="188">
        <f>IF(N97="základní",J97,0)</f>
        <v>0</v>
      </c>
      <c r="BF97" s="188">
        <f>IF(N97="snížená",J97,0)</f>
        <v>0</v>
      </c>
      <c r="BG97" s="188">
        <f>IF(N97="zákl. přenesená",J97,0)</f>
        <v>0</v>
      </c>
      <c r="BH97" s="188">
        <f>IF(N97="sníž. přenesená",J97,0)</f>
        <v>0</v>
      </c>
      <c r="BI97" s="188">
        <f>IF(N97="nulová",J97,0)</f>
        <v>0</v>
      </c>
      <c r="BJ97" s="19" t="s">
        <v>82</v>
      </c>
      <c r="BK97" s="188">
        <f>ROUND(I97*H97,2)</f>
        <v>0</v>
      </c>
      <c r="BL97" s="19" t="s">
        <v>287</v>
      </c>
      <c r="BM97" s="187" t="s">
        <v>287</v>
      </c>
    </row>
    <row r="98" spans="1:65" s="2" customFormat="1" ht="29.25" x14ac:dyDescent="0.2">
      <c r="A98" s="36"/>
      <c r="B98" s="37"/>
      <c r="C98" s="38"/>
      <c r="D98" s="196" t="s">
        <v>300</v>
      </c>
      <c r="E98" s="38"/>
      <c r="F98" s="237" t="s">
        <v>1720</v>
      </c>
      <c r="G98" s="38"/>
      <c r="H98" s="38"/>
      <c r="I98" s="191"/>
      <c r="J98" s="38"/>
      <c r="K98" s="38"/>
      <c r="L98" s="41"/>
      <c r="M98" s="192"/>
      <c r="N98" s="193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300</v>
      </c>
      <c r="AU98" s="19" t="s">
        <v>82</v>
      </c>
    </row>
    <row r="99" spans="1:65" s="2" customFormat="1" ht="24.2" customHeight="1" x14ac:dyDescent="0.2">
      <c r="A99" s="36"/>
      <c r="B99" s="37"/>
      <c r="C99" s="176" t="s">
        <v>240</v>
      </c>
      <c r="D99" s="176" t="s">
        <v>181</v>
      </c>
      <c r="E99" s="177" t="s">
        <v>1735</v>
      </c>
      <c r="F99" s="178" t="s">
        <v>1736</v>
      </c>
      <c r="G99" s="179" t="s">
        <v>99</v>
      </c>
      <c r="H99" s="180">
        <v>87.54</v>
      </c>
      <c r="I99" s="181"/>
      <c r="J99" s="182">
        <f>ROUND(I99*H99,2)</f>
        <v>0</v>
      </c>
      <c r="K99" s="178" t="s">
        <v>19</v>
      </c>
      <c r="L99" s="41"/>
      <c r="M99" s="183" t="s">
        <v>19</v>
      </c>
      <c r="N99" s="184" t="s">
        <v>45</v>
      </c>
      <c r="O99" s="66"/>
      <c r="P99" s="185">
        <f>O99*H99</f>
        <v>0</v>
      </c>
      <c r="Q99" s="185">
        <v>0</v>
      </c>
      <c r="R99" s="185">
        <f>Q99*H99</f>
        <v>0</v>
      </c>
      <c r="S99" s="185">
        <v>0</v>
      </c>
      <c r="T99" s="186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7" t="s">
        <v>287</v>
      </c>
      <c r="AT99" s="187" t="s">
        <v>181</v>
      </c>
      <c r="AU99" s="187" t="s">
        <v>82</v>
      </c>
      <c r="AY99" s="19" t="s">
        <v>179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19" t="s">
        <v>82</v>
      </c>
      <c r="BK99" s="188">
        <f>ROUND(I99*H99,2)</f>
        <v>0</v>
      </c>
      <c r="BL99" s="19" t="s">
        <v>287</v>
      </c>
      <c r="BM99" s="187" t="s">
        <v>295</v>
      </c>
    </row>
    <row r="100" spans="1:65" s="2" customFormat="1" ht="29.25" x14ac:dyDescent="0.2">
      <c r="A100" s="36"/>
      <c r="B100" s="37"/>
      <c r="C100" s="38"/>
      <c r="D100" s="196" t="s">
        <v>300</v>
      </c>
      <c r="E100" s="38"/>
      <c r="F100" s="237" t="s">
        <v>1720</v>
      </c>
      <c r="G100" s="38"/>
      <c r="H100" s="38"/>
      <c r="I100" s="191"/>
      <c r="J100" s="38"/>
      <c r="K100" s="38"/>
      <c r="L100" s="41"/>
      <c r="M100" s="192"/>
      <c r="N100" s="193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300</v>
      </c>
      <c r="AU100" s="19" t="s">
        <v>82</v>
      </c>
    </row>
    <row r="101" spans="1:65" s="2" customFormat="1" ht="24.2" customHeight="1" x14ac:dyDescent="0.2">
      <c r="A101" s="36"/>
      <c r="B101" s="37"/>
      <c r="C101" s="176" t="s">
        <v>247</v>
      </c>
      <c r="D101" s="176" t="s">
        <v>181</v>
      </c>
      <c r="E101" s="177" t="s">
        <v>1737</v>
      </c>
      <c r="F101" s="178" t="s">
        <v>1738</v>
      </c>
      <c r="G101" s="179" t="s">
        <v>1658</v>
      </c>
      <c r="H101" s="180">
        <v>213</v>
      </c>
      <c r="I101" s="181"/>
      <c r="J101" s="182">
        <f>ROUND(I101*H101,2)</f>
        <v>0</v>
      </c>
      <c r="K101" s="178" t="s">
        <v>19</v>
      </c>
      <c r="L101" s="41"/>
      <c r="M101" s="183" t="s">
        <v>19</v>
      </c>
      <c r="N101" s="184" t="s">
        <v>45</v>
      </c>
      <c r="O101" s="66"/>
      <c r="P101" s="185">
        <f>O101*H101</f>
        <v>0</v>
      </c>
      <c r="Q101" s="185">
        <v>0</v>
      </c>
      <c r="R101" s="185">
        <f>Q101*H101</f>
        <v>0</v>
      </c>
      <c r="S101" s="185">
        <v>0</v>
      </c>
      <c r="T101" s="186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7" t="s">
        <v>287</v>
      </c>
      <c r="AT101" s="187" t="s">
        <v>181</v>
      </c>
      <c r="AU101" s="187" t="s">
        <v>82</v>
      </c>
      <c r="AY101" s="19" t="s">
        <v>179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19" t="s">
        <v>82</v>
      </c>
      <c r="BK101" s="188">
        <f>ROUND(I101*H101,2)</f>
        <v>0</v>
      </c>
      <c r="BL101" s="19" t="s">
        <v>287</v>
      </c>
      <c r="BM101" s="187" t="s">
        <v>312</v>
      </c>
    </row>
    <row r="102" spans="1:65" s="2" customFormat="1" ht="29.25" x14ac:dyDescent="0.2">
      <c r="A102" s="36"/>
      <c r="B102" s="37"/>
      <c r="C102" s="38"/>
      <c r="D102" s="196" t="s">
        <v>300</v>
      </c>
      <c r="E102" s="38"/>
      <c r="F102" s="237" t="s">
        <v>1720</v>
      </c>
      <c r="G102" s="38"/>
      <c r="H102" s="38"/>
      <c r="I102" s="191"/>
      <c r="J102" s="38"/>
      <c r="K102" s="38"/>
      <c r="L102" s="41"/>
      <c r="M102" s="192"/>
      <c r="N102" s="193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300</v>
      </c>
      <c r="AU102" s="19" t="s">
        <v>82</v>
      </c>
    </row>
    <row r="103" spans="1:65" s="2" customFormat="1" ht="16.5" customHeight="1" x14ac:dyDescent="0.2">
      <c r="A103" s="36"/>
      <c r="B103" s="37"/>
      <c r="C103" s="176" t="s">
        <v>252</v>
      </c>
      <c r="D103" s="176" t="s">
        <v>181</v>
      </c>
      <c r="E103" s="177" t="s">
        <v>1739</v>
      </c>
      <c r="F103" s="178" t="s">
        <v>1740</v>
      </c>
      <c r="G103" s="179" t="s">
        <v>556</v>
      </c>
      <c r="H103" s="180">
        <v>2</v>
      </c>
      <c r="I103" s="181"/>
      <c r="J103" s="182">
        <f>ROUND(I103*H103,2)</f>
        <v>0</v>
      </c>
      <c r="K103" s="178" t="s">
        <v>19</v>
      </c>
      <c r="L103" s="41"/>
      <c r="M103" s="183" t="s">
        <v>19</v>
      </c>
      <c r="N103" s="184" t="s">
        <v>45</v>
      </c>
      <c r="O103" s="66"/>
      <c r="P103" s="185">
        <f>O103*H103</f>
        <v>0</v>
      </c>
      <c r="Q103" s="185">
        <v>0</v>
      </c>
      <c r="R103" s="185">
        <f>Q103*H103</f>
        <v>0</v>
      </c>
      <c r="S103" s="185">
        <v>0</v>
      </c>
      <c r="T103" s="186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7" t="s">
        <v>287</v>
      </c>
      <c r="AT103" s="187" t="s">
        <v>181</v>
      </c>
      <c r="AU103" s="187" t="s">
        <v>82</v>
      </c>
      <c r="AY103" s="19" t="s">
        <v>179</v>
      </c>
      <c r="BE103" s="188">
        <f>IF(N103="základní",J103,0)</f>
        <v>0</v>
      </c>
      <c r="BF103" s="188">
        <f>IF(N103="snížená",J103,0)</f>
        <v>0</v>
      </c>
      <c r="BG103" s="188">
        <f>IF(N103="zákl. přenesená",J103,0)</f>
        <v>0</v>
      </c>
      <c r="BH103" s="188">
        <f>IF(N103="sníž. přenesená",J103,0)</f>
        <v>0</v>
      </c>
      <c r="BI103" s="188">
        <f>IF(N103="nulová",J103,0)</f>
        <v>0</v>
      </c>
      <c r="BJ103" s="19" t="s">
        <v>82</v>
      </c>
      <c r="BK103" s="188">
        <f>ROUND(I103*H103,2)</f>
        <v>0</v>
      </c>
      <c r="BL103" s="19" t="s">
        <v>287</v>
      </c>
      <c r="BM103" s="187" t="s">
        <v>324</v>
      </c>
    </row>
    <row r="104" spans="1:65" s="2" customFormat="1" ht="29.25" x14ac:dyDescent="0.2">
      <c r="A104" s="36"/>
      <c r="B104" s="37"/>
      <c r="C104" s="38"/>
      <c r="D104" s="196" t="s">
        <v>300</v>
      </c>
      <c r="E104" s="38"/>
      <c r="F104" s="237" t="s">
        <v>1720</v>
      </c>
      <c r="G104" s="38"/>
      <c r="H104" s="38"/>
      <c r="I104" s="191"/>
      <c r="J104" s="38"/>
      <c r="K104" s="38"/>
      <c r="L104" s="41"/>
      <c r="M104" s="192"/>
      <c r="N104" s="193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300</v>
      </c>
      <c r="AU104" s="19" t="s">
        <v>82</v>
      </c>
    </row>
    <row r="105" spans="1:65" s="2" customFormat="1" ht="16.5" customHeight="1" x14ac:dyDescent="0.2">
      <c r="A105" s="36"/>
      <c r="B105" s="37"/>
      <c r="C105" s="176" t="s">
        <v>8</v>
      </c>
      <c r="D105" s="176" t="s">
        <v>181</v>
      </c>
      <c r="E105" s="177" t="s">
        <v>1741</v>
      </c>
      <c r="F105" s="178" t="s">
        <v>1742</v>
      </c>
      <c r="G105" s="179" t="s">
        <v>556</v>
      </c>
      <c r="H105" s="180">
        <v>1</v>
      </c>
      <c r="I105" s="181"/>
      <c r="J105" s="182">
        <f>ROUND(I105*H105,2)</f>
        <v>0</v>
      </c>
      <c r="K105" s="178" t="s">
        <v>19</v>
      </c>
      <c r="L105" s="41"/>
      <c r="M105" s="183" t="s">
        <v>19</v>
      </c>
      <c r="N105" s="184" t="s">
        <v>45</v>
      </c>
      <c r="O105" s="66"/>
      <c r="P105" s="185">
        <f>O105*H105</f>
        <v>0</v>
      </c>
      <c r="Q105" s="185">
        <v>0</v>
      </c>
      <c r="R105" s="185">
        <f>Q105*H105</f>
        <v>0</v>
      </c>
      <c r="S105" s="185">
        <v>0</v>
      </c>
      <c r="T105" s="186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7" t="s">
        <v>287</v>
      </c>
      <c r="AT105" s="187" t="s">
        <v>181</v>
      </c>
      <c r="AU105" s="187" t="s">
        <v>82</v>
      </c>
      <c r="AY105" s="19" t="s">
        <v>179</v>
      </c>
      <c r="BE105" s="188">
        <f>IF(N105="základní",J105,0)</f>
        <v>0</v>
      </c>
      <c r="BF105" s="188">
        <f>IF(N105="snížená",J105,0)</f>
        <v>0</v>
      </c>
      <c r="BG105" s="188">
        <f>IF(N105="zákl. přenesená",J105,0)</f>
        <v>0</v>
      </c>
      <c r="BH105" s="188">
        <f>IF(N105="sníž. přenesená",J105,0)</f>
        <v>0</v>
      </c>
      <c r="BI105" s="188">
        <f>IF(N105="nulová",J105,0)</f>
        <v>0</v>
      </c>
      <c r="BJ105" s="19" t="s">
        <v>82</v>
      </c>
      <c r="BK105" s="188">
        <f>ROUND(I105*H105,2)</f>
        <v>0</v>
      </c>
      <c r="BL105" s="19" t="s">
        <v>287</v>
      </c>
      <c r="BM105" s="187" t="s">
        <v>336</v>
      </c>
    </row>
    <row r="106" spans="1:65" s="2" customFormat="1" ht="29.25" x14ac:dyDescent="0.2">
      <c r="A106" s="36"/>
      <c r="B106" s="37"/>
      <c r="C106" s="38"/>
      <c r="D106" s="196" t="s">
        <v>300</v>
      </c>
      <c r="E106" s="38"/>
      <c r="F106" s="237" t="s">
        <v>1720</v>
      </c>
      <c r="G106" s="38"/>
      <c r="H106" s="38"/>
      <c r="I106" s="191"/>
      <c r="J106" s="38"/>
      <c r="K106" s="38"/>
      <c r="L106" s="41"/>
      <c r="M106" s="192"/>
      <c r="N106" s="193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300</v>
      </c>
      <c r="AU106" s="19" t="s">
        <v>82</v>
      </c>
    </row>
    <row r="107" spans="1:65" s="2" customFormat="1" ht="16.5" customHeight="1" x14ac:dyDescent="0.2">
      <c r="A107" s="36"/>
      <c r="B107" s="37"/>
      <c r="C107" s="176" t="s">
        <v>264</v>
      </c>
      <c r="D107" s="176" t="s">
        <v>181</v>
      </c>
      <c r="E107" s="177" t="s">
        <v>1743</v>
      </c>
      <c r="F107" s="178" t="s">
        <v>1744</v>
      </c>
      <c r="G107" s="179" t="s">
        <v>556</v>
      </c>
      <c r="H107" s="180">
        <v>6</v>
      </c>
      <c r="I107" s="181"/>
      <c r="J107" s="182">
        <f>ROUND(I107*H107,2)</f>
        <v>0</v>
      </c>
      <c r="K107" s="178" t="s">
        <v>19</v>
      </c>
      <c r="L107" s="41"/>
      <c r="M107" s="183" t="s">
        <v>19</v>
      </c>
      <c r="N107" s="184" t="s">
        <v>45</v>
      </c>
      <c r="O107" s="66"/>
      <c r="P107" s="185">
        <f>O107*H107</f>
        <v>0</v>
      </c>
      <c r="Q107" s="185">
        <v>0</v>
      </c>
      <c r="R107" s="185">
        <f>Q107*H107</f>
        <v>0</v>
      </c>
      <c r="S107" s="185">
        <v>0</v>
      </c>
      <c r="T107" s="186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7" t="s">
        <v>287</v>
      </c>
      <c r="AT107" s="187" t="s">
        <v>181</v>
      </c>
      <c r="AU107" s="187" t="s">
        <v>82</v>
      </c>
      <c r="AY107" s="19" t="s">
        <v>179</v>
      </c>
      <c r="BE107" s="188">
        <f>IF(N107="základní",J107,0)</f>
        <v>0</v>
      </c>
      <c r="BF107" s="188">
        <f>IF(N107="snížená",J107,0)</f>
        <v>0</v>
      </c>
      <c r="BG107" s="188">
        <f>IF(N107="zákl. přenesená",J107,0)</f>
        <v>0</v>
      </c>
      <c r="BH107" s="188">
        <f>IF(N107="sníž. přenesená",J107,0)</f>
        <v>0</v>
      </c>
      <c r="BI107" s="188">
        <f>IF(N107="nulová",J107,0)</f>
        <v>0</v>
      </c>
      <c r="BJ107" s="19" t="s">
        <v>82</v>
      </c>
      <c r="BK107" s="188">
        <f>ROUND(I107*H107,2)</f>
        <v>0</v>
      </c>
      <c r="BL107" s="19" t="s">
        <v>287</v>
      </c>
      <c r="BM107" s="187" t="s">
        <v>350</v>
      </c>
    </row>
    <row r="108" spans="1:65" s="2" customFormat="1" ht="29.25" x14ac:dyDescent="0.2">
      <c r="A108" s="36"/>
      <c r="B108" s="37"/>
      <c r="C108" s="38"/>
      <c r="D108" s="196" t="s">
        <v>300</v>
      </c>
      <c r="E108" s="38"/>
      <c r="F108" s="237" t="s">
        <v>1720</v>
      </c>
      <c r="G108" s="38"/>
      <c r="H108" s="38"/>
      <c r="I108" s="191"/>
      <c r="J108" s="38"/>
      <c r="K108" s="38"/>
      <c r="L108" s="41"/>
      <c r="M108" s="192"/>
      <c r="N108" s="193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300</v>
      </c>
      <c r="AU108" s="19" t="s">
        <v>82</v>
      </c>
    </row>
    <row r="109" spans="1:65" s="12" customFormat="1" ht="25.9" customHeight="1" x14ac:dyDescent="0.2">
      <c r="B109" s="160"/>
      <c r="C109" s="161"/>
      <c r="D109" s="162" t="s">
        <v>73</v>
      </c>
      <c r="E109" s="163" t="s">
        <v>1745</v>
      </c>
      <c r="F109" s="163" t="s">
        <v>1746</v>
      </c>
      <c r="G109" s="161"/>
      <c r="H109" s="161"/>
      <c r="I109" s="164"/>
      <c r="J109" s="165">
        <f>BK109</f>
        <v>0</v>
      </c>
      <c r="K109" s="161"/>
      <c r="L109" s="166"/>
      <c r="M109" s="167"/>
      <c r="N109" s="168"/>
      <c r="O109" s="168"/>
      <c r="P109" s="169">
        <f>SUM(P110:P113)</f>
        <v>0</v>
      </c>
      <c r="Q109" s="168"/>
      <c r="R109" s="169">
        <f>SUM(R110:R113)</f>
        <v>0</v>
      </c>
      <c r="S109" s="168"/>
      <c r="T109" s="170">
        <f>SUM(T110:T113)</f>
        <v>0</v>
      </c>
      <c r="AR109" s="171" t="s">
        <v>84</v>
      </c>
      <c r="AT109" s="172" t="s">
        <v>73</v>
      </c>
      <c r="AU109" s="172" t="s">
        <v>74</v>
      </c>
      <c r="AY109" s="171" t="s">
        <v>179</v>
      </c>
      <c r="BK109" s="173">
        <f>SUM(BK110:BK113)</f>
        <v>0</v>
      </c>
    </row>
    <row r="110" spans="1:65" s="2" customFormat="1" ht="24.2" customHeight="1" x14ac:dyDescent="0.2">
      <c r="A110" s="36"/>
      <c r="B110" s="37"/>
      <c r="C110" s="176" t="s">
        <v>273</v>
      </c>
      <c r="D110" s="176" t="s">
        <v>181</v>
      </c>
      <c r="E110" s="177" t="s">
        <v>1747</v>
      </c>
      <c r="F110" s="178" t="s">
        <v>1748</v>
      </c>
      <c r="G110" s="179" t="s">
        <v>556</v>
      </c>
      <c r="H110" s="180">
        <v>1</v>
      </c>
      <c r="I110" s="181"/>
      <c r="J110" s="182">
        <f>ROUND(I110*H110,2)</f>
        <v>0</v>
      </c>
      <c r="K110" s="178" t="s">
        <v>19</v>
      </c>
      <c r="L110" s="41"/>
      <c r="M110" s="183" t="s">
        <v>19</v>
      </c>
      <c r="N110" s="184" t="s">
        <v>45</v>
      </c>
      <c r="O110" s="66"/>
      <c r="P110" s="185">
        <f>O110*H110</f>
        <v>0</v>
      </c>
      <c r="Q110" s="185">
        <v>0</v>
      </c>
      <c r="R110" s="185">
        <f>Q110*H110</f>
        <v>0</v>
      </c>
      <c r="S110" s="185">
        <v>0</v>
      </c>
      <c r="T110" s="186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7" t="s">
        <v>287</v>
      </c>
      <c r="AT110" s="187" t="s">
        <v>181</v>
      </c>
      <c r="AU110" s="187" t="s">
        <v>82</v>
      </c>
      <c r="AY110" s="19" t="s">
        <v>179</v>
      </c>
      <c r="BE110" s="188">
        <f>IF(N110="základní",J110,0)</f>
        <v>0</v>
      </c>
      <c r="BF110" s="188">
        <f>IF(N110="snížená",J110,0)</f>
        <v>0</v>
      </c>
      <c r="BG110" s="188">
        <f>IF(N110="zákl. přenesená",J110,0)</f>
        <v>0</v>
      </c>
      <c r="BH110" s="188">
        <f>IF(N110="sníž. přenesená",J110,0)</f>
        <v>0</v>
      </c>
      <c r="BI110" s="188">
        <f>IF(N110="nulová",J110,0)</f>
        <v>0</v>
      </c>
      <c r="BJ110" s="19" t="s">
        <v>82</v>
      </c>
      <c r="BK110" s="188">
        <f>ROUND(I110*H110,2)</f>
        <v>0</v>
      </c>
      <c r="BL110" s="19" t="s">
        <v>287</v>
      </c>
      <c r="BM110" s="187" t="s">
        <v>361</v>
      </c>
    </row>
    <row r="111" spans="1:65" s="2" customFormat="1" ht="29.25" x14ac:dyDescent="0.2">
      <c r="A111" s="36"/>
      <c r="B111" s="37"/>
      <c r="C111" s="38"/>
      <c r="D111" s="196" t="s">
        <v>300</v>
      </c>
      <c r="E111" s="38"/>
      <c r="F111" s="237" t="s">
        <v>1720</v>
      </c>
      <c r="G111" s="38"/>
      <c r="H111" s="38"/>
      <c r="I111" s="191"/>
      <c r="J111" s="38"/>
      <c r="K111" s="38"/>
      <c r="L111" s="41"/>
      <c r="M111" s="192"/>
      <c r="N111" s="193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300</v>
      </c>
      <c r="AU111" s="19" t="s">
        <v>82</v>
      </c>
    </row>
    <row r="112" spans="1:65" s="2" customFormat="1" ht="16.5" customHeight="1" x14ac:dyDescent="0.2">
      <c r="A112" s="36"/>
      <c r="B112" s="37"/>
      <c r="C112" s="176" t="s">
        <v>279</v>
      </c>
      <c r="D112" s="176" t="s">
        <v>181</v>
      </c>
      <c r="E112" s="177" t="s">
        <v>1749</v>
      </c>
      <c r="F112" s="178" t="s">
        <v>1750</v>
      </c>
      <c r="G112" s="179" t="s">
        <v>556</v>
      </c>
      <c r="H112" s="180">
        <v>1</v>
      </c>
      <c r="I112" s="181"/>
      <c r="J112" s="182">
        <f>ROUND(I112*H112,2)</f>
        <v>0</v>
      </c>
      <c r="K112" s="178" t="s">
        <v>19</v>
      </c>
      <c r="L112" s="41"/>
      <c r="M112" s="183" t="s">
        <v>19</v>
      </c>
      <c r="N112" s="184" t="s">
        <v>45</v>
      </c>
      <c r="O112" s="66"/>
      <c r="P112" s="185">
        <f>O112*H112</f>
        <v>0</v>
      </c>
      <c r="Q112" s="185">
        <v>0</v>
      </c>
      <c r="R112" s="185">
        <f>Q112*H112</f>
        <v>0</v>
      </c>
      <c r="S112" s="185">
        <v>0</v>
      </c>
      <c r="T112" s="186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7" t="s">
        <v>287</v>
      </c>
      <c r="AT112" s="187" t="s">
        <v>181</v>
      </c>
      <c r="AU112" s="187" t="s">
        <v>82</v>
      </c>
      <c r="AY112" s="19" t="s">
        <v>179</v>
      </c>
      <c r="BE112" s="188">
        <f>IF(N112="základní",J112,0)</f>
        <v>0</v>
      </c>
      <c r="BF112" s="188">
        <f>IF(N112="snížená",J112,0)</f>
        <v>0</v>
      </c>
      <c r="BG112" s="188">
        <f>IF(N112="zákl. přenesená",J112,0)</f>
        <v>0</v>
      </c>
      <c r="BH112" s="188">
        <f>IF(N112="sníž. přenesená",J112,0)</f>
        <v>0</v>
      </c>
      <c r="BI112" s="188">
        <f>IF(N112="nulová",J112,0)</f>
        <v>0</v>
      </c>
      <c r="BJ112" s="19" t="s">
        <v>82</v>
      </c>
      <c r="BK112" s="188">
        <f>ROUND(I112*H112,2)</f>
        <v>0</v>
      </c>
      <c r="BL112" s="19" t="s">
        <v>287</v>
      </c>
      <c r="BM112" s="187" t="s">
        <v>372</v>
      </c>
    </row>
    <row r="113" spans="1:47" s="2" customFormat="1" ht="29.25" x14ac:dyDescent="0.2">
      <c r="A113" s="36"/>
      <c r="B113" s="37"/>
      <c r="C113" s="38"/>
      <c r="D113" s="196" t="s">
        <v>300</v>
      </c>
      <c r="E113" s="38"/>
      <c r="F113" s="237" t="s">
        <v>1720</v>
      </c>
      <c r="G113" s="38"/>
      <c r="H113" s="38"/>
      <c r="I113" s="191"/>
      <c r="J113" s="38"/>
      <c r="K113" s="38"/>
      <c r="L113" s="41"/>
      <c r="M113" s="247"/>
      <c r="N113" s="248"/>
      <c r="O113" s="244"/>
      <c r="P113" s="244"/>
      <c r="Q113" s="244"/>
      <c r="R113" s="244"/>
      <c r="S113" s="244"/>
      <c r="T113" s="249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300</v>
      </c>
      <c r="AU113" s="19" t="s">
        <v>82</v>
      </c>
    </row>
    <row r="114" spans="1:47" s="2" customFormat="1" ht="6.95" customHeight="1" x14ac:dyDescent="0.2">
      <c r="A114" s="36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1"/>
      <c r="M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</sheetData>
  <sheetProtection algorithmName="SHA-512" hashValue="HOieMFwvNkGoWmX2nClHFVL5q+/jqgk3z2U84MumsmbRntNIe4q0H+3YBbz3d0eJgOe58h1vujiv3EN5MTp3Dw==" saltValue="trAjo4+4JjV/RVKhUwY9Mp+etLWFUQdx6iM63EFQ0FB23JgGXaWQixHBzJOn3d+K3MBDek5iwbJP0YPu4PFNZw==" spinCount="100000" sheet="1" objects="1" scenarios="1" formatColumns="0" formatRows="0" autoFilter="0"/>
  <autoFilter ref="C80:K113" xr:uid="{00000000-0009-0000-0000-000004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04"/>
  <sheetViews>
    <sheetView showGridLines="0" topLeftCell="A62" workbookViewId="0">
      <selection activeCell="J74" sqref="J74"/>
    </sheetView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96</v>
      </c>
    </row>
    <row r="3" spans="1:46" s="1" customFormat="1" ht="6.95" customHeight="1" x14ac:dyDescent="0.2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84</v>
      </c>
    </row>
    <row r="4" spans="1:46" s="1" customFormat="1" ht="24.95" customHeight="1" x14ac:dyDescent="0.2">
      <c r="B4" s="22"/>
      <c r="D4" s="106" t="s">
        <v>105</v>
      </c>
      <c r="L4" s="22"/>
      <c r="M4" s="107" t="s">
        <v>10</v>
      </c>
      <c r="AT4" s="19" t="s">
        <v>4</v>
      </c>
    </row>
    <row r="5" spans="1:46" s="1" customFormat="1" ht="6.95" customHeight="1" x14ac:dyDescent="0.2">
      <c r="B5" s="22"/>
      <c r="L5" s="22"/>
    </row>
    <row r="6" spans="1:46" s="1" customFormat="1" ht="12" customHeight="1" x14ac:dyDescent="0.2">
      <c r="B6" s="22"/>
      <c r="D6" s="108" t="s">
        <v>16</v>
      </c>
      <c r="L6" s="22"/>
    </row>
    <row r="7" spans="1:46" s="1" customFormat="1" ht="16.5" customHeight="1" x14ac:dyDescent="0.2">
      <c r="B7" s="22"/>
      <c r="E7" s="391" t="str">
        <f>'Rekapitulace stavby'!K6</f>
        <v>Rekonstrukce ledové plochy Zimního stadionu Žďár nad Sázavou</v>
      </c>
      <c r="F7" s="392"/>
      <c r="G7" s="392"/>
      <c r="H7" s="392"/>
      <c r="L7" s="22"/>
    </row>
    <row r="8" spans="1:46" s="2" customFormat="1" ht="12" customHeight="1" x14ac:dyDescent="0.2">
      <c r="A8" s="36"/>
      <c r="B8" s="41"/>
      <c r="C8" s="36"/>
      <c r="D8" s="108" t="s">
        <v>119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393" t="s">
        <v>1751</v>
      </c>
      <c r="F9" s="394"/>
      <c r="G9" s="394"/>
      <c r="H9" s="394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08" t="s">
        <v>18</v>
      </c>
      <c r="E11" s="36"/>
      <c r="F11" s="110" t="s">
        <v>19</v>
      </c>
      <c r="G11" s="36"/>
      <c r="H11" s="36"/>
      <c r="I11" s="108" t="s">
        <v>20</v>
      </c>
      <c r="J11" s="110" t="s">
        <v>19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08" t="s">
        <v>21</v>
      </c>
      <c r="E12" s="36"/>
      <c r="F12" s="110" t="s">
        <v>22</v>
      </c>
      <c r="G12" s="36"/>
      <c r="H12" s="36"/>
      <c r="I12" s="108" t="s">
        <v>23</v>
      </c>
      <c r="J12" s="111">
        <f>'Rekapitulace stavby'!AN8</f>
        <v>46008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08" t="s">
        <v>24</v>
      </c>
      <c r="E14" s="36"/>
      <c r="F14" s="36"/>
      <c r="G14" s="36"/>
      <c r="H14" s="36"/>
      <c r="I14" s="108" t="s">
        <v>25</v>
      </c>
      <c r="J14" s="110" t="s">
        <v>26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10" t="s">
        <v>27</v>
      </c>
      <c r="F15" s="36"/>
      <c r="G15" s="36"/>
      <c r="H15" s="36"/>
      <c r="I15" s="108" t="s">
        <v>28</v>
      </c>
      <c r="J15" s="110" t="s">
        <v>19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08" t="s">
        <v>29</v>
      </c>
      <c r="E17" s="36"/>
      <c r="F17" s="36"/>
      <c r="G17" s="36"/>
      <c r="H17" s="36"/>
      <c r="I17" s="108" t="s">
        <v>25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395" t="str">
        <f>'Rekapitulace stavby'!E14</f>
        <v>Vyplň údaj</v>
      </c>
      <c r="F18" s="396"/>
      <c r="G18" s="396"/>
      <c r="H18" s="396"/>
      <c r="I18" s="108" t="s">
        <v>28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08" t="s">
        <v>31</v>
      </c>
      <c r="E20" s="36"/>
      <c r="F20" s="36"/>
      <c r="G20" s="36"/>
      <c r="H20" s="36"/>
      <c r="I20" s="108" t="s">
        <v>25</v>
      </c>
      <c r="J20" s="110" t="s">
        <v>32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10" t="s">
        <v>33</v>
      </c>
      <c r="F21" s="36"/>
      <c r="G21" s="36"/>
      <c r="H21" s="36"/>
      <c r="I21" s="108" t="s">
        <v>28</v>
      </c>
      <c r="J21" s="110" t="s">
        <v>34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08" t="s">
        <v>36</v>
      </c>
      <c r="E23" s="36"/>
      <c r="F23" s="36"/>
      <c r="G23" s="36"/>
      <c r="H23" s="36"/>
      <c r="I23" s="108" t="s">
        <v>25</v>
      </c>
      <c r="J23" s="110" t="str">
        <f>IF('Rekapitulace stavby'!AN19="","",'Rekapitulace stavby'!AN19)</f>
        <v/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10" t="str">
        <f>IF('Rekapitulace stavby'!E20="","",'Rekapitulace stavby'!E20)</f>
        <v xml:space="preserve"> </v>
      </c>
      <c r="F24" s="36"/>
      <c r="G24" s="36"/>
      <c r="H24" s="36"/>
      <c r="I24" s="108" t="s">
        <v>28</v>
      </c>
      <c r="J24" s="110" t="str">
        <f>IF('Rekapitulace stavby'!AN20="","",'Rekapitulace stavby'!AN20)</f>
        <v/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08" t="s">
        <v>38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 x14ac:dyDescent="0.2">
      <c r="A27" s="112"/>
      <c r="B27" s="113"/>
      <c r="C27" s="112"/>
      <c r="D27" s="112"/>
      <c r="E27" s="397" t="s">
        <v>19</v>
      </c>
      <c r="F27" s="397"/>
      <c r="G27" s="397"/>
      <c r="H27" s="39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 x14ac:dyDescent="0.2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16" t="s">
        <v>40</v>
      </c>
      <c r="E30" s="36"/>
      <c r="F30" s="36"/>
      <c r="G30" s="36"/>
      <c r="H30" s="36"/>
      <c r="I30" s="36"/>
      <c r="J30" s="117">
        <f>ROUND(J80,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 x14ac:dyDescent="0.2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 x14ac:dyDescent="0.2">
      <c r="A32" s="36"/>
      <c r="B32" s="41"/>
      <c r="C32" s="36"/>
      <c r="D32" s="36"/>
      <c r="E32" s="36"/>
      <c r="F32" s="118" t="s">
        <v>42</v>
      </c>
      <c r="G32" s="36"/>
      <c r="H32" s="36"/>
      <c r="I32" s="118" t="s">
        <v>41</v>
      </c>
      <c r="J32" s="118" t="s">
        <v>43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 x14ac:dyDescent="0.2">
      <c r="A33" s="36"/>
      <c r="B33" s="41"/>
      <c r="C33" s="36"/>
      <c r="D33" s="119" t="s">
        <v>44</v>
      </c>
      <c r="E33" s="108" t="s">
        <v>45</v>
      </c>
      <c r="F33" s="120">
        <f>ROUND((SUM(BE80:BE103)),  2)</f>
        <v>0</v>
      </c>
      <c r="G33" s="36"/>
      <c r="H33" s="36"/>
      <c r="I33" s="121">
        <v>0.21</v>
      </c>
      <c r="J33" s="120">
        <f>ROUND(((SUM(BE80:BE103))*I33),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 x14ac:dyDescent="0.2">
      <c r="A34" s="36"/>
      <c r="B34" s="41"/>
      <c r="C34" s="36"/>
      <c r="D34" s="36"/>
      <c r="E34" s="108" t="s">
        <v>46</v>
      </c>
      <c r="F34" s="120">
        <f>ROUND((SUM(BF80:BF103)),  2)</f>
        <v>0</v>
      </c>
      <c r="G34" s="36"/>
      <c r="H34" s="36"/>
      <c r="I34" s="121">
        <v>0.12</v>
      </c>
      <c r="J34" s="120">
        <f>ROUND(((SUM(BF80:BF103))*I34),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 x14ac:dyDescent="0.2">
      <c r="A35" s="36"/>
      <c r="B35" s="41"/>
      <c r="C35" s="36"/>
      <c r="D35" s="36"/>
      <c r="E35" s="108" t="s">
        <v>47</v>
      </c>
      <c r="F35" s="120">
        <f>ROUND((SUM(BG80:BG103)),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 x14ac:dyDescent="0.2">
      <c r="A36" s="36"/>
      <c r="B36" s="41"/>
      <c r="C36" s="36"/>
      <c r="D36" s="36"/>
      <c r="E36" s="108" t="s">
        <v>48</v>
      </c>
      <c r="F36" s="120">
        <f>ROUND((SUM(BH80:BH103)),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 x14ac:dyDescent="0.2">
      <c r="A37" s="36"/>
      <c r="B37" s="41"/>
      <c r="C37" s="36"/>
      <c r="D37" s="36"/>
      <c r="E37" s="108" t="s">
        <v>49</v>
      </c>
      <c r="F37" s="120">
        <f>ROUND((SUM(BI80:BI103)),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22"/>
      <c r="D39" s="123" t="s">
        <v>50</v>
      </c>
      <c r="E39" s="124"/>
      <c r="F39" s="124"/>
      <c r="G39" s="125" t="s">
        <v>51</v>
      </c>
      <c r="H39" s="126" t="s">
        <v>52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 x14ac:dyDescent="0.2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 x14ac:dyDescent="0.2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 x14ac:dyDescent="0.2">
      <c r="A45" s="36"/>
      <c r="B45" s="37"/>
      <c r="C45" s="25" t="s">
        <v>136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 x14ac:dyDescent="0.2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 x14ac:dyDescent="0.2">
      <c r="A48" s="36"/>
      <c r="B48" s="37"/>
      <c r="C48" s="38"/>
      <c r="D48" s="38"/>
      <c r="E48" s="398" t="str">
        <f>E7</f>
        <v>Rekonstrukce ledové plochy Zimního stadionu Žďár nad Sázavou</v>
      </c>
      <c r="F48" s="399"/>
      <c r="G48" s="399"/>
      <c r="H48" s="399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 x14ac:dyDescent="0.2">
      <c r="A49" s="36"/>
      <c r="B49" s="37"/>
      <c r="C49" s="31" t="s">
        <v>119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 x14ac:dyDescent="0.2">
      <c r="A50" s="36"/>
      <c r="B50" s="37"/>
      <c r="C50" s="38"/>
      <c r="D50" s="38"/>
      <c r="E50" s="351" t="str">
        <f>E9</f>
        <v>VON - Vedlejší a ostatní náklady</v>
      </c>
      <c r="F50" s="400"/>
      <c r="G50" s="400"/>
      <c r="H50" s="400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 x14ac:dyDescent="0.2">
      <c r="A52" s="36"/>
      <c r="B52" s="37"/>
      <c r="C52" s="31" t="s">
        <v>21</v>
      </c>
      <c r="D52" s="38"/>
      <c r="E52" s="38"/>
      <c r="F52" s="29" t="str">
        <f>F12</f>
        <v>parc. č. 2159, k.ú Město Žďár (795232)</v>
      </c>
      <c r="G52" s="38"/>
      <c r="H52" s="38"/>
      <c r="I52" s="31" t="s">
        <v>23</v>
      </c>
      <c r="J52" s="61">
        <f>IF(J12="","",J12)</f>
        <v>46008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 x14ac:dyDescent="0.2">
      <c r="A54" s="36"/>
      <c r="B54" s="37"/>
      <c r="C54" s="31" t="s">
        <v>24</v>
      </c>
      <c r="D54" s="38"/>
      <c r="E54" s="38"/>
      <c r="F54" s="29" t="str">
        <f>E15</f>
        <v>Město Žďár nad Sázavou</v>
      </c>
      <c r="G54" s="38"/>
      <c r="H54" s="38"/>
      <c r="I54" s="31" t="s">
        <v>31</v>
      </c>
      <c r="J54" s="34" t="str">
        <f>E21</f>
        <v>AS PROJECT s.r.o.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 x14ac:dyDescent="0.2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36</v>
      </c>
      <c r="J55" s="34" t="str">
        <f>E24</f>
        <v xml:space="preserve"> 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 x14ac:dyDescent="0.2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 x14ac:dyDescent="0.2">
      <c r="A57" s="36"/>
      <c r="B57" s="37"/>
      <c r="C57" s="133" t="s">
        <v>137</v>
      </c>
      <c r="D57" s="134"/>
      <c r="E57" s="134"/>
      <c r="F57" s="134"/>
      <c r="G57" s="134"/>
      <c r="H57" s="134"/>
      <c r="I57" s="134"/>
      <c r="J57" s="135" t="s">
        <v>138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 x14ac:dyDescent="0.2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 x14ac:dyDescent="0.2">
      <c r="A59" s="36"/>
      <c r="B59" s="37"/>
      <c r="C59" s="136" t="s">
        <v>72</v>
      </c>
      <c r="D59" s="38"/>
      <c r="E59" s="38"/>
      <c r="F59" s="38"/>
      <c r="G59" s="38"/>
      <c r="H59" s="38"/>
      <c r="I59" s="38"/>
      <c r="J59" s="79">
        <f>J80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139</v>
      </c>
    </row>
    <row r="60" spans="1:47" s="9" customFormat="1" ht="24.95" customHeight="1" x14ac:dyDescent="0.2">
      <c r="B60" s="137"/>
      <c r="C60" s="138"/>
      <c r="D60" s="139" t="s">
        <v>1752</v>
      </c>
      <c r="E60" s="140"/>
      <c r="F60" s="140"/>
      <c r="G60" s="140"/>
      <c r="H60" s="140"/>
      <c r="I60" s="140"/>
      <c r="J60" s="141">
        <f>J81</f>
        <v>0</v>
      </c>
      <c r="K60" s="138"/>
      <c r="L60" s="142"/>
    </row>
    <row r="61" spans="1:47" s="2" customFormat="1" ht="21.75" customHeight="1" x14ac:dyDescent="0.2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109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6.95" customHeight="1" x14ac:dyDescent="0.2">
      <c r="A62" s="36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109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6" spans="1:63" s="2" customFormat="1" ht="6.95" customHeight="1" x14ac:dyDescent="0.2">
      <c r="A66" s="36"/>
      <c r="B66" s="51"/>
      <c r="C66" s="52"/>
      <c r="D66" s="52"/>
      <c r="E66" s="52"/>
      <c r="F66" s="52"/>
      <c r="G66" s="52"/>
      <c r="H66" s="52"/>
      <c r="I66" s="52"/>
      <c r="J66" s="52"/>
      <c r="K66" s="52"/>
      <c r="L66" s="109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63" s="2" customFormat="1" ht="24.95" customHeight="1" x14ac:dyDescent="0.2">
      <c r="A67" s="36"/>
      <c r="B67" s="37"/>
      <c r="C67" s="25" t="s">
        <v>164</v>
      </c>
      <c r="D67" s="38"/>
      <c r="E67" s="38"/>
      <c r="F67" s="38"/>
      <c r="G67" s="38"/>
      <c r="H67" s="38"/>
      <c r="I67" s="38"/>
      <c r="J67" s="38"/>
      <c r="K67" s="38"/>
      <c r="L67" s="109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63" s="2" customFormat="1" ht="6.95" customHeight="1" x14ac:dyDescent="0.2">
      <c r="A68" s="36"/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109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63" s="2" customFormat="1" ht="12" customHeight="1" x14ac:dyDescent="0.2">
      <c r="A69" s="36"/>
      <c r="B69" s="37"/>
      <c r="C69" s="31" t="s">
        <v>16</v>
      </c>
      <c r="D69" s="38"/>
      <c r="E69" s="38"/>
      <c r="F69" s="38"/>
      <c r="G69" s="38"/>
      <c r="H69" s="38"/>
      <c r="I69" s="38"/>
      <c r="J69" s="38"/>
      <c r="K69" s="38"/>
      <c r="L69" s="109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63" s="2" customFormat="1" ht="16.5" customHeight="1" x14ac:dyDescent="0.2">
      <c r="A70" s="36"/>
      <c r="B70" s="37"/>
      <c r="C70" s="38"/>
      <c r="D70" s="38"/>
      <c r="E70" s="398" t="str">
        <f>E7</f>
        <v>Rekonstrukce ledové plochy Zimního stadionu Žďár nad Sázavou</v>
      </c>
      <c r="F70" s="399"/>
      <c r="G70" s="399"/>
      <c r="H70" s="399"/>
      <c r="I70" s="38"/>
      <c r="J70" s="38"/>
      <c r="K70" s="38"/>
      <c r="L70" s="109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63" s="2" customFormat="1" ht="12" customHeight="1" x14ac:dyDescent="0.2">
      <c r="A71" s="36"/>
      <c r="B71" s="37"/>
      <c r="C71" s="31" t="s">
        <v>119</v>
      </c>
      <c r="D71" s="38"/>
      <c r="E71" s="38"/>
      <c r="F71" s="38"/>
      <c r="G71" s="38"/>
      <c r="H71" s="38"/>
      <c r="I71" s="38"/>
      <c r="J71" s="38"/>
      <c r="K71" s="38"/>
      <c r="L71" s="109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63" s="2" customFormat="1" ht="16.5" customHeight="1" x14ac:dyDescent="0.2">
      <c r="A72" s="36"/>
      <c r="B72" s="37"/>
      <c r="C72" s="38"/>
      <c r="D72" s="38"/>
      <c r="E72" s="351" t="str">
        <f>E9</f>
        <v>VON - Vedlejší a ostatní náklady</v>
      </c>
      <c r="F72" s="400"/>
      <c r="G72" s="400"/>
      <c r="H72" s="400"/>
      <c r="I72" s="38"/>
      <c r="J72" s="38"/>
      <c r="K72" s="38"/>
      <c r="L72" s="109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63" s="2" customFormat="1" ht="6.95" customHeight="1" x14ac:dyDescent="0.2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9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63" s="2" customFormat="1" ht="12" customHeight="1" x14ac:dyDescent="0.2">
      <c r="A74" s="36"/>
      <c r="B74" s="37"/>
      <c r="C74" s="31" t="s">
        <v>21</v>
      </c>
      <c r="D74" s="38"/>
      <c r="E74" s="38"/>
      <c r="F74" s="29" t="str">
        <f>F12</f>
        <v>parc. č. 2159, k.ú Město Žďár (795232)</v>
      </c>
      <c r="G74" s="38"/>
      <c r="H74" s="38"/>
      <c r="I74" s="31" t="s">
        <v>23</v>
      </c>
      <c r="J74" s="61">
        <f>IF(J12="","",J12)</f>
        <v>46008</v>
      </c>
      <c r="K74" s="38"/>
      <c r="L74" s="109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63" s="2" customFormat="1" ht="6.95" customHeight="1" x14ac:dyDescent="0.2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09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63" s="2" customFormat="1" ht="15.2" customHeight="1" x14ac:dyDescent="0.2">
      <c r="A76" s="36"/>
      <c r="B76" s="37"/>
      <c r="C76" s="31" t="s">
        <v>24</v>
      </c>
      <c r="D76" s="38"/>
      <c r="E76" s="38"/>
      <c r="F76" s="29" t="str">
        <f>E15</f>
        <v>Město Žďár nad Sázavou</v>
      </c>
      <c r="G76" s="38"/>
      <c r="H76" s="38"/>
      <c r="I76" s="31" t="s">
        <v>31</v>
      </c>
      <c r="J76" s="34" t="str">
        <f>E21</f>
        <v>AS PROJECT s.r.o.</v>
      </c>
      <c r="K76" s="38"/>
      <c r="L76" s="109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63" s="2" customFormat="1" ht="15.2" customHeight="1" x14ac:dyDescent="0.2">
      <c r="A77" s="36"/>
      <c r="B77" s="37"/>
      <c r="C77" s="31" t="s">
        <v>29</v>
      </c>
      <c r="D77" s="38"/>
      <c r="E77" s="38"/>
      <c r="F77" s="29" t="str">
        <f>IF(E18="","",E18)</f>
        <v>Vyplň údaj</v>
      </c>
      <c r="G77" s="38"/>
      <c r="H77" s="38"/>
      <c r="I77" s="31" t="s">
        <v>36</v>
      </c>
      <c r="J77" s="34" t="str">
        <f>E24</f>
        <v xml:space="preserve"> </v>
      </c>
      <c r="K77" s="38"/>
      <c r="L77" s="109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63" s="2" customFormat="1" ht="10.35" customHeight="1" x14ac:dyDescent="0.2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9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63" s="11" customFormat="1" ht="29.25" customHeight="1" x14ac:dyDescent="0.2">
      <c r="A79" s="149"/>
      <c r="B79" s="150"/>
      <c r="C79" s="151" t="s">
        <v>165</v>
      </c>
      <c r="D79" s="152" t="s">
        <v>59</v>
      </c>
      <c r="E79" s="152" t="s">
        <v>55</v>
      </c>
      <c r="F79" s="152" t="s">
        <v>56</v>
      </c>
      <c r="G79" s="152" t="s">
        <v>166</v>
      </c>
      <c r="H79" s="152" t="s">
        <v>167</v>
      </c>
      <c r="I79" s="152" t="s">
        <v>168</v>
      </c>
      <c r="J79" s="152" t="s">
        <v>138</v>
      </c>
      <c r="K79" s="153" t="s">
        <v>169</v>
      </c>
      <c r="L79" s="154"/>
      <c r="M79" s="70" t="s">
        <v>19</v>
      </c>
      <c r="N79" s="71" t="s">
        <v>44</v>
      </c>
      <c r="O79" s="71" t="s">
        <v>170</v>
      </c>
      <c r="P79" s="71" t="s">
        <v>171</v>
      </c>
      <c r="Q79" s="71" t="s">
        <v>172</v>
      </c>
      <c r="R79" s="71" t="s">
        <v>173</v>
      </c>
      <c r="S79" s="71" t="s">
        <v>174</v>
      </c>
      <c r="T79" s="72" t="s">
        <v>175</v>
      </c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</row>
    <row r="80" spans="1:63" s="2" customFormat="1" ht="22.9" customHeight="1" x14ac:dyDescent="0.25">
      <c r="A80" s="36"/>
      <c r="B80" s="37"/>
      <c r="C80" s="77" t="s">
        <v>176</v>
      </c>
      <c r="D80" s="38"/>
      <c r="E80" s="38"/>
      <c r="F80" s="38"/>
      <c r="G80" s="38"/>
      <c r="H80" s="38"/>
      <c r="I80" s="38"/>
      <c r="J80" s="155">
        <f>BK80</f>
        <v>0</v>
      </c>
      <c r="K80" s="38"/>
      <c r="L80" s="41"/>
      <c r="M80" s="73"/>
      <c r="N80" s="156"/>
      <c r="O80" s="74"/>
      <c r="P80" s="157">
        <f>P81</f>
        <v>0</v>
      </c>
      <c r="Q80" s="74"/>
      <c r="R80" s="157">
        <f>R81</f>
        <v>0</v>
      </c>
      <c r="S80" s="74"/>
      <c r="T80" s="158">
        <f>T81</f>
        <v>0</v>
      </c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T80" s="19" t="s">
        <v>73</v>
      </c>
      <c r="AU80" s="19" t="s">
        <v>139</v>
      </c>
      <c r="BK80" s="159">
        <f>BK81</f>
        <v>0</v>
      </c>
    </row>
    <row r="81" spans="1:65" s="12" customFormat="1" ht="25.9" customHeight="1" x14ac:dyDescent="0.2">
      <c r="B81" s="160"/>
      <c r="C81" s="161"/>
      <c r="D81" s="162" t="s">
        <v>73</v>
      </c>
      <c r="E81" s="163" t="s">
        <v>1753</v>
      </c>
      <c r="F81" s="163" t="s">
        <v>1754</v>
      </c>
      <c r="G81" s="161"/>
      <c r="H81" s="161"/>
      <c r="I81" s="164"/>
      <c r="J81" s="165">
        <f>BK81</f>
        <v>0</v>
      </c>
      <c r="K81" s="161"/>
      <c r="L81" s="166"/>
      <c r="M81" s="167"/>
      <c r="N81" s="168"/>
      <c r="O81" s="168"/>
      <c r="P81" s="169">
        <f>SUM(P82:P103)</f>
        <v>0</v>
      </c>
      <c r="Q81" s="168"/>
      <c r="R81" s="169">
        <f>SUM(R82:R103)</f>
        <v>0</v>
      </c>
      <c r="S81" s="168"/>
      <c r="T81" s="170">
        <f>SUM(T82:T103)</f>
        <v>0</v>
      </c>
      <c r="AR81" s="171" t="s">
        <v>219</v>
      </c>
      <c r="AT81" s="172" t="s">
        <v>73</v>
      </c>
      <c r="AU81" s="172" t="s">
        <v>74</v>
      </c>
      <c r="AY81" s="171" t="s">
        <v>179</v>
      </c>
      <c r="BK81" s="173">
        <f>SUM(BK82:BK103)</f>
        <v>0</v>
      </c>
    </row>
    <row r="82" spans="1:65" s="2" customFormat="1" ht="24.2" customHeight="1" x14ac:dyDescent="0.2">
      <c r="A82" s="36"/>
      <c r="B82" s="37"/>
      <c r="C82" s="176" t="s">
        <v>82</v>
      </c>
      <c r="D82" s="176" t="s">
        <v>181</v>
      </c>
      <c r="E82" s="177" t="s">
        <v>1755</v>
      </c>
      <c r="F82" s="178" t="s">
        <v>1756</v>
      </c>
      <c r="G82" s="179" t="s">
        <v>556</v>
      </c>
      <c r="H82" s="180">
        <v>1</v>
      </c>
      <c r="I82" s="181"/>
      <c r="J82" s="182">
        <f>ROUND(I82*H82,2)</f>
        <v>0</v>
      </c>
      <c r="K82" s="178" t="s">
        <v>19</v>
      </c>
      <c r="L82" s="41"/>
      <c r="M82" s="183" t="s">
        <v>19</v>
      </c>
      <c r="N82" s="184" t="s">
        <v>45</v>
      </c>
      <c r="O82" s="66"/>
      <c r="P82" s="185">
        <f>O82*H82</f>
        <v>0</v>
      </c>
      <c r="Q82" s="185">
        <v>0</v>
      </c>
      <c r="R82" s="185">
        <f>Q82*H82</f>
        <v>0</v>
      </c>
      <c r="S82" s="185">
        <v>0</v>
      </c>
      <c r="T82" s="186">
        <f>S82*H82</f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R82" s="187" t="s">
        <v>186</v>
      </c>
      <c r="AT82" s="187" t="s">
        <v>181</v>
      </c>
      <c r="AU82" s="187" t="s">
        <v>82</v>
      </c>
      <c r="AY82" s="19" t="s">
        <v>179</v>
      </c>
      <c r="BE82" s="188">
        <f>IF(N82="základní",J82,0)</f>
        <v>0</v>
      </c>
      <c r="BF82" s="188">
        <f>IF(N82="snížená",J82,0)</f>
        <v>0</v>
      </c>
      <c r="BG82" s="188">
        <f>IF(N82="zákl. přenesená",J82,0)</f>
        <v>0</v>
      </c>
      <c r="BH82" s="188">
        <f>IF(N82="sníž. přenesená",J82,0)</f>
        <v>0</v>
      </c>
      <c r="BI82" s="188">
        <f>IF(N82="nulová",J82,0)</f>
        <v>0</v>
      </c>
      <c r="BJ82" s="19" t="s">
        <v>82</v>
      </c>
      <c r="BK82" s="188">
        <f>ROUND(I82*H82,2)</f>
        <v>0</v>
      </c>
      <c r="BL82" s="19" t="s">
        <v>186</v>
      </c>
      <c r="BM82" s="187" t="s">
        <v>1757</v>
      </c>
    </row>
    <row r="83" spans="1:65" s="2" customFormat="1" ht="24.2" customHeight="1" x14ac:dyDescent="0.2">
      <c r="A83" s="36"/>
      <c r="B83" s="37"/>
      <c r="C83" s="176" t="s">
        <v>84</v>
      </c>
      <c r="D83" s="176" t="s">
        <v>181</v>
      </c>
      <c r="E83" s="177" t="s">
        <v>1758</v>
      </c>
      <c r="F83" s="178" t="s">
        <v>1759</v>
      </c>
      <c r="G83" s="179" t="s">
        <v>711</v>
      </c>
      <c r="H83" s="180">
        <v>1</v>
      </c>
      <c r="I83" s="181"/>
      <c r="J83" s="182">
        <f>ROUND(I83*H83,2)</f>
        <v>0</v>
      </c>
      <c r="K83" s="178" t="s">
        <v>19</v>
      </c>
      <c r="L83" s="41"/>
      <c r="M83" s="183" t="s">
        <v>19</v>
      </c>
      <c r="N83" s="184" t="s">
        <v>45</v>
      </c>
      <c r="O83" s="66"/>
      <c r="P83" s="185">
        <f>O83*H83</f>
        <v>0</v>
      </c>
      <c r="Q83" s="185">
        <v>0</v>
      </c>
      <c r="R83" s="185">
        <f>Q83*H83</f>
        <v>0</v>
      </c>
      <c r="S83" s="185">
        <v>0</v>
      </c>
      <c r="T83" s="186">
        <f>S83*H83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R83" s="187" t="s">
        <v>186</v>
      </c>
      <c r="AT83" s="187" t="s">
        <v>181</v>
      </c>
      <c r="AU83" s="187" t="s">
        <v>82</v>
      </c>
      <c r="AY83" s="19" t="s">
        <v>179</v>
      </c>
      <c r="BE83" s="188">
        <f>IF(N83="základní",J83,0)</f>
        <v>0</v>
      </c>
      <c r="BF83" s="188">
        <f>IF(N83="snížená",J83,0)</f>
        <v>0</v>
      </c>
      <c r="BG83" s="188">
        <f>IF(N83="zákl. přenesená",J83,0)</f>
        <v>0</v>
      </c>
      <c r="BH83" s="188">
        <f>IF(N83="sníž. přenesená",J83,0)</f>
        <v>0</v>
      </c>
      <c r="BI83" s="188">
        <f>IF(N83="nulová",J83,0)</f>
        <v>0</v>
      </c>
      <c r="BJ83" s="19" t="s">
        <v>82</v>
      </c>
      <c r="BK83" s="188">
        <f>ROUND(I83*H83,2)</f>
        <v>0</v>
      </c>
      <c r="BL83" s="19" t="s">
        <v>186</v>
      </c>
      <c r="BM83" s="187" t="s">
        <v>1760</v>
      </c>
    </row>
    <row r="84" spans="1:65" s="2" customFormat="1" ht="48.75" x14ac:dyDescent="0.2">
      <c r="A84" s="36"/>
      <c r="B84" s="37"/>
      <c r="C84" s="38"/>
      <c r="D84" s="196" t="s">
        <v>300</v>
      </c>
      <c r="E84" s="38"/>
      <c r="F84" s="237" t="s">
        <v>1761</v>
      </c>
      <c r="G84" s="38"/>
      <c r="H84" s="38"/>
      <c r="I84" s="191"/>
      <c r="J84" s="38"/>
      <c r="K84" s="38"/>
      <c r="L84" s="41"/>
      <c r="M84" s="192"/>
      <c r="N84" s="193"/>
      <c r="O84" s="66"/>
      <c r="P84" s="66"/>
      <c r="Q84" s="66"/>
      <c r="R84" s="66"/>
      <c r="S84" s="66"/>
      <c r="T84" s="67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T84" s="19" t="s">
        <v>300</v>
      </c>
      <c r="AU84" s="19" t="s">
        <v>82</v>
      </c>
    </row>
    <row r="85" spans="1:65" s="2" customFormat="1" ht="24.2" customHeight="1" x14ac:dyDescent="0.2">
      <c r="A85" s="36"/>
      <c r="B85" s="37"/>
      <c r="C85" s="176" t="s">
        <v>101</v>
      </c>
      <c r="D85" s="176" t="s">
        <v>181</v>
      </c>
      <c r="E85" s="177" t="s">
        <v>1762</v>
      </c>
      <c r="F85" s="178" t="s">
        <v>1763</v>
      </c>
      <c r="G85" s="179" t="s">
        <v>711</v>
      </c>
      <c r="H85" s="180">
        <v>1</v>
      </c>
      <c r="I85" s="181"/>
      <c r="J85" s="182">
        <f>ROUND(I85*H85,2)</f>
        <v>0</v>
      </c>
      <c r="K85" s="178" t="s">
        <v>19</v>
      </c>
      <c r="L85" s="41"/>
      <c r="M85" s="183" t="s">
        <v>19</v>
      </c>
      <c r="N85" s="184" t="s">
        <v>45</v>
      </c>
      <c r="O85" s="66"/>
      <c r="P85" s="185">
        <f>O85*H85</f>
        <v>0</v>
      </c>
      <c r="Q85" s="185">
        <v>0</v>
      </c>
      <c r="R85" s="185">
        <f>Q85*H85</f>
        <v>0</v>
      </c>
      <c r="S85" s="185">
        <v>0</v>
      </c>
      <c r="T85" s="186">
        <f>S85*H85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R85" s="187" t="s">
        <v>186</v>
      </c>
      <c r="AT85" s="187" t="s">
        <v>181</v>
      </c>
      <c r="AU85" s="187" t="s">
        <v>82</v>
      </c>
      <c r="AY85" s="19" t="s">
        <v>179</v>
      </c>
      <c r="BE85" s="188">
        <f>IF(N85="základní",J85,0)</f>
        <v>0</v>
      </c>
      <c r="BF85" s="188">
        <f>IF(N85="snížená",J85,0)</f>
        <v>0</v>
      </c>
      <c r="BG85" s="188">
        <f>IF(N85="zákl. přenesená",J85,0)</f>
        <v>0</v>
      </c>
      <c r="BH85" s="188">
        <f>IF(N85="sníž. přenesená",J85,0)</f>
        <v>0</v>
      </c>
      <c r="BI85" s="188">
        <f>IF(N85="nulová",J85,0)</f>
        <v>0</v>
      </c>
      <c r="BJ85" s="19" t="s">
        <v>82</v>
      </c>
      <c r="BK85" s="188">
        <f>ROUND(I85*H85,2)</f>
        <v>0</v>
      </c>
      <c r="BL85" s="19" t="s">
        <v>186</v>
      </c>
      <c r="BM85" s="187" t="s">
        <v>1764</v>
      </c>
    </row>
    <row r="86" spans="1:65" s="2" customFormat="1" ht="19.5" x14ac:dyDescent="0.2">
      <c r="A86" s="36"/>
      <c r="B86" s="37"/>
      <c r="C86" s="38"/>
      <c r="D86" s="196" t="s">
        <v>300</v>
      </c>
      <c r="E86" s="38"/>
      <c r="F86" s="237" t="s">
        <v>1765</v>
      </c>
      <c r="G86" s="38"/>
      <c r="H86" s="38"/>
      <c r="I86" s="191"/>
      <c r="J86" s="38"/>
      <c r="K86" s="38"/>
      <c r="L86" s="41"/>
      <c r="M86" s="192"/>
      <c r="N86" s="193"/>
      <c r="O86" s="66"/>
      <c r="P86" s="66"/>
      <c r="Q86" s="66"/>
      <c r="R86" s="66"/>
      <c r="S86" s="66"/>
      <c r="T86" s="67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9" t="s">
        <v>300</v>
      </c>
      <c r="AU86" s="19" t="s">
        <v>82</v>
      </c>
    </row>
    <row r="87" spans="1:65" s="2" customFormat="1" ht="49.15" customHeight="1" x14ac:dyDescent="0.2">
      <c r="A87" s="36"/>
      <c r="B87" s="37"/>
      <c r="C87" s="176" t="s">
        <v>186</v>
      </c>
      <c r="D87" s="176" t="s">
        <v>181</v>
      </c>
      <c r="E87" s="177" t="s">
        <v>1766</v>
      </c>
      <c r="F87" s="178" t="s">
        <v>1767</v>
      </c>
      <c r="G87" s="179" t="s">
        <v>711</v>
      </c>
      <c r="H87" s="180">
        <v>1</v>
      </c>
      <c r="I87" s="181"/>
      <c r="J87" s="182">
        <f>ROUND(I87*H87,2)</f>
        <v>0</v>
      </c>
      <c r="K87" s="178" t="s">
        <v>19</v>
      </c>
      <c r="L87" s="41"/>
      <c r="M87" s="183" t="s">
        <v>19</v>
      </c>
      <c r="N87" s="184" t="s">
        <v>45</v>
      </c>
      <c r="O87" s="66"/>
      <c r="P87" s="185">
        <f>O87*H87</f>
        <v>0</v>
      </c>
      <c r="Q87" s="185">
        <v>0</v>
      </c>
      <c r="R87" s="185">
        <f>Q87*H87</f>
        <v>0</v>
      </c>
      <c r="S87" s="185">
        <v>0</v>
      </c>
      <c r="T87" s="186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87" t="s">
        <v>186</v>
      </c>
      <c r="AT87" s="187" t="s">
        <v>181</v>
      </c>
      <c r="AU87" s="187" t="s">
        <v>82</v>
      </c>
      <c r="AY87" s="19" t="s">
        <v>179</v>
      </c>
      <c r="BE87" s="188">
        <f>IF(N87="základní",J87,0)</f>
        <v>0</v>
      </c>
      <c r="BF87" s="188">
        <f>IF(N87="snížená",J87,0)</f>
        <v>0</v>
      </c>
      <c r="BG87" s="188">
        <f>IF(N87="zákl. přenesená",J87,0)</f>
        <v>0</v>
      </c>
      <c r="BH87" s="188">
        <f>IF(N87="sníž. přenesená",J87,0)</f>
        <v>0</v>
      </c>
      <c r="BI87" s="188">
        <f>IF(N87="nulová",J87,0)</f>
        <v>0</v>
      </c>
      <c r="BJ87" s="19" t="s">
        <v>82</v>
      </c>
      <c r="BK87" s="188">
        <f>ROUND(I87*H87,2)</f>
        <v>0</v>
      </c>
      <c r="BL87" s="19" t="s">
        <v>186</v>
      </c>
      <c r="BM87" s="187" t="s">
        <v>1768</v>
      </c>
    </row>
    <row r="88" spans="1:65" s="2" customFormat="1" ht="24.2" customHeight="1" x14ac:dyDescent="0.2">
      <c r="A88" s="36"/>
      <c r="B88" s="37"/>
      <c r="C88" s="176" t="s">
        <v>219</v>
      </c>
      <c r="D88" s="176" t="s">
        <v>181</v>
      </c>
      <c r="E88" s="177" t="s">
        <v>1769</v>
      </c>
      <c r="F88" s="178" t="s">
        <v>1770</v>
      </c>
      <c r="G88" s="179" t="s">
        <v>711</v>
      </c>
      <c r="H88" s="180">
        <v>1</v>
      </c>
      <c r="I88" s="181"/>
      <c r="J88" s="182">
        <f>ROUND(I88*H88,2)</f>
        <v>0</v>
      </c>
      <c r="K88" s="178" t="s">
        <v>19</v>
      </c>
      <c r="L88" s="41"/>
      <c r="M88" s="183" t="s">
        <v>19</v>
      </c>
      <c r="N88" s="184" t="s">
        <v>45</v>
      </c>
      <c r="O88" s="66"/>
      <c r="P88" s="185">
        <f>O88*H88</f>
        <v>0</v>
      </c>
      <c r="Q88" s="185">
        <v>0</v>
      </c>
      <c r="R88" s="185">
        <f>Q88*H88</f>
        <v>0</v>
      </c>
      <c r="S88" s="185">
        <v>0</v>
      </c>
      <c r="T88" s="186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87" t="s">
        <v>186</v>
      </c>
      <c r="AT88" s="187" t="s">
        <v>181</v>
      </c>
      <c r="AU88" s="187" t="s">
        <v>82</v>
      </c>
      <c r="AY88" s="19" t="s">
        <v>179</v>
      </c>
      <c r="BE88" s="188">
        <f>IF(N88="základní",J88,0)</f>
        <v>0</v>
      </c>
      <c r="BF88" s="188">
        <f>IF(N88="snížená",J88,0)</f>
        <v>0</v>
      </c>
      <c r="BG88" s="188">
        <f>IF(N88="zákl. přenesená",J88,0)</f>
        <v>0</v>
      </c>
      <c r="BH88" s="188">
        <f>IF(N88="sníž. přenesená",J88,0)</f>
        <v>0</v>
      </c>
      <c r="BI88" s="188">
        <f>IF(N88="nulová",J88,0)</f>
        <v>0</v>
      </c>
      <c r="BJ88" s="19" t="s">
        <v>82</v>
      </c>
      <c r="BK88" s="188">
        <f>ROUND(I88*H88,2)</f>
        <v>0</v>
      </c>
      <c r="BL88" s="19" t="s">
        <v>186</v>
      </c>
      <c r="BM88" s="187" t="s">
        <v>1771</v>
      </c>
    </row>
    <row r="89" spans="1:65" s="2" customFormat="1" ht="62.65" customHeight="1" x14ac:dyDescent="0.2">
      <c r="A89" s="36"/>
      <c r="B89" s="37"/>
      <c r="C89" s="176" t="s">
        <v>225</v>
      </c>
      <c r="D89" s="176" t="s">
        <v>181</v>
      </c>
      <c r="E89" s="177" t="s">
        <v>1772</v>
      </c>
      <c r="F89" s="178" t="s">
        <v>1773</v>
      </c>
      <c r="G89" s="179" t="s">
        <v>1696</v>
      </c>
      <c r="H89" s="180">
        <v>20</v>
      </c>
      <c r="I89" s="181"/>
      <c r="J89" s="182">
        <f>ROUND(I89*H89,2)</f>
        <v>0</v>
      </c>
      <c r="K89" s="178" t="s">
        <v>19</v>
      </c>
      <c r="L89" s="41"/>
      <c r="M89" s="183" t="s">
        <v>19</v>
      </c>
      <c r="N89" s="184" t="s">
        <v>45</v>
      </c>
      <c r="O89" s="66"/>
      <c r="P89" s="185">
        <f>O89*H89</f>
        <v>0</v>
      </c>
      <c r="Q89" s="185">
        <v>0</v>
      </c>
      <c r="R89" s="185">
        <f>Q89*H89</f>
        <v>0</v>
      </c>
      <c r="S89" s="185">
        <v>0</v>
      </c>
      <c r="T89" s="186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7" t="s">
        <v>186</v>
      </c>
      <c r="AT89" s="187" t="s">
        <v>181</v>
      </c>
      <c r="AU89" s="187" t="s">
        <v>82</v>
      </c>
      <c r="AY89" s="19" t="s">
        <v>179</v>
      </c>
      <c r="BE89" s="188">
        <f>IF(N89="základní",J89,0)</f>
        <v>0</v>
      </c>
      <c r="BF89" s="188">
        <f>IF(N89="snížená",J89,0)</f>
        <v>0</v>
      </c>
      <c r="BG89" s="188">
        <f>IF(N89="zákl. přenesená",J89,0)</f>
        <v>0</v>
      </c>
      <c r="BH89" s="188">
        <f>IF(N89="sníž. přenesená",J89,0)</f>
        <v>0</v>
      </c>
      <c r="BI89" s="188">
        <f>IF(N89="nulová",J89,0)</f>
        <v>0</v>
      </c>
      <c r="BJ89" s="19" t="s">
        <v>82</v>
      </c>
      <c r="BK89" s="188">
        <f>ROUND(I89*H89,2)</f>
        <v>0</v>
      </c>
      <c r="BL89" s="19" t="s">
        <v>186</v>
      </c>
      <c r="BM89" s="187" t="s">
        <v>1774</v>
      </c>
    </row>
    <row r="90" spans="1:65" s="2" customFormat="1" ht="24.2" customHeight="1" x14ac:dyDescent="0.2">
      <c r="A90" s="36"/>
      <c r="B90" s="37"/>
      <c r="C90" s="176" t="s">
        <v>230</v>
      </c>
      <c r="D90" s="176" t="s">
        <v>181</v>
      </c>
      <c r="E90" s="177" t="s">
        <v>1775</v>
      </c>
      <c r="F90" s="178" t="s">
        <v>1776</v>
      </c>
      <c r="G90" s="179" t="s">
        <v>556</v>
      </c>
      <c r="H90" s="180">
        <v>1</v>
      </c>
      <c r="I90" s="181"/>
      <c r="J90" s="182">
        <f>ROUND(I90*H90,2)</f>
        <v>0</v>
      </c>
      <c r="K90" s="178" t="s">
        <v>19</v>
      </c>
      <c r="L90" s="41"/>
      <c r="M90" s="183" t="s">
        <v>19</v>
      </c>
      <c r="N90" s="184" t="s">
        <v>45</v>
      </c>
      <c r="O90" s="66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7" t="s">
        <v>186</v>
      </c>
      <c r="AT90" s="187" t="s">
        <v>181</v>
      </c>
      <c r="AU90" s="187" t="s">
        <v>82</v>
      </c>
      <c r="AY90" s="19" t="s">
        <v>179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19" t="s">
        <v>82</v>
      </c>
      <c r="BK90" s="188">
        <f>ROUND(I90*H90,2)</f>
        <v>0</v>
      </c>
      <c r="BL90" s="19" t="s">
        <v>186</v>
      </c>
      <c r="BM90" s="187" t="s">
        <v>1777</v>
      </c>
    </row>
    <row r="91" spans="1:65" s="2" customFormat="1" ht="19.5" x14ac:dyDescent="0.2">
      <c r="A91" s="36"/>
      <c r="B91" s="37"/>
      <c r="C91" s="38"/>
      <c r="D91" s="196" t="s">
        <v>300</v>
      </c>
      <c r="E91" s="38"/>
      <c r="F91" s="237" t="s">
        <v>1778</v>
      </c>
      <c r="G91" s="38"/>
      <c r="H91" s="38"/>
      <c r="I91" s="191"/>
      <c r="J91" s="38"/>
      <c r="K91" s="38"/>
      <c r="L91" s="41"/>
      <c r="M91" s="192"/>
      <c r="N91" s="193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300</v>
      </c>
      <c r="AU91" s="19" t="s">
        <v>82</v>
      </c>
    </row>
    <row r="92" spans="1:65" s="2" customFormat="1" ht="16.5" customHeight="1" x14ac:dyDescent="0.2">
      <c r="A92" s="36"/>
      <c r="B92" s="37"/>
      <c r="C92" s="176" t="s">
        <v>235</v>
      </c>
      <c r="D92" s="176" t="s">
        <v>181</v>
      </c>
      <c r="E92" s="177" t="s">
        <v>1779</v>
      </c>
      <c r="F92" s="178" t="s">
        <v>1780</v>
      </c>
      <c r="G92" s="179" t="s">
        <v>556</v>
      </c>
      <c r="H92" s="180">
        <v>4</v>
      </c>
      <c r="I92" s="181"/>
      <c r="J92" s="182">
        <f>ROUND(I92*H92,2)</f>
        <v>0</v>
      </c>
      <c r="K92" s="178" t="s">
        <v>19</v>
      </c>
      <c r="L92" s="41"/>
      <c r="M92" s="183" t="s">
        <v>19</v>
      </c>
      <c r="N92" s="184" t="s">
        <v>45</v>
      </c>
      <c r="O92" s="66"/>
      <c r="P92" s="185">
        <f>O92*H92</f>
        <v>0</v>
      </c>
      <c r="Q92" s="185">
        <v>0</v>
      </c>
      <c r="R92" s="185">
        <f>Q92*H92</f>
        <v>0</v>
      </c>
      <c r="S92" s="185">
        <v>0</v>
      </c>
      <c r="T92" s="186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7" t="s">
        <v>186</v>
      </c>
      <c r="AT92" s="187" t="s">
        <v>181</v>
      </c>
      <c r="AU92" s="187" t="s">
        <v>82</v>
      </c>
      <c r="AY92" s="19" t="s">
        <v>179</v>
      </c>
      <c r="BE92" s="188">
        <f>IF(N92="základní",J92,0)</f>
        <v>0</v>
      </c>
      <c r="BF92" s="188">
        <f>IF(N92="snížená",J92,0)</f>
        <v>0</v>
      </c>
      <c r="BG92" s="188">
        <f>IF(N92="zákl. přenesená",J92,0)</f>
        <v>0</v>
      </c>
      <c r="BH92" s="188">
        <f>IF(N92="sníž. přenesená",J92,0)</f>
        <v>0</v>
      </c>
      <c r="BI92" s="188">
        <f>IF(N92="nulová",J92,0)</f>
        <v>0</v>
      </c>
      <c r="BJ92" s="19" t="s">
        <v>82</v>
      </c>
      <c r="BK92" s="188">
        <f>ROUND(I92*H92,2)</f>
        <v>0</v>
      </c>
      <c r="BL92" s="19" t="s">
        <v>186</v>
      </c>
      <c r="BM92" s="187" t="s">
        <v>1781</v>
      </c>
    </row>
    <row r="93" spans="1:65" s="2" customFormat="1" ht="24.2" customHeight="1" x14ac:dyDescent="0.2">
      <c r="A93" s="36"/>
      <c r="B93" s="37"/>
      <c r="C93" s="176" t="s">
        <v>240</v>
      </c>
      <c r="D93" s="176" t="s">
        <v>181</v>
      </c>
      <c r="E93" s="177" t="s">
        <v>1782</v>
      </c>
      <c r="F93" s="178" t="s">
        <v>1783</v>
      </c>
      <c r="G93" s="179" t="s">
        <v>711</v>
      </c>
      <c r="H93" s="180">
        <v>1</v>
      </c>
      <c r="I93" s="181"/>
      <c r="J93" s="182">
        <f>ROUND(I93*H93,2)</f>
        <v>0</v>
      </c>
      <c r="K93" s="178" t="s">
        <v>19</v>
      </c>
      <c r="L93" s="41"/>
      <c r="M93" s="183" t="s">
        <v>19</v>
      </c>
      <c r="N93" s="184" t="s">
        <v>45</v>
      </c>
      <c r="O93" s="66"/>
      <c r="P93" s="185">
        <f>O93*H93</f>
        <v>0</v>
      </c>
      <c r="Q93" s="185">
        <v>0</v>
      </c>
      <c r="R93" s="185">
        <f>Q93*H93</f>
        <v>0</v>
      </c>
      <c r="S93" s="185">
        <v>0</v>
      </c>
      <c r="T93" s="186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7" t="s">
        <v>186</v>
      </c>
      <c r="AT93" s="187" t="s">
        <v>181</v>
      </c>
      <c r="AU93" s="187" t="s">
        <v>82</v>
      </c>
      <c r="AY93" s="19" t="s">
        <v>179</v>
      </c>
      <c r="BE93" s="188">
        <f>IF(N93="základní",J93,0)</f>
        <v>0</v>
      </c>
      <c r="BF93" s="188">
        <f>IF(N93="snížená",J93,0)</f>
        <v>0</v>
      </c>
      <c r="BG93" s="188">
        <f>IF(N93="zákl. přenesená",J93,0)</f>
        <v>0</v>
      </c>
      <c r="BH93" s="188">
        <f>IF(N93="sníž. přenesená",J93,0)</f>
        <v>0</v>
      </c>
      <c r="BI93" s="188">
        <f>IF(N93="nulová",J93,0)</f>
        <v>0</v>
      </c>
      <c r="BJ93" s="19" t="s">
        <v>82</v>
      </c>
      <c r="BK93" s="188">
        <f>ROUND(I93*H93,2)</f>
        <v>0</v>
      </c>
      <c r="BL93" s="19" t="s">
        <v>186</v>
      </c>
      <c r="BM93" s="187" t="s">
        <v>1784</v>
      </c>
    </row>
    <row r="94" spans="1:65" s="2" customFormat="1" ht="39" x14ac:dyDescent="0.2">
      <c r="A94" s="36"/>
      <c r="B94" s="37"/>
      <c r="C94" s="38"/>
      <c r="D94" s="196" t="s">
        <v>300</v>
      </c>
      <c r="E94" s="38"/>
      <c r="F94" s="237" t="s">
        <v>1785</v>
      </c>
      <c r="G94" s="38"/>
      <c r="H94" s="38"/>
      <c r="I94" s="191"/>
      <c r="J94" s="38"/>
      <c r="K94" s="38"/>
      <c r="L94" s="41"/>
      <c r="M94" s="192"/>
      <c r="N94" s="193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300</v>
      </c>
      <c r="AU94" s="19" t="s">
        <v>82</v>
      </c>
    </row>
    <row r="95" spans="1:65" s="2" customFormat="1" ht="37.9" customHeight="1" x14ac:dyDescent="0.2">
      <c r="A95" s="36"/>
      <c r="B95" s="37"/>
      <c r="C95" s="176" t="s">
        <v>247</v>
      </c>
      <c r="D95" s="176" t="s">
        <v>181</v>
      </c>
      <c r="E95" s="177" t="s">
        <v>1786</v>
      </c>
      <c r="F95" s="178" t="s">
        <v>1787</v>
      </c>
      <c r="G95" s="179" t="s">
        <v>556</v>
      </c>
      <c r="H95" s="180">
        <v>1</v>
      </c>
      <c r="I95" s="181"/>
      <c r="J95" s="182">
        <f>ROUND(I95*H95,2)</f>
        <v>0</v>
      </c>
      <c r="K95" s="178" t="s">
        <v>19</v>
      </c>
      <c r="L95" s="41"/>
      <c r="M95" s="183" t="s">
        <v>19</v>
      </c>
      <c r="N95" s="184" t="s">
        <v>45</v>
      </c>
      <c r="O95" s="66"/>
      <c r="P95" s="185">
        <f>O95*H95</f>
        <v>0</v>
      </c>
      <c r="Q95" s="185">
        <v>0</v>
      </c>
      <c r="R95" s="185">
        <f>Q95*H95</f>
        <v>0</v>
      </c>
      <c r="S95" s="185">
        <v>0</v>
      </c>
      <c r="T95" s="186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7" t="s">
        <v>186</v>
      </c>
      <c r="AT95" s="187" t="s">
        <v>181</v>
      </c>
      <c r="AU95" s="187" t="s">
        <v>82</v>
      </c>
      <c r="AY95" s="19" t="s">
        <v>179</v>
      </c>
      <c r="BE95" s="188">
        <f>IF(N95="základní",J95,0)</f>
        <v>0</v>
      </c>
      <c r="BF95" s="188">
        <f>IF(N95="snížená",J95,0)</f>
        <v>0</v>
      </c>
      <c r="BG95" s="188">
        <f>IF(N95="zákl. přenesená",J95,0)</f>
        <v>0</v>
      </c>
      <c r="BH95" s="188">
        <f>IF(N95="sníž. přenesená",J95,0)</f>
        <v>0</v>
      </c>
      <c r="BI95" s="188">
        <f>IF(N95="nulová",J95,0)</f>
        <v>0</v>
      </c>
      <c r="BJ95" s="19" t="s">
        <v>82</v>
      </c>
      <c r="BK95" s="188">
        <f>ROUND(I95*H95,2)</f>
        <v>0</v>
      </c>
      <c r="BL95" s="19" t="s">
        <v>186</v>
      </c>
      <c r="BM95" s="187" t="s">
        <v>1788</v>
      </c>
    </row>
    <row r="96" spans="1:65" s="2" customFormat="1" ht="24.2" customHeight="1" x14ac:dyDescent="0.2">
      <c r="A96" s="36"/>
      <c r="B96" s="37"/>
      <c r="C96" s="176" t="s">
        <v>252</v>
      </c>
      <c r="D96" s="176" t="s">
        <v>181</v>
      </c>
      <c r="E96" s="177" t="s">
        <v>1789</v>
      </c>
      <c r="F96" s="178" t="s">
        <v>1790</v>
      </c>
      <c r="G96" s="179" t="s">
        <v>711</v>
      </c>
      <c r="H96" s="180">
        <v>1</v>
      </c>
      <c r="I96" s="181"/>
      <c r="J96" s="182">
        <f>ROUND(I96*H96,2)</f>
        <v>0</v>
      </c>
      <c r="K96" s="178" t="s">
        <v>19</v>
      </c>
      <c r="L96" s="41"/>
      <c r="M96" s="183" t="s">
        <v>19</v>
      </c>
      <c r="N96" s="184" t="s">
        <v>45</v>
      </c>
      <c r="O96" s="66"/>
      <c r="P96" s="185">
        <f>O96*H96</f>
        <v>0</v>
      </c>
      <c r="Q96" s="185">
        <v>0</v>
      </c>
      <c r="R96" s="185">
        <f>Q96*H96</f>
        <v>0</v>
      </c>
      <c r="S96" s="185">
        <v>0</v>
      </c>
      <c r="T96" s="186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7" t="s">
        <v>186</v>
      </c>
      <c r="AT96" s="187" t="s">
        <v>181</v>
      </c>
      <c r="AU96" s="187" t="s">
        <v>82</v>
      </c>
      <c r="AY96" s="19" t="s">
        <v>179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19" t="s">
        <v>82</v>
      </c>
      <c r="BK96" s="188">
        <f>ROUND(I96*H96,2)</f>
        <v>0</v>
      </c>
      <c r="BL96" s="19" t="s">
        <v>186</v>
      </c>
      <c r="BM96" s="187" t="s">
        <v>1791</v>
      </c>
    </row>
    <row r="97" spans="1:65" s="2" customFormat="1" ht="24.2" customHeight="1" x14ac:dyDescent="0.2">
      <c r="A97" s="36"/>
      <c r="B97" s="37"/>
      <c r="C97" s="176" t="s">
        <v>8</v>
      </c>
      <c r="D97" s="176" t="s">
        <v>181</v>
      </c>
      <c r="E97" s="177" t="s">
        <v>1792</v>
      </c>
      <c r="F97" s="178" t="s">
        <v>1793</v>
      </c>
      <c r="G97" s="179" t="s">
        <v>711</v>
      </c>
      <c r="H97" s="180">
        <v>1</v>
      </c>
      <c r="I97" s="181"/>
      <c r="J97" s="182">
        <f>ROUND(I97*H97,2)</f>
        <v>0</v>
      </c>
      <c r="K97" s="178" t="s">
        <v>19</v>
      </c>
      <c r="L97" s="41"/>
      <c r="M97" s="183" t="s">
        <v>19</v>
      </c>
      <c r="N97" s="184" t="s">
        <v>45</v>
      </c>
      <c r="O97" s="66"/>
      <c r="P97" s="185">
        <f>O97*H97</f>
        <v>0</v>
      </c>
      <c r="Q97" s="185">
        <v>0</v>
      </c>
      <c r="R97" s="185">
        <f>Q97*H97</f>
        <v>0</v>
      </c>
      <c r="S97" s="185">
        <v>0</v>
      </c>
      <c r="T97" s="186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7" t="s">
        <v>186</v>
      </c>
      <c r="AT97" s="187" t="s">
        <v>181</v>
      </c>
      <c r="AU97" s="187" t="s">
        <v>82</v>
      </c>
      <c r="AY97" s="19" t="s">
        <v>179</v>
      </c>
      <c r="BE97" s="188">
        <f>IF(N97="základní",J97,0)</f>
        <v>0</v>
      </c>
      <c r="BF97" s="188">
        <f>IF(N97="snížená",J97,0)</f>
        <v>0</v>
      </c>
      <c r="BG97" s="188">
        <f>IF(N97="zákl. přenesená",J97,0)</f>
        <v>0</v>
      </c>
      <c r="BH97" s="188">
        <f>IF(N97="sníž. přenesená",J97,0)</f>
        <v>0</v>
      </c>
      <c r="BI97" s="188">
        <f>IF(N97="nulová",J97,0)</f>
        <v>0</v>
      </c>
      <c r="BJ97" s="19" t="s">
        <v>82</v>
      </c>
      <c r="BK97" s="188">
        <f>ROUND(I97*H97,2)</f>
        <v>0</v>
      </c>
      <c r="BL97" s="19" t="s">
        <v>186</v>
      </c>
      <c r="BM97" s="187" t="s">
        <v>1794</v>
      </c>
    </row>
    <row r="98" spans="1:65" s="2" customFormat="1" ht="33" customHeight="1" x14ac:dyDescent="0.2">
      <c r="A98" s="36"/>
      <c r="B98" s="37"/>
      <c r="C98" s="176" t="s">
        <v>264</v>
      </c>
      <c r="D98" s="176" t="s">
        <v>181</v>
      </c>
      <c r="E98" s="177" t="s">
        <v>1795</v>
      </c>
      <c r="F98" s="178" t="s">
        <v>1796</v>
      </c>
      <c r="G98" s="179" t="s">
        <v>711</v>
      </c>
      <c r="H98" s="180">
        <v>1</v>
      </c>
      <c r="I98" s="181"/>
      <c r="J98" s="182">
        <f>ROUND(I98*H98,2)</f>
        <v>0</v>
      </c>
      <c r="K98" s="178" t="s">
        <v>19</v>
      </c>
      <c r="L98" s="41"/>
      <c r="M98" s="183" t="s">
        <v>19</v>
      </c>
      <c r="N98" s="184" t="s">
        <v>45</v>
      </c>
      <c r="O98" s="66"/>
      <c r="P98" s="185">
        <f>O98*H98</f>
        <v>0</v>
      </c>
      <c r="Q98" s="185">
        <v>0</v>
      </c>
      <c r="R98" s="185">
        <f>Q98*H98</f>
        <v>0</v>
      </c>
      <c r="S98" s="185">
        <v>0</v>
      </c>
      <c r="T98" s="186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7" t="s">
        <v>186</v>
      </c>
      <c r="AT98" s="187" t="s">
        <v>181</v>
      </c>
      <c r="AU98" s="187" t="s">
        <v>82</v>
      </c>
      <c r="AY98" s="19" t="s">
        <v>179</v>
      </c>
      <c r="BE98" s="188">
        <f>IF(N98="základní",J98,0)</f>
        <v>0</v>
      </c>
      <c r="BF98" s="188">
        <f>IF(N98="snížená",J98,0)</f>
        <v>0</v>
      </c>
      <c r="BG98" s="188">
        <f>IF(N98="zákl. přenesená",J98,0)</f>
        <v>0</v>
      </c>
      <c r="BH98" s="188">
        <f>IF(N98="sníž. přenesená",J98,0)</f>
        <v>0</v>
      </c>
      <c r="BI98" s="188">
        <f>IF(N98="nulová",J98,0)</f>
        <v>0</v>
      </c>
      <c r="BJ98" s="19" t="s">
        <v>82</v>
      </c>
      <c r="BK98" s="188">
        <f>ROUND(I98*H98,2)</f>
        <v>0</v>
      </c>
      <c r="BL98" s="19" t="s">
        <v>186</v>
      </c>
      <c r="BM98" s="187" t="s">
        <v>1797</v>
      </c>
    </row>
    <row r="99" spans="1:65" s="2" customFormat="1" ht="37.9" customHeight="1" x14ac:dyDescent="0.2">
      <c r="A99" s="36"/>
      <c r="B99" s="37"/>
      <c r="C99" s="176" t="s">
        <v>273</v>
      </c>
      <c r="D99" s="176" t="s">
        <v>181</v>
      </c>
      <c r="E99" s="177" t="s">
        <v>1798</v>
      </c>
      <c r="F99" s="178" t="s">
        <v>1799</v>
      </c>
      <c r="G99" s="179" t="s">
        <v>711</v>
      </c>
      <c r="H99" s="180">
        <v>1</v>
      </c>
      <c r="I99" s="181"/>
      <c r="J99" s="182">
        <f>ROUND(I99*H99,2)</f>
        <v>0</v>
      </c>
      <c r="K99" s="178" t="s">
        <v>19</v>
      </c>
      <c r="L99" s="41"/>
      <c r="M99" s="183" t="s">
        <v>19</v>
      </c>
      <c r="N99" s="184" t="s">
        <v>45</v>
      </c>
      <c r="O99" s="66"/>
      <c r="P99" s="185">
        <f>O99*H99</f>
        <v>0</v>
      </c>
      <c r="Q99" s="185">
        <v>0</v>
      </c>
      <c r="R99" s="185">
        <f>Q99*H99</f>
        <v>0</v>
      </c>
      <c r="S99" s="185">
        <v>0</v>
      </c>
      <c r="T99" s="186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7" t="s">
        <v>186</v>
      </c>
      <c r="AT99" s="187" t="s">
        <v>181</v>
      </c>
      <c r="AU99" s="187" t="s">
        <v>82</v>
      </c>
      <c r="AY99" s="19" t="s">
        <v>179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19" t="s">
        <v>82</v>
      </c>
      <c r="BK99" s="188">
        <f>ROUND(I99*H99,2)</f>
        <v>0</v>
      </c>
      <c r="BL99" s="19" t="s">
        <v>186</v>
      </c>
      <c r="BM99" s="187" t="s">
        <v>1800</v>
      </c>
    </row>
    <row r="100" spans="1:65" s="2" customFormat="1" ht="39" x14ac:dyDescent="0.2">
      <c r="A100" s="36"/>
      <c r="B100" s="37"/>
      <c r="C100" s="38"/>
      <c r="D100" s="196" t="s">
        <v>300</v>
      </c>
      <c r="E100" s="38"/>
      <c r="F100" s="237" t="s">
        <v>1801</v>
      </c>
      <c r="G100" s="38"/>
      <c r="H100" s="38"/>
      <c r="I100" s="191"/>
      <c r="J100" s="38"/>
      <c r="K100" s="38"/>
      <c r="L100" s="41"/>
      <c r="M100" s="192"/>
      <c r="N100" s="193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300</v>
      </c>
      <c r="AU100" s="19" t="s">
        <v>82</v>
      </c>
    </row>
    <row r="101" spans="1:65" s="2" customFormat="1" ht="76.349999999999994" customHeight="1" x14ac:dyDescent="0.2">
      <c r="A101" s="36"/>
      <c r="B101" s="37"/>
      <c r="C101" s="176" t="s">
        <v>279</v>
      </c>
      <c r="D101" s="176" t="s">
        <v>181</v>
      </c>
      <c r="E101" s="177" t="s">
        <v>1802</v>
      </c>
      <c r="F101" s="178" t="s">
        <v>1803</v>
      </c>
      <c r="G101" s="179" t="s">
        <v>711</v>
      </c>
      <c r="H101" s="180">
        <v>1</v>
      </c>
      <c r="I101" s="181"/>
      <c r="J101" s="182">
        <f>ROUND(I101*H101,2)</f>
        <v>0</v>
      </c>
      <c r="K101" s="178" t="s">
        <v>19</v>
      </c>
      <c r="L101" s="41"/>
      <c r="M101" s="183" t="s">
        <v>19</v>
      </c>
      <c r="N101" s="184" t="s">
        <v>45</v>
      </c>
      <c r="O101" s="66"/>
      <c r="P101" s="185">
        <f>O101*H101</f>
        <v>0</v>
      </c>
      <c r="Q101" s="185">
        <v>0</v>
      </c>
      <c r="R101" s="185">
        <f>Q101*H101</f>
        <v>0</v>
      </c>
      <c r="S101" s="185">
        <v>0</v>
      </c>
      <c r="T101" s="186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7" t="s">
        <v>186</v>
      </c>
      <c r="AT101" s="187" t="s">
        <v>181</v>
      </c>
      <c r="AU101" s="187" t="s">
        <v>82</v>
      </c>
      <c r="AY101" s="19" t="s">
        <v>179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19" t="s">
        <v>82</v>
      </c>
      <c r="BK101" s="188">
        <f>ROUND(I101*H101,2)</f>
        <v>0</v>
      </c>
      <c r="BL101" s="19" t="s">
        <v>186</v>
      </c>
      <c r="BM101" s="187" t="s">
        <v>1804</v>
      </c>
    </row>
    <row r="102" spans="1:65" s="2" customFormat="1" ht="16.5" customHeight="1" x14ac:dyDescent="0.2">
      <c r="A102" s="36"/>
      <c r="B102" s="37"/>
      <c r="C102" s="176" t="s">
        <v>287</v>
      </c>
      <c r="D102" s="176" t="s">
        <v>181</v>
      </c>
      <c r="E102" s="177" t="s">
        <v>1805</v>
      </c>
      <c r="F102" s="178" t="s">
        <v>1806</v>
      </c>
      <c r="G102" s="179" t="s">
        <v>711</v>
      </c>
      <c r="H102" s="180">
        <v>1</v>
      </c>
      <c r="I102" s="181"/>
      <c r="J102" s="182">
        <f>ROUND(I102*H102,2)</f>
        <v>0</v>
      </c>
      <c r="K102" s="178" t="s">
        <v>19</v>
      </c>
      <c r="L102" s="41"/>
      <c r="M102" s="183" t="s">
        <v>19</v>
      </c>
      <c r="N102" s="184" t="s">
        <v>45</v>
      </c>
      <c r="O102" s="66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7" t="s">
        <v>186</v>
      </c>
      <c r="AT102" s="187" t="s">
        <v>181</v>
      </c>
      <c r="AU102" s="187" t="s">
        <v>82</v>
      </c>
      <c r="AY102" s="19" t="s">
        <v>179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19" t="s">
        <v>82</v>
      </c>
      <c r="BK102" s="188">
        <f>ROUND(I102*H102,2)</f>
        <v>0</v>
      </c>
      <c r="BL102" s="19" t="s">
        <v>186</v>
      </c>
      <c r="BM102" s="187" t="s">
        <v>1807</v>
      </c>
    </row>
    <row r="103" spans="1:65" s="2" customFormat="1" ht="24.2" customHeight="1" x14ac:dyDescent="0.2">
      <c r="A103" s="36"/>
      <c r="B103" s="37"/>
      <c r="C103" s="176" t="s">
        <v>291</v>
      </c>
      <c r="D103" s="176" t="s">
        <v>181</v>
      </c>
      <c r="E103" s="177" t="s">
        <v>1808</v>
      </c>
      <c r="F103" s="178" t="s">
        <v>1809</v>
      </c>
      <c r="G103" s="179" t="s">
        <v>711</v>
      </c>
      <c r="H103" s="180">
        <v>1</v>
      </c>
      <c r="I103" s="181"/>
      <c r="J103" s="182">
        <f>ROUND(I103*H103,2)</f>
        <v>0</v>
      </c>
      <c r="K103" s="178" t="s">
        <v>19</v>
      </c>
      <c r="L103" s="41"/>
      <c r="M103" s="242" t="s">
        <v>19</v>
      </c>
      <c r="N103" s="243" t="s">
        <v>45</v>
      </c>
      <c r="O103" s="244"/>
      <c r="P103" s="245">
        <f>O103*H103</f>
        <v>0</v>
      </c>
      <c r="Q103" s="245">
        <v>0</v>
      </c>
      <c r="R103" s="245">
        <f>Q103*H103</f>
        <v>0</v>
      </c>
      <c r="S103" s="245">
        <v>0</v>
      </c>
      <c r="T103" s="246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7" t="s">
        <v>186</v>
      </c>
      <c r="AT103" s="187" t="s">
        <v>181</v>
      </c>
      <c r="AU103" s="187" t="s">
        <v>82</v>
      </c>
      <c r="AY103" s="19" t="s">
        <v>179</v>
      </c>
      <c r="BE103" s="188">
        <f>IF(N103="základní",J103,0)</f>
        <v>0</v>
      </c>
      <c r="BF103" s="188">
        <f>IF(N103="snížená",J103,0)</f>
        <v>0</v>
      </c>
      <c r="BG103" s="188">
        <f>IF(N103="zákl. přenesená",J103,0)</f>
        <v>0</v>
      </c>
      <c r="BH103" s="188">
        <f>IF(N103="sníž. přenesená",J103,0)</f>
        <v>0</v>
      </c>
      <c r="BI103" s="188">
        <f>IF(N103="nulová",J103,0)</f>
        <v>0</v>
      </c>
      <c r="BJ103" s="19" t="s">
        <v>82</v>
      </c>
      <c r="BK103" s="188">
        <f>ROUND(I103*H103,2)</f>
        <v>0</v>
      </c>
      <c r="BL103" s="19" t="s">
        <v>186</v>
      </c>
      <c r="BM103" s="187" t="s">
        <v>1810</v>
      </c>
    </row>
    <row r="104" spans="1:65" s="2" customFormat="1" ht="6.95" customHeight="1" x14ac:dyDescent="0.2">
      <c r="A104" s="36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41"/>
      <c r="M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</sheetData>
  <sheetProtection formatColumns="0" formatRows="0" autoFilter="0"/>
  <autoFilter ref="C79:K103" xr:uid="{00000000-0009-0000-0000-000005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19"/>
  <sheetViews>
    <sheetView showGridLines="0" workbookViewId="0"/>
  </sheetViews>
  <sheetFormatPr defaultRowHeight="15" x14ac:dyDescent="0.2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 x14ac:dyDescent="0.2"/>
    <row r="2" spans="1:8" s="1" customFormat="1" ht="36.950000000000003" customHeight="1" x14ac:dyDescent="0.2"/>
    <row r="3" spans="1:8" s="1" customFormat="1" ht="6.95" customHeight="1" x14ac:dyDescent="0.2">
      <c r="B3" s="104"/>
      <c r="C3" s="105"/>
      <c r="D3" s="105"/>
      <c r="E3" s="105"/>
      <c r="F3" s="105"/>
      <c r="G3" s="105"/>
      <c r="H3" s="22"/>
    </row>
    <row r="4" spans="1:8" s="1" customFormat="1" ht="24.95" customHeight="1" x14ac:dyDescent="0.2">
      <c r="B4" s="22"/>
      <c r="C4" s="106" t="s">
        <v>1811</v>
      </c>
      <c r="H4" s="22"/>
    </row>
    <row r="5" spans="1:8" s="1" customFormat="1" ht="12" customHeight="1" x14ac:dyDescent="0.2">
      <c r="B5" s="22"/>
      <c r="C5" s="250" t="s">
        <v>13</v>
      </c>
      <c r="D5" s="397" t="s">
        <v>14</v>
      </c>
      <c r="E5" s="390"/>
      <c r="F5" s="390"/>
      <c r="H5" s="22"/>
    </row>
    <row r="6" spans="1:8" s="1" customFormat="1" ht="36.950000000000003" customHeight="1" x14ac:dyDescent="0.2">
      <c r="B6" s="22"/>
      <c r="C6" s="251" t="s">
        <v>16</v>
      </c>
      <c r="D6" s="401" t="s">
        <v>17</v>
      </c>
      <c r="E6" s="390"/>
      <c r="F6" s="390"/>
      <c r="H6" s="22"/>
    </row>
    <row r="7" spans="1:8" s="1" customFormat="1" ht="16.5" customHeight="1" x14ac:dyDescent="0.2">
      <c r="B7" s="22"/>
      <c r="C7" s="108" t="s">
        <v>23</v>
      </c>
      <c r="D7" s="111">
        <f>'Rekapitulace stavby'!AN8</f>
        <v>46008</v>
      </c>
      <c r="H7" s="22"/>
    </row>
    <row r="8" spans="1:8" s="2" customFormat="1" ht="10.9" customHeight="1" x14ac:dyDescent="0.2">
      <c r="A8" s="36"/>
      <c r="B8" s="41"/>
      <c r="C8" s="36"/>
      <c r="D8" s="36"/>
      <c r="E8" s="36"/>
      <c r="F8" s="36"/>
      <c r="G8" s="36"/>
      <c r="H8" s="41"/>
    </row>
    <row r="9" spans="1:8" s="11" customFormat="1" ht="29.25" customHeight="1" x14ac:dyDescent="0.2">
      <c r="A9" s="149"/>
      <c r="B9" s="252"/>
      <c r="C9" s="253" t="s">
        <v>55</v>
      </c>
      <c r="D9" s="254" t="s">
        <v>56</v>
      </c>
      <c r="E9" s="254" t="s">
        <v>166</v>
      </c>
      <c r="F9" s="255" t="s">
        <v>1812</v>
      </c>
      <c r="G9" s="149"/>
      <c r="H9" s="252"/>
    </row>
    <row r="10" spans="1:8" s="2" customFormat="1" ht="26.45" customHeight="1" x14ac:dyDescent="0.2">
      <c r="A10" s="36"/>
      <c r="B10" s="41"/>
      <c r="C10" s="256" t="s">
        <v>79</v>
      </c>
      <c r="D10" s="256" t="s">
        <v>80</v>
      </c>
      <c r="E10" s="36"/>
      <c r="F10" s="36"/>
      <c r="G10" s="36"/>
      <c r="H10" s="41"/>
    </row>
    <row r="11" spans="1:8" s="2" customFormat="1" ht="16.899999999999999" customHeight="1" x14ac:dyDescent="0.2">
      <c r="A11" s="36"/>
      <c r="B11" s="41"/>
      <c r="C11" s="257" t="s">
        <v>109</v>
      </c>
      <c r="D11" s="258" t="s">
        <v>110</v>
      </c>
      <c r="E11" s="259" t="s">
        <v>111</v>
      </c>
      <c r="F11" s="260">
        <v>316.93</v>
      </c>
      <c r="G11" s="36"/>
      <c r="H11" s="41"/>
    </row>
    <row r="12" spans="1:8" s="2" customFormat="1" ht="16.899999999999999" customHeight="1" x14ac:dyDescent="0.2">
      <c r="A12" s="36"/>
      <c r="B12" s="41"/>
      <c r="C12" s="261" t="s">
        <v>19</v>
      </c>
      <c r="D12" s="261" t="s">
        <v>112</v>
      </c>
      <c r="E12" s="19" t="s">
        <v>19</v>
      </c>
      <c r="F12" s="262">
        <v>316.93</v>
      </c>
      <c r="G12" s="36"/>
      <c r="H12" s="41"/>
    </row>
    <row r="13" spans="1:8" s="2" customFormat="1" ht="16.899999999999999" customHeight="1" x14ac:dyDescent="0.2">
      <c r="A13" s="36"/>
      <c r="B13" s="41"/>
      <c r="C13" s="261" t="s">
        <v>19</v>
      </c>
      <c r="D13" s="261" t="s">
        <v>194</v>
      </c>
      <c r="E13" s="19" t="s">
        <v>19</v>
      </c>
      <c r="F13" s="262">
        <v>316.93</v>
      </c>
      <c r="G13" s="36"/>
      <c r="H13" s="41"/>
    </row>
    <row r="14" spans="1:8" s="2" customFormat="1" ht="16.899999999999999" customHeight="1" x14ac:dyDescent="0.2">
      <c r="A14" s="36"/>
      <c r="B14" s="41"/>
      <c r="C14" s="263" t="s">
        <v>1813</v>
      </c>
      <c r="D14" s="36"/>
      <c r="E14" s="36"/>
      <c r="F14" s="36"/>
      <c r="G14" s="36"/>
      <c r="H14" s="41"/>
    </row>
    <row r="15" spans="1:8" s="2" customFormat="1" ht="22.5" x14ac:dyDescent="0.2">
      <c r="A15" s="36"/>
      <c r="B15" s="41"/>
      <c r="C15" s="261" t="s">
        <v>860</v>
      </c>
      <c r="D15" s="261" t="s">
        <v>1814</v>
      </c>
      <c r="E15" s="19" t="s">
        <v>99</v>
      </c>
      <c r="F15" s="262">
        <v>221.851</v>
      </c>
      <c r="G15" s="36"/>
      <c r="H15" s="41"/>
    </row>
    <row r="16" spans="1:8" s="2" customFormat="1" ht="16.899999999999999" customHeight="1" x14ac:dyDescent="0.2">
      <c r="A16" s="36"/>
      <c r="B16" s="41"/>
      <c r="C16" s="261" t="s">
        <v>742</v>
      </c>
      <c r="D16" s="261" t="s">
        <v>1815</v>
      </c>
      <c r="E16" s="19" t="s">
        <v>111</v>
      </c>
      <c r="F16" s="262">
        <v>316.93</v>
      </c>
      <c r="G16" s="36"/>
      <c r="H16" s="41"/>
    </row>
    <row r="17" spans="1:8" s="2" customFormat="1" ht="16.899999999999999" customHeight="1" x14ac:dyDescent="0.2">
      <c r="A17" s="36"/>
      <c r="B17" s="41"/>
      <c r="C17" s="257" t="s">
        <v>97</v>
      </c>
      <c r="D17" s="258" t="s">
        <v>98</v>
      </c>
      <c r="E17" s="259" t="s">
        <v>99</v>
      </c>
      <c r="F17" s="260">
        <v>1619</v>
      </c>
      <c r="G17" s="36"/>
      <c r="H17" s="41"/>
    </row>
    <row r="18" spans="1:8" s="2" customFormat="1" ht="16.899999999999999" customHeight="1" x14ac:dyDescent="0.2">
      <c r="A18" s="36"/>
      <c r="B18" s="41"/>
      <c r="C18" s="261" t="s">
        <v>19</v>
      </c>
      <c r="D18" s="261" t="s">
        <v>1816</v>
      </c>
      <c r="E18" s="19" t="s">
        <v>19</v>
      </c>
      <c r="F18" s="262">
        <v>1619</v>
      </c>
      <c r="G18" s="36"/>
      <c r="H18" s="41"/>
    </row>
    <row r="19" spans="1:8" s="2" customFormat="1" ht="16.899999999999999" customHeight="1" x14ac:dyDescent="0.2">
      <c r="A19" s="36"/>
      <c r="B19" s="41"/>
      <c r="C19" s="261" t="s">
        <v>19</v>
      </c>
      <c r="D19" s="261" t="s">
        <v>194</v>
      </c>
      <c r="E19" s="19" t="s">
        <v>19</v>
      </c>
      <c r="F19" s="262">
        <v>1619</v>
      </c>
      <c r="G19" s="36"/>
      <c r="H19" s="41"/>
    </row>
    <row r="20" spans="1:8" s="2" customFormat="1" ht="16.899999999999999" customHeight="1" x14ac:dyDescent="0.2">
      <c r="A20" s="36"/>
      <c r="B20" s="41"/>
      <c r="C20" s="263" t="s">
        <v>1813</v>
      </c>
      <c r="D20" s="36"/>
      <c r="E20" s="36"/>
      <c r="F20" s="36"/>
      <c r="G20" s="36"/>
      <c r="H20" s="41"/>
    </row>
    <row r="21" spans="1:8" s="2" customFormat="1" ht="22.5" x14ac:dyDescent="0.2">
      <c r="A21" s="36"/>
      <c r="B21" s="41"/>
      <c r="C21" s="261" t="s">
        <v>852</v>
      </c>
      <c r="D21" s="261" t="s">
        <v>1817</v>
      </c>
      <c r="E21" s="19" t="s">
        <v>99</v>
      </c>
      <c r="F21" s="262">
        <v>2341.1999999999998</v>
      </c>
      <c r="G21" s="36"/>
      <c r="H21" s="41"/>
    </row>
    <row r="22" spans="1:8" s="2" customFormat="1" ht="16.899999999999999" customHeight="1" x14ac:dyDescent="0.2">
      <c r="A22" s="36"/>
      <c r="B22" s="41"/>
      <c r="C22" s="261" t="s">
        <v>948</v>
      </c>
      <c r="D22" s="261" t="s">
        <v>1818</v>
      </c>
      <c r="E22" s="19" t="s">
        <v>99</v>
      </c>
      <c r="F22" s="262">
        <v>1781</v>
      </c>
      <c r="G22" s="36"/>
      <c r="H22" s="41"/>
    </row>
    <row r="23" spans="1:8" s="2" customFormat="1" ht="16.899999999999999" customHeight="1" x14ac:dyDescent="0.2">
      <c r="A23" s="36"/>
      <c r="B23" s="41"/>
      <c r="C23" s="261" t="s">
        <v>639</v>
      </c>
      <c r="D23" s="261" t="s">
        <v>1819</v>
      </c>
      <c r="E23" s="19" t="s">
        <v>184</v>
      </c>
      <c r="F23" s="262">
        <v>1061.7249999999999</v>
      </c>
      <c r="G23" s="36"/>
      <c r="H23" s="41"/>
    </row>
    <row r="24" spans="1:8" s="2" customFormat="1" ht="22.5" x14ac:dyDescent="0.2">
      <c r="A24" s="36"/>
      <c r="B24" s="41"/>
      <c r="C24" s="261" t="s">
        <v>680</v>
      </c>
      <c r="D24" s="261" t="s">
        <v>1820</v>
      </c>
      <c r="E24" s="19" t="s">
        <v>184</v>
      </c>
      <c r="F24" s="262">
        <v>178.1</v>
      </c>
      <c r="G24" s="36"/>
      <c r="H24" s="41"/>
    </row>
    <row r="25" spans="1:8" s="2" customFormat="1" ht="16.899999999999999" customHeight="1" x14ac:dyDescent="0.2">
      <c r="A25" s="36"/>
      <c r="B25" s="41"/>
      <c r="C25" s="257" t="s">
        <v>102</v>
      </c>
      <c r="D25" s="258" t="s">
        <v>103</v>
      </c>
      <c r="E25" s="259" t="s">
        <v>99</v>
      </c>
      <c r="F25" s="260">
        <v>162</v>
      </c>
      <c r="G25" s="36"/>
      <c r="H25" s="41"/>
    </row>
    <row r="26" spans="1:8" s="2" customFormat="1" ht="16.899999999999999" customHeight="1" x14ac:dyDescent="0.2">
      <c r="A26" s="36"/>
      <c r="B26" s="41"/>
      <c r="C26" s="261" t="s">
        <v>19</v>
      </c>
      <c r="D26" s="261" t="s">
        <v>1821</v>
      </c>
      <c r="E26" s="19" t="s">
        <v>19</v>
      </c>
      <c r="F26" s="262">
        <v>162</v>
      </c>
      <c r="G26" s="36"/>
      <c r="H26" s="41"/>
    </row>
    <row r="27" spans="1:8" s="2" customFormat="1" ht="16.899999999999999" customHeight="1" x14ac:dyDescent="0.2">
      <c r="A27" s="36"/>
      <c r="B27" s="41"/>
      <c r="C27" s="261" t="s">
        <v>19</v>
      </c>
      <c r="D27" s="261" t="s">
        <v>194</v>
      </c>
      <c r="E27" s="19" t="s">
        <v>19</v>
      </c>
      <c r="F27" s="262">
        <v>162</v>
      </c>
      <c r="G27" s="36"/>
      <c r="H27" s="41"/>
    </row>
    <row r="28" spans="1:8" s="2" customFormat="1" ht="16.899999999999999" customHeight="1" x14ac:dyDescent="0.2">
      <c r="A28" s="36"/>
      <c r="B28" s="41"/>
      <c r="C28" s="263" t="s">
        <v>1813</v>
      </c>
      <c r="D28" s="36"/>
      <c r="E28" s="36"/>
      <c r="F28" s="36"/>
      <c r="G28" s="36"/>
      <c r="H28" s="41"/>
    </row>
    <row r="29" spans="1:8" s="2" customFormat="1" ht="22.5" x14ac:dyDescent="0.2">
      <c r="A29" s="36"/>
      <c r="B29" s="41"/>
      <c r="C29" s="261" t="s">
        <v>852</v>
      </c>
      <c r="D29" s="261" t="s">
        <v>1817</v>
      </c>
      <c r="E29" s="19" t="s">
        <v>99</v>
      </c>
      <c r="F29" s="262">
        <v>2341.1999999999998</v>
      </c>
      <c r="G29" s="36"/>
      <c r="H29" s="41"/>
    </row>
    <row r="30" spans="1:8" s="2" customFormat="1" ht="16.899999999999999" customHeight="1" x14ac:dyDescent="0.2">
      <c r="A30" s="36"/>
      <c r="B30" s="41"/>
      <c r="C30" s="261" t="s">
        <v>948</v>
      </c>
      <c r="D30" s="261" t="s">
        <v>1818</v>
      </c>
      <c r="E30" s="19" t="s">
        <v>99</v>
      </c>
      <c r="F30" s="262">
        <v>1781</v>
      </c>
      <c r="G30" s="36"/>
      <c r="H30" s="41"/>
    </row>
    <row r="31" spans="1:8" s="2" customFormat="1" ht="16.899999999999999" customHeight="1" x14ac:dyDescent="0.2">
      <c r="A31" s="36"/>
      <c r="B31" s="41"/>
      <c r="C31" s="261" t="s">
        <v>639</v>
      </c>
      <c r="D31" s="261" t="s">
        <v>1819</v>
      </c>
      <c r="E31" s="19" t="s">
        <v>184</v>
      </c>
      <c r="F31" s="262">
        <v>1061.7249999999999</v>
      </c>
      <c r="G31" s="36"/>
      <c r="H31" s="41"/>
    </row>
    <row r="32" spans="1:8" s="2" customFormat="1" ht="22.5" x14ac:dyDescent="0.2">
      <c r="A32" s="36"/>
      <c r="B32" s="41"/>
      <c r="C32" s="261" t="s">
        <v>667</v>
      </c>
      <c r="D32" s="261" t="s">
        <v>1822</v>
      </c>
      <c r="E32" s="19" t="s">
        <v>184</v>
      </c>
      <c r="F32" s="262">
        <v>47.1</v>
      </c>
      <c r="G32" s="36"/>
      <c r="H32" s="41"/>
    </row>
    <row r="33" spans="1:8" s="2" customFormat="1" ht="22.5" x14ac:dyDescent="0.2">
      <c r="A33" s="36"/>
      <c r="B33" s="41"/>
      <c r="C33" s="261" t="s">
        <v>680</v>
      </c>
      <c r="D33" s="261" t="s">
        <v>1820</v>
      </c>
      <c r="E33" s="19" t="s">
        <v>184</v>
      </c>
      <c r="F33" s="262">
        <v>178.1</v>
      </c>
      <c r="G33" s="36"/>
      <c r="H33" s="41"/>
    </row>
    <row r="34" spans="1:8" s="2" customFormat="1" ht="16.899999999999999" customHeight="1" x14ac:dyDescent="0.2">
      <c r="A34" s="36"/>
      <c r="B34" s="41"/>
      <c r="C34" s="257" t="s">
        <v>106</v>
      </c>
      <c r="D34" s="258" t="s">
        <v>107</v>
      </c>
      <c r="E34" s="259" t="s">
        <v>99</v>
      </c>
      <c r="F34" s="260">
        <v>306</v>
      </c>
      <c r="G34" s="36"/>
      <c r="H34" s="41"/>
    </row>
    <row r="35" spans="1:8" s="2" customFormat="1" ht="16.899999999999999" customHeight="1" x14ac:dyDescent="0.2">
      <c r="A35" s="36"/>
      <c r="B35" s="41"/>
      <c r="C35" s="261" t="s">
        <v>19</v>
      </c>
      <c r="D35" s="261" t="s">
        <v>1823</v>
      </c>
      <c r="E35" s="19" t="s">
        <v>19</v>
      </c>
      <c r="F35" s="262">
        <v>306</v>
      </c>
      <c r="G35" s="36"/>
      <c r="H35" s="41"/>
    </row>
    <row r="36" spans="1:8" s="2" customFormat="1" ht="16.899999999999999" customHeight="1" x14ac:dyDescent="0.2">
      <c r="A36" s="36"/>
      <c r="B36" s="41"/>
      <c r="C36" s="261" t="s">
        <v>19</v>
      </c>
      <c r="D36" s="261" t="s">
        <v>194</v>
      </c>
      <c r="E36" s="19" t="s">
        <v>19</v>
      </c>
      <c r="F36" s="262">
        <v>306</v>
      </c>
      <c r="G36" s="36"/>
      <c r="H36" s="41"/>
    </row>
    <row r="37" spans="1:8" s="2" customFormat="1" ht="16.899999999999999" customHeight="1" x14ac:dyDescent="0.2">
      <c r="A37" s="36"/>
      <c r="B37" s="41"/>
      <c r="C37" s="263" t="s">
        <v>1813</v>
      </c>
      <c r="D37" s="36"/>
      <c r="E37" s="36"/>
      <c r="F37" s="36"/>
      <c r="G37" s="36"/>
      <c r="H37" s="41"/>
    </row>
    <row r="38" spans="1:8" s="2" customFormat="1" ht="16.899999999999999" customHeight="1" x14ac:dyDescent="0.2">
      <c r="A38" s="36"/>
      <c r="B38" s="41"/>
      <c r="C38" s="261" t="s">
        <v>182</v>
      </c>
      <c r="D38" s="261" t="s">
        <v>1824</v>
      </c>
      <c r="E38" s="19" t="s">
        <v>184</v>
      </c>
      <c r="F38" s="262">
        <v>136.80000000000001</v>
      </c>
      <c r="G38" s="36"/>
      <c r="H38" s="41"/>
    </row>
    <row r="39" spans="1:8" s="2" customFormat="1" ht="22.5" x14ac:dyDescent="0.2">
      <c r="A39" s="36"/>
      <c r="B39" s="41"/>
      <c r="C39" s="261" t="s">
        <v>852</v>
      </c>
      <c r="D39" s="261" t="s">
        <v>1817</v>
      </c>
      <c r="E39" s="19" t="s">
        <v>99</v>
      </c>
      <c r="F39" s="262">
        <v>2341.1999999999998</v>
      </c>
      <c r="G39" s="36"/>
      <c r="H39" s="41"/>
    </row>
    <row r="40" spans="1:8" s="2" customFormat="1" ht="16.899999999999999" customHeight="1" x14ac:dyDescent="0.2">
      <c r="A40" s="36"/>
      <c r="B40" s="41"/>
      <c r="C40" s="261" t="s">
        <v>639</v>
      </c>
      <c r="D40" s="261" t="s">
        <v>1819</v>
      </c>
      <c r="E40" s="19" t="s">
        <v>184</v>
      </c>
      <c r="F40" s="262">
        <v>1061.7249999999999</v>
      </c>
      <c r="G40" s="36"/>
      <c r="H40" s="41"/>
    </row>
    <row r="41" spans="1:8" s="2" customFormat="1" ht="22.5" x14ac:dyDescent="0.2">
      <c r="A41" s="36"/>
      <c r="B41" s="41"/>
      <c r="C41" s="261" t="s">
        <v>667</v>
      </c>
      <c r="D41" s="261" t="s">
        <v>1822</v>
      </c>
      <c r="E41" s="19" t="s">
        <v>184</v>
      </c>
      <c r="F41" s="262">
        <v>36.9</v>
      </c>
      <c r="G41" s="36"/>
      <c r="H41" s="41"/>
    </row>
    <row r="42" spans="1:8" s="2" customFormat="1" ht="16.899999999999999" customHeight="1" x14ac:dyDescent="0.2">
      <c r="A42" s="36"/>
      <c r="B42" s="41"/>
      <c r="C42" s="257" t="s">
        <v>130</v>
      </c>
      <c r="D42" s="258" t="s">
        <v>131</v>
      </c>
      <c r="E42" s="259" t="s">
        <v>99</v>
      </c>
      <c r="F42" s="260">
        <v>235</v>
      </c>
      <c r="G42" s="36"/>
      <c r="H42" s="41"/>
    </row>
    <row r="43" spans="1:8" s="2" customFormat="1" ht="16.899999999999999" customHeight="1" x14ac:dyDescent="0.2">
      <c r="A43" s="36"/>
      <c r="B43" s="41"/>
      <c r="C43" s="261" t="s">
        <v>19</v>
      </c>
      <c r="D43" s="261" t="s">
        <v>1825</v>
      </c>
      <c r="E43" s="19" t="s">
        <v>19</v>
      </c>
      <c r="F43" s="262">
        <v>235</v>
      </c>
      <c r="G43" s="36"/>
      <c r="H43" s="41"/>
    </row>
    <row r="44" spans="1:8" s="2" customFormat="1" ht="16.899999999999999" customHeight="1" x14ac:dyDescent="0.2">
      <c r="A44" s="36"/>
      <c r="B44" s="41"/>
      <c r="C44" s="261" t="s">
        <v>19</v>
      </c>
      <c r="D44" s="261" t="s">
        <v>194</v>
      </c>
      <c r="E44" s="19" t="s">
        <v>19</v>
      </c>
      <c r="F44" s="262">
        <v>235</v>
      </c>
      <c r="G44" s="36"/>
      <c r="H44" s="41"/>
    </row>
    <row r="45" spans="1:8" s="2" customFormat="1" ht="16.899999999999999" customHeight="1" x14ac:dyDescent="0.2">
      <c r="A45" s="36"/>
      <c r="B45" s="41"/>
      <c r="C45" s="263" t="s">
        <v>1813</v>
      </c>
      <c r="D45" s="36"/>
      <c r="E45" s="36"/>
      <c r="F45" s="36"/>
      <c r="G45" s="36"/>
      <c r="H45" s="41"/>
    </row>
    <row r="46" spans="1:8" s="2" customFormat="1" ht="16.899999999999999" customHeight="1" x14ac:dyDescent="0.2">
      <c r="A46" s="36"/>
      <c r="B46" s="41"/>
      <c r="C46" s="261" t="s">
        <v>182</v>
      </c>
      <c r="D46" s="261" t="s">
        <v>1824</v>
      </c>
      <c r="E46" s="19" t="s">
        <v>184</v>
      </c>
      <c r="F46" s="262">
        <v>136.80000000000001</v>
      </c>
      <c r="G46" s="36"/>
      <c r="H46" s="41"/>
    </row>
    <row r="47" spans="1:8" s="2" customFormat="1" ht="16.899999999999999" customHeight="1" x14ac:dyDescent="0.2">
      <c r="A47" s="36"/>
      <c r="B47" s="41"/>
      <c r="C47" s="261" t="s">
        <v>195</v>
      </c>
      <c r="D47" s="261" t="s">
        <v>1826</v>
      </c>
      <c r="E47" s="19" t="s">
        <v>184</v>
      </c>
      <c r="F47" s="262">
        <v>166.75</v>
      </c>
      <c r="G47" s="36"/>
      <c r="H47" s="41"/>
    </row>
    <row r="48" spans="1:8" s="2" customFormat="1" ht="22.5" x14ac:dyDescent="0.2">
      <c r="A48" s="36"/>
      <c r="B48" s="41"/>
      <c r="C48" s="261" t="s">
        <v>852</v>
      </c>
      <c r="D48" s="261" t="s">
        <v>1817</v>
      </c>
      <c r="E48" s="19" t="s">
        <v>99</v>
      </c>
      <c r="F48" s="262">
        <v>2341.1999999999998</v>
      </c>
      <c r="G48" s="36"/>
      <c r="H48" s="41"/>
    </row>
    <row r="49" spans="1:8" s="2" customFormat="1" ht="22.5" x14ac:dyDescent="0.2">
      <c r="A49" s="36"/>
      <c r="B49" s="41"/>
      <c r="C49" s="261" t="s">
        <v>667</v>
      </c>
      <c r="D49" s="261" t="s">
        <v>1822</v>
      </c>
      <c r="E49" s="19" t="s">
        <v>184</v>
      </c>
      <c r="F49" s="262">
        <v>47.1</v>
      </c>
      <c r="G49" s="36"/>
      <c r="H49" s="41"/>
    </row>
    <row r="50" spans="1:8" s="2" customFormat="1" ht="22.5" x14ac:dyDescent="0.2">
      <c r="A50" s="36"/>
      <c r="B50" s="41"/>
      <c r="C50" s="261" t="s">
        <v>680</v>
      </c>
      <c r="D50" s="261" t="s">
        <v>1820</v>
      </c>
      <c r="E50" s="19" t="s">
        <v>184</v>
      </c>
      <c r="F50" s="262">
        <v>32.9</v>
      </c>
      <c r="G50" s="36"/>
      <c r="H50" s="41"/>
    </row>
    <row r="51" spans="1:8" s="2" customFormat="1" ht="16.899999999999999" customHeight="1" x14ac:dyDescent="0.2">
      <c r="A51" s="36"/>
      <c r="B51" s="41"/>
      <c r="C51" s="257" t="s">
        <v>133</v>
      </c>
      <c r="D51" s="258" t="s">
        <v>134</v>
      </c>
      <c r="E51" s="259" t="s">
        <v>99</v>
      </c>
      <c r="F51" s="260">
        <v>270</v>
      </c>
      <c r="G51" s="36"/>
      <c r="H51" s="41"/>
    </row>
    <row r="52" spans="1:8" s="2" customFormat="1" ht="16.899999999999999" customHeight="1" x14ac:dyDescent="0.2">
      <c r="A52" s="36"/>
      <c r="B52" s="41"/>
      <c r="C52" s="261" t="s">
        <v>19</v>
      </c>
      <c r="D52" s="261" t="s">
        <v>1827</v>
      </c>
      <c r="E52" s="19" t="s">
        <v>19</v>
      </c>
      <c r="F52" s="262">
        <v>251</v>
      </c>
      <c r="G52" s="36"/>
      <c r="H52" s="41"/>
    </row>
    <row r="53" spans="1:8" s="2" customFormat="1" ht="16.899999999999999" customHeight="1" x14ac:dyDescent="0.2">
      <c r="A53" s="36"/>
      <c r="B53" s="41"/>
      <c r="C53" s="261" t="s">
        <v>19</v>
      </c>
      <c r="D53" s="261" t="s">
        <v>1828</v>
      </c>
      <c r="E53" s="19" t="s">
        <v>19</v>
      </c>
      <c r="F53" s="262">
        <v>19</v>
      </c>
      <c r="G53" s="36"/>
      <c r="H53" s="41"/>
    </row>
    <row r="54" spans="1:8" s="2" customFormat="1" ht="16.899999999999999" customHeight="1" x14ac:dyDescent="0.2">
      <c r="A54" s="36"/>
      <c r="B54" s="41"/>
      <c r="C54" s="261" t="s">
        <v>19</v>
      </c>
      <c r="D54" s="261" t="s">
        <v>194</v>
      </c>
      <c r="E54" s="19" t="s">
        <v>19</v>
      </c>
      <c r="F54" s="262">
        <v>270</v>
      </c>
      <c r="G54" s="36"/>
      <c r="H54" s="41"/>
    </row>
    <row r="55" spans="1:8" s="2" customFormat="1" ht="16.899999999999999" customHeight="1" x14ac:dyDescent="0.2">
      <c r="A55" s="36"/>
      <c r="B55" s="41"/>
      <c r="C55" s="263" t="s">
        <v>1813</v>
      </c>
      <c r="D55" s="36"/>
      <c r="E55" s="36"/>
      <c r="F55" s="36"/>
      <c r="G55" s="36"/>
      <c r="H55" s="41"/>
    </row>
    <row r="56" spans="1:8" s="2" customFormat="1" ht="16.899999999999999" customHeight="1" x14ac:dyDescent="0.2">
      <c r="A56" s="36"/>
      <c r="B56" s="41"/>
      <c r="C56" s="261" t="s">
        <v>182</v>
      </c>
      <c r="D56" s="261" t="s">
        <v>1824</v>
      </c>
      <c r="E56" s="19" t="s">
        <v>184</v>
      </c>
      <c r="F56" s="262">
        <v>136.80000000000001</v>
      </c>
      <c r="G56" s="36"/>
      <c r="H56" s="41"/>
    </row>
    <row r="57" spans="1:8" s="2" customFormat="1" ht="16.899999999999999" customHeight="1" x14ac:dyDescent="0.2">
      <c r="A57" s="36"/>
      <c r="B57" s="41"/>
      <c r="C57" s="261" t="s">
        <v>195</v>
      </c>
      <c r="D57" s="261" t="s">
        <v>1826</v>
      </c>
      <c r="E57" s="19" t="s">
        <v>184</v>
      </c>
      <c r="F57" s="262">
        <v>166.75</v>
      </c>
      <c r="G57" s="36"/>
      <c r="H57" s="41"/>
    </row>
    <row r="58" spans="1:8" s="2" customFormat="1" ht="22.5" x14ac:dyDescent="0.2">
      <c r="A58" s="36"/>
      <c r="B58" s="41"/>
      <c r="C58" s="261" t="s">
        <v>667</v>
      </c>
      <c r="D58" s="261" t="s">
        <v>1822</v>
      </c>
      <c r="E58" s="19" t="s">
        <v>184</v>
      </c>
      <c r="F58" s="262">
        <v>36.9</v>
      </c>
      <c r="G58" s="36"/>
      <c r="H58" s="41"/>
    </row>
    <row r="59" spans="1:8" s="2" customFormat="1" ht="22.5" x14ac:dyDescent="0.2">
      <c r="A59" s="36"/>
      <c r="B59" s="41"/>
      <c r="C59" s="261" t="s">
        <v>667</v>
      </c>
      <c r="D59" s="261" t="s">
        <v>1822</v>
      </c>
      <c r="E59" s="19" t="s">
        <v>184</v>
      </c>
      <c r="F59" s="262">
        <v>47.1</v>
      </c>
      <c r="G59" s="36"/>
      <c r="H59" s="41"/>
    </row>
    <row r="60" spans="1:8" s="2" customFormat="1" ht="16.899999999999999" customHeight="1" x14ac:dyDescent="0.2">
      <c r="A60" s="36"/>
      <c r="B60" s="41"/>
      <c r="C60" s="257" t="s">
        <v>120</v>
      </c>
      <c r="D60" s="258" t="s">
        <v>121</v>
      </c>
      <c r="E60" s="259" t="s">
        <v>99</v>
      </c>
      <c r="F60" s="260">
        <v>1650.95</v>
      </c>
      <c r="G60" s="36"/>
      <c r="H60" s="41"/>
    </row>
    <row r="61" spans="1:8" s="2" customFormat="1" ht="16.899999999999999" customHeight="1" x14ac:dyDescent="0.2">
      <c r="A61" s="36"/>
      <c r="B61" s="41"/>
      <c r="C61" s="261" t="s">
        <v>19</v>
      </c>
      <c r="D61" s="261" t="s">
        <v>1829</v>
      </c>
      <c r="E61" s="19" t="s">
        <v>19</v>
      </c>
      <c r="F61" s="262">
        <v>1650.95</v>
      </c>
      <c r="G61" s="36"/>
      <c r="H61" s="41"/>
    </row>
    <row r="62" spans="1:8" s="2" customFormat="1" ht="16.899999999999999" customHeight="1" x14ac:dyDescent="0.2">
      <c r="A62" s="36"/>
      <c r="B62" s="41"/>
      <c r="C62" s="261" t="s">
        <v>19</v>
      </c>
      <c r="D62" s="261" t="s">
        <v>194</v>
      </c>
      <c r="E62" s="19" t="s">
        <v>19</v>
      </c>
      <c r="F62" s="262">
        <v>1650.95</v>
      </c>
      <c r="G62" s="36"/>
      <c r="H62" s="41"/>
    </row>
    <row r="63" spans="1:8" s="2" customFormat="1" ht="16.899999999999999" customHeight="1" x14ac:dyDescent="0.2">
      <c r="A63" s="36"/>
      <c r="B63" s="41"/>
      <c r="C63" s="263" t="s">
        <v>1813</v>
      </c>
      <c r="D63" s="36"/>
      <c r="E63" s="36"/>
      <c r="F63" s="36"/>
      <c r="G63" s="36"/>
      <c r="H63" s="41"/>
    </row>
    <row r="64" spans="1:8" s="2" customFormat="1" ht="16.899999999999999" customHeight="1" x14ac:dyDescent="0.2">
      <c r="A64" s="36"/>
      <c r="B64" s="41"/>
      <c r="C64" s="261" t="s">
        <v>528</v>
      </c>
      <c r="D64" s="261" t="s">
        <v>1830</v>
      </c>
      <c r="E64" s="19" t="s">
        <v>184</v>
      </c>
      <c r="F64" s="262">
        <v>277.60500000000002</v>
      </c>
      <c r="G64" s="36"/>
      <c r="H64" s="41"/>
    </row>
    <row r="65" spans="1:8" s="2" customFormat="1" ht="16.899999999999999" customHeight="1" x14ac:dyDescent="0.2">
      <c r="A65" s="36"/>
      <c r="B65" s="41"/>
      <c r="C65" s="257" t="s">
        <v>116</v>
      </c>
      <c r="D65" s="258" t="s">
        <v>117</v>
      </c>
      <c r="E65" s="259" t="s">
        <v>99</v>
      </c>
      <c r="F65" s="260">
        <v>480</v>
      </c>
      <c r="G65" s="36"/>
      <c r="H65" s="41"/>
    </row>
    <row r="66" spans="1:8" s="2" customFormat="1" ht="16.899999999999999" customHeight="1" x14ac:dyDescent="0.2">
      <c r="A66" s="36"/>
      <c r="B66" s="41"/>
      <c r="C66" s="261" t="s">
        <v>19</v>
      </c>
      <c r="D66" s="261" t="s">
        <v>1831</v>
      </c>
      <c r="E66" s="19" t="s">
        <v>19</v>
      </c>
      <c r="F66" s="262">
        <v>480</v>
      </c>
      <c r="G66" s="36"/>
      <c r="H66" s="41"/>
    </row>
    <row r="67" spans="1:8" s="2" customFormat="1" ht="16.899999999999999" customHeight="1" x14ac:dyDescent="0.2">
      <c r="A67" s="36"/>
      <c r="B67" s="41"/>
      <c r="C67" s="261" t="s">
        <v>19</v>
      </c>
      <c r="D67" s="261" t="s">
        <v>194</v>
      </c>
      <c r="E67" s="19" t="s">
        <v>19</v>
      </c>
      <c r="F67" s="262">
        <v>480</v>
      </c>
      <c r="G67" s="36"/>
      <c r="H67" s="41"/>
    </row>
    <row r="68" spans="1:8" s="2" customFormat="1" ht="16.899999999999999" customHeight="1" x14ac:dyDescent="0.2">
      <c r="A68" s="36"/>
      <c r="B68" s="41"/>
      <c r="C68" s="263" t="s">
        <v>1813</v>
      </c>
      <c r="D68" s="36"/>
      <c r="E68" s="36"/>
      <c r="F68" s="36"/>
      <c r="G68" s="36"/>
      <c r="H68" s="41"/>
    </row>
    <row r="69" spans="1:8" s="2" customFormat="1" ht="22.5" x14ac:dyDescent="0.2">
      <c r="A69" s="36"/>
      <c r="B69" s="41"/>
      <c r="C69" s="261" t="s">
        <v>477</v>
      </c>
      <c r="D69" s="261" t="s">
        <v>1832</v>
      </c>
      <c r="E69" s="19" t="s">
        <v>184</v>
      </c>
      <c r="F69" s="262">
        <v>72</v>
      </c>
      <c r="G69" s="36"/>
      <c r="H69" s="41"/>
    </row>
    <row r="70" spans="1:8" s="2" customFormat="1" ht="16.899999999999999" customHeight="1" x14ac:dyDescent="0.2">
      <c r="A70" s="36"/>
      <c r="B70" s="41"/>
      <c r="C70" s="261" t="s">
        <v>496</v>
      </c>
      <c r="D70" s="261" t="s">
        <v>1833</v>
      </c>
      <c r="E70" s="19" t="s">
        <v>184</v>
      </c>
      <c r="F70" s="262">
        <v>83.715999999999994</v>
      </c>
      <c r="G70" s="36"/>
      <c r="H70" s="41"/>
    </row>
    <row r="71" spans="1:8" s="2" customFormat="1" ht="16.899999999999999" customHeight="1" x14ac:dyDescent="0.2">
      <c r="A71" s="36"/>
      <c r="B71" s="41"/>
      <c r="C71" s="261" t="s">
        <v>503</v>
      </c>
      <c r="D71" s="261" t="s">
        <v>1834</v>
      </c>
      <c r="E71" s="19" t="s">
        <v>243</v>
      </c>
      <c r="F71" s="262">
        <v>3.9239999999999999</v>
      </c>
      <c r="G71" s="36"/>
      <c r="H71" s="41"/>
    </row>
    <row r="72" spans="1:8" s="2" customFormat="1" ht="16.899999999999999" customHeight="1" x14ac:dyDescent="0.2">
      <c r="A72" s="36"/>
      <c r="B72" s="41"/>
      <c r="C72" s="261" t="s">
        <v>512</v>
      </c>
      <c r="D72" s="261" t="s">
        <v>1835</v>
      </c>
      <c r="E72" s="19" t="s">
        <v>99</v>
      </c>
      <c r="F72" s="262">
        <v>995.91800000000001</v>
      </c>
      <c r="G72" s="36"/>
      <c r="H72" s="41"/>
    </row>
    <row r="73" spans="1:8" s="2" customFormat="1" ht="16.899999999999999" customHeight="1" x14ac:dyDescent="0.2">
      <c r="A73" s="36"/>
      <c r="B73" s="41"/>
      <c r="C73" s="261" t="s">
        <v>520</v>
      </c>
      <c r="D73" s="261" t="s">
        <v>1836</v>
      </c>
      <c r="E73" s="19" t="s">
        <v>99</v>
      </c>
      <c r="F73" s="262">
        <v>9362.616</v>
      </c>
      <c r="G73" s="36"/>
      <c r="H73" s="41"/>
    </row>
    <row r="74" spans="1:8" s="2" customFormat="1" ht="16.899999999999999" customHeight="1" x14ac:dyDescent="0.2">
      <c r="A74" s="36"/>
      <c r="B74" s="41"/>
      <c r="C74" s="261" t="s">
        <v>528</v>
      </c>
      <c r="D74" s="261" t="s">
        <v>1830</v>
      </c>
      <c r="E74" s="19" t="s">
        <v>184</v>
      </c>
      <c r="F74" s="262">
        <v>277.60500000000002</v>
      </c>
      <c r="G74" s="36"/>
      <c r="H74" s="41"/>
    </row>
    <row r="75" spans="1:8" s="2" customFormat="1" ht="22.5" x14ac:dyDescent="0.2">
      <c r="A75" s="36"/>
      <c r="B75" s="41"/>
      <c r="C75" s="261" t="s">
        <v>866</v>
      </c>
      <c r="D75" s="261" t="s">
        <v>1837</v>
      </c>
      <c r="E75" s="19" t="s">
        <v>99</v>
      </c>
      <c r="F75" s="262">
        <v>932</v>
      </c>
      <c r="G75" s="36"/>
      <c r="H75" s="41"/>
    </row>
    <row r="76" spans="1:8" s="2" customFormat="1" ht="16.899999999999999" customHeight="1" x14ac:dyDescent="0.2">
      <c r="A76" s="36"/>
      <c r="B76" s="41"/>
      <c r="C76" s="261" t="s">
        <v>886</v>
      </c>
      <c r="D76" s="261" t="s">
        <v>1838</v>
      </c>
      <c r="E76" s="19" t="s">
        <v>99</v>
      </c>
      <c r="F76" s="262">
        <v>932</v>
      </c>
      <c r="G76" s="36"/>
      <c r="H76" s="41"/>
    </row>
    <row r="77" spans="1:8" s="2" customFormat="1" ht="16.899999999999999" customHeight="1" x14ac:dyDescent="0.2">
      <c r="A77" s="36"/>
      <c r="B77" s="41"/>
      <c r="C77" s="261" t="s">
        <v>897</v>
      </c>
      <c r="D77" s="261" t="s">
        <v>1839</v>
      </c>
      <c r="E77" s="19" t="s">
        <v>99</v>
      </c>
      <c r="F77" s="262">
        <v>932</v>
      </c>
      <c r="G77" s="36"/>
      <c r="H77" s="41"/>
    </row>
    <row r="78" spans="1:8" s="2" customFormat="1" ht="16.899999999999999" customHeight="1" x14ac:dyDescent="0.2">
      <c r="A78" s="36"/>
      <c r="B78" s="41"/>
      <c r="C78" s="261" t="s">
        <v>955</v>
      </c>
      <c r="D78" s="261" t="s">
        <v>1840</v>
      </c>
      <c r="E78" s="19" t="s">
        <v>99</v>
      </c>
      <c r="F78" s="262">
        <v>932</v>
      </c>
      <c r="G78" s="36"/>
      <c r="H78" s="41"/>
    </row>
    <row r="79" spans="1:8" s="2" customFormat="1" ht="16.899999999999999" customHeight="1" x14ac:dyDescent="0.2">
      <c r="A79" s="36"/>
      <c r="B79" s="41"/>
      <c r="C79" s="261" t="s">
        <v>965</v>
      </c>
      <c r="D79" s="261" t="s">
        <v>1841</v>
      </c>
      <c r="E79" s="19" t="s">
        <v>99</v>
      </c>
      <c r="F79" s="262">
        <v>1027.847</v>
      </c>
      <c r="G79" s="36"/>
      <c r="H79" s="41"/>
    </row>
    <row r="80" spans="1:8" s="2" customFormat="1" ht="16.899999999999999" customHeight="1" x14ac:dyDescent="0.2">
      <c r="A80" s="36"/>
      <c r="B80" s="41"/>
      <c r="C80" s="261" t="s">
        <v>1202</v>
      </c>
      <c r="D80" s="261" t="s">
        <v>1842</v>
      </c>
      <c r="E80" s="19" t="s">
        <v>99</v>
      </c>
      <c r="F80" s="262">
        <v>932</v>
      </c>
      <c r="G80" s="36"/>
      <c r="H80" s="41"/>
    </row>
    <row r="81" spans="1:8" s="2" customFormat="1" ht="16.899999999999999" customHeight="1" x14ac:dyDescent="0.2">
      <c r="A81" s="36"/>
      <c r="B81" s="41"/>
      <c r="C81" s="261" t="s">
        <v>1256</v>
      </c>
      <c r="D81" s="261" t="s">
        <v>1843</v>
      </c>
      <c r="E81" s="19" t="s">
        <v>99</v>
      </c>
      <c r="F81" s="262">
        <v>932</v>
      </c>
      <c r="G81" s="36"/>
      <c r="H81" s="41"/>
    </row>
    <row r="82" spans="1:8" s="2" customFormat="1" ht="16.899999999999999" customHeight="1" x14ac:dyDescent="0.2">
      <c r="A82" s="36"/>
      <c r="B82" s="41"/>
      <c r="C82" s="257" t="s">
        <v>127</v>
      </c>
      <c r="D82" s="258" t="s">
        <v>128</v>
      </c>
      <c r="E82" s="259" t="s">
        <v>111</v>
      </c>
      <c r="F82" s="260">
        <v>479.23500000000001</v>
      </c>
      <c r="G82" s="36"/>
      <c r="H82" s="41"/>
    </row>
    <row r="83" spans="1:8" s="2" customFormat="1" ht="16.899999999999999" customHeight="1" x14ac:dyDescent="0.2">
      <c r="A83" s="36"/>
      <c r="B83" s="41"/>
      <c r="C83" s="261" t="s">
        <v>19</v>
      </c>
      <c r="D83" s="261" t="s">
        <v>1844</v>
      </c>
      <c r="E83" s="19" t="s">
        <v>19</v>
      </c>
      <c r="F83" s="262">
        <v>307.3</v>
      </c>
      <c r="G83" s="36"/>
      <c r="H83" s="41"/>
    </row>
    <row r="84" spans="1:8" s="2" customFormat="1" ht="16.899999999999999" customHeight="1" x14ac:dyDescent="0.2">
      <c r="A84" s="36"/>
      <c r="B84" s="41"/>
      <c r="C84" s="261" t="s">
        <v>19</v>
      </c>
      <c r="D84" s="261" t="s">
        <v>1845</v>
      </c>
      <c r="E84" s="19" t="s">
        <v>19</v>
      </c>
      <c r="F84" s="262">
        <v>164.23500000000001</v>
      </c>
      <c r="G84" s="36"/>
      <c r="H84" s="41"/>
    </row>
    <row r="85" spans="1:8" s="2" customFormat="1" ht="16.899999999999999" customHeight="1" x14ac:dyDescent="0.2">
      <c r="A85" s="36"/>
      <c r="B85" s="41"/>
      <c r="C85" s="261" t="s">
        <v>19</v>
      </c>
      <c r="D85" s="261" t="s">
        <v>1846</v>
      </c>
      <c r="E85" s="19" t="s">
        <v>19</v>
      </c>
      <c r="F85" s="262">
        <v>7.7</v>
      </c>
      <c r="G85" s="36"/>
      <c r="H85" s="41"/>
    </row>
    <row r="86" spans="1:8" s="2" customFormat="1" ht="16.899999999999999" customHeight="1" x14ac:dyDescent="0.2">
      <c r="A86" s="36"/>
      <c r="B86" s="41"/>
      <c r="C86" s="261" t="s">
        <v>19</v>
      </c>
      <c r="D86" s="261" t="s">
        <v>194</v>
      </c>
      <c r="E86" s="19" t="s">
        <v>19</v>
      </c>
      <c r="F86" s="262">
        <v>479.23500000000001</v>
      </c>
      <c r="G86" s="36"/>
      <c r="H86" s="41"/>
    </row>
    <row r="87" spans="1:8" s="2" customFormat="1" ht="16.899999999999999" customHeight="1" x14ac:dyDescent="0.2">
      <c r="A87" s="36"/>
      <c r="B87" s="41"/>
      <c r="C87" s="263" t="s">
        <v>1813</v>
      </c>
      <c r="D87" s="36"/>
      <c r="E87" s="36"/>
      <c r="F87" s="36"/>
      <c r="G87" s="36"/>
      <c r="H87" s="41"/>
    </row>
    <row r="88" spans="1:8" s="2" customFormat="1" ht="22.5" x14ac:dyDescent="0.2">
      <c r="A88" s="36"/>
      <c r="B88" s="41"/>
      <c r="C88" s="261" t="s">
        <v>877</v>
      </c>
      <c r="D88" s="261" t="s">
        <v>1847</v>
      </c>
      <c r="E88" s="19" t="s">
        <v>99</v>
      </c>
      <c r="F88" s="262">
        <v>143.77099999999999</v>
      </c>
      <c r="G88" s="36"/>
      <c r="H88" s="41"/>
    </row>
    <row r="89" spans="1:8" s="2" customFormat="1" ht="16.899999999999999" customHeight="1" x14ac:dyDescent="0.2">
      <c r="A89" s="36"/>
      <c r="B89" s="41"/>
      <c r="C89" s="261" t="s">
        <v>905</v>
      </c>
      <c r="D89" s="261" t="s">
        <v>1848</v>
      </c>
      <c r="E89" s="19" t="s">
        <v>99</v>
      </c>
      <c r="F89" s="262">
        <v>143.77099999999999</v>
      </c>
      <c r="G89" s="36"/>
      <c r="H89" s="41"/>
    </row>
    <row r="90" spans="1:8" s="2" customFormat="1" ht="16.899999999999999" customHeight="1" x14ac:dyDescent="0.2">
      <c r="A90" s="36"/>
      <c r="B90" s="41"/>
      <c r="C90" s="261" t="s">
        <v>914</v>
      </c>
      <c r="D90" s="261" t="s">
        <v>1849</v>
      </c>
      <c r="E90" s="19" t="s">
        <v>99</v>
      </c>
      <c r="F90" s="262">
        <v>143.77099999999999</v>
      </c>
      <c r="G90" s="36"/>
      <c r="H90" s="41"/>
    </row>
    <row r="91" spans="1:8" s="2" customFormat="1" ht="16.899999999999999" customHeight="1" x14ac:dyDescent="0.2">
      <c r="A91" s="36"/>
      <c r="B91" s="41"/>
      <c r="C91" s="261" t="s">
        <v>965</v>
      </c>
      <c r="D91" s="261" t="s">
        <v>1841</v>
      </c>
      <c r="E91" s="19" t="s">
        <v>99</v>
      </c>
      <c r="F91" s="262">
        <v>1027.847</v>
      </c>
      <c r="G91" s="36"/>
      <c r="H91" s="41"/>
    </row>
    <row r="92" spans="1:8" s="2" customFormat="1" ht="16.899999999999999" customHeight="1" x14ac:dyDescent="0.2">
      <c r="A92" s="36"/>
      <c r="B92" s="41"/>
      <c r="C92" s="257" t="s">
        <v>113</v>
      </c>
      <c r="D92" s="258" t="s">
        <v>114</v>
      </c>
      <c r="E92" s="259" t="s">
        <v>99</v>
      </c>
      <c r="F92" s="260">
        <v>452</v>
      </c>
      <c r="G92" s="36"/>
      <c r="H92" s="41"/>
    </row>
    <row r="93" spans="1:8" s="2" customFormat="1" ht="16.899999999999999" customHeight="1" x14ac:dyDescent="0.2">
      <c r="A93" s="36"/>
      <c r="B93" s="41"/>
      <c r="C93" s="261" t="s">
        <v>19</v>
      </c>
      <c r="D93" s="261" t="s">
        <v>1850</v>
      </c>
      <c r="E93" s="19" t="s">
        <v>19</v>
      </c>
      <c r="F93" s="262">
        <v>235</v>
      </c>
      <c r="G93" s="36"/>
      <c r="H93" s="41"/>
    </row>
    <row r="94" spans="1:8" s="2" customFormat="1" ht="16.899999999999999" customHeight="1" x14ac:dyDescent="0.2">
      <c r="A94" s="36"/>
      <c r="B94" s="41"/>
      <c r="C94" s="261" t="s">
        <v>19</v>
      </c>
      <c r="D94" s="261" t="s">
        <v>1851</v>
      </c>
      <c r="E94" s="19" t="s">
        <v>19</v>
      </c>
      <c r="F94" s="262">
        <v>198</v>
      </c>
      <c r="G94" s="36"/>
      <c r="H94" s="41"/>
    </row>
    <row r="95" spans="1:8" s="2" customFormat="1" ht="16.899999999999999" customHeight="1" x14ac:dyDescent="0.2">
      <c r="A95" s="36"/>
      <c r="B95" s="41"/>
      <c r="C95" s="261" t="s">
        <v>19</v>
      </c>
      <c r="D95" s="261" t="s">
        <v>1852</v>
      </c>
      <c r="E95" s="19" t="s">
        <v>19</v>
      </c>
      <c r="F95" s="262">
        <v>19</v>
      </c>
      <c r="G95" s="36"/>
      <c r="H95" s="41"/>
    </row>
    <row r="96" spans="1:8" s="2" customFormat="1" ht="16.899999999999999" customHeight="1" x14ac:dyDescent="0.2">
      <c r="A96" s="36"/>
      <c r="B96" s="41"/>
      <c r="C96" s="261" t="s">
        <v>19</v>
      </c>
      <c r="D96" s="261" t="s">
        <v>194</v>
      </c>
      <c r="E96" s="19" t="s">
        <v>19</v>
      </c>
      <c r="F96" s="262">
        <v>452</v>
      </c>
      <c r="G96" s="36"/>
      <c r="H96" s="41"/>
    </row>
    <row r="97" spans="1:8" s="2" customFormat="1" ht="16.899999999999999" customHeight="1" x14ac:dyDescent="0.2">
      <c r="A97" s="36"/>
      <c r="B97" s="41"/>
      <c r="C97" s="263" t="s">
        <v>1813</v>
      </c>
      <c r="D97" s="36"/>
      <c r="E97" s="36"/>
      <c r="F97" s="36"/>
      <c r="G97" s="36"/>
      <c r="H97" s="41"/>
    </row>
    <row r="98" spans="1:8" s="2" customFormat="1" ht="16.899999999999999" customHeight="1" x14ac:dyDescent="0.2">
      <c r="A98" s="36"/>
      <c r="B98" s="41"/>
      <c r="C98" s="261" t="s">
        <v>313</v>
      </c>
      <c r="D98" s="261" t="s">
        <v>1853</v>
      </c>
      <c r="E98" s="19" t="s">
        <v>184</v>
      </c>
      <c r="F98" s="262">
        <v>135.6</v>
      </c>
      <c r="G98" s="36"/>
      <c r="H98" s="41"/>
    </row>
    <row r="99" spans="1:8" s="2" customFormat="1" ht="16.899999999999999" customHeight="1" x14ac:dyDescent="0.2">
      <c r="A99" s="36"/>
      <c r="B99" s="41"/>
      <c r="C99" s="261" t="s">
        <v>337</v>
      </c>
      <c r="D99" s="261" t="s">
        <v>1854</v>
      </c>
      <c r="E99" s="19" t="s">
        <v>243</v>
      </c>
      <c r="F99" s="262">
        <v>14.502000000000001</v>
      </c>
      <c r="G99" s="36"/>
      <c r="H99" s="41"/>
    </row>
    <row r="100" spans="1:8" s="2" customFormat="1" ht="16.899999999999999" customHeight="1" x14ac:dyDescent="0.2">
      <c r="A100" s="36"/>
      <c r="B100" s="41"/>
      <c r="C100" s="261" t="s">
        <v>496</v>
      </c>
      <c r="D100" s="261" t="s">
        <v>1833</v>
      </c>
      <c r="E100" s="19" t="s">
        <v>184</v>
      </c>
      <c r="F100" s="262">
        <v>83.715999999999994</v>
      </c>
      <c r="G100" s="36"/>
      <c r="H100" s="41"/>
    </row>
    <row r="101" spans="1:8" s="2" customFormat="1" ht="16.899999999999999" customHeight="1" x14ac:dyDescent="0.2">
      <c r="A101" s="36"/>
      <c r="B101" s="41"/>
      <c r="C101" s="261" t="s">
        <v>512</v>
      </c>
      <c r="D101" s="261" t="s">
        <v>1835</v>
      </c>
      <c r="E101" s="19" t="s">
        <v>99</v>
      </c>
      <c r="F101" s="262">
        <v>995.91800000000001</v>
      </c>
      <c r="G101" s="36"/>
      <c r="H101" s="41"/>
    </row>
    <row r="102" spans="1:8" s="2" customFormat="1" ht="16.899999999999999" customHeight="1" x14ac:dyDescent="0.2">
      <c r="A102" s="36"/>
      <c r="B102" s="41"/>
      <c r="C102" s="261" t="s">
        <v>520</v>
      </c>
      <c r="D102" s="261" t="s">
        <v>1836</v>
      </c>
      <c r="E102" s="19" t="s">
        <v>99</v>
      </c>
      <c r="F102" s="262">
        <v>9362.616</v>
      </c>
      <c r="G102" s="36"/>
      <c r="H102" s="41"/>
    </row>
    <row r="103" spans="1:8" s="2" customFormat="1" ht="16.899999999999999" customHeight="1" x14ac:dyDescent="0.2">
      <c r="A103" s="36"/>
      <c r="B103" s="41"/>
      <c r="C103" s="261" t="s">
        <v>528</v>
      </c>
      <c r="D103" s="261" t="s">
        <v>1830</v>
      </c>
      <c r="E103" s="19" t="s">
        <v>184</v>
      </c>
      <c r="F103" s="262">
        <v>277.60500000000002</v>
      </c>
      <c r="G103" s="36"/>
      <c r="H103" s="41"/>
    </row>
    <row r="104" spans="1:8" s="2" customFormat="1" ht="22.5" x14ac:dyDescent="0.2">
      <c r="A104" s="36"/>
      <c r="B104" s="41"/>
      <c r="C104" s="261" t="s">
        <v>866</v>
      </c>
      <c r="D104" s="261" t="s">
        <v>1837</v>
      </c>
      <c r="E104" s="19" t="s">
        <v>99</v>
      </c>
      <c r="F104" s="262">
        <v>932</v>
      </c>
      <c r="G104" s="36"/>
      <c r="H104" s="41"/>
    </row>
    <row r="105" spans="1:8" s="2" customFormat="1" ht="16.899999999999999" customHeight="1" x14ac:dyDescent="0.2">
      <c r="A105" s="36"/>
      <c r="B105" s="41"/>
      <c r="C105" s="261" t="s">
        <v>886</v>
      </c>
      <c r="D105" s="261" t="s">
        <v>1838</v>
      </c>
      <c r="E105" s="19" t="s">
        <v>99</v>
      </c>
      <c r="F105" s="262">
        <v>932</v>
      </c>
      <c r="G105" s="36"/>
      <c r="H105" s="41"/>
    </row>
    <row r="106" spans="1:8" s="2" customFormat="1" ht="16.899999999999999" customHeight="1" x14ac:dyDescent="0.2">
      <c r="A106" s="36"/>
      <c r="B106" s="41"/>
      <c r="C106" s="261" t="s">
        <v>897</v>
      </c>
      <c r="D106" s="261" t="s">
        <v>1839</v>
      </c>
      <c r="E106" s="19" t="s">
        <v>99</v>
      </c>
      <c r="F106" s="262">
        <v>932</v>
      </c>
      <c r="G106" s="36"/>
      <c r="H106" s="41"/>
    </row>
    <row r="107" spans="1:8" s="2" customFormat="1" ht="16.899999999999999" customHeight="1" x14ac:dyDescent="0.2">
      <c r="A107" s="36"/>
      <c r="B107" s="41"/>
      <c r="C107" s="261" t="s">
        <v>955</v>
      </c>
      <c r="D107" s="261" t="s">
        <v>1840</v>
      </c>
      <c r="E107" s="19" t="s">
        <v>99</v>
      </c>
      <c r="F107" s="262">
        <v>932</v>
      </c>
      <c r="G107" s="36"/>
      <c r="H107" s="41"/>
    </row>
    <row r="108" spans="1:8" s="2" customFormat="1" ht="16.899999999999999" customHeight="1" x14ac:dyDescent="0.2">
      <c r="A108" s="36"/>
      <c r="B108" s="41"/>
      <c r="C108" s="261" t="s">
        <v>965</v>
      </c>
      <c r="D108" s="261" t="s">
        <v>1841</v>
      </c>
      <c r="E108" s="19" t="s">
        <v>99</v>
      </c>
      <c r="F108" s="262">
        <v>1027.847</v>
      </c>
      <c r="G108" s="36"/>
      <c r="H108" s="41"/>
    </row>
    <row r="109" spans="1:8" s="2" customFormat="1" ht="16.899999999999999" customHeight="1" x14ac:dyDescent="0.2">
      <c r="A109" s="36"/>
      <c r="B109" s="41"/>
      <c r="C109" s="261" t="s">
        <v>1202</v>
      </c>
      <c r="D109" s="261" t="s">
        <v>1842</v>
      </c>
      <c r="E109" s="19" t="s">
        <v>99</v>
      </c>
      <c r="F109" s="262">
        <v>932</v>
      </c>
      <c r="G109" s="36"/>
      <c r="H109" s="41"/>
    </row>
    <row r="110" spans="1:8" s="2" customFormat="1" ht="16.899999999999999" customHeight="1" x14ac:dyDescent="0.2">
      <c r="A110" s="36"/>
      <c r="B110" s="41"/>
      <c r="C110" s="261" t="s">
        <v>1256</v>
      </c>
      <c r="D110" s="261" t="s">
        <v>1843</v>
      </c>
      <c r="E110" s="19" t="s">
        <v>99</v>
      </c>
      <c r="F110" s="262">
        <v>932</v>
      </c>
      <c r="G110" s="36"/>
      <c r="H110" s="41"/>
    </row>
    <row r="111" spans="1:8" s="2" customFormat="1" ht="16.899999999999999" customHeight="1" x14ac:dyDescent="0.2">
      <c r="A111" s="36"/>
      <c r="B111" s="41"/>
      <c r="C111" s="257" t="s">
        <v>124</v>
      </c>
      <c r="D111" s="258" t="s">
        <v>125</v>
      </c>
      <c r="E111" s="259" t="s">
        <v>111</v>
      </c>
      <c r="F111" s="260">
        <v>223.8</v>
      </c>
      <c r="G111" s="36"/>
      <c r="H111" s="41"/>
    </row>
    <row r="112" spans="1:8" s="2" customFormat="1" ht="16.899999999999999" customHeight="1" x14ac:dyDescent="0.2">
      <c r="A112" s="36"/>
      <c r="B112" s="41"/>
      <c r="C112" s="261" t="s">
        <v>19</v>
      </c>
      <c r="D112" s="261" t="s">
        <v>1855</v>
      </c>
      <c r="E112" s="19" t="s">
        <v>19</v>
      </c>
      <c r="F112" s="262">
        <v>112.1</v>
      </c>
      <c r="G112" s="36"/>
      <c r="H112" s="41"/>
    </row>
    <row r="113" spans="1:8" s="2" customFormat="1" ht="16.899999999999999" customHeight="1" x14ac:dyDescent="0.2">
      <c r="A113" s="36"/>
      <c r="B113" s="41"/>
      <c r="C113" s="261" t="s">
        <v>19</v>
      </c>
      <c r="D113" s="261" t="s">
        <v>1856</v>
      </c>
      <c r="E113" s="19" t="s">
        <v>19</v>
      </c>
      <c r="F113" s="262">
        <v>111.7</v>
      </c>
      <c r="G113" s="36"/>
      <c r="H113" s="41"/>
    </row>
    <row r="114" spans="1:8" s="2" customFormat="1" ht="16.899999999999999" customHeight="1" x14ac:dyDescent="0.2">
      <c r="A114" s="36"/>
      <c r="B114" s="41"/>
      <c r="C114" s="261" t="s">
        <v>19</v>
      </c>
      <c r="D114" s="261" t="s">
        <v>194</v>
      </c>
      <c r="E114" s="19" t="s">
        <v>19</v>
      </c>
      <c r="F114" s="262">
        <v>223.8</v>
      </c>
      <c r="G114" s="36"/>
      <c r="H114" s="41"/>
    </row>
    <row r="115" spans="1:8" s="2" customFormat="1" ht="16.899999999999999" customHeight="1" x14ac:dyDescent="0.2">
      <c r="A115" s="36"/>
      <c r="B115" s="41"/>
      <c r="C115" s="263" t="s">
        <v>1813</v>
      </c>
      <c r="D115" s="36"/>
      <c r="E115" s="36"/>
      <c r="F115" s="36"/>
      <c r="G115" s="36"/>
      <c r="H115" s="41"/>
    </row>
    <row r="116" spans="1:8" s="2" customFormat="1" ht="16.899999999999999" customHeight="1" x14ac:dyDescent="0.2">
      <c r="A116" s="36"/>
      <c r="B116" s="41"/>
      <c r="C116" s="261" t="s">
        <v>319</v>
      </c>
      <c r="D116" s="261" t="s">
        <v>1857</v>
      </c>
      <c r="E116" s="19" t="s">
        <v>99</v>
      </c>
      <c r="F116" s="262">
        <v>67.14</v>
      </c>
      <c r="G116" s="36"/>
      <c r="H116" s="41"/>
    </row>
    <row r="117" spans="1:8" s="2" customFormat="1" ht="16.899999999999999" customHeight="1" x14ac:dyDescent="0.2">
      <c r="A117" s="36"/>
      <c r="B117" s="41"/>
      <c r="C117" s="261" t="s">
        <v>330</v>
      </c>
      <c r="D117" s="261" t="s">
        <v>1858</v>
      </c>
      <c r="E117" s="19" t="s">
        <v>243</v>
      </c>
      <c r="F117" s="262">
        <v>0.70299999999999996</v>
      </c>
      <c r="G117" s="36"/>
      <c r="H117" s="41"/>
    </row>
    <row r="118" spans="1:8" s="2" customFormat="1" ht="7.35" customHeight="1" x14ac:dyDescent="0.2">
      <c r="A118" s="36"/>
      <c r="B118" s="129"/>
      <c r="C118" s="130"/>
      <c r="D118" s="130"/>
      <c r="E118" s="130"/>
      <c r="F118" s="130"/>
      <c r="G118" s="130"/>
      <c r="H118" s="41"/>
    </row>
    <row r="119" spans="1:8" s="2" customFormat="1" ht="11.25" x14ac:dyDescent="0.2">
      <c r="A119" s="36"/>
      <c r="B119" s="36"/>
      <c r="C119" s="36"/>
      <c r="D119" s="36"/>
      <c r="E119" s="36"/>
      <c r="F119" s="36"/>
      <c r="G119" s="36"/>
      <c r="H119" s="36"/>
    </row>
  </sheetData>
  <sheetProtection algorithmName="SHA-512" hashValue="/qu3rDjnVRfuuiWFxo3xRBohlvoj7f5b1r/m401SaRHs1qNiTHvP7PsYwYtRAx7ivID/Qm6oWJrlTqLRjs/XxQ==" saltValue="rc27rLYJ3/beHX5q8EA+cgqovqxO4rKTgRYXpuPpGUUmIhRIBr32ZayqiRRGpEUG+6qwttNTBkR0gAZIPXNOqg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 x14ac:dyDescent="0.2"/>
  <cols>
    <col min="1" max="1" width="8.33203125" style="264" customWidth="1"/>
    <col min="2" max="2" width="1.6640625" style="264" customWidth="1"/>
    <col min="3" max="4" width="5" style="264" customWidth="1"/>
    <col min="5" max="5" width="11.6640625" style="264" customWidth="1"/>
    <col min="6" max="6" width="9.1640625" style="264" customWidth="1"/>
    <col min="7" max="7" width="5" style="264" customWidth="1"/>
    <col min="8" max="8" width="77.83203125" style="264" customWidth="1"/>
    <col min="9" max="10" width="20" style="264" customWidth="1"/>
    <col min="11" max="11" width="1.6640625" style="264" customWidth="1"/>
  </cols>
  <sheetData>
    <row r="1" spans="2:11" s="1" customFormat="1" ht="37.5" customHeight="1" x14ac:dyDescent="0.2"/>
    <row r="2" spans="2:11" s="1" customFormat="1" ht="7.5" customHeight="1" x14ac:dyDescent="0.2">
      <c r="B2" s="265"/>
      <c r="C2" s="266"/>
      <c r="D2" s="266"/>
      <c r="E2" s="266"/>
      <c r="F2" s="266"/>
      <c r="G2" s="266"/>
      <c r="H2" s="266"/>
      <c r="I2" s="266"/>
      <c r="J2" s="266"/>
      <c r="K2" s="267"/>
    </row>
    <row r="3" spans="2:11" s="16" customFormat="1" ht="45" customHeight="1" x14ac:dyDescent="0.2">
      <c r="B3" s="268"/>
      <c r="C3" s="404" t="s">
        <v>1859</v>
      </c>
      <c r="D3" s="404"/>
      <c r="E3" s="404"/>
      <c r="F3" s="404"/>
      <c r="G3" s="404"/>
      <c r="H3" s="404"/>
      <c r="I3" s="404"/>
      <c r="J3" s="404"/>
      <c r="K3" s="269"/>
    </row>
    <row r="4" spans="2:11" s="1" customFormat="1" ht="25.5" customHeight="1" x14ac:dyDescent="0.3">
      <c r="B4" s="270"/>
      <c r="C4" s="403" t="s">
        <v>1860</v>
      </c>
      <c r="D4" s="403"/>
      <c r="E4" s="403"/>
      <c r="F4" s="403"/>
      <c r="G4" s="403"/>
      <c r="H4" s="403"/>
      <c r="I4" s="403"/>
      <c r="J4" s="403"/>
      <c r="K4" s="271"/>
    </row>
    <row r="5" spans="2:11" s="1" customFormat="1" ht="5.25" customHeight="1" x14ac:dyDescent="0.2">
      <c r="B5" s="270"/>
      <c r="C5" s="272"/>
      <c r="D5" s="272"/>
      <c r="E5" s="272"/>
      <c r="F5" s="272"/>
      <c r="G5" s="272"/>
      <c r="H5" s="272"/>
      <c r="I5" s="272"/>
      <c r="J5" s="272"/>
      <c r="K5" s="271"/>
    </row>
    <row r="6" spans="2:11" s="1" customFormat="1" ht="15" customHeight="1" x14ac:dyDescent="0.2">
      <c r="B6" s="270"/>
      <c r="C6" s="402" t="s">
        <v>1861</v>
      </c>
      <c r="D6" s="402"/>
      <c r="E6" s="402"/>
      <c r="F6" s="402"/>
      <c r="G6" s="402"/>
      <c r="H6" s="402"/>
      <c r="I6" s="402"/>
      <c r="J6" s="402"/>
      <c r="K6" s="271"/>
    </row>
    <row r="7" spans="2:11" s="1" customFormat="1" ht="15" customHeight="1" x14ac:dyDescent="0.2">
      <c r="B7" s="274"/>
      <c r="C7" s="402" t="s">
        <v>1862</v>
      </c>
      <c r="D7" s="402"/>
      <c r="E7" s="402"/>
      <c r="F7" s="402"/>
      <c r="G7" s="402"/>
      <c r="H7" s="402"/>
      <c r="I7" s="402"/>
      <c r="J7" s="402"/>
      <c r="K7" s="271"/>
    </row>
    <row r="8" spans="2:11" s="1" customFormat="1" ht="12.75" customHeight="1" x14ac:dyDescent="0.2">
      <c r="B8" s="274"/>
      <c r="C8" s="273"/>
      <c r="D8" s="273"/>
      <c r="E8" s="273"/>
      <c r="F8" s="273"/>
      <c r="G8" s="273"/>
      <c r="H8" s="273"/>
      <c r="I8" s="273"/>
      <c r="J8" s="273"/>
      <c r="K8" s="271"/>
    </row>
    <row r="9" spans="2:11" s="1" customFormat="1" ht="15" customHeight="1" x14ac:dyDescent="0.2">
      <c r="B9" s="274"/>
      <c r="C9" s="402" t="s">
        <v>1863</v>
      </c>
      <c r="D9" s="402"/>
      <c r="E9" s="402"/>
      <c r="F9" s="402"/>
      <c r="G9" s="402"/>
      <c r="H9" s="402"/>
      <c r="I9" s="402"/>
      <c r="J9" s="402"/>
      <c r="K9" s="271"/>
    </row>
    <row r="10" spans="2:11" s="1" customFormat="1" ht="15" customHeight="1" x14ac:dyDescent="0.2">
      <c r="B10" s="274"/>
      <c r="C10" s="273"/>
      <c r="D10" s="402" t="s">
        <v>1864</v>
      </c>
      <c r="E10" s="402"/>
      <c r="F10" s="402"/>
      <c r="G10" s="402"/>
      <c r="H10" s="402"/>
      <c r="I10" s="402"/>
      <c r="J10" s="402"/>
      <c r="K10" s="271"/>
    </row>
    <row r="11" spans="2:11" s="1" customFormat="1" ht="15" customHeight="1" x14ac:dyDescent="0.2">
      <c r="B11" s="274"/>
      <c r="C11" s="275"/>
      <c r="D11" s="402" t="s">
        <v>1865</v>
      </c>
      <c r="E11" s="402"/>
      <c r="F11" s="402"/>
      <c r="G11" s="402"/>
      <c r="H11" s="402"/>
      <c r="I11" s="402"/>
      <c r="J11" s="402"/>
      <c r="K11" s="271"/>
    </row>
    <row r="12" spans="2:11" s="1" customFormat="1" ht="15" customHeight="1" x14ac:dyDescent="0.2">
      <c r="B12" s="274"/>
      <c r="C12" s="275"/>
      <c r="D12" s="273"/>
      <c r="E12" s="273"/>
      <c r="F12" s="273"/>
      <c r="G12" s="273"/>
      <c r="H12" s="273"/>
      <c r="I12" s="273"/>
      <c r="J12" s="273"/>
      <c r="K12" s="271"/>
    </row>
    <row r="13" spans="2:11" s="1" customFormat="1" ht="15" customHeight="1" x14ac:dyDescent="0.2">
      <c r="B13" s="274"/>
      <c r="C13" s="275"/>
      <c r="D13" s="276" t="s">
        <v>1866</v>
      </c>
      <c r="E13" s="273"/>
      <c r="F13" s="273"/>
      <c r="G13" s="273"/>
      <c r="H13" s="273"/>
      <c r="I13" s="273"/>
      <c r="J13" s="273"/>
      <c r="K13" s="271"/>
    </row>
    <row r="14" spans="2:11" s="1" customFormat="1" ht="12.75" customHeight="1" x14ac:dyDescent="0.2">
      <c r="B14" s="274"/>
      <c r="C14" s="275"/>
      <c r="D14" s="275"/>
      <c r="E14" s="275"/>
      <c r="F14" s="275"/>
      <c r="G14" s="275"/>
      <c r="H14" s="275"/>
      <c r="I14" s="275"/>
      <c r="J14" s="275"/>
      <c r="K14" s="271"/>
    </row>
    <row r="15" spans="2:11" s="1" customFormat="1" ht="15" customHeight="1" x14ac:dyDescent="0.2">
      <c r="B15" s="274"/>
      <c r="C15" s="275"/>
      <c r="D15" s="402" t="s">
        <v>1867</v>
      </c>
      <c r="E15" s="402"/>
      <c r="F15" s="402"/>
      <c r="G15" s="402"/>
      <c r="H15" s="402"/>
      <c r="I15" s="402"/>
      <c r="J15" s="402"/>
      <c r="K15" s="271"/>
    </row>
    <row r="16" spans="2:11" s="1" customFormat="1" ht="15" customHeight="1" x14ac:dyDescent="0.2">
      <c r="B16" s="274"/>
      <c r="C16" s="275"/>
      <c r="D16" s="402" t="s">
        <v>1868</v>
      </c>
      <c r="E16" s="402"/>
      <c r="F16" s="402"/>
      <c r="G16" s="402"/>
      <c r="H16" s="402"/>
      <c r="I16" s="402"/>
      <c r="J16" s="402"/>
      <c r="K16" s="271"/>
    </row>
    <row r="17" spans="2:11" s="1" customFormat="1" ht="15" customHeight="1" x14ac:dyDescent="0.2">
      <c r="B17" s="274"/>
      <c r="C17" s="275"/>
      <c r="D17" s="402" t="s">
        <v>1869</v>
      </c>
      <c r="E17" s="402"/>
      <c r="F17" s="402"/>
      <c r="G17" s="402"/>
      <c r="H17" s="402"/>
      <c r="I17" s="402"/>
      <c r="J17" s="402"/>
      <c r="K17" s="271"/>
    </row>
    <row r="18" spans="2:11" s="1" customFormat="1" ht="15" customHeight="1" x14ac:dyDescent="0.2">
      <c r="B18" s="274"/>
      <c r="C18" s="275"/>
      <c r="D18" s="275"/>
      <c r="E18" s="277" t="s">
        <v>81</v>
      </c>
      <c r="F18" s="402" t="s">
        <v>1870</v>
      </c>
      <c r="G18" s="402"/>
      <c r="H18" s="402"/>
      <c r="I18" s="402"/>
      <c r="J18" s="402"/>
      <c r="K18" s="271"/>
    </row>
    <row r="19" spans="2:11" s="1" customFormat="1" ht="15" customHeight="1" x14ac:dyDescent="0.2">
      <c r="B19" s="274"/>
      <c r="C19" s="275"/>
      <c r="D19" s="275"/>
      <c r="E19" s="277" t="s">
        <v>1871</v>
      </c>
      <c r="F19" s="402" t="s">
        <v>1872</v>
      </c>
      <c r="G19" s="402"/>
      <c r="H19" s="402"/>
      <c r="I19" s="402"/>
      <c r="J19" s="402"/>
      <c r="K19" s="271"/>
    </row>
    <row r="20" spans="2:11" s="1" customFormat="1" ht="15" customHeight="1" x14ac:dyDescent="0.2">
      <c r="B20" s="274"/>
      <c r="C20" s="275"/>
      <c r="D20" s="275"/>
      <c r="E20" s="277" t="s">
        <v>1873</v>
      </c>
      <c r="F20" s="402" t="s">
        <v>1874</v>
      </c>
      <c r="G20" s="402"/>
      <c r="H20" s="402"/>
      <c r="I20" s="402"/>
      <c r="J20" s="402"/>
      <c r="K20" s="271"/>
    </row>
    <row r="21" spans="2:11" s="1" customFormat="1" ht="15" customHeight="1" x14ac:dyDescent="0.2">
      <c r="B21" s="274"/>
      <c r="C21" s="275"/>
      <c r="D21" s="275"/>
      <c r="E21" s="277" t="s">
        <v>94</v>
      </c>
      <c r="F21" s="402" t="s">
        <v>95</v>
      </c>
      <c r="G21" s="402"/>
      <c r="H21" s="402"/>
      <c r="I21" s="402"/>
      <c r="J21" s="402"/>
      <c r="K21" s="271"/>
    </row>
    <row r="22" spans="2:11" s="1" customFormat="1" ht="15" customHeight="1" x14ac:dyDescent="0.2">
      <c r="B22" s="274"/>
      <c r="C22" s="275"/>
      <c r="D22" s="275"/>
      <c r="E22" s="277" t="s">
        <v>1875</v>
      </c>
      <c r="F22" s="402" t="s">
        <v>1527</v>
      </c>
      <c r="G22" s="402"/>
      <c r="H22" s="402"/>
      <c r="I22" s="402"/>
      <c r="J22" s="402"/>
      <c r="K22" s="271"/>
    </row>
    <row r="23" spans="2:11" s="1" customFormat="1" ht="15" customHeight="1" x14ac:dyDescent="0.2">
      <c r="B23" s="274"/>
      <c r="C23" s="275"/>
      <c r="D23" s="275"/>
      <c r="E23" s="277" t="s">
        <v>1876</v>
      </c>
      <c r="F23" s="402" t="s">
        <v>1877</v>
      </c>
      <c r="G23" s="402"/>
      <c r="H23" s="402"/>
      <c r="I23" s="402"/>
      <c r="J23" s="402"/>
      <c r="K23" s="271"/>
    </row>
    <row r="24" spans="2:11" s="1" customFormat="1" ht="12.75" customHeight="1" x14ac:dyDescent="0.2">
      <c r="B24" s="274"/>
      <c r="C24" s="275"/>
      <c r="D24" s="275"/>
      <c r="E24" s="275"/>
      <c r="F24" s="275"/>
      <c r="G24" s="275"/>
      <c r="H24" s="275"/>
      <c r="I24" s="275"/>
      <c r="J24" s="275"/>
      <c r="K24" s="271"/>
    </row>
    <row r="25" spans="2:11" s="1" customFormat="1" ht="15" customHeight="1" x14ac:dyDescent="0.2">
      <c r="B25" s="274"/>
      <c r="C25" s="402" t="s">
        <v>1878</v>
      </c>
      <c r="D25" s="402"/>
      <c r="E25" s="402"/>
      <c r="F25" s="402"/>
      <c r="G25" s="402"/>
      <c r="H25" s="402"/>
      <c r="I25" s="402"/>
      <c r="J25" s="402"/>
      <c r="K25" s="271"/>
    </row>
    <row r="26" spans="2:11" s="1" customFormat="1" ht="15" customHeight="1" x14ac:dyDescent="0.2">
      <c r="B26" s="274"/>
      <c r="C26" s="402" t="s">
        <v>1879</v>
      </c>
      <c r="D26" s="402"/>
      <c r="E26" s="402"/>
      <c r="F26" s="402"/>
      <c r="G26" s="402"/>
      <c r="H26" s="402"/>
      <c r="I26" s="402"/>
      <c r="J26" s="402"/>
      <c r="K26" s="271"/>
    </row>
    <row r="27" spans="2:11" s="1" customFormat="1" ht="15" customHeight="1" x14ac:dyDescent="0.2">
      <c r="B27" s="274"/>
      <c r="C27" s="273"/>
      <c r="D27" s="402" t="s">
        <v>1880</v>
      </c>
      <c r="E27" s="402"/>
      <c r="F27" s="402"/>
      <c r="G27" s="402"/>
      <c r="H27" s="402"/>
      <c r="I27" s="402"/>
      <c r="J27" s="402"/>
      <c r="K27" s="271"/>
    </row>
    <row r="28" spans="2:11" s="1" customFormat="1" ht="15" customHeight="1" x14ac:dyDescent="0.2">
      <c r="B28" s="274"/>
      <c r="C28" s="275"/>
      <c r="D28" s="402" t="s">
        <v>1881</v>
      </c>
      <c r="E28" s="402"/>
      <c r="F28" s="402"/>
      <c r="G28" s="402"/>
      <c r="H28" s="402"/>
      <c r="I28" s="402"/>
      <c r="J28" s="402"/>
      <c r="K28" s="271"/>
    </row>
    <row r="29" spans="2:11" s="1" customFormat="1" ht="12.75" customHeight="1" x14ac:dyDescent="0.2">
      <c r="B29" s="274"/>
      <c r="C29" s="275"/>
      <c r="D29" s="275"/>
      <c r="E29" s="275"/>
      <c r="F29" s="275"/>
      <c r="G29" s="275"/>
      <c r="H29" s="275"/>
      <c r="I29" s="275"/>
      <c r="J29" s="275"/>
      <c r="K29" s="271"/>
    </row>
    <row r="30" spans="2:11" s="1" customFormat="1" ht="15" customHeight="1" x14ac:dyDescent="0.2">
      <c r="B30" s="274"/>
      <c r="C30" s="275"/>
      <c r="D30" s="402" t="s">
        <v>1882</v>
      </c>
      <c r="E30" s="402"/>
      <c r="F30" s="402"/>
      <c r="G30" s="402"/>
      <c r="H30" s="402"/>
      <c r="I30" s="402"/>
      <c r="J30" s="402"/>
      <c r="K30" s="271"/>
    </row>
    <row r="31" spans="2:11" s="1" customFormat="1" ht="15" customHeight="1" x14ac:dyDescent="0.2">
      <c r="B31" s="274"/>
      <c r="C31" s="275"/>
      <c r="D31" s="402" t="s">
        <v>1883</v>
      </c>
      <c r="E31" s="402"/>
      <c r="F31" s="402"/>
      <c r="G31" s="402"/>
      <c r="H31" s="402"/>
      <c r="I31" s="402"/>
      <c r="J31" s="402"/>
      <c r="K31" s="271"/>
    </row>
    <row r="32" spans="2:11" s="1" customFormat="1" ht="12.75" customHeight="1" x14ac:dyDescent="0.2">
      <c r="B32" s="274"/>
      <c r="C32" s="275"/>
      <c r="D32" s="275"/>
      <c r="E32" s="275"/>
      <c r="F32" s="275"/>
      <c r="G32" s="275"/>
      <c r="H32" s="275"/>
      <c r="I32" s="275"/>
      <c r="J32" s="275"/>
      <c r="K32" s="271"/>
    </row>
    <row r="33" spans="2:11" s="1" customFormat="1" ht="15" customHeight="1" x14ac:dyDescent="0.2">
      <c r="B33" s="274"/>
      <c r="C33" s="275"/>
      <c r="D33" s="402" t="s">
        <v>1884</v>
      </c>
      <c r="E33" s="402"/>
      <c r="F33" s="402"/>
      <c r="G33" s="402"/>
      <c r="H33" s="402"/>
      <c r="I33" s="402"/>
      <c r="J33" s="402"/>
      <c r="K33" s="271"/>
    </row>
    <row r="34" spans="2:11" s="1" customFormat="1" ht="15" customHeight="1" x14ac:dyDescent="0.2">
      <c r="B34" s="274"/>
      <c r="C34" s="275"/>
      <c r="D34" s="402" t="s">
        <v>1885</v>
      </c>
      <c r="E34" s="402"/>
      <c r="F34" s="402"/>
      <c r="G34" s="402"/>
      <c r="H34" s="402"/>
      <c r="I34" s="402"/>
      <c r="J34" s="402"/>
      <c r="K34" s="271"/>
    </row>
    <row r="35" spans="2:11" s="1" customFormat="1" ht="15" customHeight="1" x14ac:dyDescent="0.2">
      <c r="B35" s="274"/>
      <c r="C35" s="275"/>
      <c r="D35" s="402" t="s">
        <v>1886</v>
      </c>
      <c r="E35" s="402"/>
      <c r="F35" s="402"/>
      <c r="G35" s="402"/>
      <c r="H35" s="402"/>
      <c r="I35" s="402"/>
      <c r="J35" s="402"/>
      <c r="K35" s="271"/>
    </row>
    <row r="36" spans="2:11" s="1" customFormat="1" ht="15" customHeight="1" x14ac:dyDescent="0.2">
      <c r="B36" s="274"/>
      <c r="C36" s="275"/>
      <c r="D36" s="273"/>
      <c r="E36" s="276" t="s">
        <v>165</v>
      </c>
      <c r="F36" s="273"/>
      <c r="G36" s="402" t="s">
        <v>1887</v>
      </c>
      <c r="H36" s="402"/>
      <c r="I36" s="402"/>
      <c r="J36" s="402"/>
      <c r="K36" s="271"/>
    </row>
    <row r="37" spans="2:11" s="1" customFormat="1" ht="30.75" customHeight="1" x14ac:dyDescent="0.2">
      <c r="B37" s="274"/>
      <c r="C37" s="275"/>
      <c r="D37" s="273"/>
      <c r="E37" s="276" t="s">
        <v>1888</v>
      </c>
      <c r="F37" s="273"/>
      <c r="G37" s="402" t="s">
        <v>1889</v>
      </c>
      <c r="H37" s="402"/>
      <c r="I37" s="402"/>
      <c r="J37" s="402"/>
      <c r="K37" s="271"/>
    </row>
    <row r="38" spans="2:11" s="1" customFormat="1" ht="15" customHeight="1" x14ac:dyDescent="0.2">
      <c r="B38" s="274"/>
      <c r="C38" s="275"/>
      <c r="D38" s="273"/>
      <c r="E38" s="276" t="s">
        <v>55</v>
      </c>
      <c r="F38" s="273"/>
      <c r="G38" s="402" t="s">
        <v>1890</v>
      </c>
      <c r="H38" s="402"/>
      <c r="I38" s="402"/>
      <c r="J38" s="402"/>
      <c r="K38" s="271"/>
    </row>
    <row r="39" spans="2:11" s="1" customFormat="1" ht="15" customHeight="1" x14ac:dyDescent="0.2">
      <c r="B39" s="274"/>
      <c r="C39" s="275"/>
      <c r="D39" s="273"/>
      <c r="E39" s="276" t="s">
        <v>56</v>
      </c>
      <c r="F39" s="273"/>
      <c r="G39" s="402" t="s">
        <v>1891</v>
      </c>
      <c r="H39" s="402"/>
      <c r="I39" s="402"/>
      <c r="J39" s="402"/>
      <c r="K39" s="271"/>
    </row>
    <row r="40" spans="2:11" s="1" customFormat="1" ht="15" customHeight="1" x14ac:dyDescent="0.2">
      <c r="B40" s="274"/>
      <c r="C40" s="275"/>
      <c r="D40" s="273"/>
      <c r="E40" s="276" t="s">
        <v>166</v>
      </c>
      <c r="F40" s="273"/>
      <c r="G40" s="402" t="s">
        <v>1892</v>
      </c>
      <c r="H40" s="402"/>
      <c r="I40" s="402"/>
      <c r="J40" s="402"/>
      <c r="K40" s="271"/>
    </row>
    <row r="41" spans="2:11" s="1" customFormat="1" ht="15" customHeight="1" x14ac:dyDescent="0.2">
      <c r="B41" s="274"/>
      <c r="C41" s="275"/>
      <c r="D41" s="273"/>
      <c r="E41" s="276" t="s">
        <v>167</v>
      </c>
      <c r="F41" s="273"/>
      <c r="G41" s="402" t="s">
        <v>1893</v>
      </c>
      <c r="H41" s="402"/>
      <c r="I41" s="402"/>
      <c r="J41" s="402"/>
      <c r="K41" s="271"/>
    </row>
    <row r="42" spans="2:11" s="1" customFormat="1" ht="15" customHeight="1" x14ac:dyDescent="0.2">
      <c r="B42" s="274"/>
      <c r="C42" s="275"/>
      <c r="D42" s="273"/>
      <c r="E42" s="276" t="s">
        <v>1894</v>
      </c>
      <c r="F42" s="273"/>
      <c r="G42" s="402" t="s">
        <v>1895</v>
      </c>
      <c r="H42" s="402"/>
      <c r="I42" s="402"/>
      <c r="J42" s="402"/>
      <c r="K42" s="271"/>
    </row>
    <row r="43" spans="2:11" s="1" customFormat="1" ht="15" customHeight="1" x14ac:dyDescent="0.2">
      <c r="B43" s="274"/>
      <c r="C43" s="275"/>
      <c r="D43" s="273"/>
      <c r="E43" s="276"/>
      <c r="F43" s="273"/>
      <c r="G43" s="402" t="s">
        <v>1896</v>
      </c>
      <c r="H43" s="402"/>
      <c r="I43" s="402"/>
      <c r="J43" s="402"/>
      <c r="K43" s="271"/>
    </row>
    <row r="44" spans="2:11" s="1" customFormat="1" ht="15" customHeight="1" x14ac:dyDescent="0.2">
      <c r="B44" s="274"/>
      <c r="C44" s="275"/>
      <c r="D44" s="273"/>
      <c r="E44" s="276" t="s">
        <v>1897</v>
      </c>
      <c r="F44" s="273"/>
      <c r="G44" s="402" t="s">
        <v>1898</v>
      </c>
      <c r="H44" s="402"/>
      <c r="I44" s="402"/>
      <c r="J44" s="402"/>
      <c r="K44" s="271"/>
    </row>
    <row r="45" spans="2:11" s="1" customFormat="1" ht="15" customHeight="1" x14ac:dyDescent="0.2">
      <c r="B45" s="274"/>
      <c r="C45" s="275"/>
      <c r="D45" s="273"/>
      <c r="E45" s="276" t="s">
        <v>169</v>
      </c>
      <c r="F45" s="273"/>
      <c r="G45" s="402" t="s">
        <v>1899</v>
      </c>
      <c r="H45" s="402"/>
      <c r="I45" s="402"/>
      <c r="J45" s="402"/>
      <c r="K45" s="271"/>
    </row>
    <row r="46" spans="2:11" s="1" customFormat="1" ht="12.75" customHeight="1" x14ac:dyDescent="0.2">
      <c r="B46" s="274"/>
      <c r="C46" s="275"/>
      <c r="D46" s="273"/>
      <c r="E46" s="273"/>
      <c r="F46" s="273"/>
      <c r="G46" s="273"/>
      <c r="H46" s="273"/>
      <c r="I46" s="273"/>
      <c r="J46" s="273"/>
      <c r="K46" s="271"/>
    </row>
    <row r="47" spans="2:11" s="1" customFormat="1" ht="15" customHeight="1" x14ac:dyDescent="0.2">
      <c r="B47" s="274"/>
      <c r="C47" s="275"/>
      <c r="D47" s="402" t="s">
        <v>1900</v>
      </c>
      <c r="E47" s="402"/>
      <c r="F47" s="402"/>
      <c r="G47" s="402"/>
      <c r="H47" s="402"/>
      <c r="I47" s="402"/>
      <c r="J47" s="402"/>
      <c r="K47" s="271"/>
    </row>
    <row r="48" spans="2:11" s="1" customFormat="1" ht="15" customHeight="1" x14ac:dyDescent="0.2">
      <c r="B48" s="274"/>
      <c r="C48" s="275"/>
      <c r="D48" s="275"/>
      <c r="E48" s="402" t="s">
        <v>1901</v>
      </c>
      <c r="F48" s="402"/>
      <c r="G48" s="402"/>
      <c r="H48" s="402"/>
      <c r="I48" s="402"/>
      <c r="J48" s="402"/>
      <c r="K48" s="271"/>
    </row>
    <row r="49" spans="2:11" s="1" customFormat="1" ht="15" customHeight="1" x14ac:dyDescent="0.2">
      <c r="B49" s="274"/>
      <c r="C49" s="275"/>
      <c r="D49" s="275"/>
      <c r="E49" s="402" t="s">
        <v>1902</v>
      </c>
      <c r="F49" s="402"/>
      <c r="G49" s="402"/>
      <c r="H49" s="402"/>
      <c r="I49" s="402"/>
      <c r="J49" s="402"/>
      <c r="K49" s="271"/>
    </row>
    <row r="50" spans="2:11" s="1" customFormat="1" ht="15" customHeight="1" x14ac:dyDescent="0.2">
      <c r="B50" s="274"/>
      <c r="C50" s="275"/>
      <c r="D50" s="275"/>
      <c r="E50" s="402" t="s">
        <v>1903</v>
      </c>
      <c r="F50" s="402"/>
      <c r="G50" s="402"/>
      <c r="H50" s="402"/>
      <c r="I50" s="402"/>
      <c r="J50" s="402"/>
      <c r="K50" s="271"/>
    </row>
    <row r="51" spans="2:11" s="1" customFormat="1" ht="15" customHeight="1" x14ac:dyDescent="0.2">
      <c r="B51" s="274"/>
      <c r="C51" s="275"/>
      <c r="D51" s="402" t="s">
        <v>1904</v>
      </c>
      <c r="E51" s="402"/>
      <c r="F51" s="402"/>
      <c r="G51" s="402"/>
      <c r="H51" s="402"/>
      <c r="I51" s="402"/>
      <c r="J51" s="402"/>
      <c r="K51" s="271"/>
    </row>
    <row r="52" spans="2:11" s="1" customFormat="1" ht="25.5" customHeight="1" x14ac:dyDescent="0.3">
      <c r="B52" s="270"/>
      <c r="C52" s="403" t="s">
        <v>1905</v>
      </c>
      <c r="D52" s="403"/>
      <c r="E52" s="403"/>
      <c r="F52" s="403"/>
      <c r="G52" s="403"/>
      <c r="H52" s="403"/>
      <c r="I52" s="403"/>
      <c r="J52" s="403"/>
      <c r="K52" s="271"/>
    </row>
    <row r="53" spans="2:11" s="1" customFormat="1" ht="5.25" customHeight="1" x14ac:dyDescent="0.2">
      <c r="B53" s="270"/>
      <c r="C53" s="272"/>
      <c r="D53" s="272"/>
      <c r="E53" s="272"/>
      <c r="F53" s="272"/>
      <c r="G53" s="272"/>
      <c r="H53" s="272"/>
      <c r="I53" s="272"/>
      <c r="J53" s="272"/>
      <c r="K53" s="271"/>
    </row>
    <row r="54" spans="2:11" s="1" customFormat="1" ht="15" customHeight="1" x14ac:dyDescent="0.2">
      <c r="B54" s="270"/>
      <c r="C54" s="402" t="s">
        <v>1906</v>
      </c>
      <c r="D54" s="402"/>
      <c r="E54" s="402"/>
      <c r="F54" s="402"/>
      <c r="G54" s="402"/>
      <c r="H54" s="402"/>
      <c r="I54" s="402"/>
      <c r="J54" s="402"/>
      <c r="K54" s="271"/>
    </row>
    <row r="55" spans="2:11" s="1" customFormat="1" ht="15" customHeight="1" x14ac:dyDescent="0.2">
      <c r="B55" s="270"/>
      <c r="C55" s="402" t="s">
        <v>1907</v>
      </c>
      <c r="D55" s="402"/>
      <c r="E55" s="402"/>
      <c r="F55" s="402"/>
      <c r="G55" s="402"/>
      <c r="H55" s="402"/>
      <c r="I55" s="402"/>
      <c r="J55" s="402"/>
      <c r="K55" s="271"/>
    </row>
    <row r="56" spans="2:11" s="1" customFormat="1" ht="12.75" customHeight="1" x14ac:dyDescent="0.2">
      <c r="B56" s="270"/>
      <c r="C56" s="273"/>
      <c r="D56" s="273"/>
      <c r="E56" s="273"/>
      <c r="F56" s="273"/>
      <c r="G56" s="273"/>
      <c r="H56" s="273"/>
      <c r="I56" s="273"/>
      <c r="J56" s="273"/>
      <c r="K56" s="271"/>
    </row>
    <row r="57" spans="2:11" s="1" customFormat="1" ht="15" customHeight="1" x14ac:dyDescent="0.2">
      <c r="B57" s="270"/>
      <c r="C57" s="402" t="s">
        <v>1908</v>
      </c>
      <c r="D57" s="402"/>
      <c r="E57" s="402"/>
      <c r="F57" s="402"/>
      <c r="G57" s="402"/>
      <c r="H57" s="402"/>
      <c r="I57" s="402"/>
      <c r="J57" s="402"/>
      <c r="K57" s="271"/>
    </row>
    <row r="58" spans="2:11" s="1" customFormat="1" ht="15" customHeight="1" x14ac:dyDescent="0.2">
      <c r="B58" s="270"/>
      <c r="C58" s="275"/>
      <c r="D58" s="402" t="s">
        <v>1909</v>
      </c>
      <c r="E58" s="402"/>
      <c r="F58" s="402"/>
      <c r="G58" s="402"/>
      <c r="H58" s="402"/>
      <c r="I58" s="402"/>
      <c r="J58" s="402"/>
      <c r="K58" s="271"/>
    </row>
    <row r="59" spans="2:11" s="1" customFormat="1" ht="15" customHeight="1" x14ac:dyDescent="0.2">
      <c r="B59" s="270"/>
      <c r="C59" s="275"/>
      <c r="D59" s="402" t="s">
        <v>1910</v>
      </c>
      <c r="E59" s="402"/>
      <c r="F59" s="402"/>
      <c r="G59" s="402"/>
      <c r="H59" s="402"/>
      <c r="I59" s="402"/>
      <c r="J59" s="402"/>
      <c r="K59" s="271"/>
    </row>
    <row r="60" spans="2:11" s="1" customFormat="1" ht="15" customHeight="1" x14ac:dyDescent="0.2">
      <c r="B60" s="270"/>
      <c r="C60" s="275"/>
      <c r="D60" s="402" t="s">
        <v>1911</v>
      </c>
      <c r="E60" s="402"/>
      <c r="F60" s="402"/>
      <c r="G60" s="402"/>
      <c r="H60" s="402"/>
      <c r="I60" s="402"/>
      <c r="J60" s="402"/>
      <c r="K60" s="271"/>
    </row>
    <row r="61" spans="2:11" s="1" customFormat="1" ht="15" customHeight="1" x14ac:dyDescent="0.2">
      <c r="B61" s="270"/>
      <c r="C61" s="275"/>
      <c r="D61" s="402" t="s">
        <v>1912</v>
      </c>
      <c r="E61" s="402"/>
      <c r="F61" s="402"/>
      <c r="G61" s="402"/>
      <c r="H61" s="402"/>
      <c r="I61" s="402"/>
      <c r="J61" s="402"/>
      <c r="K61" s="271"/>
    </row>
    <row r="62" spans="2:11" s="1" customFormat="1" ht="15" customHeight="1" x14ac:dyDescent="0.2">
      <c r="B62" s="270"/>
      <c r="C62" s="275"/>
      <c r="D62" s="405" t="s">
        <v>1913</v>
      </c>
      <c r="E62" s="405"/>
      <c r="F62" s="405"/>
      <c r="G62" s="405"/>
      <c r="H62" s="405"/>
      <c r="I62" s="405"/>
      <c r="J62" s="405"/>
      <c r="K62" s="271"/>
    </row>
    <row r="63" spans="2:11" s="1" customFormat="1" ht="15" customHeight="1" x14ac:dyDescent="0.2">
      <c r="B63" s="270"/>
      <c r="C63" s="275"/>
      <c r="D63" s="402" t="s">
        <v>1914</v>
      </c>
      <c r="E63" s="402"/>
      <c r="F63" s="402"/>
      <c r="G63" s="402"/>
      <c r="H63" s="402"/>
      <c r="I63" s="402"/>
      <c r="J63" s="402"/>
      <c r="K63" s="271"/>
    </row>
    <row r="64" spans="2:11" s="1" customFormat="1" ht="12.75" customHeight="1" x14ac:dyDescent="0.2">
      <c r="B64" s="270"/>
      <c r="C64" s="275"/>
      <c r="D64" s="275"/>
      <c r="E64" s="278"/>
      <c r="F64" s="275"/>
      <c r="G64" s="275"/>
      <c r="H64" s="275"/>
      <c r="I64" s="275"/>
      <c r="J64" s="275"/>
      <c r="K64" s="271"/>
    </row>
    <row r="65" spans="2:11" s="1" customFormat="1" ht="15" customHeight="1" x14ac:dyDescent="0.2">
      <c r="B65" s="270"/>
      <c r="C65" s="275"/>
      <c r="D65" s="402" t="s">
        <v>1915</v>
      </c>
      <c r="E65" s="402"/>
      <c r="F65" s="402"/>
      <c r="G65" s="402"/>
      <c r="H65" s="402"/>
      <c r="I65" s="402"/>
      <c r="J65" s="402"/>
      <c r="K65" s="271"/>
    </row>
    <row r="66" spans="2:11" s="1" customFormat="1" ht="15" customHeight="1" x14ac:dyDescent="0.2">
      <c r="B66" s="270"/>
      <c r="C66" s="275"/>
      <c r="D66" s="405" t="s">
        <v>1916</v>
      </c>
      <c r="E66" s="405"/>
      <c r="F66" s="405"/>
      <c r="G66" s="405"/>
      <c r="H66" s="405"/>
      <c r="I66" s="405"/>
      <c r="J66" s="405"/>
      <c r="K66" s="271"/>
    </row>
    <row r="67" spans="2:11" s="1" customFormat="1" ht="15" customHeight="1" x14ac:dyDescent="0.2">
      <c r="B67" s="270"/>
      <c r="C67" s="275"/>
      <c r="D67" s="402" t="s">
        <v>1917</v>
      </c>
      <c r="E67" s="402"/>
      <c r="F67" s="402"/>
      <c r="G67" s="402"/>
      <c r="H67" s="402"/>
      <c r="I67" s="402"/>
      <c r="J67" s="402"/>
      <c r="K67" s="271"/>
    </row>
    <row r="68" spans="2:11" s="1" customFormat="1" ht="15" customHeight="1" x14ac:dyDescent="0.2">
      <c r="B68" s="270"/>
      <c r="C68" s="275"/>
      <c r="D68" s="402" t="s">
        <v>1918</v>
      </c>
      <c r="E68" s="402"/>
      <c r="F68" s="402"/>
      <c r="G68" s="402"/>
      <c r="H68" s="402"/>
      <c r="I68" s="402"/>
      <c r="J68" s="402"/>
      <c r="K68" s="271"/>
    </row>
    <row r="69" spans="2:11" s="1" customFormat="1" ht="15" customHeight="1" x14ac:dyDescent="0.2">
      <c r="B69" s="270"/>
      <c r="C69" s="275"/>
      <c r="D69" s="402" t="s">
        <v>1919</v>
      </c>
      <c r="E69" s="402"/>
      <c r="F69" s="402"/>
      <c r="G69" s="402"/>
      <c r="H69" s="402"/>
      <c r="I69" s="402"/>
      <c r="J69" s="402"/>
      <c r="K69" s="271"/>
    </row>
    <row r="70" spans="2:11" s="1" customFormat="1" ht="15" customHeight="1" x14ac:dyDescent="0.2">
      <c r="B70" s="270"/>
      <c r="C70" s="275"/>
      <c r="D70" s="402" t="s">
        <v>1920</v>
      </c>
      <c r="E70" s="402"/>
      <c r="F70" s="402"/>
      <c r="G70" s="402"/>
      <c r="H70" s="402"/>
      <c r="I70" s="402"/>
      <c r="J70" s="402"/>
      <c r="K70" s="271"/>
    </row>
    <row r="71" spans="2:11" s="1" customFormat="1" ht="12.75" customHeight="1" x14ac:dyDescent="0.2">
      <c r="B71" s="279"/>
      <c r="C71" s="280"/>
      <c r="D71" s="280"/>
      <c r="E71" s="280"/>
      <c r="F71" s="280"/>
      <c r="G71" s="280"/>
      <c r="H71" s="280"/>
      <c r="I71" s="280"/>
      <c r="J71" s="280"/>
      <c r="K71" s="281"/>
    </row>
    <row r="72" spans="2:11" s="1" customFormat="1" ht="18.75" customHeight="1" x14ac:dyDescent="0.2">
      <c r="B72" s="282"/>
      <c r="C72" s="282"/>
      <c r="D72" s="282"/>
      <c r="E72" s="282"/>
      <c r="F72" s="282"/>
      <c r="G72" s="282"/>
      <c r="H72" s="282"/>
      <c r="I72" s="282"/>
      <c r="J72" s="282"/>
      <c r="K72" s="283"/>
    </row>
    <row r="73" spans="2:11" s="1" customFormat="1" ht="18.75" customHeight="1" x14ac:dyDescent="0.2">
      <c r="B73" s="283"/>
      <c r="C73" s="283"/>
      <c r="D73" s="283"/>
      <c r="E73" s="283"/>
      <c r="F73" s="283"/>
      <c r="G73" s="283"/>
      <c r="H73" s="283"/>
      <c r="I73" s="283"/>
      <c r="J73" s="283"/>
      <c r="K73" s="283"/>
    </row>
    <row r="74" spans="2:11" s="1" customFormat="1" ht="7.5" customHeight="1" x14ac:dyDescent="0.2">
      <c r="B74" s="284"/>
      <c r="C74" s="285"/>
      <c r="D74" s="285"/>
      <c r="E74" s="285"/>
      <c r="F74" s="285"/>
      <c r="G74" s="285"/>
      <c r="H74" s="285"/>
      <c r="I74" s="285"/>
      <c r="J74" s="285"/>
      <c r="K74" s="286"/>
    </row>
    <row r="75" spans="2:11" s="1" customFormat="1" ht="45" customHeight="1" x14ac:dyDescent="0.2">
      <c r="B75" s="287"/>
      <c r="C75" s="406" t="s">
        <v>1921</v>
      </c>
      <c r="D75" s="406"/>
      <c r="E75" s="406"/>
      <c r="F75" s="406"/>
      <c r="G75" s="406"/>
      <c r="H75" s="406"/>
      <c r="I75" s="406"/>
      <c r="J75" s="406"/>
      <c r="K75" s="288"/>
    </row>
    <row r="76" spans="2:11" s="1" customFormat="1" ht="17.25" customHeight="1" x14ac:dyDescent="0.2">
      <c r="B76" s="287"/>
      <c r="C76" s="289" t="s">
        <v>1922</v>
      </c>
      <c r="D76" s="289"/>
      <c r="E76" s="289"/>
      <c r="F76" s="289" t="s">
        <v>1923</v>
      </c>
      <c r="G76" s="290"/>
      <c r="H76" s="289" t="s">
        <v>56</v>
      </c>
      <c r="I76" s="289" t="s">
        <v>59</v>
      </c>
      <c r="J76" s="289" t="s">
        <v>1924</v>
      </c>
      <c r="K76" s="288"/>
    </row>
    <row r="77" spans="2:11" s="1" customFormat="1" ht="17.25" customHeight="1" x14ac:dyDescent="0.2">
      <c r="B77" s="287"/>
      <c r="C77" s="291" t="s">
        <v>1925</v>
      </c>
      <c r="D77" s="291"/>
      <c r="E77" s="291"/>
      <c r="F77" s="292" t="s">
        <v>1926</v>
      </c>
      <c r="G77" s="293"/>
      <c r="H77" s="291"/>
      <c r="I77" s="291"/>
      <c r="J77" s="291" t="s">
        <v>1927</v>
      </c>
      <c r="K77" s="288"/>
    </row>
    <row r="78" spans="2:11" s="1" customFormat="1" ht="5.25" customHeight="1" x14ac:dyDescent="0.2">
      <c r="B78" s="287"/>
      <c r="C78" s="294"/>
      <c r="D78" s="294"/>
      <c r="E78" s="294"/>
      <c r="F78" s="294"/>
      <c r="G78" s="295"/>
      <c r="H78" s="294"/>
      <c r="I78" s="294"/>
      <c r="J78" s="294"/>
      <c r="K78" s="288"/>
    </row>
    <row r="79" spans="2:11" s="1" customFormat="1" ht="15" customHeight="1" x14ac:dyDescent="0.2">
      <c r="B79" s="287"/>
      <c r="C79" s="276" t="s">
        <v>55</v>
      </c>
      <c r="D79" s="296"/>
      <c r="E79" s="296"/>
      <c r="F79" s="297" t="s">
        <v>1928</v>
      </c>
      <c r="G79" s="298"/>
      <c r="H79" s="276" t="s">
        <v>1929</v>
      </c>
      <c r="I79" s="276" t="s">
        <v>1930</v>
      </c>
      <c r="J79" s="276">
        <v>20</v>
      </c>
      <c r="K79" s="288"/>
    </row>
    <row r="80" spans="2:11" s="1" customFormat="1" ht="15" customHeight="1" x14ac:dyDescent="0.2">
      <c r="B80" s="287"/>
      <c r="C80" s="276" t="s">
        <v>1931</v>
      </c>
      <c r="D80" s="276"/>
      <c r="E80" s="276"/>
      <c r="F80" s="297" t="s">
        <v>1928</v>
      </c>
      <c r="G80" s="298"/>
      <c r="H80" s="276" t="s">
        <v>1932</v>
      </c>
      <c r="I80" s="276" t="s">
        <v>1930</v>
      </c>
      <c r="J80" s="276">
        <v>120</v>
      </c>
      <c r="K80" s="288"/>
    </row>
    <row r="81" spans="2:11" s="1" customFormat="1" ht="15" customHeight="1" x14ac:dyDescent="0.2">
      <c r="B81" s="299"/>
      <c r="C81" s="276" t="s">
        <v>1933</v>
      </c>
      <c r="D81" s="276"/>
      <c r="E81" s="276"/>
      <c r="F81" s="297" t="s">
        <v>1934</v>
      </c>
      <c r="G81" s="298"/>
      <c r="H81" s="276" t="s">
        <v>1935</v>
      </c>
      <c r="I81" s="276" t="s">
        <v>1930</v>
      </c>
      <c r="J81" s="276">
        <v>50</v>
      </c>
      <c r="K81" s="288"/>
    </row>
    <row r="82" spans="2:11" s="1" customFormat="1" ht="15" customHeight="1" x14ac:dyDescent="0.2">
      <c r="B82" s="299"/>
      <c r="C82" s="276" t="s">
        <v>1936</v>
      </c>
      <c r="D82" s="276"/>
      <c r="E82" s="276"/>
      <c r="F82" s="297" t="s">
        <v>1928</v>
      </c>
      <c r="G82" s="298"/>
      <c r="H82" s="276" t="s">
        <v>1937</v>
      </c>
      <c r="I82" s="276" t="s">
        <v>1938</v>
      </c>
      <c r="J82" s="276"/>
      <c r="K82" s="288"/>
    </row>
    <row r="83" spans="2:11" s="1" customFormat="1" ht="15" customHeight="1" x14ac:dyDescent="0.2">
      <c r="B83" s="299"/>
      <c r="C83" s="300" t="s">
        <v>1939</v>
      </c>
      <c r="D83" s="300"/>
      <c r="E83" s="300"/>
      <c r="F83" s="301" t="s">
        <v>1934</v>
      </c>
      <c r="G83" s="300"/>
      <c r="H83" s="300" t="s">
        <v>1940</v>
      </c>
      <c r="I83" s="300" t="s">
        <v>1930</v>
      </c>
      <c r="J83" s="300">
        <v>15</v>
      </c>
      <c r="K83" s="288"/>
    </row>
    <row r="84" spans="2:11" s="1" customFormat="1" ht="15" customHeight="1" x14ac:dyDescent="0.2">
      <c r="B84" s="299"/>
      <c r="C84" s="300" t="s">
        <v>1941</v>
      </c>
      <c r="D84" s="300"/>
      <c r="E84" s="300"/>
      <c r="F84" s="301" t="s">
        <v>1934</v>
      </c>
      <c r="G84" s="300"/>
      <c r="H84" s="300" t="s">
        <v>1942</v>
      </c>
      <c r="I84" s="300" t="s">
        <v>1930</v>
      </c>
      <c r="J84" s="300">
        <v>15</v>
      </c>
      <c r="K84" s="288"/>
    </row>
    <row r="85" spans="2:11" s="1" customFormat="1" ht="15" customHeight="1" x14ac:dyDescent="0.2">
      <c r="B85" s="299"/>
      <c r="C85" s="300" t="s">
        <v>1943</v>
      </c>
      <c r="D85" s="300"/>
      <c r="E85" s="300"/>
      <c r="F85" s="301" t="s">
        <v>1934</v>
      </c>
      <c r="G85" s="300"/>
      <c r="H85" s="300" t="s">
        <v>1944</v>
      </c>
      <c r="I85" s="300" t="s">
        <v>1930</v>
      </c>
      <c r="J85" s="300">
        <v>20</v>
      </c>
      <c r="K85" s="288"/>
    </row>
    <row r="86" spans="2:11" s="1" customFormat="1" ht="15" customHeight="1" x14ac:dyDescent="0.2">
      <c r="B86" s="299"/>
      <c r="C86" s="300" t="s">
        <v>1945</v>
      </c>
      <c r="D86" s="300"/>
      <c r="E86" s="300"/>
      <c r="F86" s="301" t="s">
        <v>1934</v>
      </c>
      <c r="G86" s="300"/>
      <c r="H86" s="300" t="s">
        <v>1946</v>
      </c>
      <c r="I86" s="300" t="s">
        <v>1930</v>
      </c>
      <c r="J86" s="300">
        <v>20</v>
      </c>
      <c r="K86" s="288"/>
    </row>
    <row r="87" spans="2:11" s="1" customFormat="1" ht="15" customHeight="1" x14ac:dyDescent="0.2">
      <c r="B87" s="299"/>
      <c r="C87" s="276" t="s">
        <v>1947</v>
      </c>
      <c r="D87" s="276"/>
      <c r="E87" s="276"/>
      <c r="F87" s="297" t="s">
        <v>1934</v>
      </c>
      <c r="G87" s="298"/>
      <c r="H87" s="276" t="s">
        <v>1948</v>
      </c>
      <c r="I87" s="276" t="s">
        <v>1930</v>
      </c>
      <c r="J87" s="276">
        <v>50</v>
      </c>
      <c r="K87" s="288"/>
    </row>
    <row r="88" spans="2:11" s="1" customFormat="1" ht="15" customHeight="1" x14ac:dyDescent="0.2">
      <c r="B88" s="299"/>
      <c r="C88" s="276" t="s">
        <v>1949</v>
      </c>
      <c r="D88" s="276"/>
      <c r="E88" s="276"/>
      <c r="F88" s="297" t="s">
        <v>1934</v>
      </c>
      <c r="G88" s="298"/>
      <c r="H88" s="276" t="s">
        <v>1950</v>
      </c>
      <c r="I88" s="276" t="s">
        <v>1930</v>
      </c>
      <c r="J88" s="276">
        <v>20</v>
      </c>
      <c r="K88" s="288"/>
    </row>
    <row r="89" spans="2:11" s="1" customFormat="1" ht="15" customHeight="1" x14ac:dyDescent="0.2">
      <c r="B89" s="299"/>
      <c r="C89" s="276" t="s">
        <v>1951</v>
      </c>
      <c r="D89" s="276"/>
      <c r="E89" s="276"/>
      <c r="F89" s="297" t="s">
        <v>1934</v>
      </c>
      <c r="G89" s="298"/>
      <c r="H89" s="276" t="s">
        <v>1952</v>
      </c>
      <c r="I89" s="276" t="s">
        <v>1930</v>
      </c>
      <c r="J89" s="276">
        <v>20</v>
      </c>
      <c r="K89" s="288"/>
    </row>
    <row r="90" spans="2:11" s="1" customFormat="1" ht="15" customHeight="1" x14ac:dyDescent="0.2">
      <c r="B90" s="299"/>
      <c r="C90" s="276" t="s">
        <v>1953</v>
      </c>
      <c r="D90" s="276"/>
      <c r="E90" s="276"/>
      <c r="F90" s="297" t="s">
        <v>1934</v>
      </c>
      <c r="G90" s="298"/>
      <c r="H90" s="276" t="s">
        <v>1954</v>
      </c>
      <c r="I90" s="276" t="s">
        <v>1930</v>
      </c>
      <c r="J90" s="276">
        <v>50</v>
      </c>
      <c r="K90" s="288"/>
    </row>
    <row r="91" spans="2:11" s="1" customFormat="1" ht="15" customHeight="1" x14ac:dyDescent="0.2">
      <c r="B91" s="299"/>
      <c r="C91" s="276" t="s">
        <v>1955</v>
      </c>
      <c r="D91" s="276"/>
      <c r="E91" s="276"/>
      <c r="F91" s="297" t="s">
        <v>1934</v>
      </c>
      <c r="G91" s="298"/>
      <c r="H91" s="276" t="s">
        <v>1955</v>
      </c>
      <c r="I91" s="276" t="s">
        <v>1930</v>
      </c>
      <c r="J91" s="276">
        <v>50</v>
      </c>
      <c r="K91" s="288"/>
    </row>
    <row r="92" spans="2:11" s="1" customFormat="1" ht="15" customHeight="1" x14ac:dyDescent="0.2">
      <c r="B92" s="299"/>
      <c r="C92" s="276" t="s">
        <v>1956</v>
      </c>
      <c r="D92" s="276"/>
      <c r="E92" s="276"/>
      <c r="F92" s="297" t="s">
        <v>1934</v>
      </c>
      <c r="G92" s="298"/>
      <c r="H92" s="276" t="s">
        <v>1957</v>
      </c>
      <c r="I92" s="276" t="s">
        <v>1930</v>
      </c>
      <c r="J92" s="276">
        <v>255</v>
      </c>
      <c r="K92" s="288"/>
    </row>
    <row r="93" spans="2:11" s="1" customFormat="1" ht="15" customHeight="1" x14ac:dyDescent="0.2">
      <c r="B93" s="299"/>
      <c r="C93" s="276" t="s">
        <v>1958</v>
      </c>
      <c r="D93" s="276"/>
      <c r="E93" s="276"/>
      <c r="F93" s="297" t="s">
        <v>1928</v>
      </c>
      <c r="G93" s="298"/>
      <c r="H93" s="276" t="s">
        <v>1959</v>
      </c>
      <c r="I93" s="276" t="s">
        <v>1960</v>
      </c>
      <c r="J93" s="276"/>
      <c r="K93" s="288"/>
    </row>
    <row r="94" spans="2:11" s="1" customFormat="1" ht="15" customHeight="1" x14ac:dyDescent="0.2">
      <c r="B94" s="299"/>
      <c r="C94" s="276" t="s">
        <v>1961</v>
      </c>
      <c r="D94" s="276"/>
      <c r="E94" s="276"/>
      <c r="F94" s="297" t="s">
        <v>1928</v>
      </c>
      <c r="G94" s="298"/>
      <c r="H94" s="276" t="s">
        <v>1962</v>
      </c>
      <c r="I94" s="276" t="s">
        <v>1963</v>
      </c>
      <c r="J94" s="276"/>
      <c r="K94" s="288"/>
    </row>
    <row r="95" spans="2:11" s="1" customFormat="1" ht="15" customHeight="1" x14ac:dyDescent="0.2">
      <c r="B95" s="299"/>
      <c r="C95" s="276" t="s">
        <v>1964</v>
      </c>
      <c r="D95" s="276"/>
      <c r="E95" s="276"/>
      <c r="F95" s="297" t="s">
        <v>1928</v>
      </c>
      <c r="G95" s="298"/>
      <c r="H95" s="276" t="s">
        <v>1964</v>
      </c>
      <c r="I95" s="276" t="s">
        <v>1963</v>
      </c>
      <c r="J95" s="276"/>
      <c r="K95" s="288"/>
    </row>
    <row r="96" spans="2:11" s="1" customFormat="1" ht="15" customHeight="1" x14ac:dyDescent="0.2">
      <c r="B96" s="299"/>
      <c r="C96" s="276" t="s">
        <v>40</v>
      </c>
      <c r="D96" s="276"/>
      <c r="E96" s="276"/>
      <c r="F96" s="297" t="s">
        <v>1928</v>
      </c>
      <c r="G96" s="298"/>
      <c r="H96" s="276" t="s">
        <v>1965</v>
      </c>
      <c r="I96" s="276" t="s">
        <v>1963</v>
      </c>
      <c r="J96" s="276"/>
      <c r="K96" s="288"/>
    </row>
    <row r="97" spans="2:11" s="1" customFormat="1" ht="15" customHeight="1" x14ac:dyDescent="0.2">
      <c r="B97" s="299"/>
      <c r="C97" s="276" t="s">
        <v>50</v>
      </c>
      <c r="D97" s="276"/>
      <c r="E97" s="276"/>
      <c r="F97" s="297" t="s">
        <v>1928</v>
      </c>
      <c r="G97" s="298"/>
      <c r="H97" s="276" t="s">
        <v>1966</v>
      </c>
      <c r="I97" s="276" t="s">
        <v>1963</v>
      </c>
      <c r="J97" s="276"/>
      <c r="K97" s="288"/>
    </row>
    <row r="98" spans="2:11" s="1" customFormat="1" ht="15" customHeight="1" x14ac:dyDescent="0.2">
      <c r="B98" s="302"/>
      <c r="C98" s="303"/>
      <c r="D98" s="303"/>
      <c r="E98" s="303"/>
      <c r="F98" s="303"/>
      <c r="G98" s="303"/>
      <c r="H98" s="303"/>
      <c r="I98" s="303"/>
      <c r="J98" s="303"/>
      <c r="K98" s="304"/>
    </row>
    <row r="99" spans="2:11" s="1" customFormat="1" ht="18.75" customHeight="1" x14ac:dyDescent="0.2">
      <c r="B99" s="305"/>
      <c r="C99" s="306"/>
      <c r="D99" s="306"/>
      <c r="E99" s="306"/>
      <c r="F99" s="306"/>
      <c r="G99" s="306"/>
      <c r="H99" s="306"/>
      <c r="I99" s="306"/>
      <c r="J99" s="306"/>
      <c r="K99" s="305"/>
    </row>
    <row r="100" spans="2:11" s="1" customFormat="1" ht="18.75" customHeight="1" x14ac:dyDescent="0.2">
      <c r="B100" s="283"/>
      <c r="C100" s="283"/>
      <c r="D100" s="283"/>
      <c r="E100" s="283"/>
      <c r="F100" s="283"/>
      <c r="G100" s="283"/>
      <c r="H100" s="283"/>
      <c r="I100" s="283"/>
      <c r="J100" s="283"/>
      <c r="K100" s="283"/>
    </row>
    <row r="101" spans="2:11" s="1" customFormat="1" ht="7.5" customHeight="1" x14ac:dyDescent="0.2">
      <c r="B101" s="284"/>
      <c r="C101" s="285"/>
      <c r="D101" s="285"/>
      <c r="E101" s="285"/>
      <c r="F101" s="285"/>
      <c r="G101" s="285"/>
      <c r="H101" s="285"/>
      <c r="I101" s="285"/>
      <c r="J101" s="285"/>
      <c r="K101" s="286"/>
    </row>
    <row r="102" spans="2:11" s="1" customFormat="1" ht="45" customHeight="1" x14ac:dyDescent="0.2">
      <c r="B102" s="287"/>
      <c r="C102" s="406" t="s">
        <v>1967</v>
      </c>
      <c r="D102" s="406"/>
      <c r="E102" s="406"/>
      <c r="F102" s="406"/>
      <c r="G102" s="406"/>
      <c r="H102" s="406"/>
      <c r="I102" s="406"/>
      <c r="J102" s="406"/>
      <c r="K102" s="288"/>
    </row>
    <row r="103" spans="2:11" s="1" customFormat="1" ht="17.25" customHeight="1" x14ac:dyDescent="0.2">
      <c r="B103" s="287"/>
      <c r="C103" s="289" t="s">
        <v>1922</v>
      </c>
      <c r="D103" s="289"/>
      <c r="E103" s="289"/>
      <c r="F103" s="289" t="s">
        <v>1923</v>
      </c>
      <c r="G103" s="290"/>
      <c r="H103" s="289" t="s">
        <v>56</v>
      </c>
      <c r="I103" s="289" t="s">
        <v>59</v>
      </c>
      <c r="J103" s="289" t="s">
        <v>1924</v>
      </c>
      <c r="K103" s="288"/>
    </row>
    <row r="104" spans="2:11" s="1" customFormat="1" ht="17.25" customHeight="1" x14ac:dyDescent="0.2">
      <c r="B104" s="287"/>
      <c r="C104" s="291" t="s">
        <v>1925</v>
      </c>
      <c r="D104" s="291"/>
      <c r="E104" s="291"/>
      <c r="F104" s="292" t="s">
        <v>1926</v>
      </c>
      <c r="G104" s="293"/>
      <c r="H104" s="291"/>
      <c r="I104" s="291"/>
      <c r="J104" s="291" t="s">
        <v>1927</v>
      </c>
      <c r="K104" s="288"/>
    </row>
    <row r="105" spans="2:11" s="1" customFormat="1" ht="5.25" customHeight="1" x14ac:dyDescent="0.2">
      <c r="B105" s="287"/>
      <c r="C105" s="289"/>
      <c r="D105" s="289"/>
      <c r="E105" s="289"/>
      <c r="F105" s="289"/>
      <c r="G105" s="307"/>
      <c r="H105" s="289"/>
      <c r="I105" s="289"/>
      <c r="J105" s="289"/>
      <c r="K105" s="288"/>
    </row>
    <row r="106" spans="2:11" s="1" customFormat="1" ht="15" customHeight="1" x14ac:dyDescent="0.2">
      <c r="B106" s="287"/>
      <c r="C106" s="276" t="s">
        <v>55</v>
      </c>
      <c r="D106" s="296"/>
      <c r="E106" s="296"/>
      <c r="F106" s="297" t="s">
        <v>1928</v>
      </c>
      <c r="G106" s="276"/>
      <c r="H106" s="276" t="s">
        <v>1968</v>
      </c>
      <c r="I106" s="276" t="s">
        <v>1930</v>
      </c>
      <c r="J106" s="276">
        <v>20</v>
      </c>
      <c r="K106" s="288"/>
    </row>
    <row r="107" spans="2:11" s="1" customFormat="1" ht="15" customHeight="1" x14ac:dyDescent="0.2">
      <c r="B107" s="287"/>
      <c r="C107" s="276" t="s">
        <v>1931</v>
      </c>
      <c r="D107" s="276"/>
      <c r="E107" s="276"/>
      <c r="F107" s="297" t="s">
        <v>1928</v>
      </c>
      <c r="G107" s="276"/>
      <c r="H107" s="276" t="s">
        <v>1968</v>
      </c>
      <c r="I107" s="276" t="s">
        <v>1930</v>
      </c>
      <c r="J107" s="276">
        <v>120</v>
      </c>
      <c r="K107" s="288"/>
    </row>
    <row r="108" spans="2:11" s="1" customFormat="1" ht="15" customHeight="1" x14ac:dyDescent="0.2">
      <c r="B108" s="299"/>
      <c r="C108" s="276" t="s">
        <v>1933</v>
      </c>
      <c r="D108" s="276"/>
      <c r="E108" s="276"/>
      <c r="F108" s="297" t="s">
        <v>1934</v>
      </c>
      <c r="G108" s="276"/>
      <c r="H108" s="276" t="s">
        <v>1968</v>
      </c>
      <c r="I108" s="276" t="s">
        <v>1930</v>
      </c>
      <c r="J108" s="276">
        <v>50</v>
      </c>
      <c r="K108" s="288"/>
    </row>
    <row r="109" spans="2:11" s="1" customFormat="1" ht="15" customHeight="1" x14ac:dyDescent="0.2">
      <c r="B109" s="299"/>
      <c r="C109" s="276" t="s">
        <v>1936</v>
      </c>
      <c r="D109" s="276"/>
      <c r="E109" s="276"/>
      <c r="F109" s="297" t="s">
        <v>1928</v>
      </c>
      <c r="G109" s="276"/>
      <c r="H109" s="276" t="s">
        <v>1968</v>
      </c>
      <c r="I109" s="276" t="s">
        <v>1938</v>
      </c>
      <c r="J109" s="276"/>
      <c r="K109" s="288"/>
    </row>
    <row r="110" spans="2:11" s="1" customFormat="1" ht="15" customHeight="1" x14ac:dyDescent="0.2">
      <c r="B110" s="299"/>
      <c r="C110" s="276" t="s">
        <v>1947</v>
      </c>
      <c r="D110" s="276"/>
      <c r="E110" s="276"/>
      <c r="F110" s="297" t="s">
        <v>1934</v>
      </c>
      <c r="G110" s="276"/>
      <c r="H110" s="276" t="s">
        <v>1968</v>
      </c>
      <c r="I110" s="276" t="s">
        <v>1930</v>
      </c>
      <c r="J110" s="276">
        <v>50</v>
      </c>
      <c r="K110" s="288"/>
    </row>
    <row r="111" spans="2:11" s="1" customFormat="1" ht="15" customHeight="1" x14ac:dyDescent="0.2">
      <c r="B111" s="299"/>
      <c r="C111" s="276" t="s">
        <v>1955</v>
      </c>
      <c r="D111" s="276"/>
      <c r="E111" s="276"/>
      <c r="F111" s="297" t="s">
        <v>1934</v>
      </c>
      <c r="G111" s="276"/>
      <c r="H111" s="276" t="s">
        <v>1968</v>
      </c>
      <c r="I111" s="276" t="s">
        <v>1930</v>
      </c>
      <c r="J111" s="276">
        <v>50</v>
      </c>
      <c r="K111" s="288"/>
    </row>
    <row r="112" spans="2:11" s="1" customFormat="1" ht="15" customHeight="1" x14ac:dyDescent="0.2">
      <c r="B112" s="299"/>
      <c r="C112" s="276" t="s">
        <v>1953</v>
      </c>
      <c r="D112" s="276"/>
      <c r="E112" s="276"/>
      <c r="F112" s="297" t="s">
        <v>1934</v>
      </c>
      <c r="G112" s="276"/>
      <c r="H112" s="276" t="s">
        <v>1968</v>
      </c>
      <c r="I112" s="276" t="s">
        <v>1930</v>
      </c>
      <c r="J112" s="276">
        <v>50</v>
      </c>
      <c r="K112" s="288"/>
    </row>
    <row r="113" spans="2:11" s="1" customFormat="1" ht="15" customHeight="1" x14ac:dyDescent="0.2">
      <c r="B113" s="299"/>
      <c r="C113" s="276" t="s">
        <v>55</v>
      </c>
      <c r="D113" s="276"/>
      <c r="E113" s="276"/>
      <c r="F113" s="297" t="s">
        <v>1928</v>
      </c>
      <c r="G113" s="276"/>
      <c r="H113" s="276" t="s">
        <v>1969</v>
      </c>
      <c r="I113" s="276" t="s">
        <v>1930</v>
      </c>
      <c r="J113" s="276">
        <v>20</v>
      </c>
      <c r="K113" s="288"/>
    </row>
    <row r="114" spans="2:11" s="1" customFormat="1" ht="15" customHeight="1" x14ac:dyDescent="0.2">
      <c r="B114" s="299"/>
      <c r="C114" s="276" t="s">
        <v>1970</v>
      </c>
      <c r="D114" s="276"/>
      <c r="E114" s="276"/>
      <c r="F114" s="297" t="s">
        <v>1928</v>
      </c>
      <c r="G114" s="276"/>
      <c r="H114" s="276" t="s">
        <v>1971</v>
      </c>
      <c r="I114" s="276" t="s">
        <v>1930</v>
      </c>
      <c r="J114" s="276">
        <v>120</v>
      </c>
      <c r="K114" s="288"/>
    </row>
    <row r="115" spans="2:11" s="1" customFormat="1" ht="15" customHeight="1" x14ac:dyDescent="0.2">
      <c r="B115" s="299"/>
      <c r="C115" s="276" t="s">
        <v>40</v>
      </c>
      <c r="D115" s="276"/>
      <c r="E115" s="276"/>
      <c r="F115" s="297" t="s">
        <v>1928</v>
      </c>
      <c r="G115" s="276"/>
      <c r="H115" s="276" t="s">
        <v>1972</v>
      </c>
      <c r="I115" s="276" t="s">
        <v>1963</v>
      </c>
      <c r="J115" s="276"/>
      <c r="K115" s="288"/>
    </row>
    <row r="116" spans="2:11" s="1" customFormat="1" ht="15" customHeight="1" x14ac:dyDescent="0.2">
      <c r="B116" s="299"/>
      <c r="C116" s="276" t="s">
        <v>50</v>
      </c>
      <c r="D116" s="276"/>
      <c r="E116" s="276"/>
      <c r="F116" s="297" t="s">
        <v>1928</v>
      </c>
      <c r="G116" s="276"/>
      <c r="H116" s="276" t="s">
        <v>1973</v>
      </c>
      <c r="I116" s="276" t="s">
        <v>1963</v>
      </c>
      <c r="J116" s="276"/>
      <c r="K116" s="288"/>
    </row>
    <row r="117" spans="2:11" s="1" customFormat="1" ht="15" customHeight="1" x14ac:dyDescent="0.2">
      <c r="B117" s="299"/>
      <c r="C117" s="276" t="s">
        <v>59</v>
      </c>
      <c r="D117" s="276"/>
      <c r="E117" s="276"/>
      <c r="F117" s="297" t="s">
        <v>1928</v>
      </c>
      <c r="G117" s="276"/>
      <c r="H117" s="276" t="s">
        <v>1974</v>
      </c>
      <c r="I117" s="276" t="s">
        <v>1975</v>
      </c>
      <c r="J117" s="276"/>
      <c r="K117" s="288"/>
    </row>
    <row r="118" spans="2:11" s="1" customFormat="1" ht="15" customHeight="1" x14ac:dyDescent="0.2">
      <c r="B118" s="302"/>
      <c r="C118" s="308"/>
      <c r="D118" s="308"/>
      <c r="E118" s="308"/>
      <c r="F118" s="308"/>
      <c r="G118" s="308"/>
      <c r="H118" s="308"/>
      <c r="I118" s="308"/>
      <c r="J118" s="308"/>
      <c r="K118" s="304"/>
    </row>
    <row r="119" spans="2:11" s="1" customFormat="1" ht="18.75" customHeight="1" x14ac:dyDescent="0.2">
      <c r="B119" s="309"/>
      <c r="C119" s="310"/>
      <c r="D119" s="310"/>
      <c r="E119" s="310"/>
      <c r="F119" s="311"/>
      <c r="G119" s="310"/>
      <c r="H119" s="310"/>
      <c r="I119" s="310"/>
      <c r="J119" s="310"/>
      <c r="K119" s="309"/>
    </row>
    <row r="120" spans="2:11" s="1" customFormat="1" ht="18.75" customHeight="1" x14ac:dyDescent="0.2">
      <c r="B120" s="283"/>
      <c r="C120" s="283"/>
      <c r="D120" s="283"/>
      <c r="E120" s="283"/>
      <c r="F120" s="283"/>
      <c r="G120" s="283"/>
      <c r="H120" s="283"/>
      <c r="I120" s="283"/>
      <c r="J120" s="283"/>
      <c r="K120" s="283"/>
    </row>
    <row r="121" spans="2:11" s="1" customFormat="1" ht="7.5" customHeight="1" x14ac:dyDescent="0.2">
      <c r="B121" s="312"/>
      <c r="C121" s="313"/>
      <c r="D121" s="313"/>
      <c r="E121" s="313"/>
      <c r="F121" s="313"/>
      <c r="G121" s="313"/>
      <c r="H121" s="313"/>
      <c r="I121" s="313"/>
      <c r="J121" s="313"/>
      <c r="K121" s="314"/>
    </row>
    <row r="122" spans="2:11" s="1" customFormat="1" ht="45" customHeight="1" x14ac:dyDescent="0.2">
      <c r="B122" s="315"/>
      <c r="C122" s="404" t="s">
        <v>1976</v>
      </c>
      <c r="D122" s="404"/>
      <c r="E122" s="404"/>
      <c r="F122" s="404"/>
      <c r="G122" s="404"/>
      <c r="H122" s="404"/>
      <c r="I122" s="404"/>
      <c r="J122" s="404"/>
      <c r="K122" s="316"/>
    </row>
    <row r="123" spans="2:11" s="1" customFormat="1" ht="17.25" customHeight="1" x14ac:dyDescent="0.2">
      <c r="B123" s="317"/>
      <c r="C123" s="289" t="s">
        <v>1922</v>
      </c>
      <c r="D123" s="289"/>
      <c r="E123" s="289"/>
      <c r="F123" s="289" t="s">
        <v>1923</v>
      </c>
      <c r="G123" s="290"/>
      <c r="H123" s="289" t="s">
        <v>56</v>
      </c>
      <c r="I123" s="289" t="s">
        <v>59</v>
      </c>
      <c r="J123" s="289" t="s">
        <v>1924</v>
      </c>
      <c r="K123" s="318"/>
    </row>
    <row r="124" spans="2:11" s="1" customFormat="1" ht="17.25" customHeight="1" x14ac:dyDescent="0.2">
      <c r="B124" s="317"/>
      <c r="C124" s="291" t="s">
        <v>1925</v>
      </c>
      <c r="D124" s="291"/>
      <c r="E124" s="291"/>
      <c r="F124" s="292" t="s">
        <v>1926</v>
      </c>
      <c r="G124" s="293"/>
      <c r="H124" s="291"/>
      <c r="I124" s="291"/>
      <c r="J124" s="291" t="s">
        <v>1927</v>
      </c>
      <c r="K124" s="318"/>
    </row>
    <row r="125" spans="2:11" s="1" customFormat="1" ht="5.25" customHeight="1" x14ac:dyDescent="0.2">
      <c r="B125" s="319"/>
      <c r="C125" s="294"/>
      <c r="D125" s="294"/>
      <c r="E125" s="294"/>
      <c r="F125" s="294"/>
      <c r="G125" s="320"/>
      <c r="H125" s="294"/>
      <c r="I125" s="294"/>
      <c r="J125" s="294"/>
      <c r="K125" s="321"/>
    </row>
    <row r="126" spans="2:11" s="1" customFormat="1" ht="15" customHeight="1" x14ac:dyDescent="0.2">
      <c r="B126" s="319"/>
      <c r="C126" s="276" t="s">
        <v>1931</v>
      </c>
      <c r="D126" s="296"/>
      <c r="E126" s="296"/>
      <c r="F126" s="297" t="s">
        <v>1928</v>
      </c>
      <c r="G126" s="276"/>
      <c r="H126" s="276" t="s">
        <v>1968</v>
      </c>
      <c r="I126" s="276" t="s">
        <v>1930</v>
      </c>
      <c r="J126" s="276">
        <v>120</v>
      </c>
      <c r="K126" s="322"/>
    </row>
    <row r="127" spans="2:11" s="1" customFormat="1" ht="15" customHeight="1" x14ac:dyDescent="0.2">
      <c r="B127" s="319"/>
      <c r="C127" s="276" t="s">
        <v>1977</v>
      </c>
      <c r="D127" s="276"/>
      <c r="E127" s="276"/>
      <c r="F127" s="297" t="s">
        <v>1928</v>
      </c>
      <c r="G127" s="276"/>
      <c r="H127" s="276" t="s">
        <v>1978</v>
      </c>
      <c r="I127" s="276" t="s">
        <v>1930</v>
      </c>
      <c r="J127" s="276" t="s">
        <v>1979</v>
      </c>
      <c r="K127" s="322"/>
    </row>
    <row r="128" spans="2:11" s="1" customFormat="1" ht="15" customHeight="1" x14ac:dyDescent="0.2">
      <c r="B128" s="319"/>
      <c r="C128" s="276" t="s">
        <v>1876</v>
      </c>
      <c r="D128" s="276"/>
      <c r="E128" s="276"/>
      <c r="F128" s="297" t="s">
        <v>1928</v>
      </c>
      <c r="G128" s="276"/>
      <c r="H128" s="276" t="s">
        <v>1980</v>
      </c>
      <c r="I128" s="276" t="s">
        <v>1930</v>
      </c>
      <c r="J128" s="276" t="s">
        <v>1979</v>
      </c>
      <c r="K128" s="322"/>
    </row>
    <row r="129" spans="2:11" s="1" customFormat="1" ht="15" customHeight="1" x14ac:dyDescent="0.2">
      <c r="B129" s="319"/>
      <c r="C129" s="276" t="s">
        <v>1939</v>
      </c>
      <c r="D129" s="276"/>
      <c r="E129" s="276"/>
      <c r="F129" s="297" t="s">
        <v>1934</v>
      </c>
      <c r="G129" s="276"/>
      <c r="H129" s="276" t="s">
        <v>1940</v>
      </c>
      <c r="I129" s="276" t="s">
        <v>1930</v>
      </c>
      <c r="J129" s="276">
        <v>15</v>
      </c>
      <c r="K129" s="322"/>
    </row>
    <row r="130" spans="2:11" s="1" customFormat="1" ht="15" customHeight="1" x14ac:dyDescent="0.2">
      <c r="B130" s="319"/>
      <c r="C130" s="300" t="s">
        <v>1941</v>
      </c>
      <c r="D130" s="300"/>
      <c r="E130" s="300"/>
      <c r="F130" s="301" t="s">
        <v>1934</v>
      </c>
      <c r="G130" s="300"/>
      <c r="H130" s="300" t="s">
        <v>1942</v>
      </c>
      <c r="I130" s="300" t="s">
        <v>1930</v>
      </c>
      <c r="J130" s="300">
        <v>15</v>
      </c>
      <c r="K130" s="322"/>
    </row>
    <row r="131" spans="2:11" s="1" customFormat="1" ht="15" customHeight="1" x14ac:dyDescent="0.2">
      <c r="B131" s="319"/>
      <c r="C131" s="300" t="s">
        <v>1943</v>
      </c>
      <c r="D131" s="300"/>
      <c r="E131" s="300"/>
      <c r="F131" s="301" t="s">
        <v>1934</v>
      </c>
      <c r="G131" s="300"/>
      <c r="H131" s="300" t="s">
        <v>1944</v>
      </c>
      <c r="I131" s="300" t="s">
        <v>1930</v>
      </c>
      <c r="J131" s="300">
        <v>20</v>
      </c>
      <c r="K131" s="322"/>
    </row>
    <row r="132" spans="2:11" s="1" customFormat="1" ht="15" customHeight="1" x14ac:dyDescent="0.2">
      <c r="B132" s="319"/>
      <c r="C132" s="300" t="s">
        <v>1945</v>
      </c>
      <c r="D132" s="300"/>
      <c r="E132" s="300"/>
      <c r="F132" s="301" t="s">
        <v>1934</v>
      </c>
      <c r="G132" s="300"/>
      <c r="H132" s="300" t="s">
        <v>1946</v>
      </c>
      <c r="I132" s="300" t="s">
        <v>1930</v>
      </c>
      <c r="J132" s="300">
        <v>20</v>
      </c>
      <c r="K132" s="322"/>
    </row>
    <row r="133" spans="2:11" s="1" customFormat="1" ht="15" customHeight="1" x14ac:dyDescent="0.2">
      <c r="B133" s="319"/>
      <c r="C133" s="276" t="s">
        <v>1933</v>
      </c>
      <c r="D133" s="276"/>
      <c r="E133" s="276"/>
      <c r="F133" s="297" t="s">
        <v>1934</v>
      </c>
      <c r="G133" s="276"/>
      <c r="H133" s="276" t="s">
        <v>1968</v>
      </c>
      <c r="I133" s="276" t="s">
        <v>1930</v>
      </c>
      <c r="J133" s="276">
        <v>50</v>
      </c>
      <c r="K133" s="322"/>
    </row>
    <row r="134" spans="2:11" s="1" customFormat="1" ht="15" customHeight="1" x14ac:dyDescent="0.2">
      <c r="B134" s="319"/>
      <c r="C134" s="276" t="s">
        <v>1947</v>
      </c>
      <c r="D134" s="276"/>
      <c r="E134" s="276"/>
      <c r="F134" s="297" t="s">
        <v>1934</v>
      </c>
      <c r="G134" s="276"/>
      <c r="H134" s="276" t="s">
        <v>1968</v>
      </c>
      <c r="I134" s="276" t="s">
        <v>1930</v>
      </c>
      <c r="J134" s="276">
        <v>50</v>
      </c>
      <c r="K134" s="322"/>
    </row>
    <row r="135" spans="2:11" s="1" customFormat="1" ht="15" customHeight="1" x14ac:dyDescent="0.2">
      <c r="B135" s="319"/>
      <c r="C135" s="276" t="s">
        <v>1953</v>
      </c>
      <c r="D135" s="276"/>
      <c r="E135" s="276"/>
      <c r="F135" s="297" t="s">
        <v>1934</v>
      </c>
      <c r="G135" s="276"/>
      <c r="H135" s="276" t="s">
        <v>1968</v>
      </c>
      <c r="I135" s="276" t="s">
        <v>1930</v>
      </c>
      <c r="J135" s="276">
        <v>50</v>
      </c>
      <c r="K135" s="322"/>
    </row>
    <row r="136" spans="2:11" s="1" customFormat="1" ht="15" customHeight="1" x14ac:dyDescent="0.2">
      <c r="B136" s="319"/>
      <c r="C136" s="276" t="s">
        <v>1955</v>
      </c>
      <c r="D136" s="276"/>
      <c r="E136" s="276"/>
      <c r="F136" s="297" t="s">
        <v>1934</v>
      </c>
      <c r="G136" s="276"/>
      <c r="H136" s="276" t="s">
        <v>1968</v>
      </c>
      <c r="I136" s="276" t="s">
        <v>1930</v>
      </c>
      <c r="J136" s="276">
        <v>50</v>
      </c>
      <c r="K136" s="322"/>
    </row>
    <row r="137" spans="2:11" s="1" customFormat="1" ht="15" customHeight="1" x14ac:dyDescent="0.2">
      <c r="B137" s="319"/>
      <c r="C137" s="276" t="s">
        <v>1956</v>
      </c>
      <c r="D137" s="276"/>
      <c r="E137" s="276"/>
      <c r="F137" s="297" t="s">
        <v>1934</v>
      </c>
      <c r="G137" s="276"/>
      <c r="H137" s="276" t="s">
        <v>1981</v>
      </c>
      <c r="I137" s="276" t="s">
        <v>1930</v>
      </c>
      <c r="J137" s="276">
        <v>255</v>
      </c>
      <c r="K137" s="322"/>
    </row>
    <row r="138" spans="2:11" s="1" customFormat="1" ht="15" customHeight="1" x14ac:dyDescent="0.2">
      <c r="B138" s="319"/>
      <c r="C138" s="276" t="s">
        <v>1958</v>
      </c>
      <c r="D138" s="276"/>
      <c r="E138" s="276"/>
      <c r="F138" s="297" t="s">
        <v>1928</v>
      </c>
      <c r="G138" s="276"/>
      <c r="H138" s="276" t="s">
        <v>1982</v>
      </c>
      <c r="I138" s="276" t="s">
        <v>1960</v>
      </c>
      <c r="J138" s="276"/>
      <c r="K138" s="322"/>
    </row>
    <row r="139" spans="2:11" s="1" customFormat="1" ht="15" customHeight="1" x14ac:dyDescent="0.2">
      <c r="B139" s="319"/>
      <c r="C139" s="276" t="s">
        <v>1961</v>
      </c>
      <c r="D139" s="276"/>
      <c r="E139" s="276"/>
      <c r="F139" s="297" t="s">
        <v>1928</v>
      </c>
      <c r="G139" s="276"/>
      <c r="H139" s="276" t="s">
        <v>1983</v>
      </c>
      <c r="I139" s="276" t="s">
        <v>1963</v>
      </c>
      <c r="J139" s="276"/>
      <c r="K139" s="322"/>
    </row>
    <row r="140" spans="2:11" s="1" customFormat="1" ht="15" customHeight="1" x14ac:dyDescent="0.2">
      <c r="B140" s="319"/>
      <c r="C140" s="276" t="s">
        <v>1964</v>
      </c>
      <c r="D140" s="276"/>
      <c r="E140" s="276"/>
      <c r="F140" s="297" t="s">
        <v>1928</v>
      </c>
      <c r="G140" s="276"/>
      <c r="H140" s="276" t="s">
        <v>1964</v>
      </c>
      <c r="I140" s="276" t="s">
        <v>1963</v>
      </c>
      <c r="J140" s="276"/>
      <c r="K140" s="322"/>
    </row>
    <row r="141" spans="2:11" s="1" customFormat="1" ht="15" customHeight="1" x14ac:dyDescent="0.2">
      <c r="B141" s="319"/>
      <c r="C141" s="276" t="s">
        <v>40</v>
      </c>
      <c r="D141" s="276"/>
      <c r="E141" s="276"/>
      <c r="F141" s="297" t="s">
        <v>1928</v>
      </c>
      <c r="G141" s="276"/>
      <c r="H141" s="276" t="s">
        <v>1984</v>
      </c>
      <c r="I141" s="276" t="s">
        <v>1963</v>
      </c>
      <c r="J141" s="276"/>
      <c r="K141" s="322"/>
    </row>
    <row r="142" spans="2:11" s="1" customFormat="1" ht="15" customHeight="1" x14ac:dyDescent="0.2">
      <c r="B142" s="319"/>
      <c r="C142" s="276" t="s">
        <v>1985</v>
      </c>
      <c r="D142" s="276"/>
      <c r="E142" s="276"/>
      <c r="F142" s="297" t="s">
        <v>1928</v>
      </c>
      <c r="G142" s="276"/>
      <c r="H142" s="276" t="s">
        <v>1986</v>
      </c>
      <c r="I142" s="276" t="s">
        <v>1963</v>
      </c>
      <c r="J142" s="276"/>
      <c r="K142" s="322"/>
    </row>
    <row r="143" spans="2:11" s="1" customFormat="1" ht="15" customHeight="1" x14ac:dyDescent="0.2">
      <c r="B143" s="323"/>
      <c r="C143" s="324"/>
      <c r="D143" s="324"/>
      <c r="E143" s="324"/>
      <c r="F143" s="324"/>
      <c r="G143" s="324"/>
      <c r="H143" s="324"/>
      <c r="I143" s="324"/>
      <c r="J143" s="324"/>
      <c r="K143" s="325"/>
    </row>
    <row r="144" spans="2:11" s="1" customFormat="1" ht="18.75" customHeight="1" x14ac:dyDescent="0.2">
      <c r="B144" s="310"/>
      <c r="C144" s="310"/>
      <c r="D144" s="310"/>
      <c r="E144" s="310"/>
      <c r="F144" s="311"/>
      <c r="G144" s="310"/>
      <c r="H144" s="310"/>
      <c r="I144" s="310"/>
      <c r="J144" s="310"/>
      <c r="K144" s="310"/>
    </row>
    <row r="145" spans="2:11" s="1" customFormat="1" ht="18.75" customHeight="1" x14ac:dyDescent="0.2">
      <c r="B145" s="283"/>
      <c r="C145" s="283"/>
      <c r="D145" s="283"/>
      <c r="E145" s="283"/>
      <c r="F145" s="283"/>
      <c r="G145" s="283"/>
      <c r="H145" s="283"/>
      <c r="I145" s="283"/>
      <c r="J145" s="283"/>
      <c r="K145" s="283"/>
    </row>
    <row r="146" spans="2:11" s="1" customFormat="1" ht="7.5" customHeight="1" x14ac:dyDescent="0.2">
      <c r="B146" s="284"/>
      <c r="C146" s="285"/>
      <c r="D146" s="285"/>
      <c r="E146" s="285"/>
      <c r="F146" s="285"/>
      <c r="G146" s="285"/>
      <c r="H146" s="285"/>
      <c r="I146" s="285"/>
      <c r="J146" s="285"/>
      <c r="K146" s="286"/>
    </row>
    <row r="147" spans="2:11" s="1" customFormat="1" ht="45" customHeight="1" x14ac:dyDescent="0.2">
      <c r="B147" s="287"/>
      <c r="C147" s="406" t="s">
        <v>1987</v>
      </c>
      <c r="D147" s="406"/>
      <c r="E147" s="406"/>
      <c r="F147" s="406"/>
      <c r="G147" s="406"/>
      <c r="H147" s="406"/>
      <c r="I147" s="406"/>
      <c r="J147" s="406"/>
      <c r="K147" s="288"/>
    </row>
    <row r="148" spans="2:11" s="1" customFormat="1" ht="17.25" customHeight="1" x14ac:dyDescent="0.2">
      <c r="B148" s="287"/>
      <c r="C148" s="289" t="s">
        <v>1922</v>
      </c>
      <c r="D148" s="289"/>
      <c r="E148" s="289"/>
      <c r="F148" s="289" t="s">
        <v>1923</v>
      </c>
      <c r="G148" s="290"/>
      <c r="H148" s="289" t="s">
        <v>56</v>
      </c>
      <c r="I148" s="289" t="s">
        <v>59</v>
      </c>
      <c r="J148" s="289" t="s">
        <v>1924</v>
      </c>
      <c r="K148" s="288"/>
    </row>
    <row r="149" spans="2:11" s="1" customFormat="1" ht="17.25" customHeight="1" x14ac:dyDescent="0.2">
      <c r="B149" s="287"/>
      <c r="C149" s="291" t="s">
        <v>1925</v>
      </c>
      <c r="D149" s="291"/>
      <c r="E149" s="291"/>
      <c r="F149" s="292" t="s">
        <v>1926</v>
      </c>
      <c r="G149" s="293"/>
      <c r="H149" s="291"/>
      <c r="I149" s="291"/>
      <c r="J149" s="291" t="s">
        <v>1927</v>
      </c>
      <c r="K149" s="288"/>
    </row>
    <row r="150" spans="2:11" s="1" customFormat="1" ht="5.25" customHeight="1" x14ac:dyDescent="0.2">
      <c r="B150" s="299"/>
      <c r="C150" s="294"/>
      <c r="D150" s="294"/>
      <c r="E150" s="294"/>
      <c r="F150" s="294"/>
      <c r="G150" s="295"/>
      <c r="H150" s="294"/>
      <c r="I150" s="294"/>
      <c r="J150" s="294"/>
      <c r="K150" s="322"/>
    </row>
    <row r="151" spans="2:11" s="1" customFormat="1" ht="15" customHeight="1" x14ac:dyDescent="0.2">
      <c r="B151" s="299"/>
      <c r="C151" s="326" t="s">
        <v>1931</v>
      </c>
      <c r="D151" s="276"/>
      <c r="E151" s="276"/>
      <c r="F151" s="327" t="s">
        <v>1928</v>
      </c>
      <c r="G151" s="276"/>
      <c r="H151" s="326" t="s">
        <v>1968</v>
      </c>
      <c r="I151" s="326" t="s">
        <v>1930</v>
      </c>
      <c r="J151" s="326">
        <v>120</v>
      </c>
      <c r="K151" s="322"/>
    </row>
    <row r="152" spans="2:11" s="1" customFormat="1" ht="15" customHeight="1" x14ac:dyDescent="0.2">
      <c r="B152" s="299"/>
      <c r="C152" s="326" t="s">
        <v>1977</v>
      </c>
      <c r="D152" s="276"/>
      <c r="E152" s="276"/>
      <c r="F152" s="327" t="s">
        <v>1928</v>
      </c>
      <c r="G152" s="276"/>
      <c r="H152" s="326" t="s">
        <v>1988</v>
      </c>
      <c r="I152" s="326" t="s">
        <v>1930</v>
      </c>
      <c r="J152" s="326" t="s">
        <v>1979</v>
      </c>
      <c r="K152" s="322"/>
    </row>
    <row r="153" spans="2:11" s="1" customFormat="1" ht="15" customHeight="1" x14ac:dyDescent="0.2">
      <c r="B153" s="299"/>
      <c r="C153" s="326" t="s">
        <v>1876</v>
      </c>
      <c r="D153" s="276"/>
      <c r="E153" s="276"/>
      <c r="F153" s="327" t="s">
        <v>1928</v>
      </c>
      <c r="G153" s="276"/>
      <c r="H153" s="326" t="s">
        <v>1989</v>
      </c>
      <c r="I153" s="326" t="s">
        <v>1930</v>
      </c>
      <c r="J153" s="326" t="s">
        <v>1979</v>
      </c>
      <c r="K153" s="322"/>
    </row>
    <row r="154" spans="2:11" s="1" customFormat="1" ht="15" customHeight="1" x14ac:dyDescent="0.2">
      <c r="B154" s="299"/>
      <c r="C154" s="326" t="s">
        <v>1933</v>
      </c>
      <c r="D154" s="276"/>
      <c r="E154" s="276"/>
      <c r="F154" s="327" t="s">
        <v>1934</v>
      </c>
      <c r="G154" s="276"/>
      <c r="H154" s="326" t="s">
        <v>1968</v>
      </c>
      <c r="I154" s="326" t="s">
        <v>1930</v>
      </c>
      <c r="J154" s="326">
        <v>50</v>
      </c>
      <c r="K154" s="322"/>
    </row>
    <row r="155" spans="2:11" s="1" customFormat="1" ht="15" customHeight="1" x14ac:dyDescent="0.2">
      <c r="B155" s="299"/>
      <c r="C155" s="326" t="s">
        <v>1936</v>
      </c>
      <c r="D155" s="276"/>
      <c r="E155" s="276"/>
      <c r="F155" s="327" t="s">
        <v>1928</v>
      </c>
      <c r="G155" s="276"/>
      <c r="H155" s="326" t="s">
        <v>1968</v>
      </c>
      <c r="I155" s="326" t="s">
        <v>1938</v>
      </c>
      <c r="J155" s="326"/>
      <c r="K155" s="322"/>
    </row>
    <row r="156" spans="2:11" s="1" customFormat="1" ht="15" customHeight="1" x14ac:dyDescent="0.2">
      <c r="B156" s="299"/>
      <c r="C156" s="326" t="s">
        <v>1947</v>
      </c>
      <c r="D156" s="276"/>
      <c r="E156" s="276"/>
      <c r="F156" s="327" t="s">
        <v>1934</v>
      </c>
      <c r="G156" s="276"/>
      <c r="H156" s="326" t="s">
        <v>1968</v>
      </c>
      <c r="I156" s="326" t="s">
        <v>1930</v>
      </c>
      <c r="J156" s="326">
        <v>50</v>
      </c>
      <c r="K156" s="322"/>
    </row>
    <row r="157" spans="2:11" s="1" customFormat="1" ht="15" customHeight="1" x14ac:dyDescent="0.2">
      <c r="B157" s="299"/>
      <c r="C157" s="326" t="s">
        <v>1955</v>
      </c>
      <c r="D157" s="276"/>
      <c r="E157" s="276"/>
      <c r="F157" s="327" t="s">
        <v>1934</v>
      </c>
      <c r="G157" s="276"/>
      <c r="H157" s="326" t="s">
        <v>1968</v>
      </c>
      <c r="I157" s="326" t="s">
        <v>1930</v>
      </c>
      <c r="J157" s="326">
        <v>50</v>
      </c>
      <c r="K157" s="322"/>
    </row>
    <row r="158" spans="2:11" s="1" customFormat="1" ht="15" customHeight="1" x14ac:dyDescent="0.2">
      <c r="B158" s="299"/>
      <c r="C158" s="326" t="s">
        <v>1953</v>
      </c>
      <c r="D158" s="276"/>
      <c r="E158" s="276"/>
      <c r="F158" s="327" t="s">
        <v>1934</v>
      </c>
      <c r="G158" s="276"/>
      <c r="H158" s="326" t="s">
        <v>1968</v>
      </c>
      <c r="I158" s="326" t="s">
        <v>1930</v>
      </c>
      <c r="J158" s="326">
        <v>50</v>
      </c>
      <c r="K158" s="322"/>
    </row>
    <row r="159" spans="2:11" s="1" customFormat="1" ht="15" customHeight="1" x14ac:dyDescent="0.2">
      <c r="B159" s="299"/>
      <c r="C159" s="326" t="s">
        <v>137</v>
      </c>
      <c r="D159" s="276"/>
      <c r="E159" s="276"/>
      <c r="F159" s="327" t="s">
        <v>1928</v>
      </c>
      <c r="G159" s="276"/>
      <c r="H159" s="326" t="s">
        <v>1990</v>
      </c>
      <c r="I159" s="326" t="s">
        <v>1930</v>
      </c>
      <c r="J159" s="326" t="s">
        <v>1991</v>
      </c>
      <c r="K159" s="322"/>
    </row>
    <row r="160" spans="2:11" s="1" customFormat="1" ht="15" customHeight="1" x14ac:dyDescent="0.2">
      <c r="B160" s="299"/>
      <c r="C160" s="326" t="s">
        <v>1992</v>
      </c>
      <c r="D160" s="276"/>
      <c r="E160" s="276"/>
      <c r="F160" s="327" t="s">
        <v>1928</v>
      </c>
      <c r="G160" s="276"/>
      <c r="H160" s="326" t="s">
        <v>1993</v>
      </c>
      <c r="I160" s="326" t="s">
        <v>1963</v>
      </c>
      <c r="J160" s="326"/>
      <c r="K160" s="322"/>
    </row>
    <row r="161" spans="2:11" s="1" customFormat="1" ht="15" customHeight="1" x14ac:dyDescent="0.2">
      <c r="B161" s="328"/>
      <c r="C161" s="308"/>
      <c r="D161" s="308"/>
      <c r="E161" s="308"/>
      <c r="F161" s="308"/>
      <c r="G161" s="308"/>
      <c r="H161" s="308"/>
      <c r="I161" s="308"/>
      <c r="J161" s="308"/>
      <c r="K161" s="329"/>
    </row>
    <row r="162" spans="2:11" s="1" customFormat="1" ht="18.75" customHeight="1" x14ac:dyDescent="0.2">
      <c r="B162" s="310"/>
      <c r="C162" s="320"/>
      <c r="D162" s="320"/>
      <c r="E162" s="320"/>
      <c r="F162" s="330"/>
      <c r="G162" s="320"/>
      <c r="H162" s="320"/>
      <c r="I162" s="320"/>
      <c r="J162" s="320"/>
      <c r="K162" s="310"/>
    </row>
    <row r="163" spans="2:11" s="1" customFormat="1" ht="18.75" customHeight="1" x14ac:dyDescent="0.2">
      <c r="B163" s="283"/>
      <c r="C163" s="283"/>
      <c r="D163" s="283"/>
      <c r="E163" s="283"/>
      <c r="F163" s="283"/>
      <c r="G163" s="283"/>
      <c r="H163" s="283"/>
      <c r="I163" s="283"/>
      <c r="J163" s="283"/>
      <c r="K163" s="283"/>
    </row>
    <row r="164" spans="2:11" s="1" customFormat="1" ht="7.5" customHeight="1" x14ac:dyDescent="0.2">
      <c r="B164" s="265"/>
      <c r="C164" s="266"/>
      <c r="D164" s="266"/>
      <c r="E164" s="266"/>
      <c r="F164" s="266"/>
      <c r="G164" s="266"/>
      <c r="H164" s="266"/>
      <c r="I164" s="266"/>
      <c r="J164" s="266"/>
      <c r="K164" s="267"/>
    </row>
    <row r="165" spans="2:11" s="1" customFormat="1" ht="45" customHeight="1" x14ac:dyDescent="0.2">
      <c r="B165" s="268"/>
      <c r="C165" s="404" t="s">
        <v>1994</v>
      </c>
      <c r="D165" s="404"/>
      <c r="E165" s="404"/>
      <c r="F165" s="404"/>
      <c r="G165" s="404"/>
      <c r="H165" s="404"/>
      <c r="I165" s="404"/>
      <c r="J165" s="404"/>
      <c r="K165" s="269"/>
    </row>
    <row r="166" spans="2:11" s="1" customFormat="1" ht="17.25" customHeight="1" x14ac:dyDescent="0.2">
      <c r="B166" s="268"/>
      <c r="C166" s="289" t="s">
        <v>1922</v>
      </c>
      <c r="D166" s="289"/>
      <c r="E166" s="289"/>
      <c r="F166" s="289" t="s">
        <v>1923</v>
      </c>
      <c r="G166" s="331"/>
      <c r="H166" s="332" t="s">
        <v>56</v>
      </c>
      <c r="I166" s="332" t="s">
        <v>59</v>
      </c>
      <c r="J166" s="289" t="s">
        <v>1924</v>
      </c>
      <c r="K166" s="269"/>
    </row>
    <row r="167" spans="2:11" s="1" customFormat="1" ht="17.25" customHeight="1" x14ac:dyDescent="0.2">
      <c r="B167" s="270"/>
      <c r="C167" s="291" t="s">
        <v>1925</v>
      </c>
      <c r="D167" s="291"/>
      <c r="E167" s="291"/>
      <c r="F167" s="292" t="s">
        <v>1926</v>
      </c>
      <c r="G167" s="333"/>
      <c r="H167" s="334"/>
      <c r="I167" s="334"/>
      <c r="J167" s="291" t="s">
        <v>1927</v>
      </c>
      <c r="K167" s="271"/>
    </row>
    <row r="168" spans="2:11" s="1" customFormat="1" ht="5.25" customHeight="1" x14ac:dyDescent="0.2">
      <c r="B168" s="299"/>
      <c r="C168" s="294"/>
      <c r="D168" s="294"/>
      <c r="E168" s="294"/>
      <c r="F168" s="294"/>
      <c r="G168" s="295"/>
      <c r="H168" s="294"/>
      <c r="I168" s="294"/>
      <c r="J168" s="294"/>
      <c r="K168" s="322"/>
    </row>
    <row r="169" spans="2:11" s="1" customFormat="1" ht="15" customHeight="1" x14ac:dyDescent="0.2">
      <c r="B169" s="299"/>
      <c r="C169" s="276" t="s">
        <v>1931</v>
      </c>
      <c r="D169" s="276"/>
      <c r="E169" s="276"/>
      <c r="F169" s="297" t="s">
        <v>1928</v>
      </c>
      <c r="G169" s="276"/>
      <c r="H169" s="276" t="s">
        <v>1968</v>
      </c>
      <c r="I169" s="276" t="s">
        <v>1930</v>
      </c>
      <c r="J169" s="276">
        <v>120</v>
      </c>
      <c r="K169" s="322"/>
    </row>
    <row r="170" spans="2:11" s="1" customFormat="1" ht="15" customHeight="1" x14ac:dyDescent="0.2">
      <c r="B170" s="299"/>
      <c r="C170" s="276" t="s">
        <v>1977</v>
      </c>
      <c r="D170" s="276"/>
      <c r="E170" s="276"/>
      <c r="F170" s="297" t="s">
        <v>1928</v>
      </c>
      <c r="G170" s="276"/>
      <c r="H170" s="276" t="s">
        <v>1978</v>
      </c>
      <c r="I170" s="276" t="s">
        <v>1930</v>
      </c>
      <c r="J170" s="276" t="s">
        <v>1979</v>
      </c>
      <c r="K170" s="322"/>
    </row>
    <row r="171" spans="2:11" s="1" customFormat="1" ht="15" customHeight="1" x14ac:dyDescent="0.2">
      <c r="B171" s="299"/>
      <c r="C171" s="276" t="s">
        <v>1876</v>
      </c>
      <c r="D171" s="276"/>
      <c r="E171" s="276"/>
      <c r="F171" s="297" t="s">
        <v>1928</v>
      </c>
      <c r="G171" s="276"/>
      <c r="H171" s="276" t="s">
        <v>1995</v>
      </c>
      <c r="I171" s="276" t="s">
        <v>1930</v>
      </c>
      <c r="J171" s="276" t="s">
        <v>1979</v>
      </c>
      <c r="K171" s="322"/>
    </row>
    <row r="172" spans="2:11" s="1" customFormat="1" ht="15" customHeight="1" x14ac:dyDescent="0.2">
      <c r="B172" s="299"/>
      <c r="C172" s="276" t="s">
        <v>1933</v>
      </c>
      <c r="D172" s="276"/>
      <c r="E172" s="276"/>
      <c r="F172" s="297" t="s">
        <v>1934</v>
      </c>
      <c r="G172" s="276"/>
      <c r="H172" s="276" t="s">
        <v>1995</v>
      </c>
      <c r="I172" s="276" t="s">
        <v>1930</v>
      </c>
      <c r="J172" s="276">
        <v>50</v>
      </c>
      <c r="K172" s="322"/>
    </row>
    <row r="173" spans="2:11" s="1" customFormat="1" ht="15" customHeight="1" x14ac:dyDescent="0.2">
      <c r="B173" s="299"/>
      <c r="C173" s="276" t="s">
        <v>1936</v>
      </c>
      <c r="D173" s="276"/>
      <c r="E173" s="276"/>
      <c r="F173" s="297" t="s">
        <v>1928</v>
      </c>
      <c r="G173" s="276"/>
      <c r="H173" s="276" t="s">
        <v>1995</v>
      </c>
      <c r="I173" s="276" t="s">
        <v>1938</v>
      </c>
      <c r="J173" s="276"/>
      <c r="K173" s="322"/>
    </row>
    <row r="174" spans="2:11" s="1" customFormat="1" ht="15" customHeight="1" x14ac:dyDescent="0.2">
      <c r="B174" s="299"/>
      <c r="C174" s="276" t="s">
        <v>1947</v>
      </c>
      <c r="D174" s="276"/>
      <c r="E174" s="276"/>
      <c r="F174" s="297" t="s">
        <v>1934</v>
      </c>
      <c r="G174" s="276"/>
      <c r="H174" s="276" t="s">
        <v>1995</v>
      </c>
      <c r="I174" s="276" t="s">
        <v>1930</v>
      </c>
      <c r="J174" s="276">
        <v>50</v>
      </c>
      <c r="K174" s="322"/>
    </row>
    <row r="175" spans="2:11" s="1" customFormat="1" ht="15" customHeight="1" x14ac:dyDescent="0.2">
      <c r="B175" s="299"/>
      <c r="C175" s="276" t="s">
        <v>1955</v>
      </c>
      <c r="D175" s="276"/>
      <c r="E175" s="276"/>
      <c r="F175" s="297" t="s">
        <v>1934</v>
      </c>
      <c r="G175" s="276"/>
      <c r="H175" s="276" t="s">
        <v>1995</v>
      </c>
      <c r="I175" s="276" t="s">
        <v>1930</v>
      </c>
      <c r="J175" s="276">
        <v>50</v>
      </c>
      <c r="K175" s="322"/>
    </row>
    <row r="176" spans="2:11" s="1" customFormat="1" ht="15" customHeight="1" x14ac:dyDescent="0.2">
      <c r="B176" s="299"/>
      <c r="C176" s="276" t="s">
        <v>1953</v>
      </c>
      <c r="D176" s="276"/>
      <c r="E176" s="276"/>
      <c r="F176" s="297" t="s">
        <v>1934</v>
      </c>
      <c r="G176" s="276"/>
      <c r="H176" s="276" t="s">
        <v>1995</v>
      </c>
      <c r="I176" s="276" t="s">
        <v>1930</v>
      </c>
      <c r="J176" s="276">
        <v>50</v>
      </c>
      <c r="K176" s="322"/>
    </row>
    <row r="177" spans="2:11" s="1" customFormat="1" ht="15" customHeight="1" x14ac:dyDescent="0.2">
      <c r="B177" s="299"/>
      <c r="C177" s="276" t="s">
        <v>165</v>
      </c>
      <c r="D177" s="276"/>
      <c r="E177" s="276"/>
      <c r="F177" s="297" t="s">
        <v>1928</v>
      </c>
      <c r="G177" s="276"/>
      <c r="H177" s="276" t="s">
        <v>1996</v>
      </c>
      <c r="I177" s="276" t="s">
        <v>1997</v>
      </c>
      <c r="J177" s="276"/>
      <c r="K177" s="322"/>
    </row>
    <row r="178" spans="2:11" s="1" customFormat="1" ht="15" customHeight="1" x14ac:dyDescent="0.2">
      <c r="B178" s="299"/>
      <c r="C178" s="276" t="s">
        <v>59</v>
      </c>
      <c r="D178" s="276"/>
      <c r="E178" s="276"/>
      <c r="F178" s="297" t="s">
        <v>1928</v>
      </c>
      <c r="G178" s="276"/>
      <c r="H178" s="276" t="s">
        <v>1998</v>
      </c>
      <c r="I178" s="276" t="s">
        <v>1999</v>
      </c>
      <c r="J178" s="276">
        <v>1</v>
      </c>
      <c r="K178" s="322"/>
    </row>
    <row r="179" spans="2:11" s="1" customFormat="1" ht="15" customHeight="1" x14ac:dyDescent="0.2">
      <c r="B179" s="299"/>
      <c r="C179" s="276" t="s">
        <v>55</v>
      </c>
      <c r="D179" s="276"/>
      <c r="E179" s="276"/>
      <c r="F179" s="297" t="s">
        <v>1928</v>
      </c>
      <c r="G179" s="276"/>
      <c r="H179" s="276" t="s">
        <v>2000</v>
      </c>
      <c r="I179" s="276" t="s">
        <v>1930</v>
      </c>
      <c r="J179" s="276">
        <v>20</v>
      </c>
      <c r="K179" s="322"/>
    </row>
    <row r="180" spans="2:11" s="1" customFormat="1" ht="15" customHeight="1" x14ac:dyDescent="0.2">
      <c r="B180" s="299"/>
      <c r="C180" s="276" t="s">
        <v>56</v>
      </c>
      <c r="D180" s="276"/>
      <c r="E180" s="276"/>
      <c r="F180" s="297" t="s">
        <v>1928</v>
      </c>
      <c r="G180" s="276"/>
      <c r="H180" s="276" t="s">
        <v>2001</v>
      </c>
      <c r="I180" s="276" t="s">
        <v>1930</v>
      </c>
      <c r="J180" s="276">
        <v>255</v>
      </c>
      <c r="K180" s="322"/>
    </row>
    <row r="181" spans="2:11" s="1" customFormat="1" ht="15" customHeight="1" x14ac:dyDescent="0.2">
      <c r="B181" s="299"/>
      <c r="C181" s="276" t="s">
        <v>166</v>
      </c>
      <c r="D181" s="276"/>
      <c r="E181" s="276"/>
      <c r="F181" s="297" t="s">
        <v>1928</v>
      </c>
      <c r="G181" s="276"/>
      <c r="H181" s="276" t="s">
        <v>1892</v>
      </c>
      <c r="I181" s="276" t="s">
        <v>1930</v>
      </c>
      <c r="J181" s="276">
        <v>10</v>
      </c>
      <c r="K181" s="322"/>
    </row>
    <row r="182" spans="2:11" s="1" customFormat="1" ht="15" customHeight="1" x14ac:dyDescent="0.2">
      <c r="B182" s="299"/>
      <c r="C182" s="276" t="s">
        <v>167</v>
      </c>
      <c r="D182" s="276"/>
      <c r="E182" s="276"/>
      <c r="F182" s="297" t="s">
        <v>1928</v>
      </c>
      <c r="G182" s="276"/>
      <c r="H182" s="276" t="s">
        <v>2002</v>
      </c>
      <c r="I182" s="276" t="s">
        <v>1963</v>
      </c>
      <c r="J182" s="276"/>
      <c r="K182" s="322"/>
    </row>
    <row r="183" spans="2:11" s="1" customFormat="1" ht="15" customHeight="1" x14ac:dyDescent="0.2">
      <c r="B183" s="299"/>
      <c r="C183" s="276" t="s">
        <v>2003</v>
      </c>
      <c r="D183" s="276"/>
      <c r="E183" s="276"/>
      <c r="F183" s="297" t="s">
        <v>1928</v>
      </c>
      <c r="G183" s="276"/>
      <c r="H183" s="276" t="s">
        <v>2004</v>
      </c>
      <c r="I183" s="276" t="s">
        <v>1963</v>
      </c>
      <c r="J183" s="276"/>
      <c r="K183" s="322"/>
    </row>
    <row r="184" spans="2:11" s="1" customFormat="1" ht="15" customHeight="1" x14ac:dyDescent="0.2">
      <c r="B184" s="299"/>
      <c r="C184" s="276" t="s">
        <v>1992</v>
      </c>
      <c r="D184" s="276"/>
      <c r="E184" s="276"/>
      <c r="F184" s="297" t="s">
        <v>1928</v>
      </c>
      <c r="G184" s="276"/>
      <c r="H184" s="276" t="s">
        <v>2005</v>
      </c>
      <c r="I184" s="276" t="s">
        <v>1963</v>
      </c>
      <c r="J184" s="276"/>
      <c r="K184" s="322"/>
    </row>
    <row r="185" spans="2:11" s="1" customFormat="1" ht="15" customHeight="1" x14ac:dyDescent="0.2">
      <c r="B185" s="299"/>
      <c r="C185" s="276" t="s">
        <v>169</v>
      </c>
      <c r="D185" s="276"/>
      <c r="E185" s="276"/>
      <c r="F185" s="297" t="s">
        <v>1934</v>
      </c>
      <c r="G185" s="276"/>
      <c r="H185" s="276" t="s">
        <v>2006</v>
      </c>
      <c r="I185" s="276" t="s">
        <v>1930</v>
      </c>
      <c r="J185" s="276">
        <v>50</v>
      </c>
      <c r="K185" s="322"/>
    </row>
    <row r="186" spans="2:11" s="1" customFormat="1" ht="15" customHeight="1" x14ac:dyDescent="0.2">
      <c r="B186" s="299"/>
      <c r="C186" s="276" t="s">
        <v>2007</v>
      </c>
      <c r="D186" s="276"/>
      <c r="E186" s="276"/>
      <c r="F186" s="297" t="s">
        <v>1934</v>
      </c>
      <c r="G186" s="276"/>
      <c r="H186" s="276" t="s">
        <v>2008</v>
      </c>
      <c r="I186" s="276" t="s">
        <v>2009</v>
      </c>
      <c r="J186" s="276"/>
      <c r="K186" s="322"/>
    </row>
    <row r="187" spans="2:11" s="1" customFormat="1" ht="15" customHeight="1" x14ac:dyDescent="0.2">
      <c r="B187" s="299"/>
      <c r="C187" s="276" t="s">
        <v>2010</v>
      </c>
      <c r="D187" s="276"/>
      <c r="E187" s="276"/>
      <c r="F187" s="297" t="s">
        <v>1934</v>
      </c>
      <c r="G187" s="276"/>
      <c r="H187" s="276" t="s">
        <v>2011</v>
      </c>
      <c r="I187" s="276" t="s">
        <v>2009</v>
      </c>
      <c r="J187" s="276"/>
      <c r="K187" s="322"/>
    </row>
    <row r="188" spans="2:11" s="1" customFormat="1" ht="15" customHeight="1" x14ac:dyDescent="0.2">
      <c r="B188" s="299"/>
      <c r="C188" s="276" t="s">
        <v>2012</v>
      </c>
      <c r="D188" s="276"/>
      <c r="E188" s="276"/>
      <c r="F188" s="297" t="s">
        <v>1934</v>
      </c>
      <c r="G188" s="276"/>
      <c r="H188" s="276" t="s">
        <v>2013</v>
      </c>
      <c r="I188" s="276" t="s">
        <v>2009</v>
      </c>
      <c r="J188" s="276"/>
      <c r="K188" s="322"/>
    </row>
    <row r="189" spans="2:11" s="1" customFormat="1" ht="15" customHeight="1" x14ac:dyDescent="0.2">
      <c r="B189" s="299"/>
      <c r="C189" s="335" t="s">
        <v>2014</v>
      </c>
      <c r="D189" s="276"/>
      <c r="E189" s="276"/>
      <c r="F189" s="297" t="s">
        <v>1934</v>
      </c>
      <c r="G189" s="276"/>
      <c r="H189" s="276" t="s">
        <v>2015</v>
      </c>
      <c r="I189" s="276" t="s">
        <v>2016</v>
      </c>
      <c r="J189" s="336" t="s">
        <v>2017</v>
      </c>
      <c r="K189" s="322"/>
    </row>
    <row r="190" spans="2:11" s="17" customFormat="1" ht="15" customHeight="1" x14ac:dyDescent="0.2">
      <c r="B190" s="337"/>
      <c r="C190" s="338" t="s">
        <v>2018</v>
      </c>
      <c r="D190" s="339"/>
      <c r="E190" s="339"/>
      <c r="F190" s="340" t="s">
        <v>1934</v>
      </c>
      <c r="G190" s="339"/>
      <c r="H190" s="339" t="s">
        <v>2019</v>
      </c>
      <c r="I190" s="339" t="s">
        <v>2016</v>
      </c>
      <c r="J190" s="341" t="s">
        <v>2017</v>
      </c>
      <c r="K190" s="342"/>
    </row>
    <row r="191" spans="2:11" s="1" customFormat="1" ht="15" customHeight="1" x14ac:dyDescent="0.2">
      <c r="B191" s="299"/>
      <c r="C191" s="335" t="s">
        <v>44</v>
      </c>
      <c r="D191" s="276"/>
      <c r="E191" s="276"/>
      <c r="F191" s="297" t="s">
        <v>1928</v>
      </c>
      <c r="G191" s="276"/>
      <c r="H191" s="273" t="s">
        <v>2020</v>
      </c>
      <c r="I191" s="276" t="s">
        <v>2021</v>
      </c>
      <c r="J191" s="276"/>
      <c r="K191" s="322"/>
    </row>
    <row r="192" spans="2:11" s="1" customFormat="1" ht="15" customHeight="1" x14ac:dyDescent="0.2">
      <c r="B192" s="299"/>
      <c r="C192" s="335" t="s">
        <v>2022</v>
      </c>
      <c r="D192" s="276"/>
      <c r="E192" s="276"/>
      <c r="F192" s="297" t="s">
        <v>1928</v>
      </c>
      <c r="G192" s="276"/>
      <c r="H192" s="276" t="s">
        <v>2023</v>
      </c>
      <c r="I192" s="276" t="s">
        <v>1963</v>
      </c>
      <c r="J192" s="276"/>
      <c r="K192" s="322"/>
    </row>
    <row r="193" spans="2:11" s="1" customFormat="1" ht="15" customHeight="1" x14ac:dyDescent="0.2">
      <c r="B193" s="299"/>
      <c r="C193" s="335" t="s">
        <v>2024</v>
      </c>
      <c r="D193" s="276"/>
      <c r="E193" s="276"/>
      <c r="F193" s="297" t="s">
        <v>1928</v>
      </c>
      <c r="G193" s="276"/>
      <c r="H193" s="276" t="s">
        <v>2025</v>
      </c>
      <c r="I193" s="276" t="s">
        <v>1963</v>
      </c>
      <c r="J193" s="276"/>
      <c r="K193" s="322"/>
    </row>
    <row r="194" spans="2:11" s="1" customFormat="1" ht="15" customHeight="1" x14ac:dyDescent="0.2">
      <c r="B194" s="299"/>
      <c r="C194" s="335" t="s">
        <v>2026</v>
      </c>
      <c r="D194" s="276"/>
      <c r="E194" s="276"/>
      <c r="F194" s="297" t="s">
        <v>1934</v>
      </c>
      <c r="G194" s="276"/>
      <c r="H194" s="276" t="s">
        <v>2027</v>
      </c>
      <c r="I194" s="276" t="s">
        <v>1963</v>
      </c>
      <c r="J194" s="276"/>
      <c r="K194" s="322"/>
    </row>
    <row r="195" spans="2:11" s="1" customFormat="1" ht="15" customHeight="1" x14ac:dyDescent="0.2">
      <c r="B195" s="328"/>
      <c r="C195" s="343"/>
      <c r="D195" s="308"/>
      <c r="E195" s="308"/>
      <c r="F195" s="308"/>
      <c r="G195" s="308"/>
      <c r="H195" s="308"/>
      <c r="I195" s="308"/>
      <c r="J195" s="308"/>
      <c r="K195" s="329"/>
    </row>
    <row r="196" spans="2:11" s="1" customFormat="1" ht="18.75" customHeight="1" x14ac:dyDescent="0.2">
      <c r="B196" s="310"/>
      <c r="C196" s="320"/>
      <c r="D196" s="320"/>
      <c r="E196" s="320"/>
      <c r="F196" s="330"/>
      <c r="G196" s="320"/>
      <c r="H196" s="320"/>
      <c r="I196" s="320"/>
      <c r="J196" s="320"/>
      <c r="K196" s="310"/>
    </row>
    <row r="197" spans="2:11" s="1" customFormat="1" ht="18.75" customHeight="1" x14ac:dyDescent="0.2">
      <c r="B197" s="310"/>
      <c r="C197" s="320"/>
      <c r="D197" s="320"/>
      <c r="E197" s="320"/>
      <c r="F197" s="330"/>
      <c r="G197" s="320"/>
      <c r="H197" s="320"/>
      <c r="I197" s="320"/>
      <c r="J197" s="320"/>
      <c r="K197" s="310"/>
    </row>
    <row r="198" spans="2:11" s="1" customFormat="1" ht="18.75" customHeight="1" x14ac:dyDescent="0.2">
      <c r="B198" s="283"/>
      <c r="C198" s="283"/>
      <c r="D198" s="283"/>
      <c r="E198" s="283"/>
      <c r="F198" s="283"/>
      <c r="G198" s="283"/>
      <c r="H198" s="283"/>
      <c r="I198" s="283"/>
      <c r="J198" s="283"/>
      <c r="K198" s="283"/>
    </row>
    <row r="199" spans="2:11" s="1" customFormat="1" ht="13.5" x14ac:dyDescent="0.2">
      <c r="B199" s="265"/>
      <c r="C199" s="266"/>
      <c r="D199" s="266"/>
      <c r="E199" s="266"/>
      <c r="F199" s="266"/>
      <c r="G199" s="266"/>
      <c r="H199" s="266"/>
      <c r="I199" s="266"/>
      <c r="J199" s="266"/>
      <c r="K199" s="267"/>
    </row>
    <row r="200" spans="2:11" s="1" customFormat="1" ht="21" x14ac:dyDescent="0.2">
      <c r="B200" s="268"/>
      <c r="C200" s="404" t="s">
        <v>2028</v>
      </c>
      <c r="D200" s="404"/>
      <c r="E200" s="404"/>
      <c r="F200" s="404"/>
      <c r="G200" s="404"/>
      <c r="H200" s="404"/>
      <c r="I200" s="404"/>
      <c r="J200" s="404"/>
      <c r="K200" s="269"/>
    </row>
    <row r="201" spans="2:11" s="1" customFormat="1" ht="25.5" customHeight="1" x14ac:dyDescent="0.3">
      <c r="B201" s="268"/>
      <c r="C201" s="344" t="s">
        <v>2029</v>
      </c>
      <c r="D201" s="344"/>
      <c r="E201" s="344"/>
      <c r="F201" s="344" t="s">
        <v>2030</v>
      </c>
      <c r="G201" s="345"/>
      <c r="H201" s="407" t="s">
        <v>2031</v>
      </c>
      <c r="I201" s="407"/>
      <c r="J201" s="407"/>
      <c r="K201" s="269"/>
    </row>
    <row r="202" spans="2:11" s="1" customFormat="1" ht="5.25" customHeight="1" x14ac:dyDescent="0.2">
      <c r="B202" s="299"/>
      <c r="C202" s="294"/>
      <c r="D202" s="294"/>
      <c r="E202" s="294"/>
      <c r="F202" s="294"/>
      <c r="G202" s="320"/>
      <c r="H202" s="294"/>
      <c r="I202" s="294"/>
      <c r="J202" s="294"/>
      <c r="K202" s="322"/>
    </row>
    <row r="203" spans="2:11" s="1" customFormat="1" ht="15" customHeight="1" x14ac:dyDescent="0.2">
      <c r="B203" s="299"/>
      <c r="C203" s="276" t="s">
        <v>2021</v>
      </c>
      <c r="D203" s="276"/>
      <c r="E203" s="276"/>
      <c r="F203" s="297" t="s">
        <v>45</v>
      </c>
      <c r="G203" s="276"/>
      <c r="H203" s="408" t="s">
        <v>2032</v>
      </c>
      <c r="I203" s="408"/>
      <c r="J203" s="408"/>
      <c r="K203" s="322"/>
    </row>
    <row r="204" spans="2:11" s="1" customFormat="1" ht="15" customHeight="1" x14ac:dyDescent="0.2">
      <c r="B204" s="299"/>
      <c r="C204" s="276"/>
      <c r="D204" s="276"/>
      <c r="E204" s="276"/>
      <c r="F204" s="297" t="s">
        <v>46</v>
      </c>
      <c r="G204" s="276"/>
      <c r="H204" s="408" t="s">
        <v>2033</v>
      </c>
      <c r="I204" s="408"/>
      <c r="J204" s="408"/>
      <c r="K204" s="322"/>
    </row>
    <row r="205" spans="2:11" s="1" customFormat="1" ht="15" customHeight="1" x14ac:dyDescent="0.2">
      <c r="B205" s="299"/>
      <c r="C205" s="276"/>
      <c r="D205" s="276"/>
      <c r="E205" s="276"/>
      <c r="F205" s="297" t="s">
        <v>49</v>
      </c>
      <c r="G205" s="276"/>
      <c r="H205" s="408" t="s">
        <v>2034</v>
      </c>
      <c r="I205" s="408"/>
      <c r="J205" s="408"/>
      <c r="K205" s="322"/>
    </row>
    <row r="206" spans="2:11" s="1" customFormat="1" ht="15" customHeight="1" x14ac:dyDescent="0.2">
      <c r="B206" s="299"/>
      <c r="C206" s="276"/>
      <c r="D206" s="276"/>
      <c r="E206" s="276"/>
      <c r="F206" s="297" t="s">
        <v>47</v>
      </c>
      <c r="G206" s="276"/>
      <c r="H206" s="408" t="s">
        <v>2035</v>
      </c>
      <c r="I206" s="408"/>
      <c r="J206" s="408"/>
      <c r="K206" s="322"/>
    </row>
    <row r="207" spans="2:11" s="1" customFormat="1" ht="15" customHeight="1" x14ac:dyDescent="0.2">
      <c r="B207" s="299"/>
      <c r="C207" s="276"/>
      <c r="D207" s="276"/>
      <c r="E207" s="276"/>
      <c r="F207" s="297" t="s">
        <v>48</v>
      </c>
      <c r="G207" s="276"/>
      <c r="H207" s="408" t="s">
        <v>2036</v>
      </c>
      <c r="I207" s="408"/>
      <c r="J207" s="408"/>
      <c r="K207" s="322"/>
    </row>
    <row r="208" spans="2:11" s="1" customFormat="1" ht="15" customHeight="1" x14ac:dyDescent="0.2">
      <c r="B208" s="299"/>
      <c r="C208" s="276"/>
      <c r="D208" s="276"/>
      <c r="E208" s="276"/>
      <c r="F208" s="297"/>
      <c r="G208" s="276"/>
      <c r="H208" s="276"/>
      <c r="I208" s="276"/>
      <c r="J208" s="276"/>
      <c r="K208" s="322"/>
    </row>
    <row r="209" spans="2:11" s="1" customFormat="1" ht="15" customHeight="1" x14ac:dyDescent="0.2">
      <c r="B209" s="299"/>
      <c r="C209" s="276" t="s">
        <v>1975</v>
      </c>
      <c r="D209" s="276"/>
      <c r="E209" s="276"/>
      <c r="F209" s="297" t="s">
        <v>81</v>
      </c>
      <c r="G209" s="276"/>
      <c r="H209" s="408" t="s">
        <v>2037</v>
      </c>
      <c r="I209" s="408"/>
      <c r="J209" s="408"/>
      <c r="K209" s="322"/>
    </row>
    <row r="210" spans="2:11" s="1" customFormat="1" ht="15" customHeight="1" x14ac:dyDescent="0.2">
      <c r="B210" s="299"/>
      <c r="C210" s="276"/>
      <c r="D210" s="276"/>
      <c r="E210" s="276"/>
      <c r="F210" s="297" t="s">
        <v>1873</v>
      </c>
      <c r="G210" s="276"/>
      <c r="H210" s="408" t="s">
        <v>1874</v>
      </c>
      <c r="I210" s="408"/>
      <c r="J210" s="408"/>
      <c r="K210" s="322"/>
    </row>
    <row r="211" spans="2:11" s="1" customFormat="1" ht="15" customHeight="1" x14ac:dyDescent="0.2">
      <c r="B211" s="299"/>
      <c r="C211" s="276"/>
      <c r="D211" s="276"/>
      <c r="E211" s="276"/>
      <c r="F211" s="297" t="s">
        <v>1871</v>
      </c>
      <c r="G211" s="276"/>
      <c r="H211" s="408" t="s">
        <v>2038</v>
      </c>
      <c r="I211" s="408"/>
      <c r="J211" s="408"/>
      <c r="K211" s="322"/>
    </row>
    <row r="212" spans="2:11" s="1" customFormat="1" ht="15" customHeight="1" x14ac:dyDescent="0.2">
      <c r="B212" s="346"/>
      <c r="C212" s="276"/>
      <c r="D212" s="276"/>
      <c r="E212" s="276"/>
      <c r="F212" s="297" t="s">
        <v>94</v>
      </c>
      <c r="G212" s="335"/>
      <c r="H212" s="409" t="s">
        <v>95</v>
      </c>
      <c r="I212" s="409"/>
      <c r="J212" s="409"/>
      <c r="K212" s="347"/>
    </row>
    <row r="213" spans="2:11" s="1" customFormat="1" ht="15" customHeight="1" x14ac:dyDescent="0.2">
      <c r="B213" s="346"/>
      <c r="C213" s="276"/>
      <c r="D213" s="276"/>
      <c r="E213" s="276"/>
      <c r="F213" s="297" t="s">
        <v>1875</v>
      </c>
      <c r="G213" s="335"/>
      <c r="H213" s="409" t="s">
        <v>2039</v>
      </c>
      <c r="I213" s="409"/>
      <c r="J213" s="409"/>
      <c r="K213" s="347"/>
    </row>
    <row r="214" spans="2:11" s="1" customFormat="1" ht="15" customHeight="1" x14ac:dyDescent="0.2">
      <c r="B214" s="346"/>
      <c r="C214" s="276"/>
      <c r="D214" s="276"/>
      <c r="E214" s="276"/>
      <c r="F214" s="297"/>
      <c r="G214" s="335"/>
      <c r="H214" s="326"/>
      <c r="I214" s="326"/>
      <c r="J214" s="326"/>
      <c r="K214" s="347"/>
    </row>
    <row r="215" spans="2:11" s="1" customFormat="1" ht="15" customHeight="1" x14ac:dyDescent="0.2">
      <c r="B215" s="346"/>
      <c r="C215" s="276" t="s">
        <v>1999</v>
      </c>
      <c r="D215" s="276"/>
      <c r="E215" s="276"/>
      <c r="F215" s="297">
        <v>1</v>
      </c>
      <c r="G215" s="335"/>
      <c r="H215" s="409" t="s">
        <v>2040</v>
      </c>
      <c r="I215" s="409"/>
      <c r="J215" s="409"/>
      <c r="K215" s="347"/>
    </row>
    <row r="216" spans="2:11" s="1" customFormat="1" ht="15" customHeight="1" x14ac:dyDescent="0.2">
      <c r="B216" s="346"/>
      <c r="C216" s="276"/>
      <c r="D216" s="276"/>
      <c r="E216" s="276"/>
      <c r="F216" s="297">
        <v>2</v>
      </c>
      <c r="G216" s="335"/>
      <c r="H216" s="409" t="s">
        <v>2041</v>
      </c>
      <c r="I216" s="409"/>
      <c r="J216" s="409"/>
      <c r="K216" s="347"/>
    </row>
    <row r="217" spans="2:11" s="1" customFormat="1" ht="15" customHeight="1" x14ac:dyDescent="0.2">
      <c r="B217" s="346"/>
      <c r="C217" s="276"/>
      <c r="D217" s="276"/>
      <c r="E217" s="276"/>
      <c r="F217" s="297">
        <v>3</v>
      </c>
      <c r="G217" s="335"/>
      <c r="H217" s="409" t="s">
        <v>2042</v>
      </c>
      <c r="I217" s="409"/>
      <c r="J217" s="409"/>
      <c r="K217" s="347"/>
    </row>
    <row r="218" spans="2:11" s="1" customFormat="1" ht="15" customHeight="1" x14ac:dyDescent="0.2">
      <c r="B218" s="346"/>
      <c r="C218" s="276"/>
      <c r="D218" s="276"/>
      <c r="E218" s="276"/>
      <c r="F218" s="297">
        <v>4</v>
      </c>
      <c r="G218" s="335"/>
      <c r="H218" s="409" t="s">
        <v>2043</v>
      </c>
      <c r="I218" s="409"/>
      <c r="J218" s="409"/>
      <c r="K218" s="347"/>
    </row>
    <row r="219" spans="2:11" s="1" customFormat="1" ht="12.75" customHeight="1" x14ac:dyDescent="0.2">
      <c r="B219" s="348"/>
      <c r="C219" s="349"/>
      <c r="D219" s="349"/>
      <c r="E219" s="349"/>
      <c r="F219" s="349"/>
      <c r="G219" s="349"/>
      <c r="H219" s="349"/>
      <c r="I219" s="349"/>
      <c r="J219" s="349"/>
      <c r="K219" s="350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15</vt:i4>
      </vt:variant>
    </vt:vector>
  </HeadingPairs>
  <TitlesOfParts>
    <vt:vector size="23" baseType="lpstr">
      <vt:lpstr>Rekapitulace stavby</vt:lpstr>
      <vt:lpstr>D.1.1 - Architektonicko s...</vt:lpstr>
      <vt:lpstr>D.1.4.1 - Elektronické ko...</vt:lpstr>
      <vt:lpstr>D.1.4.2 - Ledová plocha</vt:lpstr>
      <vt:lpstr>D.1.9 - Mantinely</vt:lpstr>
      <vt:lpstr>VON - Vedlejší a ostatní ...</vt:lpstr>
      <vt:lpstr>Seznam figur</vt:lpstr>
      <vt:lpstr>Pokyny pro vyplnění</vt:lpstr>
      <vt:lpstr>'D.1.1 - Architektonicko s...'!Názvy_tisku</vt:lpstr>
      <vt:lpstr>'D.1.4.1 - Elektronické ko...'!Názvy_tisku</vt:lpstr>
      <vt:lpstr>'D.1.4.2 - Ledová plocha'!Názvy_tisku</vt:lpstr>
      <vt:lpstr>'D.1.9 - Mantinely'!Názvy_tisku</vt:lpstr>
      <vt:lpstr>'Rekapitulace stavby'!Názvy_tisku</vt:lpstr>
      <vt:lpstr>'Seznam figur'!Názvy_tisku</vt:lpstr>
      <vt:lpstr>'VON - Vedlejší a ostatní ...'!Názvy_tisku</vt:lpstr>
      <vt:lpstr>'D.1.1 - Architektonicko s...'!Oblast_tisku</vt:lpstr>
      <vt:lpstr>'D.1.4.1 - Elektronické ko...'!Oblast_tisku</vt:lpstr>
      <vt:lpstr>'D.1.4.2 - Ledová plocha'!Oblast_tisku</vt:lpstr>
      <vt:lpstr>'D.1.9 - Mantinely'!Oblast_tisku</vt:lpstr>
      <vt:lpstr>'Pokyny pro vyplnění'!Oblast_tisku</vt:lpstr>
      <vt:lpstr>'Rekapitulace stavby'!Oblast_tisku</vt:lpstr>
      <vt:lpstr>'Seznam figur'!Oblast_tisku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WIN7-GP\MD</dc:creator>
  <cp:lastModifiedBy>Švandová Janette Ing.</cp:lastModifiedBy>
  <dcterms:created xsi:type="dcterms:W3CDTF">2025-12-17T12:56:49Z</dcterms:created>
  <dcterms:modified xsi:type="dcterms:W3CDTF">2026-01-05T12:53:41Z</dcterms:modified>
</cp:coreProperties>
</file>