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385" yWindow="30" windowWidth="14415" windowHeight="14445" activeTab="0"/>
  </bookViews>
  <sheets>
    <sheet name="Stavba" sheetId="1" r:id="rId1"/>
    <sheet name="SO301  KL" sheetId="17" r:id="rId2"/>
    <sheet name="SO301  Rek" sheetId="18" r:id="rId3"/>
    <sheet name="SO301  Pol" sheetId="19" r:id="rId4"/>
    <sheet name="SO302  KL" sheetId="20" r:id="rId5"/>
    <sheet name="SO302  Rek" sheetId="21" r:id="rId6"/>
    <sheet name="SO302  Pol" sheetId="22" r:id="rId7"/>
  </sheets>
  <definedNames>
    <definedName name="CelkemObjekty" localSheetId="0">'Stavba'!$F$32</definedName>
    <definedName name="CisloStavby" localSheetId="0">'Stavba'!#REF!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'Stavba'!$D$5</definedName>
    <definedName name="Objednatel" localSheetId="0">'Stavba'!$D$11</definedName>
    <definedName name="Objekt" localSheetId="0">'Stavba'!$B$29</definedName>
    <definedName name="_xlnm.Print_Area" localSheetId="1">'SO301  KL'!$A$1:$G$45</definedName>
    <definedName name="_xlnm.Print_Area" localSheetId="3">'SO301  Pol'!$A$1:$K$76</definedName>
    <definedName name="_xlnm.Print_Area" localSheetId="2">'SO301  Rek'!$A$1:$I$21</definedName>
    <definedName name="_xlnm.Print_Area" localSheetId="4">'SO302  KL'!$A$1:$G$45</definedName>
    <definedName name="_xlnm.Print_Area" localSheetId="6">'SO302  Pol'!$A$1:$K$129</definedName>
    <definedName name="_xlnm.Print_Area" localSheetId="5">'SO302  Rek'!$A$1:$I$22</definedName>
    <definedName name="_xlnm.Print_Area" localSheetId="0">'Stavba'!$B$1:$J$36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#REF!</definedName>
    <definedName name="solver_opt" localSheetId="6" hidden="1">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'Stavba'!#REF!</definedName>
    <definedName name="StavbaCelkem" localSheetId="0">'Stavba'!$H$32</definedName>
    <definedName name="Zhotovitel" localSheetId="0">'Stavba'!$D$7</definedName>
    <definedName name="_xlnm.Print_Titles" localSheetId="2">'SO301  Rek'!$1:$6</definedName>
    <definedName name="_xlnm.Print_Titles" localSheetId="3">'SO301  Pol'!$1:$6</definedName>
    <definedName name="_xlnm.Print_Titles" localSheetId="5">'SO302  Rek'!$1:$6</definedName>
    <definedName name="_xlnm.Print_Titles" localSheetId="6">'SO302  Pol'!$1:$6</definedName>
  </definedNames>
  <calcPr calcId="125725"/>
</workbook>
</file>

<file path=xl/sharedStrings.xml><?xml version="1.0" encoding="utf-8"?>
<sst xmlns="http://schemas.openxmlformats.org/spreadsheetml/2006/main" count="758" uniqueCount="361">
  <si>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</si>
  <si>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</si>
  <si>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</si>
  <si>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</si>
  <si>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</si>
  <si>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</si>
  <si>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</si>
  <si>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</si>
  <si>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</si>
  <si>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</si>
  <si>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</si>
  <si>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</si>
  <si>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</si>
  <si>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</si>
  <si>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</si>
  <si>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</si>
  <si>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</si>
  <si>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</si>
  <si>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</si>
  <si>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</si>
  <si>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</si>
  <si>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</si>
  <si>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</si>
  <si>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</si>
  <si>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</si>
  <si>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</si>
  <si>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</si>
  <si>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</si>
  <si>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</si>
  <si>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</si>
  <si>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</si>
  <si>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</si>
  <si>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</si>
  <si>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</si>
  <si>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</si>
  <si>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</si>
  <si>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</si>
  <si>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</si>
  <si>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</si>
  <si>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</si>
  <si>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</si>
  <si>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</si>
  <si>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</si>
  <si>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</si>
  <si>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</si>
  <si>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</si>
  <si>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</si>
  <si>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</si>
  <si>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</si>
  <si>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</si>
  <si>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</si>
  <si>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</si>
  <si>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</si>
  <si>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</si>
  <si>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</si>
  <si>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</si>
  <si>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</si>
  <si>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</si>
  <si>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</si>
  <si>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</si>
  <si>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</si>
  <si>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</si>
  <si>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</si>
  <si>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</si>
  <si>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</si>
  <si>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</si>
  <si>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</si>
  <si>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</si>
  <si>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</si>
  <si>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</si>
  <si>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</si>
  <si>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</si>
  <si>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</si>
  <si>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</si>
  <si>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</si>
  <si>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</si>
  <si>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</si>
  <si>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</si>
  <si>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</si>
  <si>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</si>
  <si>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</si>
  <si>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</si>
  <si>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</si>
  <si>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</si>
  <si>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</si>
  <si>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</si>
  <si>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</si>
  <si>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</si>
  <si>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</si>
  <si>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20140097</t>
  </si>
  <si>
    <t>Obytný soubor Klafar III část C1, Žďár nad Sázavou</t>
  </si>
  <si>
    <t>20140097 Obytný soubor Klafar III část C1, Žďár nad Sázavou</t>
  </si>
  <si>
    <t/>
  </si>
  <si>
    <t>Město Žďár nad Sázavou</t>
  </si>
  <si>
    <t>PROfi Jihlava spol s.r.o.</t>
  </si>
  <si>
    <t>m2</t>
  </si>
  <si>
    <t>1 Zemní práce</t>
  </si>
  <si>
    <t>115101202R00</t>
  </si>
  <si>
    <t xml:space="preserve">Čerpání vody na výšku do 10 m, přítok 500 - 1000 l </t>
  </si>
  <si>
    <t>h</t>
  </si>
  <si>
    <t>Množství měrných jednotek je doba, po kterou je čerpadlo v provozu. Množství m.j. je uvedeno dle předpokladu, celková cena této práce se stanoví podle skutečnosti při provádění stavebních prací.</t>
  </si>
  <si>
    <t>1. Položky jsou určeny pro čerpání vody ve dne i v noci, v pracovní dny i ve dny pracovního volna a pracovního klidu.</t>
  </si>
  <si>
    <t>2. V položkách jsou zakalkulovány i náklady na odpadní potrubí v délce do 20 m.</t>
  </si>
  <si>
    <t>8*31</t>
  </si>
  <si>
    <t>m3</t>
  </si>
  <si>
    <t>122201403R00</t>
  </si>
  <si>
    <t xml:space="preserve">Vykopávky v zemníku v hor. 3 do 10000 m3 </t>
  </si>
  <si>
    <t>Výkop vhodných zemin do zásyů a do aktivní zóny. Položka zahrnuje i nákup této zeminy.</t>
  </si>
  <si>
    <t>122201409R00</t>
  </si>
  <si>
    <t xml:space="preserve">Příplatek za lepivost - výkop v zemníku v hor. 3 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</si>
  <si>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</si>
  <si>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132301212R00</t>
  </si>
  <si>
    <t xml:space="preserve">Hloubení rýh š.do 200 cm hor.4 do 1000 m3, STROJNĚ </t>
  </si>
  <si>
    <t>162701105.X</t>
  </si>
  <si>
    <t xml:space="preserve">Vodorovné přemístění výkopku z hor.1-4 do 10000 m </t>
  </si>
  <si>
    <t>přemístění vhodné zeminy na stavbu</t>
  </si>
  <si>
    <t>162701105R00</t>
  </si>
  <si>
    <t>přemístění nevhodné zeminy na skládku vč. prostého vysypání zeminy na skládku.</t>
  </si>
  <si>
    <t>167101102R00</t>
  </si>
  <si>
    <t xml:space="preserve">Nakládání výkopku z hor.1-4 v množství nad 100 m3 </t>
  </si>
  <si>
    <t>Nakládání vhodných zemin ze zemníku.</t>
  </si>
  <si>
    <t>171101103R00</t>
  </si>
  <si>
    <t xml:space="preserve">Uložení sypaniny do násypů zhutněných na 100% PS </t>
  </si>
  <si>
    <t>174101101R00</t>
  </si>
  <si>
    <t xml:space="preserve">Zásyp jam, rýh, šachet se zhutněním </t>
  </si>
  <si>
    <t>Položka obsahuje strojní přemístění materiálu pro zásyp ze vzdálenosti do 10 m od okraje zásypu.</t>
  </si>
  <si>
    <t>175101101RT2</t>
  </si>
  <si>
    <t>Obsyp potrubí bez prohození sypaniny s dodáním štěrkopísku frakce 0 - 22 mm</t>
  </si>
  <si>
    <t>199000002R00</t>
  </si>
  <si>
    <t xml:space="preserve">Poplatek za skládku horniny 1- 4 </t>
  </si>
  <si>
    <t>m</t>
  </si>
  <si>
    <t>4</t>
  </si>
  <si>
    <t>Vodorovné konstrukce</t>
  </si>
  <si>
    <t>4 Vodorovné konstrukce</t>
  </si>
  <si>
    <t>451572111R00</t>
  </si>
  <si>
    <t xml:space="preserve">Lože pod potrubí z kameniva těženého 0 - 4 mm </t>
  </si>
  <si>
    <t>8</t>
  </si>
  <si>
    <t>Trubní vedení</t>
  </si>
  <si>
    <t>8 Trubní vedení</t>
  </si>
  <si>
    <t>kus</t>
  </si>
  <si>
    <t>151101101R00</t>
  </si>
  <si>
    <t xml:space="preserve">Pažení a rozepření stěn rýh - příložné - hl. do 2m </t>
  </si>
  <si>
    <t>151101111R00</t>
  </si>
  <si>
    <t xml:space="preserve">Odstranění pažení stěn rýh - příložné - hl. do 2 m </t>
  </si>
  <si>
    <t>M21</t>
  </si>
  <si>
    <t>Elektromontáže</t>
  </si>
  <si>
    <t>M21 Elektromontáže</t>
  </si>
  <si>
    <t>460490012R00</t>
  </si>
  <si>
    <t>132201212R00</t>
  </si>
  <si>
    <t xml:space="preserve">Hloubení rýh š.do 200 cm hor.3 do 1000m3,STROJNĚ </t>
  </si>
  <si>
    <t>132201219R00</t>
  </si>
  <si>
    <t xml:space="preserve">Příplatek za lepivost - hloubení rýh 200cm v hor.3 </t>
  </si>
  <si>
    <t>132301219R00</t>
  </si>
  <si>
    <t xml:space="preserve">Příplatek za lepivost - hloubení rýh 200cm v hor.4 </t>
  </si>
  <si>
    <t>sada</t>
  </si>
  <si>
    <t>892595111R00</t>
  </si>
  <si>
    <t xml:space="preserve">Zabezpečení konců a zkouška vzduch. kan. DN do 400 </t>
  </si>
  <si>
    <t>892916111R00</t>
  </si>
  <si>
    <t xml:space="preserve">Utěsnění přípojek do DN 200 při zkoušce kanal. </t>
  </si>
  <si>
    <t>894411121R00</t>
  </si>
  <si>
    <t xml:space="preserve">Zřízení šachet z dílců, dno B 30, potrubí DN 300 </t>
  </si>
  <si>
    <t>59224347.A</t>
  </si>
  <si>
    <t>Prstenec vyrovn šachetní TBW-Q.1 63/6</t>
  </si>
  <si>
    <t>59224348.A</t>
  </si>
  <si>
    <t>Prstenec vyrovn šachetní TBW-Q.1 63/8</t>
  </si>
  <si>
    <t>59224349.A</t>
  </si>
  <si>
    <t>Prstenec vyrovn šachetní TBW-Q.1 63/10</t>
  </si>
  <si>
    <t>59224353.A</t>
  </si>
  <si>
    <t>Konus šachetní TBR-Q.1 100-63/58/12 KPS</t>
  </si>
  <si>
    <t>59224356.A</t>
  </si>
  <si>
    <t>Skruž šachetní TBS-Q.1 100/25/12</t>
  </si>
  <si>
    <t>59224359.A</t>
  </si>
  <si>
    <t>Skruž šachetní TBS-Q.1 100/50/12</t>
  </si>
  <si>
    <t>59224362.A</t>
  </si>
  <si>
    <t>Skruž šachetní TBS-Q.1 100/100/12</t>
  </si>
  <si>
    <t>59224366.A</t>
  </si>
  <si>
    <t>Dno šachetní přímé TBZ-Q.1 100/60 V max. 40</t>
  </si>
  <si>
    <t>59224373.A</t>
  </si>
  <si>
    <t>Těsnění elastom pro šach díly - DN 1000</t>
  </si>
  <si>
    <t>899103111R00</t>
  </si>
  <si>
    <t>28697410</t>
  </si>
  <si>
    <t>SO301</t>
  </si>
  <si>
    <t>Splašková kanalizace</t>
  </si>
  <si>
    <t>SO301 Splašková kanalizace</t>
  </si>
  <si>
    <t>1283,1*0,1</t>
  </si>
  <si>
    <t>1669,2*0,1</t>
  </si>
  <si>
    <t>166,92*0,1</t>
  </si>
  <si>
    <t>1248*1,3+12*1,3*3-166,92</t>
  </si>
  <si>
    <t>1502,28*0,1</t>
  </si>
  <si>
    <t>495*3*2</t>
  </si>
  <si>
    <t>1669,2-64,35-321,75</t>
  </si>
  <si>
    <t>495*1,3*0,5</t>
  </si>
  <si>
    <t>495*1,3*0,1</t>
  </si>
  <si>
    <t>452312141R00</t>
  </si>
  <si>
    <t xml:space="preserve">Sedlové lože pod potrubí z betonu C 16/20 </t>
  </si>
  <si>
    <t>0,1*1*75,5</t>
  </si>
  <si>
    <t>831372121R00</t>
  </si>
  <si>
    <t xml:space="preserve">Montáž trub kameninových, pryž. kroužek, DN 300 </t>
  </si>
  <si>
    <t>837371221R00</t>
  </si>
  <si>
    <t xml:space="preserve">Montáž tvarov. kamenin. odboč. pryž. krouž. DN 300 </t>
  </si>
  <si>
    <t>837374111RT2</t>
  </si>
  <si>
    <t>Montáž kameninových útesů s hrdlem DN 300 včetně dodávky trouby DN 300 dl. 2000 mm</t>
  </si>
  <si>
    <t>892855115R00</t>
  </si>
  <si>
    <t xml:space="preserve">Kontrola kanalizace TV kamerou do 500 m </t>
  </si>
  <si>
    <t>Osazení poklopu s rámem z tvárné litiny bez odvětrání a s logem SVK Žďársko</t>
  </si>
  <si>
    <t>899623151R00</t>
  </si>
  <si>
    <t xml:space="preserve">Obetonování potrubí nebo zdiva stok betonem C16/20 </t>
  </si>
  <si>
    <t>0,294*419,71</t>
  </si>
  <si>
    <t>Poklop kruhový litinový D600 bez odvětrání s logem SVK Žďársko, se západkou proti vyjmutí víka z rámu</t>
  </si>
  <si>
    <t>59710699.A</t>
  </si>
  <si>
    <t>Trouba kamenin.glazov.se spoj C dl.2500, DN 300 mm</t>
  </si>
  <si>
    <t>495,5</t>
  </si>
  <si>
    <t>ztratné:495,5*0,01</t>
  </si>
  <si>
    <t>59711553</t>
  </si>
  <si>
    <t>Odbočka kam. jednod. šik s těs C/F 45° DN 300/200</t>
  </si>
  <si>
    <t>SO302</t>
  </si>
  <si>
    <t>Vodovod</t>
  </si>
  <si>
    <t>SO302 Vodovod</t>
  </si>
  <si>
    <t>512,55*0,1</t>
  </si>
  <si>
    <t>784,8*0,1</t>
  </si>
  <si>
    <t>78,48*0,1</t>
  </si>
  <si>
    <t>872*0,9-78,48</t>
  </si>
  <si>
    <t>706,32*0,1</t>
  </si>
  <si>
    <t>715*1,5*2</t>
  </si>
  <si>
    <t>784,8-256,16</t>
  </si>
  <si>
    <t>35,4*1+19,1*4+72,18*2</t>
  </si>
  <si>
    <t>784,8-64,35-207,9</t>
  </si>
  <si>
    <t>508*0,9*0,3+84*0,9*0,35+123*0,9*0,4</t>
  </si>
  <si>
    <t>182201101R00</t>
  </si>
  <si>
    <t xml:space="preserve">Svahování násypů </t>
  </si>
  <si>
    <t>104,37+109,81</t>
  </si>
  <si>
    <t>715*0,9*0,1</t>
  </si>
  <si>
    <t>Zakrytí potrubí modrou folií PVC s nápisem "VODA"</t>
  </si>
  <si>
    <t>vč. dodávky fólie</t>
  </si>
  <si>
    <t>851601102R00</t>
  </si>
  <si>
    <t xml:space="preserve">Montáž potrubí tlakového, tvárná litina DN 100 </t>
  </si>
  <si>
    <t>851601104R00</t>
  </si>
  <si>
    <t xml:space="preserve">Montáž potrubí tlakového, tvárná litina DN 150 </t>
  </si>
  <si>
    <t>851601105R00</t>
  </si>
  <si>
    <t xml:space="preserve">Montáž potrubí tlakového, tvárná litina DN 200 </t>
  </si>
  <si>
    <t>857242121R00</t>
  </si>
  <si>
    <t xml:space="preserve">Montáž tvarovek litin. jednoos.přír. výkop DN 80 </t>
  </si>
  <si>
    <t>857262121R00</t>
  </si>
  <si>
    <t xml:space="preserve">Montáž tvarovek litin. jednoos. přír. výkop DN 100 </t>
  </si>
  <si>
    <t>1+2+12+1</t>
  </si>
  <si>
    <t>857264121R00</t>
  </si>
  <si>
    <t xml:space="preserve">Montáž tvarovek litin. odboč. přír. výkop DN 100 </t>
  </si>
  <si>
    <t>857312121R00</t>
  </si>
  <si>
    <t xml:space="preserve">Montáž tvarovek litin. jednoos. přír. výkop DN 150 </t>
  </si>
  <si>
    <t>857314121R00</t>
  </si>
  <si>
    <t xml:space="preserve">Montáž tvarovek litin. odboč. přír. výkop DN 150 </t>
  </si>
  <si>
    <t>857352121R00</t>
  </si>
  <si>
    <t xml:space="preserve">Montáž tvarovek litin. jednoos. přír. výkop DN 200 </t>
  </si>
  <si>
    <t>857354121R00</t>
  </si>
  <si>
    <t xml:space="preserve">Montáž tvarovek litin. odboč. přír. výkop DN 200 </t>
  </si>
  <si>
    <t>891241111R00</t>
  </si>
  <si>
    <t xml:space="preserve">Montáž vodovodních šoupátek ve výkopu DN 80 </t>
  </si>
  <si>
    <t>891247111R00</t>
  </si>
  <si>
    <t xml:space="preserve">Montáž hydrantů podzemních DN 80 </t>
  </si>
  <si>
    <t>891261111R00</t>
  </si>
  <si>
    <t xml:space="preserve">Montáž vodovodních šoupátek ve výkopu DN 100 </t>
  </si>
  <si>
    <t>891311111R00</t>
  </si>
  <si>
    <t xml:space="preserve">Montáž vodovodních šoupátek ve výkopu DN 150 </t>
  </si>
  <si>
    <t>891351111R00</t>
  </si>
  <si>
    <t xml:space="preserve">Montáž vodovodních šoupátek ve výkopu DN 200 </t>
  </si>
  <si>
    <t>892233111R00</t>
  </si>
  <si>
    <t xml:space="preserve">Desinfekce vodovodního potrubí DN 100 </t>
  </si>
  <si>
    <t>V položce jsou zakalkulovány náklady na napuštění a vypuštění vody, dodání vody a desinfekčního prostředku a na bakteriologický rozbor vody.</t>
  </si>
  <si>
    <t>892241111R00</t>
  </si>
  <si>
    <t xml:space="preserve">Tlaková zkouška vodovodního potrubí DN 100 </t>
  </si>
  <si>
    <t>V položce jsou započteny náklady na přísun, montáž, demontáž a odsun zkoušecího čerpadla, napuštění tlakovou vodou a dodání vody pro tlakovou zkoušku.</t>
  </si>
  <si>
    <t>892271111R00</t>
  </si>
  <si>
    <t xml:space="preserve">Tlaková zkouška vodovodního potrubí DN 150 </t>
  </si>
  <si>
    <t>892273111R00</t>
  </si>
  <si>
    <t xml:space="preserve">Desinfekce vodovodního potrubí DN 150 </t>
  </si>
  <si>
    <t>892351111R00</t>
  </si>
  <si>
    <t xml:space="preserve">Tlaková zkouška vodovodního potrubí DN 200 </t>
  </si>
  <si>
    <t>892353111R00</t>
  </si>
  <si>
    <t xml:space="preserve">Desinfekce vodovodního potrubí DN 200 </t>
  </si>
  <si>
    <t>899401112R00</t>
  </si>
  <si>
    <t xml:space="preserve">Osazení poklopů litinových šoupátkových </t>
  </si>
  <si>
    <t>899401113R00</t>
  </si>
  <si>
    <t xml:space="preserve">Osazení poklopů litinových hydrantových </t>
  </si>
  <si>
    <t>899713111R00</t>
  </si>
  <si>
    <t xml:space="preserve">Orientační tabulky na sloupku ocelovém, betonovém </t>
  </si>
  <si>
    <t>vč.dodání patky, sloupku, tabulky, zemních prací a osazení sloupku a tabulky</t>
  </si>
  <si>
    <t>42200760</t>
  </si>
  <si>
    <t>poklop k podz. hydrantu - voda</t>
  </si>
  <si>
    <t>422211160</t>
  </si>
  <si>
    <t>šoupátko s přírubami, voda, kat.č.: 4000E2 DN 150 mm PN 16</t>
  </si>
  <si>
    <t>422211161</t>
  </si>
  <si>
    <t>šoupátko s přírubami, voda, kat.č.: 4000E2 DN 80 mm PN 16</t>
  </si>
  <si>
    <t>42223629</t>
  </si>
  <si>
    <t>šoupátko s přírubami, voda, kat.č.: 4000E2 DN 100 mm PN 16</t>
  </si>
  <si>
    <t>42224056</t>
  </si>
  <si>
    <t>šoupátko s přírubami, voda, kat. č.: 4000E2 DN 200 mm PN 16</t>
  </si>
  <si>
    <t>42273602</t>
  </si>
  <si>
    <t>Hydrant podzemní PN 16 DN 80 krycí hloubka 1500</t>
  </si>
  <si>
    <t>42291022</t>
  </si>
  <si>
    <t>souprava zemní teleskopická 9500E2</t>
  </si>
  <si>
    <t>42291352</t>
  </si>
  <si>
    <t>Uliční poklop "teleskopický" litinový pro šoupátka kat. č.:2050</t>
  </si>
  <si>
    <t>55224301</t>
  </si>
  <si>
    <t>Univerzální podkladová deska kat. č.: 3481</t>
  </si>
  <si>
    <t>55251212</t>
  </si>
  <si>
    <t>Trouba přír.litin. FF DN80 dl.200mm</t>
  </si>
  <si>
    <t>55255314</t>
  </si>
  <si>
    <t>Tvarovka přírubová s odbočkou T DN 100/80mm</t>
  </si>
  <si>
    <t>55255316</t>
  </si>
  <si>
    <t>Tvarovka přírubová s odbočkou T  DN 100/100</t>
  </si>
  <si>
    <t>55255336</t>
  </si>
  <si>
    <t>Tvarovka přírubová s odbočkou T  DN 150/150</t>
  </si>
  <si>
    <t>55255344</t>
  </si>
  <si>
    <t>Tvarovka přírubová s odbočkou T DN200/80 mm</t>
  </si>
  <si>
    <t>55255518</t>
  </si>
  <si>
    <t>Kříž přírubový TT  DN 200/200</t>
  </si>
  <si>
    <t>55255720.A</t>
  </si>
  <si>
    <t>Koleno přírubové s patkou N DN 80 mm</t>
  </si>
  <si>
    <t>55255807</t>
  </si>
  <si>
    <t>Příruba litinová s jištěním proti posuvu DN 100</t>
  </si>
  <si>
    <t>55255830</t>
  </si>
  <si>
    <t>Příruba litinová s jištěním proti posuvu DN 150</t>
  </si>
  <si>
    <t>55255831</t>
  </si>
  <si>
    <t>Příruba litinová s jištěním proti posuvu DN 200</t>
  </si>
  <si>
    <t>55259815</t>
  </si>
  <si>
    <t>Přechod přír. FFR DN100/ 80 L 200mm</t>
  </si>
  <si>
    <t>55259820</t>
  </si>
  <si>
    <t>Přechod přír. FFR DN150/100 L 200mm</t>
  </si>
  <si>
    <t>55259823</t>
  </si>
  <si>
    <t>Přechod přír. FFR DN200/  80 L 400mm</t>
  </si>
  <si>
    <t>55259824</t>
  </si>
  <si>
    <t>Přechod přír. FFR DN200/100 L 400mm</t>
  </si>
  <si>
    <t>55259983</t>
  </si>
  <si>
    <t>Koleno přírubové Q DN100-90°</t>
  </si>
  <si>
    <t>55259986</t>
  </si>
  <si>
    <t>Koleno přírubové Q DN200-90° EWS</t>
  </si>
  <si>
    <t>55260024</t>
  </si>
  <si>
    <t>Příruba zaslepovací DN100mm</t>
  </si>
  <si>
    <t>552700031</t>
  </si>
  <si>
    <t>Trouba vod. litin. L=6m DN 100</t>
  </si>
  <si>
    <t>508/6</t>
  </si>
  <si>
    <t>ztratné:84,6667*0,01</t>
  </si>
  <si>
    <t>552700033</t>
  </si>
  <si>
    <t>Trouba vod. litin. L=6m DN 150</t>
  </si>
  <si>
    <t>84/6</t>
  </si>
  <si>
    <t>ztratné:14*0,01</t>
  </si>
  <si>
    <t>552700034</t>
  </si>
  <si>
    <t>Trouba vod. litin. L=6m DN 200</t>
  </si>
  <si>
    <t>123/6</t>
  </si>
  <si>
    <t>ztratné:20,5*0,01</t>
  </si>
  <si>
    <t>210900541RT1</t>
  </si>
  <si>
    <t>Montáž vodiče CU 1x6 mm2 připáskován na potrubí</t>
  </si>
  <si>
    <t>715+((13+6)*1,5)</t>
  </si>
  <si>
    <t>34140842</t>
  </si>
  <si>
    <t>vodič izolovaný s Cu jádrem  6mm2</t>
  </si>
  <si>
    <t>Žižkova 227/1</t>
  </si>
  <si>
    <t>Žďár nad Sázavou</t>
  </si>
  <si>
    <t>00295841</t>
  </si>
  <si>
    <t>CZ00295841</t>
  </si>
  <si>
    <t>NEOCENĚNÝ SOUPIS PRACÍ</t>
  </si>
  <si>
    <t xml:space="preserve"> Obytný soubor Klafar III část C1, Žďár nad Sázavou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</si>
</sst>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09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/>
    </xf>
    <xf numFmtId="0" fontId="4" fillId="2" borderId="0" xfId="0" applyFont="1" applyFill="1" applyBorder="1" applyAlignment="1">
      <alignment horizontal="right" wrapText="1"/>
    </xf>
    <xf numFmtId="4" fontId="1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 applyBorder="1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7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Continuous"/>
    </xf>
    <xf numFmtId="49" fontId="4" fillId="3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Continuous"/>
    </xf>
    <xf numFmtId="0" fontId="3" fillId="0" borderId="5" xfId="0" applyFont="1" applyBorder="1"/>
    <xf numFmtId="49" fontId="3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8" xfId="0" applyFont="1" applyBorder="1"/>
    <xf numFmtId="49" fontId="3" fillId="0" borderId="9" xfId="0" applyNumberFormat="1" applyFont="1" applyBorder="1"/>
    <xf numFmtId="49" fontId="3" fillId="0" borderId="8" xfId="0" applyNumberFormat="1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7" fillId="0" borderId="7" xfId="0" applyFont="1" applyBorder="1"/>
    <xf numFmtId="49" fontId="3" fillId="0" borderId="11" xfId="0" applyNumberFormat="1" applyFont="1" applyBorder="1" applyAlignment="1">
      <alignment horizontal="left"/>
    </xf>
    <xf numFmtId="49" fontId="7" fillId="3" borderId="7" xfId="0" applyNumberFormat="1" applyFont="1" applyFill="1" applyBorder="1"/>
    <xf numFmtId="49" fontId="1" fillId="3" borderId="8" xfId="0" applyNumberFormat="1" applyFont="1" applyFill="1" applyBorder="1"/>
    <xf numFmtId="49" fontId="7" fillId="3" borderId="9" xfId="0" applyNumberFormat="1" applyFont="1" applyFill="1" applyBorder="1"/>
    <xf numFmtId="49" fontId="1" fillId="3" borderId="9" xfId="0" applyNumberFormat="1" applyFont="1" applyFill="1" applyBorder="1"/>
    <xf numFmtId="0" fontId="3" fillId="0" borderId="10" xfId="0" applyFont="1" applyFill="1" applyBorder="1"/>
    <xf numFmtId="3" fontId="3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7" fillId="3" borderId="12" xfId="0" applyNumberFormat="1" applyFont="1" applyFill="1" applyBorder="1"/>
    <xf numFmtId="49" fontId="1" fillId="3" borderId="13" xfId="0" applyNumberFormat="1" applyFont="1" applyFill="1" applyBorder="1"/>
    <xf numFmtId="49" fontId="3" fillId="0" borderId="10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10" xfId="0" applyNumberFormat="1" applyFont="1" applyBorder="1"/>
    <xf numFmtId="0" fontId="3" fillId="0" borderId="1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15" xfId="0" applyFont="1" applyBorder="1" applyAlignment="1">
      <alignment horizontal="left"/>
    </xf>
    <xf numFmtId="0" fontId="1" fillId="0" borderId="0" xfId="0" applyFont="1" applyBorder="1"/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3" fontId="1" fillId="0" borderId="0" xfId="0" applyNumberFormat="1" applyFont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7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Continuous"/>
    </xf>
    <xf numFmtId="0" fontId="7" fillId="3" borderId="21" xfId="0" applyFont="1" applyFill="1" applyBorder="1" applyAlignment="1">
      <alignment horizontal="centerContinuous"/>
    </xf>
    <xf numFmtId="0" fontId="1" fillId="3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7" fillId="3" borderId="2" xfId="0" applyFont="1" applyFill="1" applyBorder="1"/>
    <xf numFmtId="0" fontId="7" fillId="3" borderId="4" xfId="0" applyFont="1" applyFill="1" applyBorder="1"/>
    <xf numFmtId="0" fontId="7" fillId="3" borderId="3" xfId="0" applyFont="1" applyFill="1" applyBorder="1"/>
    <xf numFmtId="0" fontId="7" fillId="3" borderId="31" xfId="0" applyFont="1" applyFill="1" applyBorder="1"/>
    <xf numFmtId="0" fontId="7" fillId="3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3" borderId="28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7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3" borderId="20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3" fontId="1" fillId="0" borderId="34" xfId="0" applyNumberFormat="1" applyFont="1" applyBorder="1"/>
    <xf numFmtId="0" fontId="7" fillId="3" borderId="20" xfId="0" applyFont="1" applyFill="1" applyBorder="1"/>
    <xf numFmtId="0" fontId="7" fillId="3" borderId="21" xfId="0" applyFont="1" applyFill="1" applyBorder="1"/>
    <xf numFmtId="3" fontId="7" fillId="3" borderId="22" xfId="0" applyNumberFormat="1" applyFont="1" applyFill="1" applyBorder="1"/>
    <xf numFmtId="3" fontId="7" fillId="3" borderId="44" xfId="0" applyNumberFormat="1" applyFont="1" applyFill="1" applyBorder="1"/>
    <xf numFmtId="3" fontId="7" fillId="3" borderId="45" xfId="0" applyNumberFormat="1" applyFont="1" applyFill="1" applyBorder="1"/>
    <xf numFmtId="3" fontId="7" fillId="3" borderId="46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3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3" borderId="10" xfId="20" applyNumberFormat="1" applyFont="1" applyFill="1" applyBorder="1">
      <alignment/>
      <protection/>
    </xf>
    <xf numFmtId="0" fontId="3" fillId="3" borderId="8" xfId="20" applyFont="1" applyFill="1" applyBorder="1" applyAlignment="1">
      <alignment horizontal="center"/>
      <protection/>
    </xf>
    <xf numFmtId="0" fontId="3" fillId="3" borderId="8" xfId="20" applyNumberFormat="1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 wrapText="1"/>
      <protection/>
    </xf>
    <xf numFmtId="0" fontId="7" fillId="0" borderId="47" xfId="20" applyFont="1" applyBorder="1" applyAlignment="1">
      <alignment horizontal="center"/>
      <protection/>
    </xf>
    <xf numFmtId="49" fontId="7" fillId="0" borderId="47" xfId="20" applyNumberFormat="1" applyFont="1" applyBorder="1" applyAlignment="1">
      <alignment horizontal="left"/>
      <protection/>
    </xf>
    <xf numFmtId="0" fontId="7" fillId="0" borderId="4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1" fillId="0" borderId="49" xfId="20" applyNumberFormat="1" applyFont="1" applyFill="1" applyBorder="1">
      <alignment/>
      <protection/>
    </xf>
    <xf numFmtId="0" fontId="1" fillId="0" borderId="39" xfId="20" applyNumberFormat="1" applyFont="1" applyFill="1" applyBorder="1">
      <alignment/>
      <protection/>
    </xf>
    <xf numFmtId="0" fontId="1" fillId="0" borderId="49" xfId="20" applyFont="1" applyFill="1" applyBorder="1">
      <alignment/>
      <protection/>
    </xf>
    <xf numFmtId="0" fontId="1" fillId="0" borderId="39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50" xfId="20" applyFont="1" applyBorder="1" applyAlignment="1">
      <alignment horizontal="center" vertical="top"/>
      <protection/>
    </xf>
    <xf numFmtId="49" fontId="8" fillId="0" borderId="50" xfId="20" applyNumberFormat="1" applyFont="1" applyBorder="1" applyAlignment="1">
      <alignment horizontal="left" vertical="top"/>
      <protection/>
    </xf>
    <xf numFmtId="0" fontId="8" fillId="0" borderId="50" xfId="20" applyFont="1" applyBorder="1" applyAlignment="1">
      <alignment vertical="top" wrapText="1"/>
      <protection/>
    </xf>
    <xf numFmtId="49" fontId="8" fillId="0" borderId="50" xfId="20" applyNumberFormat="1" applyFont="1" applyBorder="1" applyAlignment="1">
      <alignment horizontal="center" shrinkToFit="1"/>
      <protection/>
    </xf>
    <xf numFmtId="4" fontId="8" fillId="0" borderId="50" xfId="20" applyNumberFormat="1" applyFont="1" applyBorder="1" applyAlignment="1">
      <alignment horizontal="right"/>
      <protection/>
    </xf>
    <xf numFmtId="4" fontId="8" fillId="0" borderId="50" xfId="20" applyNumberFormat="1" applyFont="1" applyBorder="1">
      <alignment/>
      <protection/>
    </xf>
    <xf numFmtId="168" fontId="8" fillId="0" borderId="50" xfId="20" applyNumberFormat="1" applyFont="1" applyBorder="1">
      <alignment/>
      <protection/>
    </xf>
    <xf numFmtId="4" fontId="8" fillId="0" borderId="39" xfId="20" applyNumberFormat="1" applyFont="1" applyBorder="1">
      <alignment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4" fontId="1" fillId="0" borderId="13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47" xfId="20" applyNumberFormat="1" applyFont="1" applyBorder="1" applyAlignment="1">
      <alignment horizontal="right"/>
      <protection/>
    </xf>
    <xf numFmtId="4" fontId="16" fillId="4" borderId="51" xfId="20" applyNumberFormat="1" applyFont="1" applyFill="1" applyBorder="1" applyAlignment="1">
      <alignment horizontal="right" wrapText="1"/>
      <protection/>
    </xf>
    <xf numFmtId="0" fontId="16" fillId="0" borderId="13" xfId="0" applyFont="1" applyBorder="1" applyAlignment="1">
      <alignment horizontal="right"/>
    </xf>
    <xf numFmtId="0" fontId="1" fillId="0" borderId="33" xfId="20" applyFont="1" applyBorder="1">
      <alignment/>
      <protection/>
    </xf>
    <xf numFmtId="0" fontId="1" fillId="0" borderId="0" xfId="20" applyFont="1" applyBorder="1">
      <alignment/>
      <protection/>
    </xf>
    <xf numFmtId="0" fontId="1" fillId="3" borderId="10" xfId="20" applyFont="1" applyFill="1" applyBorder="1" applyAlignment="1">
      <alignment horizontal="center"/>
      <protection/>
    </xf>
    <xf numFmtId="49" fontId="18" fillId="3" borderId="10" xfId="20" applyNumberFormat="1" applyFont="1" applyFill="1" applyBorder="1" applyAlignment="1">
      <alignment horizontal="left"/>
      <protection/>
    </xf>
    <xf numFmtId="0" fontId="18" fillId="3" borderId="48" xfId="20" applyFont="1" applyFill="1" applyBorder="1">
      <alignment/>
      <protection/>
    </xf>
    <xf numFmtId="0" fontId="1" fillId="3" borderId="9" xfId="20" applyFont="1" applyFill="1" applyBorder="1" applyAlignment="1">
      <alignment horizontal="center"/>
      <protection/>
    </xf>
    <xf numFmtId="4" fontId="1" fillId="3" borderId="9" xfId="20" applyNumberFormat="1" applyFont="1" applyFill="1" applyBorder="1" applyAlignment="1">
      <alignment horizontal="right"/>
      <protection/>
    </xf>
    <xf numFmtId="4" fontId="1" fillId="3" borderId="8" xfId="20" applyNumberFormat="1" applyFont="1" applyFill="1" applyBorder="1" applyAlignment="1">
      <alignment horizontal="right"/>
      <protection/>
    </xf>
    <xf numFmtId="4" fontId="7" fillId="3" borderId="10" xfId="20" applyNumberFormat="1" applyFont="1" applyFill="1" applyBorder="1">
      <alignment/>
      <protection/>
    </xf>
    <xf numFmtId="0" fontId="1" fillId="3" borderId="9" xfId="20" applyFont="1" applyFill="1" applyBorder="1">
      <alignment/>
      <protection/>
    </xf>
    <xf numFmtId="4" fontId="7" fillId="3" borderId="8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12" xfId="0" applyNumberFormat="1" applyFont="1" applyBorder="1"/>
    <xf numFmtId="3" fontId="1" fillId="0" borderId="13" xfId="0" applyNumberFormat="1" applyFont="1" applyBorder="1"/>
    <xf numFmtId="3" fontId="1" fillId="0" borderId="47" xfId="0" applyNumberFormat="1" applyFont="1" applyBorder="1"/>
    <xf numFmtId="3" fontId="1" fillId="0" borderId="52" xfId="0" applyNumberFormat="1" applyFont="1" applyBorder="1"/>
    <xf numFmtId="4" fontId="8" fillId="0" borderId="50" xfId="20" applyNumberFormat="1" applyFont="1" applyBorder="1" applyAlignment="1" applyProtection="1">
      <alignment horizontal="right"/>
      <protection locked="0"/>
    </xf>
    <xf numFmtId="0" fontId="16" fillId="4" borderId="33" xfId="2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4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1" fillId="0" borderId="0" xfId="0" applyNumberFormat="1" applyFont="1" applyProtection="1"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4" fillId="3" borderId="48" xfId="0" applyFont="1" applyFill="1" applyBorder="1" applyAlignment="1" applyProtection="1">
      <alignment wrapText="1"/>
      <protection/>
    </xf>
    <xf numFmtId="0" fontId="4" fillId="3" borderId="9" xfId="0" applyFont="1" applyFill="1" applyBorder="1" applyAlignment="1" applyProtection="1">
      <alignment wrapText="1"/>
      <protection/>
    </xf>
    <xf numFmtId="0" fontId="4" fillId="3" borderId="8" xfId="0" applyFont="1" applyFill="1" applyBorder="1" applyAlignment="1" applyProtection="1">
      <alignment wrapText="1"/>
      <protection/>
    </xf>
    <xf numFmtId="0" fontId="4" fillId="3" borderId="48" xfId="0" applyFont="1" applyFill="1" applyBorder="1" applyAlignment="1" applyProtection="1">
      <alignment horizontal="right" wrapText="1"/>
      <protection/>
    </xf>
    <xf numFmtId="0" fontId="1" fillId="3" borderId="9" xfId="0" applyFont="1" applyFill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right" wrapText="1"/>
      <protection/>
    </xf>
    <xf numFmtId="0" fontId="4" fillId="3" borderId="8" xfId="0" applyFont="1" applyFill="1" applyBorder="1" applyAlignment="1" applyProtection="1">
      <alignment horizontal="right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4" fontId="1" fillId="0" borderId="49" xfId="0" applyNumberFormat="1" applyFont="1" applyBorder="1" applyAlignment="1" applyProtection="1">
      <alignment horizontal="right" vertical="center"/>
      <protection/>
    </xf>
    <xf numFmtId="4" fontId="1" fillId="0" borderId="38" xfId="0" applyNumberFormat="1" applyFont="1" applyBorder="1" applyAlignment="1" applyProtection="1">
      <alignment horizontal="right" vertical="center"/>
      <protection/>
    </xf>
    <xf numFmtId="4" fontId="1" fillId="0" borderId="33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53" xfId="0" applyNumberFormat="1" applyFont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0" fontId="6" fillId="5" borderId="48" xfId="0" applyFont="1" applyFill="1" applyBorder="1" applyAlignment="1" applyProtection="1">
      <alignment vertical="center"/>
      <protection/>
    </xf>
    <xf numFmtId="0" fontId="7" fillId="5" borderId="9" xfId="0" applyFont="1" applyFill="1" applyBorder="1" applyAlignment="1" applyProtection="1">
      <alignment vertical="center"/>
      <protection/>
    </xf>
    <xf numFmtId="0" fontId="1" fillId="5" borderId="9" xfId="0" applyFont="1" applyFill="1" applyBorder="1" applyAlignment="1" applyProtection="1">
      <alignment vertical="center"/>
      <protection/>
    </xf>
    <xf numFmtId="4" fontId="6" fillId="5" borderId="20" xfId="0" applyNumberFormat="1" applyFont="1" applyFill="1" applyBorder="1" applyAlignment="1" applyProtection="1">
      <alignment horizontal="right" vertical="center"/>
      <protection/>
    </xf>
    <xf numFmtId="4" fontId="6" fillId="5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3" borderId="48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165" fontId="1" fillId="0" borderId="47" xfId="0" applyNumberFormat="1" applyFont="1" applyBorder="1" applyProtection="1">
      <protection/>
    </xf>
    <xf numFmtId="49" fontId="3" fillId="0" borderId="33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Protection="1">
      <protection/>
    </xf>
    <xf numFmtId="164" fontId="3" fillId="0" borderId="13" xfId="0" applyNumberFormat="1" applyFont="1" applyBorder="1" applyProtection="1">
      <protection/>
    </xf>
    <xf numFmtId="3" fontId="4" fillId="0" borderId="47" xfId="0" applyNumberFormat="1" applyFont="1" applyBorder="1" applyAlignment="1" applyProtection="1">
      <alignment horizontal="right"/>
      <protection/>
    </xf>
    <xf numFmtId="3" fontId="3" fillId="0" borderId="13" xfId="0" applyNumberFormat="1" applyFont="1" applyBorder="1" applyAlignment="1" applyProtection="1">
      <alignment horizontal="right"/>
      <protection/>
    </xf>
    <xf numFmtId="3" fontId="3" fillId="0" borderId="47" xfId="0" applyNumberFormat="1" applyFont="1" applyBorder="1" applyAlignment="1" applyProtection="1">
      <alignment horizontal="right"/>
      <protection/>
    </xf>
    <xf numFmtId="0" fontId="4" fillId="5" borderId="48" xfId="0" applyFont="1" applyFill="1" applyBorder="1" applyAlignment="1" applyProtection="1">
      <alignment vertical="center"/>
      <protection/>
    </xf>
    <xf numFmtId="49" fontId="4" fillId="5" borderId="9" xfId="0" applyNumberFormat="1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vertical="center"/>
      <protection/>
    </xf>
    <xf numFmtId="164" fontId="3" fillId="5" borderId="8" xfId="0" applyNumberFormat="1" applyFont="1" applyFill="1" applyBorder="1" applyProtection="1">
      <protection/>
    </xf>
    <xf numFmtId="3" fontId="4" fillId="5" borderId="10" xfId="0" applyNumberFormat="1" applyFont="1" applyFill="1" applyBorder="1" applyAlignment="1" applyProtection="1">
      <alignment horizontal="right" vertical="center"/>
      <protection/>
    </xf>
    <xf numFmtId="165" fontId="4" fillId="5" borderId="10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4" fontId="1" fillId="0" borderId="54" xfId="0" applyNumberFormat="1" applyFont="1" applyBorder="1" applyAlignment="1" applyProtection="1">
      <alignment horizontal="right" vertical="center"/>
      <protection/>
    </xf>
    <xf numFmtId="3" fontId="6" fillId="6" borderId="21" xfId="0" applyNumberFormat="1" applyFont="1" applyFill="1" applyBorder="1" applyAlignment="1" applyProtection="1">
      <alignment horizontal="right" vertical="center"/>
      <protection/>
    </xf>
    <xf numFmtId="3" fontId="6" fillId="6" borderId="4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4" fontId="1" fillId="0" borderId="38" xfId="0" applyNumberFormat="1" applyFont="1" applyBorder="1" applyAlignment="1" applyProtection="1">
      <alignment horizontal="right" vertical="center"/>
      <protection/>
    </xf>
    <xf numFmtId="4" fontId="1" fillId="0" borderId="39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13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wrapText="1"/>
    </xf>
    <xf numFmtId="167" fontId="1" fillId="0" borderId="48" xfId="0" applyNumberFormat="1" applyFont="1" applyBorder="1" applyAlignment="1">
      <alignment horizontal="right" indent="2"/>
    </xf>
    <xf numFmtId="167" fontId="1" fillId="0" borderId="15" xfId="0" applyNumberFormat="1" applyFont="1" applyBorder="1" applyAlignment="1">
      <alignment horizontal="right" indent="2"/>
    </xf>
    <xf numFmtId="167" fontId="6" fillId="3" borderId="55" xfId="0" applyNumberFormat="1" applyFont="1" applyFill="1" applyBorder="1" applyAlignment="1">
      <alignment horizontal="right" indent="2"/>
    </xf>
    <xf numFmtId="167" fontId="6" fillId="3" borderId="56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49" fontId="7" fillId="3" borderId="48" xfId="0" applyNumberFormat="1" applyFont="1" applyFill="1" applyBorder="1" applyAlignment="1">
      <alignment horizontal="center" shrinkToFit="1"/>
    </xf>
    <xf numFmtId="49" fontId="7" fillId="3" borderId="9" xfId="0" applyNumberFormat="1" applyFont="1" applyFill="1" applyBorder="1" applyAlignment="1">
      <alignment horizontal="center" shrinkToFit="1"/>
    </xf>
    <xf numFmtId="49" fontId="7" fillId="3" borderId="8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2" xfId="20" applyFont="1" applyBorder="1" applyAlignment="1">
      <alignment horizontal="left"/>
      <protection/>
    </xf>
    <xf numFmtId="3" fontId="7" fillId="0" borderId="0" xfId="0" applyNumberFormat="1" applyFont="1" applyFill="1" applyBorder="1" applyAlignment="1">
      <alignment horizontal="right"/>
    </xf>
    <xf numFmtId="0" fontId="13" fillId="4" borderId="33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13" xfId="0" applyNumberFormat="1" applyFont="1" applyBorder="1"/>
    <xf numFmtId="0" fontId="9" fillId="0" borderId="0" xfId="20" applyFont="1" applyAlignment="1">
      <alignment horizontal="center"/>
      <protection/>
    </xf>
    <xf numFmtId="49" fontId="1" fillId="0" borderId="59" xfId="20" applyNumberFormat="1" applyFont="1" applyBorder="1" applyAlignment="1">
      <alignment horizontal="center"/>
      <protection/>
    </xf>
    <xf numFmtId="0" fontId="1" fillId="0" borderId="61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2" xfId="20" applyFont="1" applyBorder="1" applyAlignment="1">
      <alignment horizontal="center" shrinkToFit="1"/>
      <protection/>
    </xf>
    <xf numFmtId="49" fontId="16" fillId="4" borderId="63" xfId="20" applyNumberFormat="1" applyFont="1" applyFill="1" applyBorder="1" applyAlignment="1">
      <alignment horizontal="left" wrapText="1"/>
      <protection/>
    </xf>
    <xf numFmtId="49" fontId="17" fillId="0" borderId="64" xfId="0" applyNumberFormat="1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3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SheetLayoutView="75" workbookViewId="0" topLeftCell="B1">
      <selection activeCell="K30" sqref="K30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spans="1:10" ht="27" customHeight="1">
      <c r="A1" s="209"/>
      <c r="B1" s="271" t="s">
        <v>359</v>
      </c>
      <c r="C1" s="271"/>
      <c r="D1" s="271"/>
      <c r="E1" s="271"/>
      <c r="F1" s="271"/>
      <c r="G1" s="271"/>
      <c r="H1" s="271"/>
      <c r="I1" s="271"/>
      <c r="J1" s="271"/>
    </row>
    <row r="2" spans="1:11" ht="17.25" customHeight="1">
      <c r="A2" s="209"/>
      <c r="B2" s="210"/>
      <c r="C2" s="211"/>
      <c r="D2" s="209"/>
      <c r="E2" s="212"/>
      <c r="F2" s="211"/>
      <c r="G2" s="213"/>
      <c r="H2" s="214" t="s">
        <v>0</v>
      </c>
      <c r="I2" s="215">
        <v>41949</v>
      </c>
      <c r="J2" s="216"/>
      <c r="K2" s="3"/>
    </row>
    <row r="3" spans="1:10" ht="6" customHeight="1">
      <c r="A3" s="209"/>
      <c r="B3" s="209"/>
      <c r="C3" s="217"/>
      <c r="D3" s="218" t="s">
        <v>1</v>
      </c>
      <c r="E3" s="209"/>
      <c r="F3" s="209"/>
      <c r="G3" s="216"/>
      <c r="H3" s="209"/>
      <c r="I3" s="216"/>
      <c r="J3" s="216"/>
    </row>
    <row r="4" spans="1:10" ht="4.5" customHeight="1">
      <c r="A4" s="209"/>
      <c r="B4" s="209"/>
      <c r="C4" s="209"/>
      <c r="D4" s="209"/>
      <c r="E4" s="209"/>
      <c r="F4" s="209"/>
      <c r="G4" s="216"/>
      <c r="H4" s="209"/>
      <c r="I4" s="216"/>
      <c r="J4" s="216"/>
    </row>
    <row r="5" spans="1:15" ht="13.5" customHeight="1">
      <c r="A5" s="209"/>
      <c r="B5" s="209"/>
      <c r="C5" s="219" t="s">
        <v>2</v>
      </c>
      <c r="D5" s="272" t="s">
        <v>90</v>
      </c>
      <c r="E5" s="272"/>
      <c r="F5" s="272"/>
      <c r="G5" s="272"/>
      <c r="H5" s="272"/>
      <c r="I5" s="272"/>
      <c r="J5" s="216"/>
      <c r="O5" s="4"/>
    </row>
    <row r="6" spans="1:10" ht="12.75">
      <c r="A6" s="209"/>
      <c r="B6" s="209"/>
      <c r="C6" s="209"/>
      <c r="D6" s="209"/>
      <c r="E6" s="209"/>
      <c r="F6" s="209"/>
      <c r="G6" s="216"/>
      <c r="H6" s="209"/>
      <c r="I6" s="216"/>
      <c r="J6" s="216"/>
    </row>
    <row r="7" spans="1:11" ht="12.75">
      <c r="A7" s="209"/>
      <c r="B7" s="209"/>
      <c r="C7" s="220" t="s">
        <v>3</v>
      </c>
      <c r="D7" s="221" t="s">
        <v>93</v>
      </c>
      <c r="E7" s="209"/>
      <c r="F7" s="209"/>
      <c r="G7" s="216"/>
      <c r="H7" s="222" t="s">
        <v>4</v>
      </c>
      <c r="I7" s="216" t="s">
        <v>357</v>
      </c>
      <c r="J7" s="221"/>
      <c r="K7" s="6"/>
    </row>
    <row r="8" spans="1:11" ht="12.75">
      <c r="A8" s="209"/>
      <c r="B8" s="209"/>
      <c r="C8" s="209"/>
      <c r="D8" s="221" t="s">
        <v>355</v>
      </c>
      <c r="E8" s="209"/>
      <c r="F8" s="209"/>
      <c r="G8" s="216"/>
      <c r="H8" s="222" t="s">
        <v>5</v>
      </c>
      <c r="I8" s="216" t="s">
        <v>358</v>
      </c>
      <c r="J8" s="221"/>
      <c r="K8" s="6"/>
    </row>
    <row r="9" spans="1:10" ht="12.75">
      <c r="A9" s="209"/>
      <c r="B9" s="209"/>
      <c r="C9" s="222"/>
      <c r="D9" s="221" t="s">
        <v>356</v>
      </c>
      <c r="E9" s="209"/>
      <c r="F9" s="209"/>
      <c r="G9" s="216"/>
      <c r="H9" s="222"/>
      <c r="I9" s="216"/>
      <c r="J9" s="221"/>
    </row>
    <row r="10" spans="1:10" ht="12.75">
      <c r="A10" s="209"/>
      <c r="B10" s="209"/>
      <c r="C10" s="209"/>
      <c r="D10" s="221">
        <v>59131</v>
      </c>
      <c r="E10" s="209"/>
      <c r="F10" s="209"/>
      <c r="G10" s="216"/>
      <c r="H10" s="222"/>
      <c r="I10" s="216"/>
      <c r="J10" s="221"/>
    </row>
    <row r="11" spans="1:11" ht="12.75">
      <c r="A11" s="209"/>
      <c r="B11" s="209"/>
      <c r="C11" s="220" t="s">
        <v>6</v>
      </c>
      <c r="D11" s="221"/>
      <c r="E11" s="209"/>
      <c r="F11" s="209"/>
      <c r="G11" s="216"/>
      <c r="H11" s="222" t="s">
        <v>4</v>
      </c>
      <c r="I11" s="216"/>
      <c r="J11" s="221"/>
      <c r="K11" s="6"/>
    </row>
    <row r="12" spans="1:11" ht="12.75">
      <c r="A12" s="209"/>
      <c r="B12" s="209"/>
      <c r="C12" s="209"/>
      <c r="D12" s="221"/>
      <c r="E12" s="209"/>
      <c r="F12" s="209"/>
      <c r="G12" s="216"/>
      <c r="H12" s="222" t="s">
        <v>5</v>
      </c>
      <c r="I12" s="216"/>
      <c r="J12" s="221"/>
      <c r="K12" s="6"/>
    </row>
    <row r="13" spans="1:10" ht="12" customHeight="1">
      <c r="A13" s="209"/>
      <c r="B13" s="209"/>
      <c r="C13" s="222"/>
      <c r="D13" s="221"/>
      <c r="E13" s="209"/>
      <c r="F13" s="209"/>
      <c r="G13" s="216"/>
      <c r="H13" s="209"/>
      <c r="I13" s="216"/>
      <c r="J13" s="222"/>
    </row>
    <row r="14" spans="1:10" ht="24.75" customHeight="1">
      <c r="A14" s="209"/>
      <c r="B14" s="209"/>
      <c r="C14" s="223" t="s">
        <v>7</v>
      </c>
      <c r="D14" s="209"/>
      <c r="E14" s="209"/>
      <c r="F14" s="209"/>
      <c r="G14" s="216"/>
      <c r="H14" s="223" t="s">
        <v>8</v>
      </c>
      <c r="I14" s="216"/>
      <c r="J14" s="222"/>
    </row>
    <row r="15" spans="1:10" ht="12.75" customHeight="1">
      <c r="A15" s="209"/>
      <c r="B15" s="209"/>
      <c r="C15" s="209"/>
      <c r="D15" s="209"/>
      <c r="E15" s="209"/>
      <c r="F15" s="209"/>
      <c r="G15" s="216"/>
      <c r="H15" s="209"/>
      <c r="I15" s="216"/>
      <c r="J15" s="222"/>
    </row>
    <row r="16" spans="1:10" ht="28.5" customHeight="1">
      <c r="A16" s="209"/>
      <c r="B16" s="209"/>
      <c r="C16" s="223" t="s">
        <v>9</v>
      </c>
      <c r="D16" s="209"/>
      <c r="E16" s="209"/>
      <c r="F16" s="209"/>
      <c r="G16" s="216"/>
      <c r="H16" s="223" t="s">
        <v>9</v>
      </c>
      <c r="I16" s="216"/>
      <c r="J16" s="216"/>
    </row>
    <row r="17" spans="1:10" ht="25.5" customHeight="1">
      <c r="A17" s="209"/>
      <c r="B17" s="209"/>
      <c r="C17" s="209"/>
      <c r="D17" s="209"/>
      <c r="E17" s="209"/>
      <c r="F17" s="209"/>
      <c r="G17" s="216"/>
      <c r="H17" s="209"/>
      <c r="I17" s="216"/>
      <c r="J17" s="216"/>
    </row>
    <row r="18" spans="1:11" ht="13.5" customHeight="1">
      <c r="A18" s="209"/>
      <c r="B18" s="224"/>
      <c r="C18" s="225"/>
      <c r="D18" s="225"/>
      <c r="E18" s="226"/>
      <c r="F18" s="227"/>
      <c r="G18" s="228"/>
      <c r="H18" s="229"/>
      <c r="I18" s="228"/>
      <c r="J18" s="230" t="s">
        <v>10</v>
      </c>
      <c r="K18" s="7"/>
    </row>
    <row r="19" spans="1:11" ht="15" customHeight="1">
      <c r="A19" s="209"/>
      <c r="B19" s="231" t="s">
        <v>11</v>
      </c>
      <c r="C19" s="232"/>
      <c r="D19" s="233">
        <v>15</v>
      </c>
      <c r="E19" s="234" t="s">
        <v>12</v>
      </c>
      <c r="F19" s="235"/>
      <c r="G19" s="236"/>
      <c r="H19" s="236"/>
      <c r="I19" s="273">
        <f>ROUND(G32,0)</f>
        <v>0</v>
      </c>
      <c r="J19" s="274"/>
      <c r="K19" s="8"/>
    </row>
    <row r="20" spans="1:11" ht="12.75">
      <c r="A20" s="209"/>
      <c r="B20" s="231" t="s">
        <v>13</v>
      </c>
      <c r="C20" s="232"/>
      <c r="D20" s="233">
        <f>SazbaDPH1</f>
        <v>15</v>
      </c>
      <c r="E20" s="234" t="s">
        <v>12</v>
      </c>
      <c r="F20" s="237"/>
      <c r="G20" s="238"/>
      <c r="H20" s="238"/>
      <c r="I20" s="275">
        <f>ROUND(I19*D20/100,0)</f>
        <v>0</v>
      </c>
      <c r="J20" s="276"/>
      <c r="K20" s="8"/>
    </row>
    <row r="21" spans="1:11" ht="12.75">
      <c r="A21" s="209"/>
      <c r="B21" s="231" t="s">
        <v>11</v>
      </c>
      <c r="C21" s="232"/>
      <c r="D21" s="233">
        <v>21</v>
      </c>
      <c r="E21" s="234" t="s">
        <v>12</v>
      </c>
      <c r="F21" s="237"/>
      <c r="G21" s="238"/>
      <c r="H21" s="238"/>
      <c r="I21" s="275">
        <f>ROUND(H32,0)</f>
        <v>0</v>
      </c>
      <c r="J21" s="276"/>
      <c r="K21" s="8"/>
    </row>
    <row r="22" spans="1:11" ht="13.5" thickBot="1">
      <c r="A22" s="209"/>
      <c r="B22" s="231" t="s">
        <v>13</v>
      </c>
      <c r="C22" s="232"/>
      <c r="D22" s="233">
        <f>SazbaDPH2</f>
        <v>21</v>
      </c>
      <c r="E22" s="234" t="s">
        <v>12</v>
      </c>
      <c r="F22" s="239"/>
      <c r="G22" s="240"/>
      <c r="H22" s="240"/>
      <c r="I22" s="267">
        <f>ROUND(I21*D21/100,0)</f>
        <v>0</v>
      </c>
      <c r="J22" s="268"/>
      <c r="K22" s="8"/>
    </row>
    <row r="23" spans="1:11" ht="16.5" thickBot="1">
      <c r="A23" s="209"/>
      <c r="B23" s="241" t="s">
        <v>14</v>
      </c>
      <c r="C23" s="242"/>
      <c r="D23" s="242"/>
      <c r="E23" s="243"/>
      <c r="F23" s="244"/>
      <c r="G23" s="245"/>
      <c r="H23" s="245"/>
      <c r="I23" s="269">
        <f>SUM(I19:I22)</f>
        <v>0</v>
      </c>
      <c r="J23" s="270"/>
      <c r="K23" s="9"/>
    </row>
    <row r="24" spans="1:10" ht="12.75">
      <c r="A24" s="209"/>
      <c r="B24" s="209"/>
      <c r="C24" s="209"/>
      <c r="D24" s="209"/>
      <c r="E24" s="209"/>
      <c r="F24" s="209"/>
      <c r="G24" s="216"/>
      <c r="H24" s="209"/>
      <c r="I24" s="216"/>
      <c r="J24" s="216"/>
    </row>
    <row r="25" spans="1:10" ht="12.75">
      <c r="A25" s="209"/>
      <c r="B25" s="209"/>
      <c r="C25" s="209"/>
      <c r="D25" s="209"/>
      <c r="E25" s="209"/>
      <c r="F25" s="209"/>
      <c r="G25" s="216"/>
      <c r="H25" s="209"/>
      <c r="I25" s="216"/>
      <c r="J25" s="216"/>
    </row>
    <row r="26" spans="1:10" ht="1.5" customHeight="1">
      <c r="A26" s="209"/>
      <c r="B26" s="209"/>
      <c r="C26" s="209"/>
      <c r="D26" s="209"/>
      <c r="E26" s="209"/>
      <c r="F26" s="209"/>
      <c r="G26" s="216"/>
      <c r="H26" s="209"/>
      <c r="I26" s="216"/>
      <c r="J26" s="216"/>
    </row>
    <row r="27" spans="1:12" ht="15.75" customHeight="1">
      <c r="A27" s="209"/>
      <c r="B27" s="246" t="s">
        <v>15</v>
      </c>
      <c r="C27" s="247"/>
      <c r="D27" s="247"/>
      <c r="E27" s="247"/>
      <c r="F27" s="247"/>
      <c r="G27" s="247"/>
      <c r="H27" s="247"/>
      <c r="I27" s="247"/>
      <c r="J27" s="247"/>
      <c r="K27" s="10"/>
      <c r="L27" s="11"/>
    </row>
    <row r="28" spans="1:12" ht="5.25" customHeight="1">
      <c r="A28" s="209"/>
      <c r="B28" s="209"/>
      <c r="C28" s="209"/>
      <c r="D28" s="209"/>
      <c r="E28" s="209"/>
      <c r="F28" s="209"/>
      <c r="G28" s="216"/>
      <c r="H28" s="209"/>
      <c r="I28" s="216"/>
      <c r="J28" s="216"/>
      <c r="L28" s="11"/>
    </row>
    <row r="29" spans="1:10" ht="24" customHeight="1">
      <c r="A29" s="209"/>
      <c r="B29" s="248" t="s">
        <v>16</v>
      </c>
      <c r="C29" s="249"/>
      <c r="D29" s="249"/>
      <c r="E29" s="250"/>
      <c r="F29" s="251" t="s">
        <v>17</v>
      </c>
      <c r="G29" s="252" t="str">
        <f>CONCATENATE("Základ DPH ",SazbaDPH1," %")</f>
        <v>Základ DPH 15 %</v>
      </c>
      <c r="H29" s="251" t="str">
        <f>CONCATENATE("Základ DPH ",SazbaDPH2," %")</f>
        <v>Základ DPH 21 %</v>
      </c>
      <c r="I29" s="251" t="s">
        <v>18</v>
      </c>
      <c r="J29" s="251" t="s">
        <v>12</v>
      </c>
    </row>
    <row r="30" spans="1:10" ht="12.75">
      <c r="A30" s="209"/>
      <c r="B30" s="254" t="s">
        <v>181</v>
      </c>
      <c r="C30" s="255" t="s">
        <v>182</v>
      </c>
      <c r="D30" s="256"/>
      <c r="E30" s="257"/>
      <c r="F30" s="258">
        <f aca="true" t="shared" si="0" ref="F30:F31">G30+H30+I30</f>
        <v>0</v>
      </c>
      <c r="G30" s="259">
        <v>0</v>
      </c>
      <c r="H30" s="260">
        <f>'SO301  KL'!C22</f>
        <v>0</v>
      </c>
      <c r="I30" s="260">
        <f aca="true" t="shared" si="1" ref="I30:I31">(G30*SazbaDPH1)/100+(H30*SazbaDPH2)/100</f>
        <v>0</v>
      </c>
      <c r="J30" s="253" t="str">
        <f aca="true" t="shared" si="2" ref="J30:J31">IF(CelkemObjekty=0,"",F30/CelkemObjekty*100)</f>
        <v/>
      </c>
    </row>
    <row r="31" spans="1:10" ht="12.75">
      <c r="A31" s="209"/>
      <c r="B31" s="254" t="s">
        <v>215</v>
      </c>
      <c r="C31" s="255" t="s">
        <v>216</v>
      </c>
      <c r="D31" s="256"/>
      <c r="E31" s="257"/>
      <c r="F31" s="258">
        <f t="shared" si="0"/>
        <v>0</v>
      </c>
      <c r="G31" s="259">
        <v>0</v>
      </c>
      <c r="H31" s="260">
        <f>'SO302  KL'!C22</f>
        <v>0</v>
      </c>
      <c r="I31" s="260">
        <f t="shared" si="1"/>
        <v>0</v>
      </c>
      <c r="J31" s="253" t="str">
        <f t="shared" si="2"/>
        <v/>
      </c>
    </row>
    <row r="32" spans="1:10" ht="17.25" customHeight="1">
      <c r="A32" s="209"/>
      <c r="B32" s="261" t="s">
        <v>19</v>
      </c>
      <c r="C32" s="262"/>
      <c r="D32" s="263"/>
      <c r="E32" s="264"/>
      <c r="F32" s="265">
        <f>SUM(F30:F31)</f>
        <v>0</v>
      </c>
      <c r="G32" s="265">
        <f>SUM(G30:G31)</f>
        <v>0</v>
      </c>
      <c r="H32" s="265">
        <f>SUM(H30:H31)</f>
        <v>0</v>
      </c>
      <c r="I32" s="265">
        <f>SUM(I30:I31)</f>
        <v>0</v>
      </c>
      <c r="J32" s="266" t="str">
        <f aca="true" t="shared" si="3" ref="J32">IF(CelkemObjekty=0,"",F32/CelkemObjekty*100)</f>
        <v/>
      </c>
    </row>
    <row r="33" spans="2:11" ht="12.7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9.7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7.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9:10" ht="12.75">
      <c r="I36" s="1"/>
      <c r="J36" s="1"/>
    </row>
  </sheetData>
  <sheetProtection password="CC3D" sheet="1" objects="1" scenarios="1"/>
  <mergeCells count="7">
    <mergeCell ref="I22:J22"/>
    <mergeCell ref="I23:J23"/>
    <mergeCell ref="B1:J1"/>
    <mergeCell ref="D5:I5"/>
    <mergeCell ref="I19:J19"/>
    <mergeCell ref="I20:J20"/>
    <mergeCell ref="I21:J21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22" sqref="C2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87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92</v>
      </c>
      <c r="D2" s="18" t="s">
        <v>182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181</v>
      </c>
      <c r="B5" s="31"/>
      <c r="C5" s="32" t="s">
        <v>182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89</v>
      </c>
      <c r="B7" s="38"/>
      <c r="C7" s="283" t="s">
        <v>90</v>
      </c>
      <c r="D7" s="284"/>
      <c r="E7" s="285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286" t="s">
        <v>94</v>
      </c>
      <c r="D8" s="286"/>
      <c r="E8" s="287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286"/>
      <c r="D9" s="286"/>
      <c r="E9" s="287"/>
      <c r="F9" s="26"/>
      <c r="G9" s="45"/>
      <c r="H9" s="46"/>
    </row>
    <row r="10" spans="1:8" ht="12.75">
      <c r="A10" s="40" t="s">
        <v>36</v>
      </c>
      <c r="B10" s="26"/>
      <c r="C10" s="286" t="s">
        <v>93</v>
      </c>
      <c r="D10" s="286"/>
      <c r="E10" s="286"/>
      <c r="F10" s="47"/>
      <c r="G10" s="48"/>
      <c r="H10" s="49"/>
    </row>
    <row r="11" spans="1:57" ht="13.5" customHeight="1">
      <c r="A11" s="40" t="s">
        <v>37</v>
      </c>
      <c r="B11" s="26"/>
      <c r="C11" s="286"/>
      <c r="D11" s="286"/>
      <c r="E11" s="286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288"/>
      <c r="D12" s="288"/>
      <c r="E12" s="288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'SO301  Rek'!E10</f>
        <v>0</v>
      </c>
      <c r="D15" s="68">
        <f>'SO301  Rek'!A15</f>
        <v>0</v>
      </c>
      <c r="E15" s="69"/>
      <c r="F15" s="70"/>
      <c r="G15" s="67">
        <f>'SO301  Rek'!I15</f>
        <v>0</v>
      </c>
    </row>
    <row r="16" spans="1:7" ht="15.95" customHeight="1">
      <c r="A16" s="65" t="s">
        <v>45</v>
      </c>
      <c r="B16" s="66" t="s">
        <v>46</v>
      </c>
      <c r="C16" s="67">
        <f>'SO301  Rek'!F10</f>
        <v>0</v>
      </c>
      <c r="D16" s="22">
        <f>'SO301  Rek'!A16</f>
        <v>0</v>
      </c>
      <c r="E16" s="71"/>
      <c r="F16" s="72"/>
      <c r="G16" s="67">
        <f>'SO301  Rek'!I16</f>
        <v>0</v>
      </c>
    </row>
    <row r="17" spans="1:7" ht="15.95" customHeight="1">
      <c r="A17" s="65" t="s">
        <v>47</v>
      </c>
      <c r="B17" s="66" t="s">
        <v>48</v>
      </c>
      <c r="C17" s="67">
        <f>'SO301  Rek'!H10</f>
        <v>0</v>
      </c>
      <c r="D17" s="22">
        <f>'SO301  Rek'!A17</f>
        <v>0</v>
      </c>
      <c r="E17" s="71"/>
      <c r="F17" s="72"/>
      <c r="G17" s="67">
        <f>'SO301  Rek'!I17</f>
        <v>0</v>
      </c>
    </row>
    <row r="18" spans="1:7" ht="15.95" customHeight="1">
      <c r="A18" s="73" t="s">
        <v>49</v>
      </c>
      <c r="B18" s="74" t="s">
        <v>50</v>
      </c>
      <c r="C18" s="67">
        <f>'SO301  Rek'!G10</f>
        <v>0</v>
      </c>
      <c r="D18" s="22">
        <f>'SO301  Rek'!A18</f>
        <v>0</v>
      </c>
      <c r="E18" s="71"/>
      <c r="F18" s="72"/>
      <c r="G18" s="67">
        <f>'SO301  Rek'!I18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'SO301  Rek'!I10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289" t="s">
        <v>53</v>
      </c>
      <c r="B23" s="290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278">
        <f>C23-F32</f>
        <v>0</v>
      </c>
      <c r="G30" s="279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278">
        <f>ROUND(PRODUCT(F30,C31/100),0)</f>
        <v>0</v>
      </c>
      <c r="G31" s="279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278">
        <v>0</v>
      </c>
      <c r="G32" s="279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278">
        <f>ROUND(PRODUCT(F32,C33/100),0)</f>
        <v>0</v>
      </c>
      <c r="G33" s="279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280">
        <f>ROUND(SUM(F30:F33),0)</f>
        <v>0</v>
      </c>
      <c r="G34" s="281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2"/>
      <c r="C37" s="282"/>
      <c r="D37" s="282"/>
      <c r="E37" s="282"/>
      <c r="F37" s="282"/>
      <c r="G37" s="282"/>
      <c r="H37" s="1" t="s">
        <v>1</v>
      </c>
    </row>
    <row r="38" spans="1:8" ht="12.75" customHeight="1">
      <c r="A38" s="104"/>
      <c r="B38" s="282"/>
      <c r="C38" s="282"/>
      <c r="D38" s="282"/>
      <c r="E38" s="282"/>
      <c r="F38" s="282"/>
      <c r="G38" s="282"/>
      <c r="H38" s="1" t="s">
        <v>1</v>
      </c>
    </row>
    <row r="39" spans="1:8" ht="12.75">
      <c r="A39" s="104"/>
      <c r="B39" s="282"/>
      <c r="C39" s="282"/>
      <c r="D39" s="282"/>
      <c r="E39" s="282"/>
      <c r="F39" s="282"/>
      <c r="G39" s="282"/>
      <c r="H39" s="1" t="s">
        <v>1</v>
      </c>
    </row>
    <row r="40" spans="1:8" ht="12.75">
      <c r="A40" s="104"/>
      <c r="B40" s="282"/>
      <c r="C40" s="282"/>
      <c r="D40" s="282"/>
      <c r="E40" s="282"/>
      <c r="F40" s="282"/>
      <c r="G40" s="282"/>
      <c r="H40" s="1" t="s">
        <v>1</v>
      </c>
    </row>
    <row r="41" spans="1:8" ht="12.75">
      <c r="A41" s="104"/>
      <c r="B41" s="282"/>
      <c r="C41" s="282"/>
      <c r="D41" s="282"/>
      <c r="E41" s="282"/>
      <c r="F41" s="282"/>
      <c r="G41" s="282"/>
      <c r="H41" s="1" t="s">
        <v>1</v>
      </c>
    </row>
    <row r="42" spans="1:8" ht="12.75">
      <c r="A42" s="104"/>
      <c r="B42" s="282"/>
      <c r="C42" s="282"/>
      <c r="D42" s="282"/>
      <c r="E42" s="282"/>
      <c r="F42" s="282"/>
      <c r="G42" s="282"/>
      <c r="H42" s="1" t="s">
        <v>1</v>
      </c>
    </row>
    <row r="43" spans="1:8" ht="12.75">
      <c r="A43" s="104"/>
      <c r="B43" s="282"/>
      <c r="C43" s="282"/>
      <c r="D43" s="282"/>
      <c r="E43" s="282"/>
      <c r="F43" s="282"/>
      <c r="G43" s="282"/>
      <c r="H43" s="1" t="s">
        <v>1</v>
      </c>
    </row>
    <row r="44" spans="1:8" ht="12.75" customHeight="1">
      <c r="A44" s="104"/>
      <c r="B44" s="282"/>
      <c r="C44" s="282"/>
      <c r="D44" s="282"/>
      <c r="E44" s="282"/>
      <c r="F44" s="282"/>
      <c r="G44" s="282"/>
      <c r="H44" s="1" t="s">
        <v>1</v>
      </c>
    </row>
    <row r="45" spans="1:8" ht="12.75" customHeight="1">
      <c r="A45" s="104"/>
      <c r="B45" s="282"/>
      <c r="C45" s="282"/>
      <c r="D45" s="282"/>
      <c r="E45" s="282"/>
      <c r="F45" s="282"/>
      <c r="G45" s="282"/>
      <c r="H45" s="1" t="s">
        <v>1</v>
      </c>
    </row>
    <row r="46" spans="2:7" ht="12.75">
      <c r="B46" s="277"/>
      <c r="C46" s="277"/>
      <c r="D46" s="277"/>
      <c r="E46" s="277"/>
      <c r="F46" s="277"/>
      <c r="G46" s="277"/>
    </row>
    <row r="47" spans="2:7" ht="12.75">
      <c r="B47" s="277"/>
      <c r="C47" s="277"/>
      <c r="D47" s="277"/>
      <c r="E47" s="277"/>
      <c r="F47" s="277"/>
      <c r="G47" s="277"/>
    </row>
    <row r="48" spans="2:7" ht="12.75">
      <c r="B48" s="277"/>
      <c r="C48" s="277"/>
      <c r="D48" s="277"/>
      <c r="E48" s="277"/>
      <c r="F48" s="277"/>
      <c r="G48" s="277"/>
    </row>
    <row r="49" spans="2:7" ht="12.75">
      <c r="B49" s="277"/>
      <c r="C49" s="277"/>
      <c r="D49" s="277"/>
      <c r="E49" s="277"/>
      <c r="F49" s="277"/>
      <c r="G49" s="277"/>
    </row>
    <row r="50" spans="2:7" ht="12.75">
      <c r="B50" s="277"/>
      <c r="C50" s="277"/>
      <c r="D50" s="277"/>
      <c r="E50" s="277"/>
      <c r="F50" s="277"/>
      <c r="G50" s="277"/>
    </row>
    <row r="51" spans="2:7" ht="12.75">
      <c r="B51" s="277"/>
      <c r="C51" s="277"/>
      <c r="D51" s="277"/>
      <c r="E51" s="277"/>
      <c r="F51" s="277"/>
      <c r="G51" s="277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E15" sqref="E1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91" t="s">
        <v>2</v>
      </c>
      <c r="B1" s="292"/>
      <c r="C1" s="105" t="s">
        <v>360</v>
      </c>
      <c r="D1" s="106"/>
      <c r="E1" s="107"/>
      <c r="F1" s="106"/>
      <c r="G1" s="108" t="s">
        <v>66</v>
      </c>
      <c r="H1" s="109" t="s">
        <v>92</v>
      </c>
      <c r="I1" s="110"/>
    </row>
    <row r="2" spans="1:9" ht="13.5" thickBot="1">
      <c r="A2" s="293" t="s">
        <v>67</v>
      </c>
      <c r="B2" s="294"/>
      <c r="C2" s="111" t="s">
        <v>183</v>
      </c>
      <c r="D2" s="112"/>
      <c r="E2" s="113"/>
      <c r="F2" s="112"/>
      <c r="G2" s="295" t="s">
        <v>182</v>
      </c>
      <c r="H2" s="296"/>
      <c r="I2" s="297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'SO301  Pol'!B7</f>
        <v>1</v>
      </c>
      <c r="B7" s="12" t="str">
        <f>'SO301  Pol'!C7</f>
        <v>Zemní práce</v>
      </c>
      <c r="D7" s="123"/>
      <c r="E7" s="194">
        <f>'SO301  Pol'!BA44</f>
        <v>0</v>
      </c>
      <c r="F7" s="195">
        <f>'SO301  Pol'!BB44</f>
        <v>0</v>
      </c>
      <c r="G7" s="195">
        <f>'SO301  Pol'!BC44</f>
        <v>0</v>
      </c>
      <c r="H7" s="195">
        <f>'SO301  Pol'!BD44</f>
        <v>0</v>
      </c>
      <c r="I7" s="196">
        <f>'SO301  Pol'!BE44</f>
        <v>0</v>
      </c>
    </row>
    <row r="8" spans="1:9" s="46" customFormat="1" ht="12.75">
      <c r="A8" s="193" t="str">
        <f>'SO301  Pol'!B45</f>
        <v>4</v>
      </c>
      <c r="B8" s="12" t="str">
        <f>'SO301  Pol'!C45</f>
        <v>Vodorovné konstrukce</v>
      </c>
      <c r="D8" s="123"/>
      <c r="E8" s="194">
        <f>'SO301  Pol'!BA50</f>
        <v>0</v>
      </c>
      <c r="F8" s="195">
        <f>'SO301  Pol'!BB50</f>
        <v>0</v>
      </c>
      <c r="G8" s="195">
        <f>'SO301  Pol'!BC50</f>
        <v>0</v>
      </c>
      <c r="H8" s="195">
        <f>'SO301  Pol'!BD50</f>
        <v>0</v>
      </c>
      <c r="I8" s="196">
        <f>'SO301  Pol'!BE50</f>
        <v>0</v>
      </c>
    </row>
    <row r="9" spans="1:9" s="46" customFormat="1" ht="13.5" thickBot="1">
      <c r="A9" s="193" t="str">
        <f>'SO301  Pol'!B51</f>
        <v>8</v>
      </c>
      <c r="B9" s="12" t="str">
        <f>'SO301  Pol'!C51</f>
        <v>Trubní vedení</v>
      </c>
      <c r="D9" s="123"/>
      <c r="E9" s="194">
        <f>'SO301  Pol'!BA76</f>
        <v>0</v>
      </c>
      <c r="F9" s="195">
        <f>'SO301  Pol'!BB76</f>
        <v>0</v>
      </c>
      <c r="G9" s="195">
        <f>'SO301  Pol'!BC76</f>
        <v>0</v>
      </c>
      <c r="H9" s="195">
        <f>'SO301  Pol'!BD76</f>
        <v>0</v>
      </c>
      <c r="I9" s="196">
        <f>'SO301  Pol'!BE76</f>
        <v>0</v>
      </c>
    </row>
    <row r="10" spans="1:9" s="5" customFormat="1" ht="13.5" thickBot="1">
      <c r="A10" s="124"/>
      <c r="B10" s="125" t="s">
        <v>70</v>
      </c>
      <c r="C10" s="125"/>
      <c r="D10" s="126"/>
      <c r="E10" s="127">
        <f>SUM(E7:E9)</f>
        <v>0</v>
      </c>
      <c r="F10" s="128">
        <f>SUM(F7:F9)</f>
        <v>0</v>
      </c>
      <c r="G10" s="128">
        <f>SUM(G7:G9)</f>
        <v>0</v>
      </c>
      <c r="H10" s="128">
        <f>SUM(H7:H9)</f>
        <v>0</v>
      </c>
      <c r="I10" s="129">
        <f>SUM(I7:I9)</f>
        <v>0</v>
      </c>
    </row>
    <row r="11" spans="1:9" ht="12.75">
      <c r="A11" s="46"/>
      <c r="B11" s="46"/>
      <c r="C11" s="46"/>
      <c r="D11" s="46"/>
      <c r="E11" s="46"/>
      <c r="F11" s="46"/>
      <c r="G11" s="46"/>
      <c r="H11" s="46"/>
      <c r="I11" s="46"/>
    </row>
    <row r="12" spans="1:57" ht="19.5" customHeight="1">
      <c r="A12" s="199"/>
      <c r="B12" s="199"/>
      <c r="C12" s="199"/>
      <c r="D12" s="199"/>
      <c r="E12" s="199"/>
      <c r="F12" s="199"/>
      <c r="G12" s="200"/>
      <c r="H12" s="199"/>
      <c r="I12" s="199"/>
      <c r="BA12" s="52"/>
      <c r="BB12" s="52"/>
      <c r="BC12" s="52"/>
      <c r="BD12" s="52"/>
      <c r="BE12" s="52"/>
    </row>
    <row r="13" spans="1:9" ht="12.75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2.75">
      <c r="A14" s="201"/>
      <c r="B14" s="201"/>
      <c r="C14" s="201"/>
      <c r="D14" s="91"/>
      <c r="E14" s="202"/>
      <c r="F14" s="202"/>
      <c r="G14" s="203"/>
      <c r="H14" s="204"/>
      <c r="I14" s="204"/>
    </row>
    <row r="15" spans="1:53" ht="12.75">
      <c r="A15" s="91"/>
      <c r="B15" s="91"/>
      <c r="C15" s="91"/>
      <c r="D15" s="91"/>
      <c r="E15" s="205"/>
      <c r="F15" s="206"/>
      <c r="G15" s="205"/>
      <c r="H15" s="207"/>
      <c r="I15" s="205"/>
      <c r="BA15" s="1">
        <v>0</v>
      </c>
    </row>
    <row r="16" spans="1:53" ht="12.75">
      <c r="A16" s="91"/>
      <c r="B16" s="91"/>
      <c r="C16" s="91"/>
      <c r="D16" s="91"/>
      <c r="E16" s="205"/>
      <c r="F16" s="206"/>
      <c r="G16" s="205"/>
      <c r="H16" s="207"/>
      <c r="I16" s="205"/>
      <c r="BA16" s="1">
        <v>0</v>
      </c>
    </row>
    <row r="17" spans="1:53" ht="12.75">
      <c r="A17" s="91"/>
      <c r="B17" s="91"/>
      <c r="C17" s="91"/>
      <c r="D17" s="91"/>
      <c r="E17" s="205"/>
      <c r="F17" s="206"/>
      <c r="G17" s="205"/>
      <c r="H17" s="207"/>
      <c r="I17" s="205"/>
      <c r="BA17" s="1">
        <v>0</v>
      </c>
    </row>
    <row r="18" spans="1:53" ht="12.75">
      <c r="A18" s="91"/>
      <c r="B18" s="91"/>
      <c r="C18" s="91"/>
      <c r="D18" s="91"/>
      <c r="E18" s="205"/>
      <c r="F18" s="206"/>
      <c r="G18" s="205"/>
      <c r="H18" s="207"/>
      <c r="I18" s="205"/>
      <c r="BA18" s="1">
        <v>1</v>
      </c>
    </row>
    <row r="19" spans="1:53" ht="12.75">
      <c r="A19" s="91"/>
      <c r="B19" s="91"/>
      <c r="C19" s="91"/>
      <c r="D19" s="91"/>
      <c r="E19" s="205"/>
      <c r="F19" s="206"/>
      <c r="G19" s="205"/>
      <c r="H19" s="207"/>
      <c r="I19" s="205"/>
      <c r="BA19" s="1">
        <v>1</v>
      </c>
    </row>
    <row r="20" spans="1:9" ht="12.75">
      <c r="A20" s="91"/>
      <c r="B20" s="201"/>
      <c r="C20" s="91"/>
      <c r="D20" s="208"/>
      <c r="E20" s="208"/>
      <c r="F20" s="208"/>
      <c r="G20" s="208"/>
      <c r="H20" s="298"/>
      <c r="I20" s="298"/>
    </row>
    <row r="22" spans="2:9" ht="12.75">
      <c r="B22" s="5"/>
      <c r="F22" s="130"/>
      <c r="G22" s="131"/>
      <c r="H22" s="131"/>
      <c r="I22" s="11"/>
    </row>
    <row r="23" spans="6:9" ht="12.75">
      <c r="F23" s="130"/>
      <c r="G23" s="131"/>
      <c r="H23" s="131"/>
      <c r="I23" s="11"/>
    </row>
    <row r="24" spans="6:9" ht="12.75"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</sheetData>
  <sheetProtection password="E0CF" sheet="1" objects="1" scenarios="1"/>
  <mergeCells count="4">
    <mergeCell ref="A1:B1"/>
    <mergeCell ref="A2:B2"/>
    <mergeCell ref="G2:I2"/>
    <mergeCell ref="H20:I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49"/>
  <sheetViews>
    <sheetView showGridLines="0" showZeros="0" zoomScaleSheetLayoutView="100" workbookViewId="0" topLeftCell="A1">
      <selection activeCell="E61" sqref="E61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302" t="s">
        <v>88</v>
      </c>
      <c r="B1" s="302"/>
      <c r="C1" s="302"/>
      <c r="D1" s="302"/>
      <c r="E1" s="302"/>
      <c r="F1" s="302"/>
      <c r="G1" s="302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291" t="s">
        <v>2</v>
      </c>
      <c r="B3" s="292"/>
      <c r="C3" s="105" t="s">
        <v>91</v>
      </c>
      <c r="D3" s="136"/>
      <c r="E3" s="137" t="s">
        <v>71</v>
      </c>
      <c r="F3" s="138" t="str">
        <f>'SO301  Rek'!H1</f>
        <v/>
      </c>
      <c r="G3" s="139"/>
    </row>
    <row r="4" spans="1:7" ht="13.5" thickBot="1">
      <c r="A4" s="303" t="s">
        <v>67</v>
      </c>
      <c r="B4" s="294"/>
      <c r="C4" s="111" t="s">
        <v>183</v>
      </c>
      <c r="D4" s="140"/>
      <c r="E4" s="304" t="str">
        <f>'SO301  Rek'!G2</f>
        <v>Splašková kanalizace</v>
      </c>
      <c r="F4" s="305"/>
      <c r="G4" s="306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97</v>
      </c>
      <c r="C8" s="162" t="s">
        <v>98</v>
      </c>
      <c r="D8" s="163" t="s">
        <v>99</v>
      </c>
      <c r="E8" s="164">
        <v>248</v>
      </c>
      <c r="F8" s="197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299" t="s">
        <v>100</v>
      </c>
      <c r="D9" s="300"/>
      <c r="E9" s="300"/>
      <c r="F9" s="300"/>
      <c r="G9" s="301"/>
      <c r="I9" s="170"/>
      <c r="K9" s="170"/>
      <c r="L9" s="171" t="s">
        <v>100</v>
      </c>
      <c r="O9" s="159">
        <v>3</v>
      </c>
    </row>
    <row r="10" spans="1:15" ht="12.75">
      <c r="A10" s="168"/>
      <c r="B10" s="169"/>
      <c r="C10" s="299"/>
      <c r="D10" s="300"/>
      <c r="E10" s="300"/>
      <c r="F10" s="300"/>
      <c r="G10" s="301"/>
      <c r="I10" s="170"/>
      <c r="K10" s="170"/>
      <c r="L10" s="171"/>
      <c r="O10" s="159">
        <v>3</v>
      </c>
    </row>
    <row r="11" spans="1:15" ht="22.5">
      <c r="A11" s="168"/>
      <c r="B11" s="169"/>
      <c r="C11" s="299" t="s">
        <v>101</v>
      </c>
      <c r="D11" s="300"/>
      <c r="E11" s="300"/>
      <c r="F11" s="300"/>
      <c r="G11" s="301"/>
      <c r="I11" s="170"/>
      <c r="K11" s="170"/>
      <c r="L11" s="171" t="s">
        <v>101</v>
      </c>
      <c r="O11" s="159">
        <v>3</v>
      </c>
    </row>
    <row r="12" spans="1:15" ht="12.75">
      <c r="A12" s="168"/>
      <c r="B12" s="169"/>
      <c r="C12" s="299" t="s">
        <v>102</v>
      </c>
      <c r="D12" s="300"/>
      <c r="E12" s="300"/>
      <c r="F12" s="300"/>
      <c r="G12" s="301"/>
      <c r="I12" s="170"/>
      <c r="K12" s="170"/>
      <c r="L12" s="171" t="s">
        <v>102</v>
      </c>
      <c r="O12" s="159">
        <v>3</v>
      </c>
    </row>
    <row r="13" spans="1:15" ht="12.75">
      <c r="A13" s="168"/>
      <c r="B13" s="172"/>
      <c r="C13" s="307" t="s">
        <v>103</v>
      </c>
      <c r="D13" s="308"/>
      <c r="E13" s="173">
        <v>248</v>
      </c>
      <c r="F13" s="198"/>
      <c r="G13" s="174"/>
      <c r="H13" s="175"/>
      <c r="I13" s="170"/>
      <c r="J13" s="176"/>
      <c r="K13" s="170"/>
      <c r="M13" s="171" t="s">
        <v>103</v>
      </c>
      <c r="O13" s="159"/>
    </row>
    <row r="14" spans="1:80" ht="12.75">
      <c r="A14" s="160">
        <v>2</v>
      </c>
      <c r="B14" s="161" t="s">
        <v>105</v>
      </c>
      <c r="C14" s="162" t="s">
        <v>106</v>
      </c>
      <c r="D14" s="163" t="s">
        <v>104</v>
      </c>
      <c r="E14" s="164">
        <v>1283.1</v>
      </c>
      <c r="F14" s="197">
        <v>0</v>
      </c>
      <c r="G14" s="165">
        <f>E14*F14</f>
        <v>0</v>
      </c>
      <c r="H14" s="166">
        <v>0</v>
      </c>
      <c r="I14" s="167">
        <f>E14*H14</f>
        <v>0</v>
      </c>
      <c r="J14" s="166">
        <v>0</v>
      </c>
      <c r="K14" s="167">
        <f>E14*J14</f>
        <v>0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69"/>
      <c r="C15" s="299" t="s">
        <v>107</v>
      </c>
      <c r="D15" s="300"/>
      <c r="E15" s="300"/>
      <c r="F15" s="300"/>
      <c r="G15" s="301"/>
      <c r="I15" s="170"/>
      <c r="K15" s="170"/>
      <c r="L15" s="171" t="s">
        <v>107</v>
      </c>
      <c r="O15" s="159">
        <v>3</v>
      </c>
    </row>
    <row r="16" spans="1:80" ht="12.75">
      <c r="A16" s="160">
        <v>3</v>
      </c>
      <c r="B16" s="161" t="s">
        <v>108</v>
      </c>
      <c r="C16" s="162" t="s">
        <v>109</v>
      </c>
      <c r="D16" s="163" t="s">
        <v>104</v>
      </c>
      <c r="E16" s="164">
        <v>128.31</v>
      </c>
      <c r="F16" s="197">
        <v>0</v>
      </c>
      <c r="G16" s="165">
        <f>E16*F16</f>
        <v>0</v>
      </c>
      <c r="H16" s="166">
        <v>0</v>
      </c>
      <c r="I16" s="167">
        <f>E16*H16</f>
        <v>0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1</v>
      </c>
    </row>
    <row r="17" spans="1:15" ht="12.75">
      <c r="A17" s="168"/>
      <c r="B17" s="172"/>
      <c r="C17" s="307" t="s">
        <v>184</v>
      </c>
      <c r="D17" s="308"/>
      <c r="E17" s="173">
        <v>128.31</v>
      </c>
      <c r="F17" s="198"/>
      <c r="G17" s="174"/>
      <c r="H17" s="175"/>
      <c r="I17" s="170"/>
      <c r="J17" s="176"/>
      <c r="K17" s="170"/>
      <c r="M17" s="171" t="s">
        <v>184</v>
      </c>
      <c r="O17" s="159"/>
    </row>
    <row r="18" spans="1:80" ht="12.75">
      <c r="A18" s="160">
        <v>4</v>
      </c>
      <c r="B18" s="161" t="s">
        <v>148</v>
      </c>
      <c r="C18" s="162" t="s">
        <v>149</v>
      </c>
      <c r="D18" s="163" t="s">
        <v>104</v>
      </c>
      <c r="E18" s="164">
        <v>166.92</v>
      </c>
      <c r="F18" s="197">
        <v>0</v>
      </c>
      <c r="G18" s="165">
        <f>E18*F18</f>
        <v>0</v>
      </c>
      <c r="H18" s="166">
        <v>0</v>
      </c>
      <c r="I18" s="167">
        <f>E18*H18</f>
        <v>0</v>
      </c>
      <c r="J18" s="166">
        <v>0</v>
      </c>
      <c r="K18" s="167">
        <f>E18*J18</f>
        <v>0</v>
      </c>
      <c r="O18" s="159">
        <v>2</v>
      </c>
      <c r="AA18" s="132">
        <v>1</v>
      </c>
      <c r="AB18" s="132">
        <v>1</v>
      </c>
      <c r="AC18" s="132">
        <v>1</v>
      </c>
      <c r="AZ18" s="132">
        <v>1</v>
      </c>
      <c r="BA18" s="132">
        <f>IF(AZ18=1,G18,0)</f>
        <v>0</v>
      </c>
      <c r="BB18" s="132">
        <f>IF(AZ18=2,G18,0)</f>
        <v>0</v>
      </c>
      <c r="BC18" s="132">
        <f>IF(AZ18=3,G18,0)</f>
        <v>0</v>
      </c>
      <c r="BD18" s="132">
        <f>IF(AZ18=4,G18,0)</f>
        <v>0</v>
      </c>
      <c r="BE18" s="132">
        <f>IF(AZ18=5,G18,0)</f>
        <v>0</v>
      </c>
      <c r="CA18" s="159">
        <v>1</v>
      </c>
      <c r="CB18" s="159">
        <v>1</v>
      </c>
    </row>
    <row r="19" spans="1:15" ht="56.25">
      <c r="A19" s="168"/>
      <c r="B19" s="169"/>
      <c r="C19" s="299" t="s">
        <v>110</v>
      </c>
      <c r="D19" s="300"/>
      <c r="E19" s="300"/>
      <c r="F19" s="300"/>
      <c r="G19" s="301"/>
      <c r="I19" s="170"/>
      <c r="K19" s="170"/>
      <c r="L19" s="171" t="s">
        <v>110</v>
      </c>
      <c r="O19" s="159">
        <v>3</v>
      </c>
    </row>
    <row r="20" spans="1:15" ht="12.75">
      <c r="A20" s="168"/>
      <c r="B20" s="172"/>
      <c r="C20" s="307" t="s">
        <v>185</v>
      </c>
      <c r="D20" s="308"/>
      <c r="E20" s="173">
        <v>166.92</v>
      </c>
      <c r="F20" s="198"/>
      <c r="G20" s="174"/>
      <c r="H20" s="175"/>
      <c r="I20" s="170"/>
      <c r="J20" s="176"/>
      <c r="K20" s="170"/>
      <c r="M20" s="171" t="s">
        <v>185</v>
      </c>
      <c r="O20" s="159"/>
    </row>
    <row r="21" spans="1:80" ht="12.75">
      <c r="A21" s="160">
        <v>5</v>
      </c>
      <c r="B21" s="161" t="s">
        <v>150</v>
      </c>
      <c r="C21" s="162" t="s">
        <v>151</v>
      </c>
      <c r="D21" s="163" t="s">
        <v>104</v>
      </c>
      <c r="E21" s="164">
        <v>16.692</v>
      </c>
      <c r="F21" s="197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307" t="s">
        <v>186</v>
      </c>
      <c r="D22" s="308"/>
      <c r="E22" s="173">
        <v>16.692</v>
      </c>
      <c r="F22" s="198"/>
      <c r="G22" s="174"/>
      <c r="H22" s="175"/>
      <c r="I22" s="170"/>
      <c r="J22" s="176"/>
      <c r="K22" s="170"/>
      <c r="M22" s="171" t="s">
        <v>186</v>
      </c>
      <c r="O22" s="159"/>
    </row>
    <row r="23" spans="1:80" ht="12.75">
      <c r="A23" s="160">
        <v>6</v>
      </c>
      <c r="B23" s="161" t="s">
        <v>111</v>
      </c>
      <c r="C23" s="162" t="s">
        <v>112</v>
      </c>
      <c r="D23" s="163" t="s">
        <v>104</v>
      </c>
      <c r="E23" s="164">
        <v>1502.28</v>
      </c>
      <c r="F23" s="197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299" t="s">
        <v>110</v>
      </c>
      <c r="D24" s="300"/>
      <c r="E24" s="300"/>
      <c r="F24" s="300"/>
      <c r="G24" s="301"/>
      <c r="I24" s="170"/>
      <c r="K24" s="170"/>
      <c r="L24" s="171" t="s">
        <v>110</v>
      </c>
      <c r="O24" s="159">
        <v>3</v>
      </c>
    </row>
    <row r="25" spans="1:15" ht="12.75">
      <c r="A25" s="168"/>
      <c r="B25" s="172"/>
      <c r="C25" s="307" t="s">
        <v>187</v>
      </c>
      <c r="D25" s="308"/>
      <c r="E25" s="173">
        <v>1502.28</v>
      </c>
      <c r="F25" s="198"/>
      <c r="G25" s="174"/>
      <c r="H25" s="175"/>
      <c r="I25" s="170"/>
      <c r="J25" s="176"/>
      <c r="K25" s="170"/>
      <c r="M25" s="171" t="s">
        <v>187</v>
      </c>
      <c r="O25" s="159"/>
    </row>
    <row r="26" spans="1:80" ht="12.75">
      <c r="A26" s="160">
        <v>7</v>
      </c>
      <c r="B26" s="161" t="s">
        <v>152</v>
      </c>
      <c r="C26" s="162" t="s">
        <v>153</v>
      </c>
      <c r="D26" s="163" t="s">
        <v>104</v>
      </c>
      <c r="E26" s="164">
        <v>150.228</v>
      </c>
      <c r="F26" s="197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307" t="s">
        <v>188</v>
      </c>
      <c r="D27" s="308"/>
      <c r="E27" s="173">
        <v>150.228</v>
      </c>
      <c r="F27" s="198"/>
      <c r="G27" s="174"/>
      <c r="H27" s="175"/>
      <c r="I27" s="170"/>
      <c r="J27" s="176"/>
      <c r="K27" s="170"/>
      <c r="M27" s="171" t="s">
        <v>188</v>
      </c>
      <c r="O27" s="159"/>
    </row>
    <row r="28" spans="1:80" ht="12.75">
      <c r="A28" s="160">
        <v>8</v>
      </c>
      <c r="B28" s="161" t="s">
        <v>140</v>
      </c>
      <c r="C28" s="162" t="s">
        <v>141</v>
      </c>
      <c r="D28" s="163" t="s">
        <v>95</v>
      </c>
      <c r="E28" s="164">
        <v>2970</v>
      </c>
      <c r="F28" s="197">
        <v>0</v>
      </c>
      <c r="G28" s="165">
        <f>E28*F28</f>
        <v>0</v>
      </c>
      <c r="H28" s="166">
        <v>0.00099</v>
      </c>
      <c r="I28" s="167">
        <f>E28*H28</f>
        <v>2.9403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15" ht="12.75">
      <c r="A29" s="168"/>
      <c r="B29" s="172"/>
      <c r="C29" s="307" t="s">
        <v>189</v>
      </c>
      <c r="D29" s="308"/>
      <c r="E29" s="173">
        <v>2970</v>
      </c>
      <c r="F29" s="198"/>
      <c r="G29" s="174"/>
      <c r="H29" s="175"/>
      <c r="I29" s="170"/>
      <c r="J29" s="176"/>
      <c r="K29" s="170"/>
      <c r="M29" s="171" t="s">
        <v>189</v>
      </c>
      <c r="O29" s="159"/>
    </row>
    <row r="30" spans="1:80" ht="12.75">
      <c r="A30" s="160">
        <v>9</v>
      </c>
      <c r="B30" s="161" t="s">
        <v>142</v>
      </c>
      <c r="C30" s="162" t="s">
        <v>143</v>
      </c>
      <c r="D30" s="163" t="s">
        <v>95</v>
      </c>
      <c r="E30" s="164">
        <v>2970</v>
      </c>
      <c r="F30" s="197">
        <v>0</v>
      </c>
      <c r="G30" s="165">
        <f>E30*F30</f>
        <v>0</v>
      </c>
      <c r="H30" s="166">
        <v>0</v>
      </c>
      <c r="I30" s="167">
        <f>E30*H30</f>
        <v>0</v>
      </c>
      <c r="J30" s="166">
        <v>0</v>
      </c>
      <c r="K30" s="167">
        <f>E30*J30</f>
        <v>0</v>
      </c>
      <c r="O30" s="159">
        <v>2</v>
      </c>
      <c r="AA30" s="132">
        <v>1</v>
      </c>
      <c r="AB30" s="132">
        <v>1</v>
      </c>
      <c r="AC30" s="132">
        <v>1</v>
      </c>
      <c r="AZ30" s="132">
        <v>1</v>
      </c>
      <c r="BA30" s="132">
        <f>IF(AZ30=1,G30,0)</f>
        <v>0</v>
      </c>
      <c r="BB30" s="132">
        <f>IF(AZ30=2,G30,0)</f>
        <v>0</v>
      </c>
      <c r="BC30" s="132">
        <f>IF(AZ30=3,G30,0)</f>
        <v>0</v>
      </c>
      <c r="BD30" s="132">
        <f>IF(AZ30=4,G30,0)</f>
        <v>0</v>
      </c>
      <c r="BE30" s="132">
        <f>IF(AZ30=5,G30,0)</f>
        <v>0</v>
      </c>
      <c r="CA30" s="159">
        <v>1</v>
      </c>
      <c r="CB30" s="159">
        <v>1</v>
      </c>
    </row>
    <row r="31" spans="1:15" ht="12.75">
      <c r="A31" s="168"/>
      <c r="B31" s="172"/>
      <c r="C31" s="307" t="s">
        <v>189</v>
      </c>
      <c r="D31" s="308"/>
      <c r="E31" s="173">
        <v>2970</v>
      </c>
      <c r="F31" s="198"/>
      <c r="G31" s="174"/>
      <c r="H31" s="175"/>
      <c r="I31" s="170"/>
      <c r="J31" s="176"/>
      <c r="K31" s="170"/>
      <c r="M31" s="171" t="s">
        <v>189</v>
      </c>
      <c r="O31" s="159"/>
    </row>
    <row r="32" spans="1:80" ht="12.75">
      <c r="A32" s="160">
        <v>10</v>
      </c>
      <c r="B32" s="161" t="s">
        <v>113</v>
      </c>
      <c r="C32" s="162" t="s">
        <v>114</v>
      </c>
      <c r="D32" s="163" t="s">
        <v>104</v>
      </c>
      <c r="E32" s="164">
        <v>1283.1</v>
      </c>
      <c r="F32" s="197">
        <v>0</v>
      </c>
      <c r="G32" s="165">
        <f>E32*F32</f>
        <v>0</v>
      </c>
      <c r="H32" s="166">
        <v>0</v>
      </c>
      <c r="I32" s="167">
        <f>E32*H32</f>
        <v>0</v>
      </c>
      <c r="J32" s="166">
        <v>0</v>
      </c>
      <c r="K32" s="167">
        <f>E32*J32</f>
        <v>0</v>
      </c>
      <c r="O32" s="159">
        <v>2</v>
      </c>
      <c r="AA32" s="132">
        <v>1</v>
      </c>
      <c r="AB32" s="132">
        <v>1</v>
      </c>
      <c r="AC32" s="132">
        <v>1</v>
      </c>
      <c r="AZ32" s="132">
        <v>1</v>
      </c>
      <c r="BA32" s="132">
        <f>IF(AZ32=1,G32,0)</f>
        <v>0</v>
      </c>
      <c r="BB32" s="132">
        <f>IF(AZ32=2,G32,0)</f>
        <v>0</v>
      </c>
      <c r="BC32" s="132">
        <f>IF(AZ32=3,G32,0)</f>
        <v>0</v>
      </c>
      <c r="BD32" s="132">
        <f>IF(AZ32=4,G32,0)</f>
        <v>0</v>
      </c>
      <c r="BE32" s="132">
        <f>IF(AZ32=5,G32,0)</f>
        <v>0</v>
      </c>
      <c r="CA32" s="159">
        <v>1</v>
      </c>
      <c r="CB32" s="159">
        <v>1</v>
      </c>
    </row>
    <row r="33" spans="1:15" ht="12.75">
      <c r="A33" s="168"/>
      <c r="B33" s="169"/>
      <c r="C33" s="299" t="s">
        <v>115</v>
      </c>
      <c r="D33" s="300"/>
      <c r="E33" s="300"/>
      <c r="F33" s="300"/>
      <c r="G33" s="301"/>
      <c r="I33" s="170"/>
      <c r="K33" s="170"/>
      <c r="L33" s="171" t="s">
        <v>115</v>
      </c>
      <c r="O33" s="159">
        <v>3</v>
      </c>
    </row>
    <row r="34" spans="1:80" ht="12.75">
      <c r="A34" s="160">
        <v>11</v>
      </c>
      <c r="B34" s="161" t="s">
        <v>116</v>
      </c>
      <c r="C34" s="162" t="s">
        <v>114</v>
      </c>
      <c r="D34" s="163" t="s">
        <v>104</v>
      </c>
      <c r="E34" s="164">
        <v>1669.2</v>
      </c>
      <c r="F34" s="197">
        <v>0</v>
      </c>
      <c r="G34" s="165">
        <f>E34*F34</f>
        <v>0</v>
      </c>
      <c r="H34" s="166">
        <v>0</v>
      </c>
      <c r="I34" s="167">
        <f>E34*H34</f>
        <v>0</v>
      </c>
      <c r="J34" s="166">
        <v>0</v>
      </c>
      <c r="K34" s="167">
        <f>E34*J34</f>
        <v>0</v>
      </c>
      <c r="O34" s="159">
        <v>2</v>
      </c>
      <c r="AA34" s="132">
        <v>1</v>
      </c>
      <c r="AB34" s="132">
        <v>1</v>
      </c>
      <c r="AC34" s="132">
        <v>1</v>
      </c>
      <c r="AZ34" s="132">
        <v>1</v>
      </c>
      <c r="BA34" s="132">
        <f>IF(AZ34=1,G34,0)</f>
        <v>0</v>
      </c>
      <c r="BB34" s="132">
        <f>IF(AZ34=2,G34,0)</f>
        <v>0</v>
      </c>
      <c r="BC34" s="132">
        <f>IF(AZ34=3,G34,0)</f>
        <v>0</v>
      </c>
      <c r="BD34" s="132">
        <f>IF(AZ34=4,G34,0)</f>
        <v>0</v>
      </c>
      <c r="BE34" s="132">
        <f>IF(AZ34=5,G34,0)</f>
        <v>0</v>
      </c>
      <c r="CA34" s="159">
        <v>1</v>
      </c>
      <c r="CB34" s="159">
        <v>1</v>
      </c>
    </row>
    <row r="35" spans="1:15" ht="12.75">
      <c r="A35" s="168"/>
      <c r="B35" s="169"/>
      <c r="C35" s="299" t="s">
        <v>117</v>
      </c>
      <c r="D35" s="300"/>
      <c r="E35" s="300"/>
      <c r="F35" s="300"/>
      <c r="G35" s="301"/>
      <c r="I35" s="170"/>
      <c r="K35" s="170"/>
      <c r="L35" s="171" t="s">
        <v>117</v>
      </c>
      <c r="O35" s="159">
        <v>3</v>
      </c>
    </row>
    <row r="36" spans="1:80" ht="12.75">
      <c r="A36" s="160">
        <v>12</v>
      </c>
      <c r="B36" s="161" t="s">
        <v>118</v>
      </c>
      <c r="C36" s="162" t="s">
        <v>119</v>
      </c>
      <c r="D36" s="163" t="s">
        <v>104</v>
      </c>
      <c r="E36" s="164">
        <v>1283.1</v>
      </c>
      <c r="F36" s="197">
        <v>0</v>
      </c>
      <c r="G36" s="165">
        <f>E36*F36</f>
        <v>0</v>
      </c>
      <c r="H36" s="166">
        <v>0</v>
      </c>
      <c r="I36" s="167">
        <f>E36*H36</f>
        <v>0</v>
      </c>
      <c r="J36" s="166">
        <v>0</v>
      </c>
      <c r="K36" s="167">
        <f>E36*J36</f>
        <v>0</v>
      </c>
      <c r="O36" s="159">
        <v>2</v>
      </c>
      <c r="AA36" s="132">
        <v>1</v>
      </c>
      <c r="AB36" s="132">
        <v>1</v>
      </c>
      <c r="AC36" s="132">
        <v>1</v>
      </c>
      <c r="AZ36" s="132">
        <v>1</v>
      </c>
      <c r="BA36" s="132">
        <f>IF(AZ36=1,G36,0)</f>
        <v>0</v>
      </c>
      <c r="BB36" s="132">
        <f>IF(AZ36=2,G36,0)</f>
        <v>0</v>
      </c>
      <c r="BC36" s="132">
        <f>IF(AZ36=3,G36,0)</f>
        <v>0</v>
      </c>
      <c r="BD36" s="132">
        <f>IF(AZ36=4,G36,0)</f>
        <v>0</v>
      </c>
      <c r="BE36" s="132">
        <f>IF(AZ36=5,G36,0)</f>
        <v>0</v>
      </c>
      <c r="CA36" s="159">
        <v>1</v>
      </c>
      <c r="CB36" s="159">
        <v>1</v>
      </c>
    </row>
    <row r="37" spans="1:15" ht="12.75">
      <c r="A37" s="168"/>
      <c r="B37" s="169"/>
      <c r="C37" s="299" t="s">
        <v>120</v>
      </c>
      <c r="D37" s="300"/>
      <c r="E37" s="300"/>
      <c r="F37" s="300"/>
      <c r="G37" s="301"/>
      <c r="I37" s="170"/>
      <c r="K37" s="170"/>
      <c r="L37" s="171" t="s">
        <v>120</v>
      </c>
      <c r="O37" s="159">
        <v>3</v>
      </c>
    </row>
    <row r="38" spans="1:80" ht="12.75">
      <c r="A38" s="160">
        <v>13</v>
      </c>
      <c r="B38" s="161" t="s">
        <v>123</v>
      </c>
      <c r="C38" s="162" t="s">
        <v>124</v>
      </c>
      <c r="D38" s="163" t="s">
        <v>104</v>
      </c>
      <c r="E38" s="164">
        <v>1283.1</v>
      </c>
      <c r="F38" s="197">
        <v>0</v>
      </c>
      <c r="G38" s="165">
        <f>E38*F38</f>
        <v>0</v>
      </c>
      <c r="H38" s="166">
        <v>0</v>
      </c>
      <c r="I38" s="167">
        <f>E38*H38</f>
        <v>0</v>
      </c>
      <c r="J38" s="166">
        <v>0</v>
      </c>
      <c r="K38" s="167">
        <f>E38*J38</f>
        <v>0</v>
      </c>
      <c r="O38" s="159">
        <v>2</v>
      </c>
      <c r="AA38" s="132">
        <v>1</v>
      </c>
      <c r="AB38" s="132">
        <v>1</v>
      </c>
      <c r="AC38" s="132">
        <v>1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1</v>
      </c>
      <c r="CB38" s="159">
        <v>1</v>
      </c>
    </row>
    <row r="39" spans="1:15" ht="12.75">
      <c r="A39" s="168"/>
      <c r="B39" s="169"/>
      <c r="C39" s="299" t="s">
        <v>125</v>
      </c>
      <c r="D39" s="300"/>
      <c r="E39" s="300"/>
      <c r="F39" s="300"/>
      <c r="G39" s="301"/>
      <c r="I39" s="170"/>
      <c r="K39" s="170"/>
      <c r="L39" s="171" t="s">
        <v>125</v>
      </c>
      <c r="O39" s="159">
        <v>3</v>
      </c>
    </row>
    <row r="40" spans="1:15" ht="12.75">
      <c r="A40" s="168"/>
      <c r="B40" s="172"/>
      <c r="C40" s="307" t="s">
        <v>190</v>
      </c>
      <c r="D40" s="308"/>
      <c r="E40" s="173">
        <v>1283.1</v>
      </c>
      <c r="F40" s="198"/>
      <c r="G40" s="174"/>
      <c r="H40" s="175"/>
      <c r="I40" s="170"/>
      <c r="J40" s="176"/>
      <c r="K40" s="170"/>
      <c r="M40" s="171" t="s">
        <v>190</v>
      </c>
      <c r="O40" s="159"/>
    </row>
    <row r="41" spans="1:80" ht="22.5">
      <c r="A41" s="160">
        <v>14</v>
      </c>
      <c r="B41" s="161" t="s">
        <v>126</v>
      </c>
      <c r="C41" s="162" t="s">
        <v>127</v>
      </c>
      <c r="D41" s="163" t="s">
        <v>104</v>
      </c>
      <c r="E41" s="164">
        <v>321.75</v>
      </c>
      <c r="F41" s="197">
        <v>0</v>
      </c>
      <c r="G41" s="165">
        <f>E41*F41</f>
        <v>0</v>
      </c>
      <c r="H41" s="166">
        <v>1.7</v>
      </c>
      <c r="I41" s="167">
        <f>E41*H41</f>
        <v>546.975</v>
      </c>
      <c r="J41" s="166">
        <v>0</v>
      </c>
      <c r="K41" s="167">
        <f>E41*J41</f>
        <v>0</v>
      </c>
      <c r="O41" s="159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59">
        <v>1</v>
      </c>
      <c r="CB41" s="159">
        <v>1</v>
      </c>
    </row>
    <row r="42" spans="1:15" ht="12.75">
      <c r="A42" s="168"/>
      <c r="B42" s="172"/>
      <c r="C42" s="307" t="s">
        <v>191</v>
      </c>
      <c r="D42" s="308"/>
      <c r="E42" s="173">
        <v>321.75</v>
      </c>
      <c r="F42" s="198"/>
      <c r="G42" s="174"/>
      <c r="H42" s="175"/>
      <c r="I42" s="170"/>
      <c r="J42" s="176"/>
      <c r="K42" s="170"/>
      <c r="M42" s="171" t="s">
        <v>191</v>
      </c>
      <c r="O42" s="159"/>
    </row>
    <row r="43" spans="1:80" ht="12.75">
      <c r="A43" s="160">
        <v>15</v>
      </c>
      <c r="B43" s="161" t="s">
        <v>128</v>
      </c>
      <c r="C43" s="162" t="s">
        <v>129</v>
      </c>
      <c r="D43" s="163" t="s">
        <v>104</v>
      </c>
      <c r="E43" s="164">
        <v>1669.2</v>
      </c>
      <c r="F43" s="197">
        <v>0</v>
      </c>
      <c r="G43" s="165">
        <f>E43*F43</f>
        <v>0</v>
      </c>
      <c r="H43" s="166">
        <v>0</v>
      </c>
      <c r="I43" s="167">
        <f>E43*H43</f>
        <v>0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57" ht="12.75">
      <c r="A44" s="177"/>
      <c r="B44" s="178" t="s">
        <v>86</v>
      </c>
      <c r="C44" s="179" t="s">
        <v>96</v>
      </c>
      <c r="D44" s="180"/>
      <c r="E44" s="181"/>
      <c r="F44" s="182"/>
      <c r="G44" s="183">
        <f>SUM(G7:G43)</f>
        <v>0</v>
      </c>
      <c r="H44" s="184"/>
      <c r="I44" s="185">
        <f>SUM(I7:I43)</f>
        <v>549.92522</v>
      </c>
      <c r="J44" s="184"/>
      <c r="K44" s="185">
        <f>SUM(K7:K43)</f>
        <v>0</v>
      </c>
      <c r="O44" s="159">
        <v>4</v>
      </c>
      <c r="BA44" s="186">
        <f>SUM(BA7:BA43)</f>
        <v>0</v>
      </c>
      <c r="BB44" s="186">
        <f>SUM(BB7:BB43)</f>
        <v>0</v>
      </c>
      <c r="BC44" s="186">
        <f>SUM(BC7:BC43)</f>
        <v>0</v>
      </c>
      <c r="BD44" s="186">
        <f>SUM(BD7:BD43)</f>
        <v>0</v>
      </c>
      <c r="BE44" s="186">
        <f>SUM(BE7:BE43)</f>
        <v>0</v>
      </c>
    </row>
    <row r="45" spans="1:15" ht="12.75">
      <c r="A45" s="149" t="s">
        <v>83</v>
      </c>
      <c r="B45" s="150" t="s">
        <v>131</v>
      </c>
      <c r="C45" s="151" t="s">
        <v>132</v>
      </c>
      <c r="D45" s="152"/>
      <c r="E45" s="153"/>
      <c r="F45" s="153"/>
      <c r="G45" s="154"/>
      <c r="H45" s="155"/>
      <c r="I45" s="156"/>
      <c r="J45" s="157"/>
      <c r="K45" s="158"/>
      <c r="O45" s="159">
        <v>1</v>
      </c>
    </row>
    <row r="46" spans="1:80" ht="12.75">
      <c r="A46" s="160">
        <v>16</v>
      </c>
      <c r="B46" s="161" t="s">
        <v>134</v>
      </c>
      <c r="C46" s="162" t="s">
        <v>135</v>
      </c>
      <c r="D46" s="163" t="s">
        <v>104</v>
      </c>
      <c r="E46" s="164">
        <v>64.35</v>
      </c>
      <c r="F46" s="197">
        <v>0</v>
      </c>
      <c r="G46" s="165">
        <f>E46*F46</f>
        <v>0</v>
      </c>
      <c r="H46" s="166">
        <v>1.1322</v>
      </c>
      <c r="I46" s="167">
        <f>E46*H46</f>
        <v>72.85707</v>
      </c>
      <c r="J46" s="166">
        <v>0</v>
      </c>
      <c r="K46" s="167">
        <f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59">
        <v>1</v>
      </c>
      <c r="CB46" s="159">
        <v>1</v>
      </c>
    </row>
    <row r="47" spans="1:15" ht="12.75">
      <c r="A47" s="168"/>
      <c r="B47" s="172"/>
      <c r="C47" s="307" t="s">
        <v>192</v>
      </c>
      <c r="D47" s="308"/>
      <c r="E47" s="173">
        <v>64.35</v>
      </c>
      <c r="F47" s="198"/>
      <c r="G47" s="174"/>
      <c r="H47" s="175"/>
      <c r="I47" s="170"/>
      <c r="J47" s="176"/>
      <c r="K47" s="170"/>
      <c r="M47" s="171" t="s">
        <v>192</v>
      </c>
      <c r="O47" s="159"/>
    </row>
    <row r="48" spans="1:80" ht="12.75">
      <c r="A48" s="160">
        <v>17</v>
      </c>
      <c r="B48" s="161" t="s">
        <v>193</v>
      </c>
      <c r="C48" s="162" t="s">
        <v>194</v>
      </c>
      <c r="D48" s="163" t="s">
        <v>104</v>
      </c>
      <c r="E48" s="164">
        <v>7.55</v>
      </c>
      <c r="F48" s="197">
        <v>0</v>
      </c>
      <c r="G48" s="165">
        <f>E48*F48</f>
        <v>0</v>
      </c>
      <c r="H48" s="166">
        <v>2.5</v>
      </c>
      <c r="I48" s="167">
        <f>E48*H48</f>
        <v>18.875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15" ht="12.75">
      <c r="A49" s="168"/>
      <c r="B49" s="172"/>
      <c r="C49" s="307" t="s">
        <v>195</v>
      </c>
      <c r="D49" s="308"/>
      <c r="E49" s="173">
        <v>7.55</v>
      </c>
      <c r="F49" s="198"/>
      <c r="G49" s="174"/>
      <c r="H49" s="175"/>
      <c r="I49" s="170"/>
      <c r="J49" s="176"/>
      <c r="K49" s="170"/>
      <c r="M49" s="171" t="s">
        <v>195</v>
      </c>
      <c r="O49" s="159"/>
    </row>
    <row r="50" spans="1:57" ht="12.75">
      <c r="A50" s="177"/>
      <c r="B50" s="178" t="s">
        <v>86</v>
      </c>
      <c r="C50" s="179" t="s">
        <v>133</v>
      </c>
      <c r="D50" s="180"/>
      <c r="E50" s="181"/>
      <c r="F50" s="182"/>
      <c r="G50" s="183">
        <f>SUM(G45:G49)</f>
        <v>0</v>
      </c>
      <c r="H50" s="184"/>
      <c r="I50" s="185">
        <f>SUM(I45:I49)</f>
        <v>91.73207</v>
      </c>
      <c r="J50" s="184"/>
      <c r="K50" s="185">
        <f>SUM(K45:K49)</f>
        <v>0</v>
      </c>
      <c r="O50" s="159">
        <v>4</v>
      </c>
      <c r="BA50" s="186">
        <f>SUM(BA45:BA49)</f>
        <v>0</v>
      </c>
      <c r="BB50" s="186">
        <f>SUM(BB45:BB49)</f>
        <v>0</v>
      </c>
      <c r="BC50" s="186">
        <f>SUM(BC45:BC49)</f>
        <v>0</v>
      </c>
      <c r="BD50" s="186">
        <f>SUM(BD45:BD49)</f>
        <v>0</v>
      </c>
      <c r="BE50" s="186">
        <f>SUM(BE45:BE49)</f>
        <v>0</v>
      </c>
    </row>
    <row r="51" spans="1:15" ht="12.75">
      <c r="A51" s="149" t="s">
        <v>83</v>
      </c>
      <c r="B51" s="150" t="s">
        <v>136</v>
      </c>
      <c r="C51" s="151" t="s">
        <v>137</v>
      </c>
      <c r="D51" s="152"/>
      <c r="E51" s="153"/>
      <c r="F51" s="153"/>
      <c r="G51" s="154"/>
      <c r="H51" s="155"/>
      <c r="I51" s="156"/>
      <c r="J51" s="157"/>
      <c r="K51" s="158"/>
      <c r="O51" s="159">
        <v>1</v>
      </c>
    </row>
    <row r="52" spans="1:80" ht="12.75">
      <c r="A52" s="160">
        <v>18</v>
      </c>
      <c r="B52" s="161" t="s">
        <v>196</v>
      </c>
      <c r="C52" s="162" t="s">
        <v>197</v>
      </c>
      <c r="D52" s="163" t="s">
        <v>130</v>
      </c>
      <c r="E52" s="164">
        <v>495.5</v>
      </c>
      <c r="F52" s="197">
        <v>0</v>
      </c>
      <c r="G52" s="165">
        <f aca="true" t="shared" si="0" ref="G52:G60">E52*F52</f>
        <v>0</v>
      </c>
      <c r="H52" s="166">
        <v>4E-05</v>
      </c>
      <c r="I52" s="167">
        <f aca="true" t="shared" si="1" ref="I52:I60">E52*H52</f>
        <v>0.01982</v>
      </c>
      <c r="J52" s="166">
        <v>0</v>
      </c>
      <c r="K52" s="167">
        <f aca="true" t="shared" si="2" ref="K52:K60">E52*J52</f>
        <v>0</v>
      </c>
      <c r="O52" s="159">
        <v>2</v>
      </c>
      <c r="AA52" s="132">
        <v>1</v>
      </c>
      <c r="AB52" s="132">
        <v>1</v>
      </c>
      <c r="AC52" s="132">
        <v>1</v>
      </c>
      <c r="AZ52" s="132">
        <v>1</v>
      </c>
      <c r="BA52" s="132">
        <f aca="true" t="shared" si="3" ref="BA52:BA60">IF(AZ52=1,G52,0)</f>
        <v>0</v>
      </c>
      <c r="BB52" s="132">
        <f aca="true" t="shared" si="4" ref="BB52:BB60">IF(AZ52=2,G52,0)</f>
        <v>0</v>
      </c>
      <c r="BC52" s="132">
        <f aca="true" t="shared" si="5" ref="BC52:BC60">IF(AZ52=3,G52,0)</f>
        <v>0</v>
      </c>
      <c r="BD52" s="132">
        <f aca="true" t="shared" si="6" ref="BD52:BD60">IF(AZ52=4,G52,0)</f>
        <v>0</v>
      </c>
      <c r="BE52" s="132">
        <f aca="true" t="shared" si="7" ref="BE52:BE60">IF(AZ52=5,G52,0)</f>
        <v>0</v>
      </c>
      <c r="CA52" s="159">
        <v>1</v>
      </c>
      <c r="CB52" s="159">
        <v>1</v>
      </c>
    </row>
    <row r="53" spans="1:80" ht="12.75">
      <c r="A53" s="160">
        <v>19</v>
      </c>
      <c r="B53" s="161" t="s">
        <v>198</v>
      </c>
      <c r="C53" s="162" t="s">
        <v>199</v>
      </c>
      <c r="D53" s="163" t="s">
        <v>139</v>
      </c>
      <c r="E53" s="164">
        <v>25</v>
      </c>
      <c r="F53" s="197">
        <v>0</v>
      </c>
      <c r="G53" s="165">
        <f t="shared" si="0"/>
        <v>0</v>
      </c>
      <c r="H53" s="166">
        <v>7E-05</v>
      </c>
      <c r="I53" s="167">
        <f t="shared" si="1"/>
        <v>0.0017499999999999998</v>
      </c>
      <c r="J53" s="166">
        <v>0</v>
      </c>
      <c r="K53" s="167">
        <f t="shared" si="2"/>
        <v>0</v>
      </c>
      <c r="O53" s="159">
        <v>2</v>
      </c>
      <c r="AA53" s="132">
        <v>1</v>
      </c>
      <c r="AB53" s="132">
        <v>1</v>
      </c>
      <c r="AC53" s="132">
        <v>1</v>
      </c>
      <c r="AZ53" s="132">
        <v>1</v>
      </c>
      <c r="BA53" s="132">
        <f t="shared" si="3"/>
        <v>0</v>
      </c>
      <c r="BB53" s="132">
        <f t="shared" si="4"/>
        <v>0</v>
      </c>
      <c r="BC53" s="132">
        <f t="shared" si="5"/>
        <v>0</v>
      </c>
      <c r="BD53" s="132">
        <f t="shared" si="6"/>
        <v>0</v>
      </c>
      <c r="BE53" s="132">
        <f t="shared" si="7"/>
        <v>0</v>
      </c>
      <c r="CA53" s="159">
        <v>1</v>
      </c>
      <c r="CB53" s="159">
        <v>1</v>
      </c>
    </row>
    <row r="54" spans="1:80" ht="22.5">
      <c r="A54" s="160">
        <v>20</v>
      </c>
      <c r="B54" s="161" t="s">
        <v>200</v>
      </c>
      <c r="C54" s="162" t="s">
        <v>201</v>
      </c>
      <c r="D54" s="163" t="s">
        <v>139</v>
      </c>
      <c r="E54" s="164">
        <v>1</v>
      </c>
      <c r="F54" s="197">
        <v>0</v>
      </c>
      <c r="G54" s="165">
        <f t="shared" si="0"/>
        <v>0</v>
      </c>
      <c r="H54" s="166">
        <v>0.40881</v>
      </c>
      <c r="I54" s="167">
        <f t="shared" si="1"/>
        <v>0.40881</v>
      </c>
      <c r="J54" s="166">
        <v>0</v>
      </c>
      <c r="K54" s="167">
        <f t="shared" si="2"/>
        <v>0</v>
      </c>
      <c r="O54" s="159">
        <v>2</v>
      </c>
      <c r="AA54" s="132">
        <v>1</v>
      </c>
      <c r="AB54" s="132">
        <v>1</v>
      </c>
      <c r="AC54" s="132">
        <v>1</v>
      </c>
      <c r="AZ54" s="132">
        <v>1</v>
      </c>
      <c r="BA54" s="132">
        <f t="shared" si="3"/>
        <v>0</v>
      </c>
      <c r="BB54" s="132">
        <f t="shared" si="4"/>
        <v>0</v>
      </c>
      <c r="BC54" s="132">
        <f t="shared" si="5"/>
        <v>0</v>
      </c>
      <c r="BD54" s="132">
        <f t="shared" si="6"/>
        <v>0</v>
      </c>
      <c r="BE54" s="132">
        <f t="shared" si="7"/>
        <v>0</v>
      </c>
      <c r="CA54" s="159">
        <v>1</v>
      </c>
      <c r="CB54" s="159">
        <v>1</v>
      </c>
    </row>
    <row r="55" spans="1:80" ht="12.75">
      <c r="A55" s="160">
        <v>21</v>
      </c>
      <c r="B55" s="161" t="s">
        <v>155</v>
      </c>
      <c r="C55" s="162" t="s">
        <v>156</v>
      </c>
      <c r="D55" s="163" t="s">
        <v>154</v>
      </c>
      <c r="E55" s="164">
        <v>17</v>
      </c>
      <c r="F55" s="197">
        <v>0</v>
      </c>
      <c r="G55" s="165">
        <f t="shared" si="0"/>
        <v>0</v>
      </c>
      <c r="H55" s="166">
        <v>0.00025</v>
      </c>
      <c r="I55" s="167">
        <f t="shared" si="1"/>
        <v>0.00425</v>
      </c>
      <c r="J55" s="166">
        <v>0</v>
      </c>
      <c r="K55" s="167">
        <f t="shared" si="2"/>
        <v>0</v>
      </c>
      <c r="O55" s="159">
        <v>2</v>
      </c>
      <c r="AA55" s="132">
        <v>1</v>
      </c>
      <c r="AB55" s="132">
        <v>1</v>
      </c>
      <c r="AC55" s="132">
        <v>1</v>
      </c>
      <c r="AZ55" s="132">
        <v>1</v>
      </c>
      <c r="BA55" s="132">
        <f t="shared" si="3"/>
        <v>0</v>
      </c>
      <c r="BB55" s="132">
        <f t="shared" si="4"/>
        <v>0</v>
      </c>
      <c r="BC55" s="132">
        <f t="shared" si="5"/>
        <v>0</v>
      </c>
      <c r="BD55" s="132">
        <f t="shared" si="6"/>
        <v>0</v>
      </c>
      <c r="BE55" s="132">
        <f t="shared" si="7"/>
        <v>0</v>
      </c>
      <c r="CA55" s="159">
        <v>1</v>
      </c>
      <c r="CB55" s="159">
        <v>1</v>
      </c>
    </row>
    <row r="56" spans="1:80" ht="12.75">
      <c r="A56" s="160">
        <v>22</v>
      </c>
      <c r="B56" s="161" t="s">
        <v>202</v>
      </c>
      <c r="C56" s="162" t="s">
        <v>203</v>
      </c>
      <c r="D56" s="163" t="s">
        <v>130</v>
      </c>
      <c r="E56" s="164">
        <v>495.5</v>
      </c>
      <c r="F56" s="197">
        <v>0</v>
      </c>
      <c r="G56" s="165">
        <f t="shared" si="0"/>
        <v>0</v>
      </c>
      <c r="H56" s="166">
        <v>0</v>
      </c>
      <c r="I56" s="167">
        <f t="shared" si="1"/>
        <v>0</v>
      </c>
      <c r="J56" s="166">
        <v>0</v>
      </c>
      <c r="K56" s="167">
        <f t="shared" si="2"/>
        <v>0</v>
      </c>
      <c r="O56" s="159">
        <v>2</v>
      </c>
      <c r="AA56" s="132">
        <v>1</v>
      </c>
      <c r="AB56" s="132">
        <v>1</v>
      </c>
      <c r="AC56" s="132">
        <v>1</v>
      </c>
      <c r="AZ56" s="132">
        <v>1</v>
      </c>
      <c r="BA56" s="132">
        <f t="shared" si="3"/>
        <v>0</v>
      </c>
      <c r="BB56" s="132">
        <f t="shared" si="4"/>
        <v>0</v>
      </c>
      <c r="BC56" s="132">
        <f t="shared" si="5"/>
        <v>0</v>
      </c>
      <c r="BD56" s="132">
        <f t="shared" si="6"/>
        <v>0</v>
      </c>
      <c r="BE56" s="132">
        <f t="shared" si="7"/>
        <v>0</v>
      </c>
      <c r="CA56" s="159">
        <v>1</v>
      </c>
      <c r="CB56" s="159">
        <v>1</v>
      </c>
    </row>
    <row r="57" spans="1:80" ht="12.75">
      <c r="A57" s="160">
        <v>23</v>
      </c>
      <c r="B57" s="161" t="s">
        <v>157</v>
      </c>
      <c r="C57" s="162" t="s">
        <v>158</v>
      </c>
      <c r="D57" s="163" t="s">
        <v>154</v>
      </c>
      <c r="E57" s="164">
        <v>25</v>
      </c>
      <c r="F57" s="197">
        <v>0</v>
      </c>
      <c r="G57" s="165">
        <f t="shared" si="0"/>
        <v>0</v>
      </c>
      <c r="H57" s="166">
        <v>2E-05</v>
      </c>
      <c r="I57" s="167">
        <f t="shared" si="1"/>
        <v>0.0005</v>
      </c>
      <c r="J57" s="166">
        <v>0</v>
      </c>
      <c r="K57" s="167">
        <f t="shared" si="2"/>
        <v>0</v>
      </c>
      <c r="O57" s="159">
        <v>2</v>
      </c>
      <c r="AA57" s="132">
        <v>1</v>
      </c>
      <c r="AB57" s="132">
        <v>1</v>
      </c>
      <c r="AC57" s="132">
        <v>1</v>
      </c>
      <c r="AZ57" s="132">
        <v>1</v>
      </c>
      <c r="BA57" s="132">
        <f t="shared" si="3"/>
        <v>0</v>
      </c>
      <c r="BB57" s="132">
        <f t="shared" si="4"/>
        <v>0</v>
      </c>
      <c r="BC57" s="132">
        <f t="shared" si="5"/>
        <v>0</v>
      </c>
      <c r="BD57" s="132">
        <f t="shared" si="6"/>
        <v>0</v>
      </c>
      <c r="BE57" s="132">
        <f t="shared" si="7"/>
        <v>0</v>
      </c>
      <c r="CA57" s="159">
        <v>1</v>
      </c>
      <c r="CB57" s="159">
        <v>1</v>
      </c>
    </row>
    <row r="58" spans="1:80" ht="12.75">
      <c r="A58" s="160">
        <v>24</v>
      </c>
      <c r="B58" s="161" t="s">
        <v>159</v>
      </c>
      <c r="C58" s="162" t="s">
        <v>160</v>
      </c>
      <c r="D58" s="163" t="s">
        <v>139</v>
      </c>
      <c r="E58" s="164">
        <v>17</v>
      </c>
      <c r="F58" s="197">
        <v>0</v>
      </c>
      <c r="G58" s="165">
        <f t="shared" si="0"/>
        <v>0</v>
      </c>
      <c r="H58" s="166">
        <v>2.13196</v>
      </c>
      <c r="I58" s="167">
        <f t="shared" si="1"/>
        <v>36.24332</v>
      </c>
      <c r="J58" s="166">
        <v>0</v>
      </c>
      <c r="K58" s="167">
        <f t="shared" si="2"/>
        <v>0</v>
      </c>
      <c r="O58" s="159">
        <v>2</v>
      </c>
      <c r="AA58" s="132">
        <v>1</v>
      </c>
      <c r="AB58" s="132">
        <v>1</v>
      </c>
      <c r="AC58" s="132">
        <v>1</v>
      </c>
      <c r="AZ58" s="132">
        <v>1</v>
      </c>
      <c r="BA58" s="132">
        <f t="shared" si="3"/>
        <v>0</v>
      </c>
      <c r="BB58" s="132">
        <f t="shared" si="4"/>
        <v>0</v>
      </c>
      <c r="BC58" s="132">
        <f t="shared" si="5"/>
        <v>0</v>
      </c>
      <c r="BD58" s="132">
        <f t="shared" si="6"/>
        <v>0</v>
      </c>
      <c r="BE58" s="132">
        <f t="shared" si="7"/>
        <v>0</v>
      </c>
      <c r="CA58" s="159">
        <v>1</v>
      </c>
      <c r="CB58" s="159">
        <v>1</v>
      </c>
    </row>
    <row r="59" spans="1:80" ht="22.5">
      <c r="A59" s="160">
        <v>25</v>
      </c>
      <c r="B59" s="161" t="s">
        <v>179</v>
      </c>
      <c r="C59" s="162" t="s">
        <v>204</v>
      </c>
      <c r="D59" s="163" t="s">
        <v>139</v>
      </c>
      <c r="E59" s="164">
        <v>17</v>
      </c>
      <c r="F59" s="197">
        <v>0</v>
      </c>
      <c r="G59" s="165">
        <f t="shared" si="0"/>
        <v>0</v>
      </c>
      <c r="H59" s="166">
        <v>0.00702</v>
      </c>
      <c r="I59" s="167">
        <f t="shared" si="1"/>
        <v>0.11934</v>
      </c>
      <c r="J59" s="166">
        <v>0</v>
      </c>
      <c r="K59" s="167">
        <f t="shared" si="2"/>
        <v>0</v>
      </c>
      <c r="O59" s="159">
        <v>2</v>
      </c>
      <c r="AA59" s="132">
        <v>1</v>
      </c>
      <c r="AB59" s="132">
        <v>0</v>
      </c>
      <c r="AC59" s="132">
        <v>0</v>
      </c>
      <c r="AZ59" s="132">
        <v>1</v>
      </c>
      <c r="BA59" s="132">
        <f t="shared" si="3"/>
        <v>0</v>
      </c>
      <c r="BB59" s="132">
        <f t="shared" si="4"/>
        <v>0</v>
      </c>
      <c r="BC59" s="132">
        <f t="shared" si="5"/>
        <v>0</v>
      </c>
      <c r="BD59" s="132">
        <f t="shared" si="6"/>
        <v>0</v>
      </c>
      <c r="BE59" s="132">
        <f t="shared" si="7"/>
        <v>0</v>
      </c>
      <c r="CA59" s="159">
        <v>1</v>
      </c>
      <c r="CB59" s="159">
        <v>0</v>
      </c>
    </row>
    <row r="60" spans="1:80" ht="12.75">
      <c r="A60" s="160">
        <v>26</v>
      </c>
      <c r="B60" s="161" t="s">
        <v>205</v>
      </c>
      <c r="C60" s="162" t="s">
        <v>206</v>
      </c>
      <c r="D60" s="163" t="s">
        <v>104</v>
      </c>
      <c r="E60" s="164">
        <v>123.3947</v>
      </c>
      <c r="F60" s="197">
        <v>0</v>
      </c>
      <c r="G60" s="165">
        <f t="shared" si="0"/>
        <v>0</v>
      </c>
      <c r="H60" s="166">
        <v>2.525</v>
      </c>
      <c r="I60" s="167">
        <f t="shared" si="1"/>
        <v>311.5716175</v>
      </c>
      <c r="J60" s="166">
        <v>0</v>
      </c>
      <c r="K60" s="167">
        <f t="shared" si="2"/>
        <v>0</v>
      </c>
      <c r="O60" s="159">
        <v>2</v>
      </c>
      <c r="AA60" s="132">
        <v>1</v>
      </c>
      <c r="AB60" s="132">
        <v>1</v>
      </c>
      <c r="AC60" s="132">
        <v>1</v>
      </c>
      <c r="AZ60" s="132">
        <v>1</v>
      </c>
      <c r="BA60" s="132">
        <f t="shared" si="3"/>
        <v>0</v>
      </c>
      <c r="BB60" s="132">
        <f t="shared" si="4"/>
        <v>0</v>
      </c>
      <c r="BC60" s="132">
        <f t="shared" si="5"/>
        <v>0</v>
      </c>
      <c r="BD60" s="132">
        <f t="shared" si="6"/>
        <v>0</v>
      </c>
      <c r="BE60" s="132">
        <f t="shared" si="7"/>
        <v>0</v>
      </c>
      <c r="CA60" s="159">
        <v>1</v>
      </c>
      <c r="CB60" s="159">
        <v>1</v>
      </c>
    </row>
    <row r="61" spans="1:15" ht="12.75">
      <c r="A61" s="168"/>
      <c r="B61" s="172"/>
      <c r="C61" s="307" t="s">
        <v>207</v>
      </c>
      <c r="D61" s="308"/>
      <c r="E61" s="173">
        <v>123.3947</v>
      </c>
      <c r="F61" s="198"/>
      <c r="G61" s="174"/>
      <c r="H61" s="175"/>
      <c r="I61" s="170"/>
      <c r="J61" s="176"/>
      <c r="K61" s="170"/>
      <c r="M61" s="171" t="s">
        <v>207</v>
      </c>
      <c r="O61" s="159"/>
    </row>
    <row r="62" spans="1:80" ht="22.5">
      <c r="A62" s="160">
        <v>27</v>
      </c>
      <c r="B62" s="161" t="s">
        <v>180</v>
      </c>
      <c r="C62" s="162" t="s">
        <v>208</v>
      </c>
      <c r="D62" s="163" t="s">
        <v>139</v>
      </c>
      <c r="E62" s="164">
        <v>17</v>
      </c>
      <c r="F62" s="197">
        <v>0</v>
      </c>
      <c r="G62" s="165">
        <f aca="true" t="shared" si="8" ref="G62:G72">E62*F62</f>
        <v>0</v>
      </c>
      <c r="H62" s="166">
        <v>0.0045</v>
      </c>
      <c r="I62" s="167">
        <f aca="true" t="shared" si="9" ref="I62:I72">E62*H62</f>
        <v>0.0765</v>
      </c>
      <c r="J62" s="166"/>
      <c r="K62" s="167">
        <f aca="true" t="shared" si="10" ref="K62:K72">E62*J62</f>
        <v>0</v>
      </c>
      <c r="O62" s="159">
        <v>2</v>
      </c>
      <c r="AA62" s="132">
        <v>3</v>
      </c>
      <c r="AB62" s="132">
        <v>1</v>
      </c>
      <c r="AC62" s="132">
        <v>28697410</v>
      </c>
      <c r="AZ62" s="132">
        <v>1</v>
      </c>
      <c r="BA62" s="132">
        <f aca="true" t="shared" si="11" ref="BA62:BA72">IF(AZ62=1,G62,0)</f>
        <v>0</v>
      </c>
      <c r="BB62" s="132">
        <f aca="true" t="shared" si="12" ref="BB62:BB72">IF(AZ62=2,G62,0)</f>
        <v>0</v>
      </c>
      <c r="BC62" s="132">
        <f aca="true" t="shared" si="13" ref="BC62:BC72">IF(AZ62=3,G62,0)</f>
        <v>0</v>
      </c>
      <c r="BD62" s="132">
        <f aca="true" t="shared" si="14" ref="BD62:BD72">IF(AZ62=4,G62,0)</f>
        <v>0</v>
      </c>
      <c r="BE62" s="132">
        <f aca="true" t="shared" si="15" ref="BE62:BE72">IF(AZ62=5,G62,0)</f>
        <v>0</v>
      </c>
      <c r="CA62" s="159">
        <v>3</v>
      </c>
      <c r="CB62" s="159">
        <v>1</v>
      </c>
    </row>
    <row r="63" spans="1:80" ht="12.75">
      <c r="A63" s="160">
        <v>28</v>
      </c>
      <c r="B63" s="161" t="s">
        <v>161</v>
      </c>
      <c r="C63" s="162" t="s">
        <v>162</v>
      </c>
      <c r="D63" s="163" t="s">
        <v>139</v>
      </c>
      <c r="E63" s="164">
        <v>7</v>
      </c>
      <c r="F63" s="197">
        <v>0</v>
      </c>
      <c r="G63" s="165">
        <f t="shared" si="8"/>
        <v>0</v>
      </c>
      <c r="H63" s="166">
        <v>0.04</v>
      </c>
      <c r="I63" s="167">
        <f t="shared" si="9"/>
        <v>0.28</v>
      </c>
      <c r="J63" s="166"/>
      <c r="K63" s="167">
        <f t="shared" si="10"/>
        <v>0</v>
      </c>
      <c r="O63" s="159">
        <v>2</v>
      </c>
      <c r="AA63" s="132">
        <v>3</v>
      </c>
      <c r="AB63" s="132">
        <v>1</v>
      </c>
      <c r="AC63" s="132" t="s">
        <v>161</v>
      </c>
      <c r="AZ63" s="132">
        <v>1</v>
      </c>
      <c r="BA63" s="132">
        <f t="shared" si="11"/>
        <v>0</v>
      </c>
      <c r="BB63" s="132">
        <f t="shared" si="12"/>
        <v>0</v>
      </c>
      <c r="BC63" s="132">
        <f t="shared" si="13"/>
        <v>0</v>
      </c>
      <c r="BD63" s="132">
        <f t="shared" si="14"/>
        <v>0</v>
      </c>
      <c r="BE63" s="132">
        <f t="shared" si="15"/>
        <v>0</v>
      </c>
      <c r="CA63" s="159">
        <v>3</v>
      </c>
      <c r="CB63" s="159">
        <v>1</v>
      </c>
    </row>
    <row r="64" spans="1:80" ht="12.75">
      <c r="A64" s="160">
        <v>29</v>
      </c>
      <c r="B64" s="161" t="s">
        <v>163</v>
      </c>
      <c r="C64" s="162" t="s">
        <v>164</v>
      </c>
      <c r="D64" s="163" t="s">
        <v>139</v>
      </c>
      <c r="E64" s="164">
        <v>4</v>
      </c>
      <c r="F64" s="197">
        <v>0</v>
      </c>
      <c r="G64" s="165">
        <f t="shared" si="8"/>
        <v>0</v>
      </c>
      <c r="H64" s="166">
        <v>0.054</v>
      </c>
      <c r="I64" s="167">
        <f t="shared" si="9"/>
        <v>0.216</v>
      </c>
      <c r="J64" s="166"/>
      <c r="K64" s="167">
        <f t="shared" si="10"/>
        <v>0</v>
      </c>
      <c r="O64" s="159">
        <v>2</v>
      </c>
      <c r="AA64" s="132">
        <v>3</v>
      </c>
      <c r="AB64" s="132">
        <v>1</v>
      </c>
      <c r="AC64" s="132" t="s">
        <v>163</v>
      </c>
      <c r="AZ64" s="132">
        <v>1</v>
      </c>
      <c r="BA64" s="132">
        <f t="shared" si="11"/>
        <v>0</v>
      </c>
      <c r="BB64" s="132">
        <f t="shared" si="12"/>
        <v>0</v>
      </c>
      <c r="BC64" s="132">
        <f t="shared" si="13"/>
        <v>0</v>
      </c>
      <c r="BD64" s="132">
        <f t="shared" si="14"/>
        <v>0</v>
      </c>
      <c r="BE64" s="132">
        <f t="shared" si="15"/>
        <v>0</v>
      </c>
      <c r="CA64" s="159">
        <v>3</v>
      </c>
      <c r="CB64" s="159">
        <v>1</v>
      </c>
    </row>
    <row r="65" spans="1:80" ht="12.75">
      <c r="A65" s="160">
        <v>30</v>
      </c>
      <c r="B65" s="161" t="s">
        <v>165</v>
      </c>
      <c r="C65" s="162" t="s">
        <v>166</v>
      </c>
      <c r="D65" s="163" t="s">
        <v>139</v>
      </c>
      <c r="E65" s="164">
        <v>6</v>
      </c>
      <c r="F65" s="197">
        <v>0</v>
      </c>
      <c r="G65" s="165">
        <f t="shared" si="8"/>
        <v>0</v>
      </c>
      <c r="H65" s="166">
        <v>0.068</v>
      </c>
      <c r="I65" s="167">
        <f t="shared" si="9"/>
        <v>0.40800000000000003</v>
      </c>
      <c r="J65" s="166"/>
      <c r="K65" s="167">
        <f t="shared" si="10"/>
        <v>0</v>
      </c>
      <c r="O65" s="159">
        <v>2</v>
      </c>
      <c r="AA65" s="132">
        <v>3</v>
      </c>
      <c r="AB65" s="132">
        <v>1</v>
      </c>
      <c r="AC65" s="132" t="s">
        <v>165</v>
      </c>
      <c r="AZ65" s="132">
        <v>1</v>
      </c>
      <c r="BA65" s="132">
        <f t="shared" si="11"/>
        <v>0</v>
      </c>
      <c r="BB65" s="132">
        <f t="shared" si="12"/>
        <v>0</v>
      </c>
      <c r="BC65" s="132">
        <f t="shared" si="13"/>
        <v>0</v>
      </c>
      <c r="BD65" s="132">
        <f t="shared" si="14"/>
        <v>0</v>
      </c>
      <c r="BE65" s="132">
        <f t="shared" si="15"/>
        <v>0</v>
      </c>
      <c r="CA65" s="159">
        <v>3</v>
      </c>
      <c r="CB65" s="159">
        <v>1</v>
      </c>
    </row>
    <row r="66" spans="1:80" ht="12.75">
      <c r="A66" s="160">
        <v>31</v>
      </c>
      <c r="B66" s="161" t="s">
        <v>167</v>
      </c>
      <c r="C66" s="162" t="s">
        <v>168</v>
      </c>
      <c r="D66" s="163" t="s">
        <v>139</v>
      </c>
      <c r="E66" s="164">
        <v>17</v>
      </c>
      <c r="F66" s="197">
        <v>0</v>
      </c>
      <c r="G66" s="165">
        <f t="shared" si="8"/>
        <v>0</v>
      </c>
      <c r="H66" s="166">
        <v>0.585</v>
      </c>
      <c r="I66" s="167">
        <f t="shared" si="9"/>
        <v>9.945</v>
      </c>
      <c r="J66" s="166"/>
      <c r="K66" s="167">
        <f t="shared" si="10"/>
        <v>0</v>
      </c>
      <c r="O66" s="159">
        <v>2</v>
      </c>
      <c r="AA66" s="132">
        <v>3</v>
      </c>
      <c r="AB66" s="132">
        <v>1</v>
      </c>
      <c r="AC66" s="132" t="s">
        <v>167</v>
      </c>
      <c r="AZ66" s="132">
        <v>1</v>
      </c>
      <c r="BA66" s="132">
        <f t="shared" si="11"/>
        <v>0</v>
      </c>
      <c r="BB66" s="132">
        <f t="shared" si="12"/>
        <v>0</v>
      </c>
      <c r="BC66" s="132">
        <f t="shared" si="13"/>
        <v>0</v>
      </c>
      <c r="BD66" s="132">
        <f t="shared" si="14"/>
        <v>0</v>
      </c>
      <c r="BE66" s="132">
        <f t="shared" si="15"/>
        <v>0</v>
      </c>
      <c r="CA66" s="159">
        <v>3</v>
      </c>
      <c r="CB66" s="159">
        <v>1</v>
      </c>
    </row>
    <row r="67" spans="1:80" ht="12.75">
      <c r="A67" s="160">
        <v>32</v>
      </c>
      <c r="B67" s="161" t="s">
        <v>169</v>
      </c>
      <c r="C67" s="162" t="s">
        <v>170</v>
      </c>
      <c r="D67" s="163" t="s">
        <v>139</v>
      </c>
      <c r="E67" s="164">
        <v>10</v>
      </c>
      <c r="F67" s="197">
        <v>0</v>
      </c>
      <c r="G67" s="165">
        <f t="shared" si="8"/>
        <v>0</v>
      </c>
      <c r="H67" s="166">
        <v>0.25</v>
      </c>
      <c r="I67" s="167">
        <f t="shared" si="9"/>
        <v>2.5</v>
      </c>
      <c r="J67" s="166"/>
      <c r="K67" s="167">
        <f t="shared" si="10"/>
        <v>0</v>
      </c>
      <c r="O67" s="159">
        <v>2</v>
      </c>
      <c r="AA67" s="132">
        <v>3</v>
      </c>
      <c r="AB67" s="132">
        <v>1</v>
      </c>
      <c r="AC67" s="132" t="s">
        <v>169</v>
      </c>
      <c r="AZ67" s="132">
        <v>1</v>
      </c>
      <c r="BA67" s="132">
        <f t="shared" si="11"/>
        <v>0</v>
      </c>
      <c r="BB67" s="132">
        <f t="shared" si="12"/>
        <v>0</v>
      </c>
      <c r="BC67" s="132">
        <f t="shared" si="13"/>
        <v>0</v>
      </c>
      <c r="BD67" s="132">
        <f t="shared" si="14"/>
        <v>0</v>
      </c>
      <c r="BE67" s="132">
        <f t="shared" si="15"/>
        <v>0</v>
      </c>
      <c r="CA67" s="159">
        <v>3</v>
      </c>
      <c r="CB67" s="159">
        <v>1</v>
      </c>
    </row>
    <row r="68" spans="1:80" ht="12.75">
      <c r="A68" s="160">
        <v>33</v>
      </c>
      <c r="B68" s="161" t="s">
        <v>171</v>
      </c>
      <c r="C68" s="162" t="s">
        <v>172</v>
      </c>
      <c r="D68" s="163" t="s">
        <v>139</v>
      </c>
      <c r="E68" s="164">
        <v>10</v>
      </c>
      <c r="F68" s="197"/>
      <c r="G68" s="165">
        <f t="shared" si="8"/>
        <v>0</v>
      </c>
      <c r="H68" s="166">
        <v>0.5</v>
      </c>
      <c r="I68" s="167">
        <f t="shared" si="9"/>
        <v>5</v>
      </c>
      <c r="J68" s="166"/>
      <c r="K68" s="167">
        <f t="shared" si="10"/>
        <v>0</v>
      </c>
      <c r="O68" s="159">
        <v>2</v>
      </c>
      <c r="AA68" s="132">
        <v>3</v>
      </c>
      <c r="AB68" s="132">
        <v>1</v>
      </c>
      <c r="AC68" s="132" t="s">
        <v>171</v>
      </c>
      <c r="AZ68" s="132">
        <v>1</v>
      </c>
      <c r="BA68" s="132">
        <f t="shared" si="11"/>
        <v>0</v>
      </c>
      <c r="BB68" s="132">
        <f t="shared" si="12"/>
        <v>0</v>
      </c>
      <c r="BC68" s="132">
        <f t="shared" si="13"/>
        <v>0</v>
      </c>
      <c r="BD68" s="132">
        <f t="shared" si="14"/>
        <v>0</v>
      </c>
      <c r="BE68" s="132">
        <f t="shared" si="15"/>
        <v>0</v>
      </c>
      <c r="CA68" s="159">
        <v>3</v>
      </c>
      <c r="CB68" s="159">
        <v>1</v>
      </c>
    </row>
    <row r="69" spans="1:80" ht="12.75">
      <c r="A69" s="160">
        <v>34</v>
      </c>
      <c r="B69" s="161" t="s">
        <v>173</v>
      </c>
      <c r="C69" s="162" t="s">
        <v>174</v>
      </c>
      <c r="D69" s="163" t="s">
        <v>139</v>
      </c>
      <c r="E69" s="164">
        <v>20</v>
      </c>
      <c r="F69" s="197"/>
      <c r="G69" s="165">
        <f t="shared" si="8"/>
        <v>0</v>
      </c>
      <c r="H69" s="166">
        <v>1</v>
      </c>
      <c r="I69" s="167">
        <f t="shared" si="9"/>
        <v>20</v>
      </c>
      <c r="J69" s="166"/>
      <c r="K69" s="167">
        <f t="shared" si="10"/>
        <v>0</v>
      </c>
      <c r="O69" s="159">
        <v>2</v>
      </c>
      <c r="AA69" s="132">
        <v>3</v>
      </c>
      <c r="AB69" s="132">
        <v>1</v>
      </c>
      <c r="AC69" s="132" t="s">
        <v>173</v>
      </c>
      <c r="AZ69" s="132">
        <v>1</v>
      </c>
      <c r="BA69" s="132">
        <f t="shared" si="11"/>
        <v>0</v>
      </c>
      <c r="BB69" s="132">
        <f t="shared" si="12"/>
        <v>0</v>
      </c>
      <c r="BC69" s="132">
        <f t="shared" si="13"/>
        <v>0</v>
      </c>
      <c r="BD69" s="132">
        <f t="shared" si="14"/>
        <v>0</v>
      </c>
      <c r="BE69" s="132">
        <f t="shared" si="15"/>
        <v>0</v>
      </c>
      <c r="CA69" s="159">
        <v>3</v>
      </c>
      <c r="CB69" s="159">
        <v>1</v>
      </c>
    </row>
    <row r="70" spans="1:80" ht="12.75">
      <c r="A70" s="160">
        <v>35</v>
      </c>
      <c r="B70" s="161" t="s">
        <v>175</v>
      </c>
      <c r="C70" s="162" t="s">
        <v>176</v>
      </c>
      <c r="D70" s="163" t="s">
        <v>139</v>
      </c>
      <c r="E70" s="164">
        <v>17</v>
      </c>
      <c r="F70" s="197"/>
      <c r="G70" s="165">
        <f t="shared" si="8"/>
        <v>0</v>
      </c>
      <c r="H70" s="166">
        <v>1.6</v>
      </c>
      <c r="I70" s="167">
        <f t="shared" si="9"/>
        <v>27.200000000000003</v>
      </c>
      <c r="J70" s="166"/>
      <c r="K70" s="167">
        <f t="shared" si="10"/>
        <v>0</v>
      </c>
      <c r="O70" s="159">
        <v>2</v>
      </c>
      <c r="AA70" s="132">
        <v>3</v>
      </c>
      <c r="AB70" s="132">
        <v>1</v>
      </c>
      <c r="AC70" s="132" t="s">
        <v>175</v>
      </c>
      <c r="AZ70" s="132">
        <v>1</v>
      </c>
      <c r="BA70" s="132">
        <f t="shared" si="11"/>
        <v>0</v>
      </c>
      <c r="BB70" s="132">
        <f t="shared" si="12"/>
        <v>0</v>
      </c>
      <c r="BC70" s="132">
        <f t="shared" si="13"/>
        <v>0</v>
      </c>
      <c r="BD70" s="132">
        <f t="shared" si="14"/>
        <v>0</v>
      </c>
      <c r="BE70" s="132">
        <f t="shared" si="15"/>
        <v>0</v>
      </c>
      <c r="CA70" s="159">
        <v>3</v>
      </c>
      <c r="CB70" s="159">
        <v>1</v>
      </c>
    </row>
    <row r="71" spans="1:80" ht="12.75">
      <c r="A71" s="160">
        <v>36</v>
      </c>
      <c r="B71" s="161" t="s">
        <v>177</v>
      </c>
      <c r="C71" s="162" t="s">
        <v>178</v>
      </c>
      <c r="D71" s="163" t="s">
        <v>139</v>
      </c>
      <c r="E71" s="164">
        <v>57</v>
      </c>
      <c r="F71" s="197"/>
      <c r="G71" s="165">
        <f t="shared" si="8"/>
        <v>0</v>
      </c>
      <c r="H71" s="166">
        <v>0.002</v>
      </c>
      <c r="I71" s="167">
        <f t="shared" si="9"/>
        <v>0.114</v>
      </c>
      <c r="J71" s="166"/>
      <c r="K71" s="167">
        <f t="shared" si="10"/>
        <v>0</v>
      </c>
      <c r="O71" s="159">
        <v>2</v>
      </c>
      <c r="AA71" s="132">
        <v>3</v>
      </c>
      <c r="AB71" s="132">
        <v>1</v>
      </c>
      <c r="AC71" s="132" t="s">
        <v>177</v>
      </c>
      <c r="AZ71" s="132">
        <v>1</v>
      </c>
      <c r="BA71" s="132">
        <f t="shared" si="11"/>
        <v>0</v>
      </c>
      <c r="BB71" s="132">
        <f t="shared" si="12"/>
        <v>0</v>
      </c>
      <c r="BC71" s="132">
        <f t="shared" si="13"/>
        <v>0</v>
      </c>
      <c r="BD71" s="132">
        <f t="shared" si="14"/>
        <v>0</v>
      </c>
      <c r="BE71" s="132">
        <f t="shared" si="15"/>
        <v>0</v>
      </c>
      <c r="CA71" s="159">
        <v>3</v>
      </c>
      <c r="CB71" s="159">
        <v>1</v>
      </c>
    </row>
    <row r="72" spans="1:80" ht="12.75">
      <c r="A72" s="160">
        <v>37</v>
      </c>
      <c r="B72" s="161" t="s">
        <v>209</v>
      </c>
      <c r="C72" s="162" t="s">
        <v>210</v>
      </c>
      <c r="D72" s="163" t="s">
        <v>130</v>
      </c>
      <c r="E72" s="164">
        <v>500.455</v>
      </c>
      <c r="F72" s="197">
        <v>0</v>
      </c>
      <c r="G72" s="165">
        <f t="shared" si="8"/>
        <v>0</v>
      </c>
      <c r="H72" s="166">
        <v>0.073</v>
      </c>
      <c r="I72" s="167">
        <f t="shared" si="9"/>
        <v>36.533215</v>
      </c>
      <c r="J72" s="166"/>
      <c r="K72" s="167">
        <f t="shared" si="10"/>
        <v>0</v>
      </c>
      <c r="O72" s="159">
        <v>2</v>
      </c>
      <c r="AA72" s="132">
        <v>3</v>
      </c>
      <c r="AB72" s="132">
        <v>1</v>
      </c>
      <c r="AC72" s="132" t="s">
        <v>209</v>
      </c>
      <c r="AZ72" s="132">
        <v>1</v>
      </c>
      <c r="BA72" s="132">
        <f t="shared" si="11"/>
        <v>0</v>
      </c>
      <c r="BB72" s="132">
        <f t="shared" si="12"/>
        <v>0</v>
      </c>
      <c r="BC72" s="132">
        <f t="shared" si="13"/>
        <v>0</v>
      </c>
      <c r="BD72" s="132">
        <f t="shared" si="14"/>
        <v>0</v>
      </c>
      <c r="BE72" s="132">
        <f t="shared" si="15"/>
        <v>0</v>
      </c>
      <c r="CA72" s="159">
        <v>3</v>
      </c>
      <c r="CB72" s="159">
        <v>1</v>
      </c>
    </row>
    <row r="73" spans="1:15" ht="12.75">
      <c r="A73" s="168"/>
      <c r="B73" s="172"/>
      <c r="C73" s="307" t="s">
        <v>211</v>
      </c>
      <c r="D73" s="308"/>
      <c r="E73" s="173">
        <v>495.5</v>
      </c>
      <c r="F73" s="198"/>
      <c r="G73" s="174"/>
      <c r="H73" s="175"/>
      <c r="I73" s="170"/>
      <c r="J73" s="176"/>
      <c r="K73" s="170"/>
      <c r="M73" s="171" t="s">
        <v>211</v>
      </c>
      <c r="O73" s="159"/>
    </row>
    <row r="74" spans="1:15" ht="12.75">
      <c r="A74" s="168"/>
      <c r="B74" s="172"/>
      <c r="C74" s="307" t="s">
        <v>212</v>
      </c>
      <c r="D74" s="308"/>
      <c r="E74" s="173">
        <v>4.955</v>
      </c>
      <c r="F74" s="198"/>
      <c r="G74" s="174"/>
      <c r="H74" s="175"/>
      <c r="I74" s="170"/>
      <c r="J74" s="176"/>
      <c r="K74" s="170"/>
      <c r="M74" s="171" t="s">
        <v>212</v>
      </c>
      <c r="O74" s="159"/>
    </row>
    <row r="75" spans="1:80" ht="12.75">
      <c r="A75" s="160">
        <v>38</v>
      </c>
      <c r="B75" s="161" t="s">
        <v>213</v>
      </c>
      <c r="C75" s="162" t="s">
        <v>214</v>
      </c>
      <c r="D75" s="163" t="s">
        <v>139</v>
      </c>
      <c r="E75" s="164">
        <v>25</v>
      </c>
      <c r="F75" s="197">
        <v>0</v>
      </c>
      <c r="G75" s="165">
        <f>E75*F75</f>
        <v>0</v>
      </c>
      <c r="H75" s="166">
        <v>0.06</v>
      </c>
      <c r="I75" s="167">
        <f>E75*H75</f>
        <v>1.5</v>
      </c>
      <c r="J75" s="166"/>
      <c r="K75" s="167">
        <f>E75*J75</f>
        <v>0</v>
      </c>
      <c r="O75" s="159">
        <v>2</v>
      </c>
      <c r="AA75" s="132">
        <v>3</v>
      </c>
      <c r="AB75" s="132">
        <v>1</v>
      </c>
      <c r="AC75" s="132">
        <v>59711553</v>
      </c>
      <c r="AZ75" s="132">
        <v>1</v>
      </c>
      <c r="BA75" s="132">
        <f>IF(AZ75=1,G75,0)</f>
        <v>0</v>
      </c>
      <c r="BB75" s="132">
        <f>IF(AZ75=2,G75,0)</f>
        <v>0</v>
      </c>
      <c r="BC75" s="132">
        <f>IF(AZ75=3,G75,0)</f>
        <v>0</v>
      </c>
      <c r="BD75" s="132">
        <f>IF(AZ75=4,G75,0)</f>
        <v>0</v>
      </c>
      <c r="BE75" s="132">
        <f>IF(AZ75=5,G75,0)</f>
        <v>0</v>
      </c>
      <c r="CA75" s="159">
        <v>3</v>
      </c>
      <c r="CB75" s="159">
        <v>1</v>
      </c>
    </row>
    <row r="76" spans="1:57" ht="12.75">
      <c r="A76" s="177"/>
      <c r="B76" s="178" t="s">
        <v>86</v>
      </c>
      <c r="C76" s="179" t="s">
        <v>138</v>
      </c>
      <c r="D76" s="180"/>
      <c r="E76" s="181"/>
      <c r="F76" s="182"/>
      <c r="G76" s="183">
        <f>SUM(G51:G75)</f>
        <v>0</v>
      </c>
      <c r="H76" s="184"/>
      <c r="I76" s="185">
        <f>SUM(I51:I75)</f>
        <v>452.14212249999997</v>
      </c>
      <c r="J76" s="184"/>
      <c r="K76" s="185">
        <f>SUM(K51:K75)</f>
        <v>0</v>
      </c>
      <c r="O76" s="159">
        <v>4</v>
      </c>
      <c r="BA76" s="186">
        <f>SUM(BA51:BA75)</f>
        <v>0</v>
      </c>
      <c r="BB76" s="186">
        <f>SUM(BB51:BB75)</f>
        <v>0</v>
      </c>
      <c r="BC76" s="186">
        <f>SUM(BC51:BC75)</f>
        <v>0</v>
      </c>
      <c r="BD76" s="186">
        <f>SUM(BD51:BD75)</f>
        <v>0</v>
      </c>
      <c r="BE76" s="186">
        <f>SUM(BE51:BE75)</f>
        <v>0</v>
      </c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ht="12.75">
      <c r="E83" s="132"/>
    </row>
    <row r="84" ht="12.75">
      <c r="E84" s="132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ht="12.75">
      <c r="E89" s="132"/>
    </row>
    <row r="90" ht="12.75">
      <c r="E90" s="132"/>
    </row>
    <row r="91" ht="12.75">
      <c r="E91" s="132"/>
    </row>
    <row r="92" ht="12.75">
      <c r="E92" s="132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spans="1:7" ht="12.75">
      <c r="A100" s="176"/>
      <c r="B100" s="176"/>
      <c r="C100" s="176"/>
      <c r="D100" s="176"/>
      <c r="E100" s="176"/>
      <c r="F100" s="176"/>
      <c r="G100" s="176"/>
    </row>
    <row r="101" spans="1:7" ht="12.75">
      <c r="A101" s="176"/>
      <c r="B101" s="176"/>
      <c r="C101" s="176"/>
      <c r="D101" s="176"/>
      <c r="E101" s="176"/>
      <c r="F101" s="176"/>
      <c r="G101" s="176"/>
    </row>
    <row r="102" spans="1:7" ht="12.75">
      <c r="A102" s="176"/>
      <c r="B102" s="176"/>
      <c r="C102" s="176"/>
      <c r="D102" s="176"/>
      <c r="E102" s="176"/>
      <c r="F102" s="176"/>
      <c r="G102" s="176"/>
    </row>
    <row r="103" spans="1:7" ht="12.75">
      <c r="A103" s="176"/>
      <c r="B103" s="176"/>
      <c r="C103" s="176"/>
      <c r="D103" s="176"/>
      <c r="E103" s="176"/>
      <c r="F103" s="176"/>
      <c r="G103" s="176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ht="12.75">
      <c r="E116" s="132"/>
    </row>
    <row r="117" ht="12.75">
      <c r="E117" s="132"/>
    </row>
    <row r="118" ht="12.75">
      <c r="E118" s="132"/>
    </row>
    <row r="119" ht="12.75">
      <c r="E119" s="132"/>
    </row>
    <row r="120" ht="12.75">
      <c r="E120" s="132"/>
    </row>
    <row r="121" ht="12.75">
      <c r="E121" s="132"/>
    </row>
    <row r="122" ht="12.75">
      <c r="E122" s="132"/>
    </row>
    <row r="123" ht="12.75">
      <c r="E123" s="132"/>
    </row>
    <row r="124" ht="12.75">
      <c r="E124" s="132"/>
    </row>
    <row r="125" ht="12.75">
      <c r="E125" s="132"/>
    </row>
    <row r="126" ht="12.75">
      <c r="E126" s="132"/>
    </row>
    <row r="127" ht="12.75">
      <c r="E127" s="132"/>
    </row>
    <row r="128" ht="12.75">
      <c r="E128" s="132"/>
    </row>
    <row r="129" ht="12.75">
      <c r="E129" s="132"/>
    </row>
    <row r="130" ht="12.75">
      <c r="E130" s="132"/>
    </row>
    <row r="131" ht="12.75">
      <c r="E131" s="132"/>
    </row>
    <row r="132" ht="12.75">
      <c r="E132" s="132"/>
    </row>
    <row r="133" ht="12.75">
      <c r="E133" s="132"/>
    </row>
    <row r="134" ht="12.75">
      <c r="E134" s="132"/>
    </row>
    <row r="135" spans="1:2" ht="12.75">
      <c r="A135" s="187"/>
      <c r="B135" s="187"/>
    </row>
    <row r="136" spans="1:7" ht="12.75">
      <c r="A136" s="176"/>
      <c r="B136" s="176"/>
      <c r="C136" s="188"/>
      <c r="D136" s="188"/>
      <c r="E136" s="189"/>
      <c r="F136" s="188"/>
      <c r="G136" s="190"/>
    </row>
    <row r="137" spans="1:7" ht="12.75">
      <c r="A137" s="191"/>
      <c r="B137" s="191"/>
      <c r="C137" s="176"/>
      <c r="D137" s="176"/>
      <c r="E137" s="192"/>
      <c r="F137" s="176"/>
      <c r="G137" s="176"/>
    </row>
    <row r="138" spans="1:7" ht="12.75">
      <c r="A138" s="176"/>
      <c r="B138" s="176"/>
      <c r="C138" s="176"/>
      <c r="D138" s="176"/>
      <c r="E138" s="192"/>
      <c r="F138" s="176"/>
      <c r="G138" s="176"/>
    </row>
    <row r="139" spans="1:7" ht="12.75">
      <c r="A139" s="176"/>
      <c r="B139" s="176"/>
      <c r="C139" s="176"/>
      <c r="D139" s="176"/>
      <c r="E139" s="192"/>
      <c r="F139" s="176"/>
      <c r="G139" s="176"/>
    </row>
    <row r="140" spans="1:7" ht="12.75">
      <c r="A140" s="176"/>
      <c r="B140" s="176"/>
      <c r="C140" s="176"/>
      <c r="D140" s="176"/>
      <c r="E140" s="192"/>
      <c r="F140" s="176"/>
      <c r="G140" s="176"/>
    </row>
    <row r="141" spans="1:7" ht="12.75">
      <c r="A141" s="176"/>
      <c r="B141" s="176"/>
      <c r="C141" s="176"/>
      <c r="D141" s="176"/>
      <c r="E141" s="192"/>
      <c r="F141" s="176"/>
      <c r="G141" s="176"/>
    </row>
    <row r="142" spans="1:7" ht="12.75">
      <c r="A142" s="176"/>
      <c r="B142" s="176"/>
      <c r="C142" s="176"/>
      <c r="D142" s="176"/>
      <c r="E142" s="192"/>
      <c r="F142" s="176"/>
      <c r="G142" s="176"/>
    </row>
    <row r="143" spans="1:7" ht="12.75">
      <c r="A143" s="176"/>
      <c r="B143" s="176"/>
      <c r="C143" s="176"/>
      <c r="D143" s="176"/>
      <c r="E143" s="192"/>
      <c r="F143" s="176"/>
      <c r="G143" s="176"/>
    </row>
    <row r="144" spans="1:7" ht="12.75">
      <c r="A144" s="176"/>
      <c r="B144" s="176"/>
      <c r="C144" s="176"/>
      <c r="D144" s="176"/>
      <c r="E144" s="192"/>
      <c r="F144" s="176"/>
      <c r="G144" s="176"/>
    </row>
    <row r="145" spans="1:7" ht="12.75">
      <c r="A145" s="176"/>
      <c r="B145" s="176"/>
      <c r="C145" s="176"/>
      <c r="D145" s="176"/>
      <c r="E145" s="192"/>
      <c r="F145" s="176"/>
      <c r="G145" s="176"/>
    </row>
    <row r="146" spans="1:7" ht="12.75">
      <c r="A146" s="176"/>
      <c r="B146" s="176"/>
      <c r="C146" s="176"/>
      <c r="D146" s="176"/>
      <c r="E146" s="192"/>
      <c r="F146" s="176"/>
      <c r="G146" s="176"/>
    </row>
    <row r="147" spans="1:7" ht="12.75">
      <c r="A147" s="176"/>
      <c r="B147" s="176"/>
      <c r="C147" s="176"/>
      <c r="D147" s="176"/>
      <c r="E147" s="192"/>
      <c r="F147" s="176"/>
      <c r="G147" s="176"/>
    </row>
    <row r="148" spans="1:7" ht="12.75">
      <c r="A148" s="176"/>
      <c r="B148" s="176"/>
      <c r="C148" s="176"/>
      <c r="D148" s="176"/>
      <c r="E148" s="192"/>
      <c r="F148" s="176"/>
      <c r="G148" s="176"/>
    </row>
    <row r="149" spans="1:7" ht="12.75">
      <c r="A149" s="176"/>
      <c r="B149" s="176"/>
      <c r="C149" s="176"/>
      <c r="D149" s="176"/>
      <c r="E149" s="192"/>
      <c r="F149" s="176"/>
      <c r="G149" s="176"/>
    </row>
  </sheetData>
  <sheetProtection password="E0CF" sheet="1" objects="1" scenarios="1"/>
  <mergeCells count="30">
    <mergeCell ref="C47:D47"/>
    <mergeCell ref="C49:D49"/>
    <mergeCell ref="C61:D61"/>
    <mergeCell ref="C73:D73"/>
    <mergeCell ref="C74:D74"/>
    <mergeCell ref="C35:G35"/>
    <mergeCell ref="C37:G37"/>
    <mergeCell ref="C39:G39"/>
    <mergeCell ref="C40:D40"/>
    <mergeCell ref="C42:D42"/>
    <mergeCell ref="C33:G33"/>
    <mergeCell ref="C13:D13"/>
    <mergeCell ref="C15:G15"/>
    <mergeCell ref="C17:D17"/>
    <mergeCell ref="C19:G19"/>
    <mergeCell ref="C20:D20"/>
    <mergeCell ref="C22:D22"/>
    <mergeCell ref="C24:G24"/>
    <mergeCell ref="C25:D25"/>
    <mergeCell ref="C27:D27"/>
    <mergeCell ref="C29:D29"/>
    <mergeCell ref="C31:D31"/>
    <mergeCell ref="C10:G10"/>
    <mergeCell ref="C11:G11"/>
    <mergeCell ref="C12:G12"/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22" sqref="C2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87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92</v>
      </c>
      <c r="D2" s="18" t="s">
        <v>216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215</v>
      </c>
      <c r="B5" s="31"/>
      <c r="C5" s="32" t="s">
        <v>216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89</v>
      </c>
      <c r="B7" s="38"/>
      <c r="C7" s="283" t="s">
        <v>90</v>
      </c>
      <c r="D7" s="284"/>
      <c r="E7" s="285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286" t="s">
        <v>94</v>
      </c>
      <c r="D8" s="286"/>
      <c r="E8" s="287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286"/>
      <c r="D9" s="286"/>
      <c r="E9" s="287"/>
      <c r="F9" s="26"/>
      <c r="G9" s="45"/>
      <c r="H9" s="46"/>
    </row>
    <row r="10" spans="1:8" ht="12.75">
      <c r="A10" s="40" t="s">
        <v>36</v>
      </c>
      <c r="B10" s="26"/>
      <c r="C10" s="286" t="s">
        <v>93</v>
      </c>
      <c r="D10" s="286"/>
      <c r="E10" s="286"/>
      <c r="F10" s="47"/>
      <c r="G10" s="48"/>
      <c r="H10" s="49"/>
    </row>
    <row r="11" spans="1:57" ht="13.5" customHeight="1">
      <c r="A11" s="40" t="s">
        <v>37</v>
      </c>
      <c r="B11" s="26"/>
      <c r="C11" s="286"/>
      <c r="D11" s="286"/>
      <c r="E11" s="286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288"/>
      <c r="D12" s="288"/>
      <c r="E12" s="288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'SO302  Rek'!E11</f>
        <v>0</v>
      </c>
      <c r="D15" s="68">
        <f>'SO302  Rek'!A16</f>
        <v>0</v>
      </c>
      <c r="E15" s="69"/>
      <c r="F15" s="70"/>
      <c r="G15" s="67">
        <f>'SO302  Rek'!I16</f>
        <v>0</v>
      </c>
    </row>
    <row r="16" spans="1:7" ht="15.95" customHeight="1">
      <c r="A16" s="65" t="s">
        <v>45</v>
      </c>
      <c r="B16" s="66" t="s">
        <v>46</v>
      </c>
      <c r="C16" s="67">
        <f>'SO302  Rek'!F11</f>
        <v>0</v>
      </c>
      <c r="D16" s="22">
        <f>'SO302  Rek'!A17</f>
        <v>0</v>
      </c>
      <c r="E16" s="71"/>
      <c r="F16" s="72"/>
      <c r="G16" s="67">
        <f>'SO302  Rek'!I17</f>
        <v>0</v>
      </c>
    </row>
    <row r="17" spans="1:7" ht="15.95" customHeight="1">
      <c r="A17" s="65" t="s">
        <v>47</v>
      </c>
      <c r="B17" s="66" t="s">
        <v>48</v>
      </c>
      <c r="C17" s="67">
        <f>'SO302  Rek'!H11</f>
        <v>0</v>
      </c>
      <c r="D17" s="22">
        <f>'SO302  Rek'!A18</f>
        <v>0</v>
      </c>
      <c r="E17" s="71"/>
      <c r="F17" s="72"/>
      <c r="G17" s="67">
        <f>'SO302  Rek'!I18</f>
        <v>0</v>
      </c>
    </row>
    <row r="18" spans="1:7" ht="15.95" customHeight="1">
      <c r="A18" s="73" t="s">
        <v>49</v>
      </c>
      <c r="B18" s="74" t="s">
        <v>50</v>
      </c>
      <c r="C18" s="67">
        <f>'SO302  Rek'!G11</f>
        <v>0</v>
      </c>
      <c r="D18" s="22">
        <f>'SO302  Rek'!A19</f>
        <v>0</v>
      </c>
      <c r="E18" s="71"/>
      <c r="F18" s="72"/>
      <c r="G18" s="67">
        <f>'SO302  Rek'!I19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'SO302  Rek'!I11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289" t="s">
        <v>53</v>
      </c>
      <c r="B23" s="290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278">
        <f>C23-F32</f>
        <v>0</v>
      </c>
      <c r="G30" s="279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278">
        <f>ROUND(PRODUCT(F30,C31/100),0)</f>
        <v>0</v>
      </c>
      <c r="G31" s="279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278">
        <v>0</v>
      </c>
      <c r="G32" s="279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278">
        <f>ROUND(PRODUCT(F32,C33/100),0)</f>
        <v>0</v>
      </c>
      <c r="G33" s="279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280">
        <f>ROUND(SUM(F30:F33),0)</f>
        <v>0</v>
      </c>
      <c r="G34" s="281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2"/>
      <c r="C37" s="282"/>
      <c r="D37" s="282"/>
      <c r="E37" s="282"/>
      <c r="F37" s="282"/>
      <c r="G37" s="282"/>
      <c r="H37" s="1" t="s">
        <v>1</v>
      </c>
    </row>
    <row r="38" spans="1:8" ht="12.75" customHeight="1">
      <c r="A38" s="104"/>
      <c r="B38" s="282"/>
      <c r="C38" s="282"/>
      <c r="D38" s="282"/>
      <c r="E38" s="282"/>
      <c r="F38" s="282"/>
      <c r="G38" s="282"/>
      <c r="H38" s="1" t="s">
        <v>1</v>
      </c>
    </row>
    <row r="39" spans="1:8" ht="12.75">
      <c r="A39" s="104"/>
      <c r="B39" s="282"/>
      <c r="C39" s="282"/>
      <c r="D39" s="282"/>
      <c r="E39" s="282"/>
      <c r="F39" s="282"/>
      <c r="G39" s="282"/>
      <c r="H39" s="1" t="s">
        <v>1</v>
      </c>
    </row>
    <row r="40" spans="1:8" ht="12.75">
      <c r="A40" s="104"/>
      <c r="B40" s="282"/>
      <c r="C40" s="282"/>
      <c r="D40" s="282"/>
      <c r="E40" s="282"/>
      <c r="F40" s="282"/>
      <c r="G40" s="282"/>
      <c r="H40" s="1" t="s">
        <v>1</v>
      </c>
    </row>
    <row r="41" spans="1:8" ht="12.75">
      <c r="A41" s="104"/>
      <c r="B41" s="282"/>
      <c r="C41" s="282"/>
      <c r="D41" s="282"/>
      <c r="E41" s="282"/>
      <c r="F41" s="282"/>
      <c r="G41" s="282"/>
      <c r="H41" s="1" t="s">
        <v>1</v>
      </c>
    </row>
    <row r="42" spans="1:8" ht="12.75">
      <c r="A42" s="104"/>
      <c r="B42" s="282"/>
      <c r="C42" s="282"/>
      <c r="D42" s="282"/>
      <c r="E42" s="282"/>
      <c r="F42" s="282"/>
      <c r="G42" s="282"/>
      <c r="H42" s="1" t="s">
        <v>1</v>
      </c>
    </row>
    <row r="43" spans="1:8" ht="12.75">
      <c r="A43" s="104"/>
      <c r="B43" s="282"/>
      <c r="C43" s="282"/>
      <c r="D43" s="282"/>
      <c r="E43" s="282"/>
      <c r="F43" s="282"/>
      <c r="G43" s="282"/>
      <c r="H43" s="1" t="s">
        <v>1</v>
      </c>
    </row>
    <row r="44" spans="1:8" ht="12.75" customHeight="1">
      <c r="A44" s="104"/>
      <c r="B44" s="282"/>
      <c r="C44" s="282"/>
      <c r="D44" s="282"/>
      <c r="E44" s="282"/>
      <c r="F44" s="282"/>
      <c r="G44" s="282"/>
      <c r="H44" s="1" t="s">
        <v>1</v>
      </c>
    </row>
    <row r="45" spans="1:8" ht="12.75" customHeight="1">
      <c r="A45" s="104"/>
      <c r="B45" s="282"/>
      <c r="C45" s="282"/>
      <c r="D45" s="282"/>
      <c r="E45" s="282"/>
      <c r="F45" s="282"/>
      <c r="G45" s="282"/>
      <c r="H45" s="1" t="s">
        <v>1</v>
      </c>
    </row>
    <row r="46" spans="2:7" ht="12.75">
      <c r="B46" s="277"/>
      <c r="C46" s="277"/>
      <c r="D46" s="277"/>
      <c r="E46" s="277"/>
      <c r="F46" s="277"/>
      <c r="G46" s="277"/>
    </row>
    <row r="47" spans="2:7" ht="12.75">
      <c r="B47" s="277"/>
      <c r="C47" s="277"/>
      <c r="D47" s="277"/>
      <c r="E47" s="277"/>
      <c r="F47" s="277"/>
      <c r="G47" s="277"/>
    </row>
    <row r="48" spans="2:7" ht="12.75">
      <c r="B48" s="277"/>
      <c r="C48" s="277"/>
      <c r="D48" s="277"/>
      <c r="E48" s="277"/>
      <c r="F48" s="277"/>
      <c r="G48" s="277"/>
    </row>
    <row r="49" spans="2:7" ht="12.75">
      <c r="B49" s="277"/>
      <c r="C49" s="277"/>
      <c r="D49" s="277"/>
      <c r="E49" s="277"/>
      <c r="F49" s="277"/>
      <c r="G49" s="277"/>
    </row>
    <row r="50" spans="2:7" ht="12.75">
      <c r="B50" s="277"/>
      <c r="C50" s="277"/>
      <c r="D50" s="277"/>
      <c r="E50" s="277"/>
      <c r="F50" s="277"/>
      <c r="G50" s="277"/>
    </row>
    <row r="51" spans="2:7" ht="12.75">
      <c r="B51" s="277"/>
      <c r="C51" s="277"/>
      <c r="D51" s="277"/>
      <c r="E51" s="277"/>
      <c r="F51" s="277"/>
      <c r="G51" s="277"/>
    </row>
  </sheetData>
  <sheetProtection password="CC3D" sheet="1" objects="1" scenarios="1"/>
  <mergeCells count="19"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  <mergeCell ref="B50:G50"/>
    <mergeCell ref="B51:G51"/>
    <mergeCell ref="F30:G30"/>
    <mergeCell ref="F31:G31"/>
    <mergeCell ref="F32:G32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D19" sqref="D1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91" t="s">
        <v>2</v>
      </c>
      <c r="B1" s="292"/>
      <c r="C1" s="105" t="s">
        <v>90</v>
      </c>
      <c r="D1" s="106"/>
      <c r="E1" s="107"/>
      <c r="F1" s="106"/>
      <c r="G1" s="108" t="s">
        <v>66</v>
      </c>
      <c r="H1" s="109" t="s">
        <v>92</v>
      </c>
      <c r="I1" s="110"/>
    </row>
    <row r="2" spans="1:9" ht="13.5" thickBot="1">
      <c r="A2" s="293" t="s">
        <v>67</v>
      </c>
      <c r="B2" s="294"/>
      <c r="C2" s="111" t="s">
        <v>217</v>
      </c>
      <c r="D2" s="112"/>
      <c r="E2" s="113"/>
      <c r="F2" s="112"/>
      <c r="G2" s="295" t="s">
        <v>216</v>
      </c>
      <c r="H2" s="296"/>
      <c r="I2" s="297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'SO302  Pol'!B7</f>
        <v>1</v>
      </c>
      <c r="B7" s="12" t="str">
        <f>'SO302  Pol'!C7</f>
        <v>Zemní práce</v>
      </c>
      <c r="D7" s="123"/>
      <c r="E7" s="194">
        <f>'SO302  Pol'!BA49</f>
        <v>0</v>
      </c>
      <c r="F7" s="195">
        <f>'SO302  Pol'!BB49</f>
        <v>0</v>
      </c>
      <c r="G7" s="195">
        <f>'SO302  Pol'!BC49</f>
        <v>0</v>
      </c>
      <c r="H7" s="195">
        <f>'SO302  Pol'!BD49</f>
        <v>0</v>
      </c>
      <c r="I7" s="196">
        <f>'SO302  Pol'!BE49</f>
        <v>0</v>
      </c>
    </row>
    <row r="8" spans="1:9" s="46" customFormat="1" ht="12.75">
      <c r="A8" s="193" t="str">
        <f>'SO302  Pol'!B50</f>
        <v>4</v>
      </c>
      <c r="B8" s="12" t="str">
        <f>'SO302  Pol'!C50</f>
        <v>Vodorovné konstrukce</v>
      </c>
      <c r="D8" s="123"/>
      <c r="E8" s="194">
        <f>'SO302  Pol'!BA55</f>
        <v>0</v>
      </c>
      <c r="F8" s="195">
        <f>'SO302  Pol'!BB55</f>
        <v>0</v>
      </c>
      <c r="G8" s="195">
        <f>'SO302  Pol'!BC55</f>
        <v>0</v>
      </c>
      <c r="H8" s="195">
        <f>'SO302  Pol'!BD55</f>
        <v>0</v>
      </c>
      <c r="I8" s="196">
        <f>'SO302  Pol'!BE55</f>
        <v>0</v>
      </c>
    </row>
    <row r="9" spans="1:9" s="46" customFormat="1" ht="12.75">
      <c r="A9" s="193" t="str">
        <f>'SO302  Pol'!B56</f>
        <v>8</v>
      </c>
      <c r="B9" s="12" t="str">
        <f>'SO302  Pol'!C56</f>
        <v>Trubní vedení</v>
      </c>
      <c r="D9" s="123"/>
      <c r="E9" s="194">
        <f>'SO302  Pol'!BA124</f>
        <v>0</v>
      </c>
      <c r="F9" s="195">
        <f>'SO302  Pol'!BB124</f>
        <v>0</v>
      </c>
      <c r="G9" s="195">
        <f>'SO302  Pol'!BC124</f>
        <v>0</v>
      </c>
      <c r="H9" s="195">
        <f>'SO302  Pol'!BD124</f>
        <v>0</v>
      </c>
      <c r="I9" s="196">
        <f>'SO302  Pol'!BE124</f>
        <v>0</v>
      </c>
    </row>
    <row r="10" spans="1:9" s="46" customFormat="1" ht="13.5" thickBot="1">
      <c r="A10" s="193" t="str">
        <f>'SO302  Pol'!B125</f>
        <v>M21</v>
      </c>
      <c r="B10" s="12" t="str">
        <f>'SO302  Pol'!C125</f>
        <v>Elektromontáže</v>
      </c>
      <c r="D10" s="123"/>
      <c r="E10" s="194">
        <f>'SO302  Pol'!BA129</f>
        <v>0</v>
      </c>
      <c r="F10" s="195">
        <f>'SO302  Pol'!BB129</f>
        <v>0</v>
      </c>
      <c r="G10" s="195">
        <f>'SO302  Pol'!BC129</f>
        <v>0</v>
      </c>
      <c r="H10" s="195">
        <f>'SO302  Pol'!BD129</f>
        <v>0</v>
      </c>
      <c r="I10" s="196">
        <f>'SO302  Pol'!BE129</f>
        <v>0</v>
      </c>
    </row>
    <row r="11" spans="1:9" s="5" customFormat="1" ht="13.5" thickBot="1">
      <c r="A11" s="124"/>
      <c r="B11" s="125" t="s">
        <v>70</v>
      </c>
      <c r="C11" s="125"/>
      <c r="D11" s="126"/>
      <c r="E11" s="127">
        <f>SUM(E7:E10)</f>
        <v>0</v>
      </c>
      <c r="F11" s="128">
        <f>SUM(F7:F10)</f>
        <v>0</v>
      </c>
      <c r="G11" s="128">
        <f>SUM(G7:G10)</f>
        <v>0</v>
      </c>
      <c r="H11" s="128">
        <f>SUM(H7:H10)</f>
        <v>0</v>
      </c>
      <c r="I11" s="129">
        <f>SUM(I7:I10)</f>
        <v>0</v>
      </c>
    </row>
    <row r="12" spans="1:9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57" ht="19.5" customHeight="1">
      <c r="A13" s="199"/>
      <c r="B13" s="199"/>
      <c r="C13" s="199"/>
      <c r="D13" s="199"/>
      <c r="E13" s="199"/>
      <c r="F13" s="199"/>
      <c r="G13" s="200"/>
      <c r="H13" s="199"/>
      <c r="I13" s="199"/>
      <c r="BA13" s="52"/>
      <c r="BB13" s="52"/>
      <c r="BC13" s="52"/>
      <c r="BD13" s="52"/>
      <c r="BE13" s="52"/>
    </row>
    <row r="14" spans="1:9" ht="12.75">
      <c r="A14" s="91"/>
      <c r="B14" s="91"/>
      <c r="C14" s="91"/>
      <c r="D14" s="91"/>
      <c r="E14" s="91"/>
      <c r="F14" s="91"/>
      <c r="G14" s="91"/>
      <c r="H14" s="91"/>
      <c r="I14" s="91"/>
    </row>
    <row r="15" spans="1:9" ht="12.75">
      <c r="A15" s="201"/>
      <c r="B15" s="201"/>
      <c r="C15" s="201"/>
      <c r="D15" s="91"/>
      <c r="E15" s="202"/>
      <c r="F15" s="202"/>
      <c r="G15" s="203"/>
      <c r="H15" s="204"/>
      <c r="I15" s="204"/>
    </row>
    <row r="16" spans="1:53" ht="12.75">
      <c r="A16" s="91"/>
      <c r="B16" s="91"/>
      <c r="C16" s="91"/>
      <c r="D16" s="91"/>
      <c r="E16" s="205"/>
      <c r="F16" s="206"/>
      <c r="G16" s="205"/>
      <c r="H16" s="207"/>
      <c r="I16" s="205"/>
      <c r="BA16" s="1">
        <v>0</v>
      </c>
    </row>
    <row r="17" spans="1:53" ht="12.75">
      <c r="A17" s="91"/>
      <c r="B17" s="91"/>
      <c r="C17" s="91"/>
      <c r="D17" s="91"/>
      <c r="E17" s="205"/>
      <c r="F17" s="206"/>
      <c r="G17" s="205"/>
      <c r="H17" s="207"/>
      <c r="I17" s="205"/>
      <c r="BA17" s="1">
        <v>0</v>
      </c>
    </row>
    <row r="18" spans="1:53" ht="12.75">
      <c r="A18" s="91"/>
      <c r="B18" s="91"/>
      <c r="C18" s="91"/>
      <c r="D18" s="91"/>
      <c r="E18" s="205"/>
      <c r="F18" s="206"/>
      <c r="G18" s="205"/>
      <c r="H18" s="207"/>
      <c r="I18" s="205"/>
      <c r="BA18" s="1">
        <v>0</v>
      </c>
    </row>
    <row r="19" spans="1:53" ht="12.75">
      <c r="A19" s="91"/>
      <c r="B19" s="91"/>
      <c r="C19" s="91"/>
      <c r="D19" s="91"/>
      <c r="E19" s="205"/>
      <c r="F19" s="206"/>
      <c r="G19" s="205"/>
      <c r="H19" s="207"/>
      <c r="I19" s="205"/>
      <c r="BA19" s="1">
        <v>1</v>
      </c>
    </row>
    <row r="20" spans="1:53" ht="12.75">
      <c r="A20" s="91"/>
      <c r="B20" s="91"/>
      <c r="C20" s="91"/>
      <c r="D20" s="91"/>
      <c r="E20" s="205"/>
      <c r="F20" s="206"/>
      <c r="G20" s="205"/>
      <c r="H20" s="207"/>
      <c r="I20" s="205"/>
      <c r="BA20" s="1">
        <v>1</v>
      </c>
    </row>
    <row r="21" spans="1:9" ht="12.75">
      <c r="A21" s="91"/>
      <c r="B21" s="201"/>
      <c r="C21" s="91"/>
      <c r="D21" s="208"/>
      <c r="E21" s="208"/>
      <c r="F21" s="208"/>
      <c r="G21" s="208"/>
      <c r="H21" s="298"/>
      <c r="I21" s="298"/>
    </row>
    <row r="23" spans="2:9" ht="12.75">
      <c r="B23" s="5"/>
      <c r="F23" s="130"/>
      <c r="G23" s="131"/>
      <c r="H23" s="131"/>
      <c r="I23" s="11"/>
    </row>
    <row r="24" spans="6:9" ht="12.75"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</sheetData>
  <sheetProtection password="E0CF" sheet="1" objects="1" scenarios="1"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02"/>
  <sheetViews>
    <sheetView showGridLines="0" showZeros="0" zoomScaleSheetLayoutView="100" workbookViewId="0" topLeftCell="A1">
      <selection activeCell="C14" sqref="C14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302" t="s">
        <v>88</v>
      </c>
      <c r="B1" s="302"/>
      <c r="C1" s="302"/>
      <c r="D1" s="302"/>
      <c r="E1" s="302"/>
      <c r="F1" s="302"/>
      <c r="G1" s="302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291" t="s">
        <v>2</v>
      </c>
      <c r="B3" s="292"/>
      <c r="C3" s="105" t="s">
        <v>91</v>
      </c>
      <c r="D3" s="136"/>
      <c r="E3" s="137" t="s">
        <v>71</v>
      </c>
      <c r="F3" s="138" t="str">
        <f>'SO302  Rek'!H1</f>
        <v/>
      </c>
      <c r="G3" s="139"/>
    </row>
    <row r="4" spans="1:7" ht="13.5" thickBot="1">
      <c r="A4" s="303" t="s">
        <v>67</v>
      </c>
      <c r="B4" s="294"/>
      <c r="C4" s="111" t="s">
        <v>217</v>
      </c>
      <c r="D4" s="140"/>
      <c r="E4" s="304" t="str">
        <f>'SO302  Rek'!G2</f>
        <v>Vodovod</v>
      </c>
      <c r="F4" s="305"/>
      <c r="G4" s="306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97</v>
      </c>
      <c r="C8" s="162" t="s">
        <v>98</v>
      </c>
      <c r="D8" s="163" t="s">
        <v>99</v>
      </c>
      <c r="E8" s="164">
        <v>248</v>
      </c>
      <c r="F8" s="197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299" t="s">
        <v>100</v>
      </c>
      <c r="D9" s="300"/>
      <c r="E9" s="300"/>
      <c r="F9" s="300"/>
      <c r="G9" s="301"/>
      <c r="I9" s="170"/>
      <c r="K9" s="170"/>
      <c r="L9" s="171" t="s">
        <v>100</v>
      </c>
      <c r="O9" s="159">
        <v>3</v>
      </c>
    </row>
    <row r="10" spans="1:15" ht="12.75">
      <c r="A10" s="168"/>
      <c r="B10" s="169"/>
      <c r="C10" s="299"/>
      <c r="D10" s="300"/>
      <c r="E10" s="300"/>
      <c r="F10" s="300"/>
      <c r="G10" s="301"/>
      <c r="I10" s="170"/>
      <c r="K10" s="170"/>
      <c r="L10" s="171"/>
      <c r="O10" s="159">
        <v>3</v>
      </c>
    </row>
    <row r="11" spans="1:15" ht="22.5">
      <c r="A11" s="168"/>
      <c r="B11" s="169"/>
      <c r="C11" s="299" t="s">
        <v>101</v>
      </c>
      <c r="D11" s="300"/>
      <c r="E11" s="300"/>
      <c r="F11" s="300"/>
      <c r="G11" s="301"/>
      <c r="I11" s="170"/>
      <c r="K11" s="170"/>
      <c r="L11" s="171" t="s">
        <v>101</v>
      </c>
      <c r="O11" s="159">
        <v>3</v>
      </c>
    </row>
    <row r="12" spans="1:15" ht="12.75">
      <c r="A12" s="168"/>
      <c r="B12" s="169"/>
      <c r="C12" s="299" t="s">
        <v>102</v>
      </c>
      <c r="D12" s="300"/>
      <c r="E12" s="300"/>
      <c r="F12" s="300"/>
      <c r="G12" s="301"/>
      <c r="I12" s="170"/>
      <c r="K12" s="170"/>
      <c r="L12" s="171" t="s">
        <v>102</v>
      </c>
      <c r="O12" s="159">
        <v>3</v>
      </c>
    </row>
    <row r="13" spans="1:15" ht="12.75">
      <c r="A13" s="168"/>
      <c r="B13" s="172"/>
      <c r="C13" s="307" t="s">
        <v>103</v>
      </c>
      <c r="D13" s="308"/>
      <c r="E13" s="173">
        <v>248</v>
      </c>
      <c r="F13" s="198"/>
      <c r="G13" s="174"/>
      <c r="H13" s="175"/>
      <c r="I13" s="170"/>
      <c r="J13" s="176"/>
      <c r="K13" s="170"/>
      <c r="M13" s="171" t="s">
        <v>103</v>
      </c>
      <c r="O13" s="159"/>
    </row>
    <row r="14" spans="1:80" ht="12.75">
      <c r="A14" s="160">
        <v>2</v>
      </c>
      <c r="B14" s="161" t="s">
        <v>105</v>
      </c>
      <c r="C14" s="162" t="s">
        <v>106</v>
      </c>
      <c r="D14" s="163" t="s">
        <v>104</v>
      </c>
      <c r="E14" s="164">
        <v>512.55</v>
      </c>
      <c r="F14" s="197">
        <v>0</v>
      </c>
      <c r="G14" s="165">
        <f>E14*F14</f>
        <v>0</v>
      </c>
      <c r="H14" s="166">
        <v>0</v>
      </c>
      <c r="I14" s="167">
        <f>E14*H14</f>
        <v>0</v>
      </c>
      <c r="J14" s="166">
        <v>0</v>
      </c>
      <c r="K14" s="167">
        <f>E14*J14</f>
        <v>0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69"/>
      <c r="C15" s="299" t="s">
        <v>107</v>
      </c>
      <c r="D15" s="300"/>
      <c r="E15" s="300"/>
      <c r="F15" s="300"/>
      <c r="G15" s="301"/>
      <c r="I15" s="170"/>
      <c r="K15" s="170"/>
      <c r="L15" s="171" t="s">
        <v>107</v>
      </c>
      <c r="O15" s="159">
        <v>3</v>
      </c>
    </row>
    <row r="16" spans="1:80" ht="12.75">
      <c r="A16" s="160">
        <v>3</v>
      </c>
      <c r="B16" s="161" t="s">
        <v>108</v>
      </c>
      <c r="C16" s="162" t="s">
        <v>109</v>
      </c>
      <c r="D16" s="163" t="s">
        <v>104</v>
      </c>
      <c r="E16" s="164">
        <v>51.255</v>
      </c>
      <c r="F16" s="197">
        <v>0</v>
      </c>
      <c r="G16" s="165">
        <f>E16*F16</f>
        <v>0</v>
      </c>
      <c r="H16" s="166">
        <v>0</v>
      </c>
      <c r="I16" s="167">
        <f>E16*H16</f>
        <v>0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1</v>
      </c>
    </row>
    <row r="17" spans="1:15" ht="12.75">
      <c r="A17" s="168"/>
      <c r="B17" s="172"/>
      <c r="C17" s="307" t="s">
        <v>218</v>
      </c>
      <c r="D17" s="308"/>
      <c r="E17" s="173">
        <v>51.255</v>
      </c>
      <c r="F17" s="198"/>
      <c r="G17" s="174"/>
      <c r="H17" s="175"/>
      <c r="I17" s="170"/>
      <c r="J17" s="176"/>
      <c r="K17" s="170"/>
      <c r="M17" s="171" t="s">
        <v>218</v>
      </c>
      <c r="O17" s="159"/>
    </row>
    <row r="18" spans="1:80" ht="12.75">
      <c r="A18" s="160">
        <v>4</v>
      </c>
      <c r="B18" s="161" t="s">
        <v>148</v>
      </c>
      <c r="C18" s="162" t="s">
        <v>149</v>
      </c>
      <c r="D18" s="163" t="s">
        <v>104</v>
      </c>
      <c r="E18" s="164">
        <v>78.48</v>
      </c>
      <c r="F18" s="197">
        <v>0</v>
      </c>
      <c r="G18" s="165">
        <f>E18*F18</f>
        <v>0</v>
      </c>
      <c r="H18" s="166">
        <v>0</v>
      </c>
      <c r="I18" s="167">
        <f>E18*H18</f>
        <v>0</v>
      </c>
      <c r="J18" s="166">
        <v>0</v>
      </c>
      <c r="K18" s="167">
        <f>E18*J18</f>
        <v>0</v>
      </c>
      <c r="O18" s="159">
        <v>2</v>
      </c>
      <c r="AA18" s="132">
        <v>1</v>
      </c>
      <c r="AB18" s="132">
        <v>1</v>
      </c>
      <c r="AC18" s="132">
        <v>1</v>
      </c>
      <c r="AZ18" s="132">
        <v>1</v>
      </c>
      <c r="BA18" s="132">
        <f>IF(AZ18=1,G18,0)</f>
        <v>0</v>
      </c>
      <c r="BB18" s="132">
        <f>IF(AZ18=2,G18,0)</f>
        <v>0</v>
      </c>
      <c r="BC18" s="132">
        <f>IF(AZ18=3,G18,0)</f>
        <v>0</v>
      </c>
      <c r="BD18" s="132">
        <f>IF(AZ18=4,G18,0)</f>
        <v>0</v>
      </c>
      <c r="BE18" s="132">
        <f>IF(AZ18=5,G18,0)</f>
        <v>0</v>
      </c>
      <c r="CA18" s="159">
        <v>1</v>
      </c>
      <c r="CB18" s="159">
        <v>1</v>
      </c>
    </row>
    <row r="19" spans="1:15" ht="56.25">
      <c r="A19" s="168"/>
      <c r="B19" s="169"/>
      <c r="C19" s="299" t="s">
        <v>110</v>
      </c>
      <c r="D19" s="300"/>
      <c r="E19" s="300"/>
      <c r="F19" s="300"/>
      <c r="G19" s="301"/>
      <c r="I19" s="170"/>
      <c r="K19" s="170"/>
      <c r="L19" s="171" t="s">
        <v>110</v>
      </c>
      <c r="O19" s="159">
        <v>3</v>
      </c>
    </row>
    <row r="20" spans="1:15" ht="12.75">
      <c r="A20" s="168"/>
      <c r="B20" s="172"/>
      <c r="C20" s="307" t="s">
        <v>219</v>
      </c>
      <c r="D20" s="308"/>
      <c r="E20" s="173">
        <v>78.48</v>
      </c>
      <c r="F20" s="198"/>
      <c r="G20" s="174"/>
      <c r="H20" s="175"/>
      <c r="I20" s="170"/>
      <c r="J20" s="176"/>
      <c r="K20" s="170"/>
      <c r="M20" s="171" t="s">
        <v>219</v>
      </c>
      <c r="O20" s="159"/>
    </row>
    <row r="21" spans="1:80" ht="12.75">
      <c r="A21" s="160">
        <v>5</v>
      </c>
      <c r="B21" s="161" t="s">
        <v>150</v>
      </c>
      <c r="C21" s="162" t="s">
        <v>151</v>
      </c>
      <c r="D21" s="163" t="s">
        <v>104</v>
      </c>
      <c r="E21" s="164">
        <v>7.848</v>
      </c>
      <c r="F21" s="197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307" t="s">
        <v>220</v>
      </c>
      <c r="D22" s="308"/>
      <c r="E22" s="173">
        <v>7.848</v>
      </c>
      <c r="F22" s="198"/>
      <c r="G22" s="174"/>
      <c r="H22" s="175"/>
      <c r="I22" s="170"/>
      <c r="J22" s="176"/>
      <c r="K22" s="170"/>
      <c r="M22" s="171" t="s">
        <v>220</v>
      </c>
      <c r="O22" s="159"/>
    </row>
    <row r="23" spans="1:80" ht="12.75">
      <c r="A23" s="160">
        <v>6</v>
      </c>
      <c r="B23" s="161" t="s">
        <v>111</v>
      </c>
      <c r="C23" s="162" t="s">
        <v>112</v>
      </c>
      <c r="D23" s="163" t="s">
        <v>104</v>
      </c>
      <c r="E23" s="164">
        <v>706.32</v>
      </c>
      <c r="F23" s="197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299" t="s">
        <v>110</v>
      </c>
      <c r="D24" s="300"/>
      <c r="E24" s="300"/>
      <c r="F24" s="300"/>
      <c r="G24" s="301"/>
      <c r="I24" s="170"/>
      <c r="K24" s="170"/>
      <c r="L24" s="171" t="s">
        <v>110</v>
      </c>
      <c r="O24" s="159">
        <v>3</v>
      </c>
    </row>
    <row r="25" spans="1:15" ht="12.75">
      <c r="A25" s="168"/>
      <c r="B25" s="172"/>
      <c r="C25" s="307" t="s">
        <v>221</v>
      </c>
      <c r="D25" s="308"/>
      <c r="E25" s="173">
        <v>706.32</v>
      </c>
      <c r="F25" s="198"/>
      <c r="G25" s="174"/>
      <c r="H25" s="175"/>
      <c r="I25" s="170"/>
      <c r="J25" s="176"/>
      <c r="K25" s="170"/>
      <c r="M25" s="171" t="s">
        <v>221</v>
      </c>
      <c r="O25" s="159"/>
    </row>
    <row r="26" spans="1:80" ht="12.75">
      <c r="A26" s="160">
        <v>7</v>
      </c>
      <c r="B26" s="161" t="s">
        <v>152</v>
      </c>
      <c r="C26" s="162" t="s">
        <v>153</v>
      </c>
      <c r="D26" s="163" t="s">
        <v>104</v>
      </c>
      <c r="E26" s="164">
        <v>70.632</v>
      </c>
      <c r="F26" s="197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307" t="s">
        <v>222</v>
      </c>
      <c r="D27" s="308"/>
      <c r="E27" s="173">
        <v>70.632</v>
      </c>
      <c r="F27" s="198"/>
      <c r="G27" s="174"/>
      <c r="H27" s="175"/>
      <c r="I27" s="170"/>
      <c r="J27" s="176"/>
      <c r="K27" s="170"/>
      <c r="M27" s="171" t="s">
        <v>222</v>
      </c>
      <c r="O27" s="159"/>
    </row>
    <row r="28" spans="1:80" ht="12.75">
      <c r="A28" s="160">
        <v>8</v>
      </c>
      <c r="B28" s="161" t="s">
        <v>140</v>
      </c>
      <c r="C28" s="162" t="s">
        <v>141</v>
      </c>
      <c r="D28" s="163" t="s">
        <v>95</v>
      </c>
      <c r="E28" s="164">
        <v>2145</v>
      </c>
      <c r="F28" s="197">
        <v>0</v>
      </c>
      <c r="G28" s="165">
        <f>E28*F28</f>
        <v>0</v>
      </c>
      <c r="H28" s="166">
        <v>0.00099</v>
      </c>
      <c r="I28" s="167">
        <f>E28*H28</f>
        <v>2.12355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15" ht="12.75">
      <c r="A29" s="168"/>
      <c r="B29" s="172"/>
      <c r="C29" s="307" t="s">
        <v>223</v>
      </c>
      <c r="D29" s="308"/>
      <c r="E29" s="173">
        <v>2145</v>
      </c>
      <c r="F29" s="198"/>
      <c r="G29" s="174"/>
      <c r="H29" s="175"/>
      <c r="I29" s="170"/>
      <c r="J29" s="176"/>
      <c r="K29" s="170"/>
      <c r="M29" s="171" t="s">
        <v>223</v>
      </c>
      <c r="O29" s="159"/>
    </row>
    <row r="30" spans="1:80" ht="12.75">
      <c r="A30" s="160">
        <v>9</v>
      </c>
      <c r="B30" s="161" t="s">
        <v>142</v>
      </c>
      <c r="C30" s="162" t="s">
        <v>143</v>
      </c>
      <c r="D30" s="163" t="s">
        <v>95</v>
      </c>
      <c r="E30" s="164">
        <v>2145</v>
      </c>
      <c r="F30" s="197">
        <v>0</v>
      </c>
      <c r="G30" s="165">
        <f>E30*F30</f>
        <v>0</v>
      </c>
      <c r="H30" s="166">
        <v>0</v>
      </c>
      <c r="I30" s="167">
        <f>E30*H30</f>
        <v>0</v>
      </c>
      <c r="J30" s="166">
        <v>0</v>
      </c>
      <c r="K30" s="167">
        <f>E30*J30</f>
        <v>0</v>
      </c>
      <c r="O30" s="159">
        <v>2</v>
      </c>
      <c r="AA30" s="132">
        <v>1</v>
      </c>
      <c r="AB30" s="132">
        <v>1</v>
      </c>
      <c r="AC30" s="132">
        <v>1</v>
      </c>
      <c r="AZ30" s="132">
        <v>1</v>
      </c>
      <c r="BA30" s="132">
        <f>IF(AZ30=1,G30,0)</f>
        <v>0</v>
      </c>
      <c r="BB30" s="132">
        <f>IF(AZ30=2,G30,0)</f>
        <v>0</v>
      </c>
      <c r="BC30" s="132">
        <f>IF(AZ30=3,G30,0)</f>
        <v>0</v>
      </c>
      <c r="BD30" s="132">
        <f>IF(AZ30=4,G30,0)</f>
        <v>0</v>
      </c>
      <c r="BE30" s="132">
        <f>IF(AZ30=5,G30,0)</f>
        <v>0</v>
      </c>
      <c r="CA30" s="159">
        <v>1</v>
      </c>
      <c r="CB30" s="159">
        <v>1</v>
      </c>
    </row>
    <row r="31" spans="1:15" ht="12.75">
      <c r="A31" s="168"/>
      <c r="B31" s="172"/>
      <c r="C31" s="307" t="s">
        <v>223</v>
      </c>
      <c r="D31" s="308"/>
      <c r="E31" s="173">
        <v>2145</v>
      </c>
      <c r="F31" s="198"/>
      <c r="G31" s="174"/>
      <c r="H31" s="175"/>
      <c r="I31" s="170"/>
      <c r="J31" s="176"/>
      <c r="K31" s="170"/>
      <c r="M31" s="171" t="s">
        <v>223</v>
      </c>
      <c r="O31" s="159"/>
    </row>
    <row r="32" spans="1:80" ht="12.75">
      <c r="A32" s="160">
        <v>10</v>
      </c>
      <c r="B32" s="161" t="s">
        <v>113</v>
      </c>
      <c r="C32" s="162" t="s">
        <v>114</v>
      </c>
      <c r="D32" s="163" t="s">
        <v>104</v>
      </c>
      <c r="E32" s="164">
        <v>512.55</v>
      </c>
      <c r="F32" s="197">
        <v>0</v>
      </c>
      <c r="G32" s="165">
        <f>E32*F32</f>
        <v>0</v>
      </c>
      <c r="H32" s="166">
        <v>0</v>
      </c>
      <c r="I32" s="167">
        <f>E32*H32</f>
        <v>0</v>
      </c>
      <c r="J32" s="166">
        <v>0</v>
      </c>
      <c r="K32" s="167">
        <f>E32*J32</f>
        <v>0</v>
      </c>
      <c r="O32" s="159">
        <v>2</v>
      </c>
      <c r="AA32" s="132">
        <v>1</v>
      </c>
      <c r="AB32" s="132">
        <v>1</v>
      </c>
      <c r="AC32" s="132">
        <v>1</v>
      </c>
      <c r="AZ32" s="132">
        <v>1</v>
      </c>
      <c r="BA32" s="132">
        <f>IF(AZ32=1,G32,0)</f>
        <v>0</v>
      </c>
      <c r="BB32" s="132">
        <f>IF(AZ32=2,G32,0)</f>
        <v>0</v>
      </c>
      <c r="BC32" s="132">
        <f>IF(AZ32=3,G32,0)</f>
        <v>0</v>
      </c>
      <c r="BD32" s="132">
        <f>IF(AZ32=4,G32,0)</f>
        <v>0</v>
      </c>
      <c r="BE32" s="132">
        <f>IF(AZ32=5,G32,0)</f>
        <v>0</v>
      </c>
      <c r="CA32" s="159">
        <v>1</v>
      </c>
      <c r="CB32" s="159">
        <v>1</v>
      </c>
    </row>
    <row r="33" spans="1:15" ht="12.75">
      <c r="A33" s="168"/>
      <c r="B33" s="169"/>
      <c r="C33" s="299" t="s">
        <v>115</v>
      </c>
      <c r="D33" s="300"/>
      <c r="E33" s="300"/>
      <c r="F33" s="300"/>
      <c r="G33" s="301"/>
      <c r="I33" s="170"/>
      <c r="K33" s="170"/>
      <c r="L33" s="171" t="s">
        <v>115</v>
      </c>
      <c r="O33" s="159">
        <v>3</v>
      </c>
    </row>
    <row r="34" spans="1:80" ht="12.75">
      <c r="A34" s="160">
        <v>11</v>
      </c>
      <c r="B34" s="161" t="s">
        <v>116</v>
      </c>
      <c r="C34" s="162" t="s">
        <v>114</v>
      </c>
      <c r="D34" s="163" t="s">
        <v>104</v>
      </c>
      <c r="E34" s="164">
        <v>528.64</v>
      </c>
      <c r="F34" s="197">
        <v>0</v>
      </c>
      <c r="G34" s="165">
        <f>E34*F34</f>
        <v>0</v>
      </c>
      <c r="H34" s="166">
        <v>0</v>
      </c>
      <c r="I34" s="167">
        <f>E34*H34</f>
        <v>0</v>
      </c>
      <c r="J34" s="166">
        <v>0</v>
      </c>
      <c r="K34" s="167">
        <f>E34*J34</f>
        <v>0</v>
      </c>
      <c r="O34" s="159">
        <v>2</v>
      </c>
      <c r="AA34" s="132">
        <v>1</v>
      </c>
      <c r="AB34" s="132">
        <v>1</v>
      </c>
      <c r="AC34" s="132">
        <v>1</v>
      </c>
      <c r="AZ34" s="132">
        <v>1</v>
      </c>
      <c r="BA34" s="132">
        <f>IF(AZ34=1,G34,0)</f>
        <v>0</v>
      </c>
      <c r="BB34" s="132">
        <f>IF(AZ34=2,G34,0)</f>
        <v>0</v>
      </c>
      <c r="BC34" s="132">
        <f>IF(AZ34=3,G34,0)</f>
        <v>0</v>
      </c>
      <c r="BD34" s="132">
        <f>IF(AZ34=4,G34,0)</f>
        <v>0</v>
      </c>
      <c r="BE34" s="132">
        <f>IF(AZ34=5,G34,0)</f>
        <v>0</v>
      </c>
      <c r="CA34" s="159">
        <v>1</v>
      </c>
      <c r="CB34" s="159">
        <v>1</v>
      </c>
    </row>
    <row r="35" spans="1:15" ht="12.75">
      <c r="A35" s="168"/>
      <c r="B35" s="169"/>
      <c r="C35" s="299" t="s">
        <v>117</v>
      </c>
      <c r="D35" s="300"/>
      <c r="E35" s="300"/>
      <c r="F35" s="300"/>
      <c r="G35" s="301"/>
      <c r="I35" s="170"/>
      <c r="K35" s="170"/>
      <c r="L35" s="171" t="s">
        <v>117</v>
      </c>
      <c r="O35" s="159">
        <v>3</v>
      </c>
    </row>
    <row r="36" spans="1:15" ht="12.75">
      <c r="A36" s="168"/>
      <c r="B36" s="172"/>
      <c r="C36" s="307" t="s">
        <v>224</v>
      </c>
      <c r="D36" s="308"/>
      <c r="E36" s="173">
        <v>528.64</v>
      </c>
      <c r="F36" s="198"/>
      <c r="G36" s="174"/>
      <c r="H36" s="175"/>
      <c r="I36" s="170"/>
      <c r="J36" s="176"/>
      <c r="K36" s="170"/>
      <c r="M36" s="171" t="s">
        <v>224</v>
      </c>
      <c r="O36" s="159"/>
    </row>
    <row r="37" spans="1:80" ht="12.75">
      <c r="A37" s="160">
        <v>12</v>
      </c>
      <c r="B37" s="161" t="s">
        <v>118</v>
      </c>
      <c r="C37" s="162" t="s">
        <v>119</v>
      </c>
      <c r="D37" s="163" t="s">
        <v>104</v>
      </c>
      <c r="E37" s="164">
        <v>512.55</v>
      </c>
      <c r="F37" s="197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15" ht="12.75">
      <c r="A38" s="168"/>
      <c r="B38" s="169"/>
      <c r="C38" s="299" t="s">
        <v>120</v>
      </c>
      <c r="D38" s="300"/>
      <c r="E38" s="300"/>
      <c r="F38" s="300"/>
      <c r="G38" s="301"/>
      <c r="I38" s="170"/>
      <c r="K38" s="170"/>
      <c r="L38" s="171" t="s">
        <v>120</v>
      </c>
      <c r="O38" s="159">
        <v>3</v>
      </c>
    </row>
    <row r="39" spans="1:80" ht="12.75">
      <c r="A39" s="160">
        <v>13</v>
      </c>
      <c r="B39" s="161" t="s">
        <v>121</v>
      </c>
      <c r="C39" s="162" t="s">
        <v>122</v>
      </c>
      <c r="D39" s="163" t="s">
        <v>104</v>
      </c>
      <c r="E39" s="164">
        <v>256.16</v>
      </c>
      <c r="F39" s="197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15" ht="12.75">
      <c r="A40" s="168"/>
      <c r="B40" s="172"/>
      <c r="C40" s="307" t="s">
        <v>225</v>
      </c>
      <c r="D40" s="308"/>
      <c r="E40" s="173">
        <v>256.16</v>
      </c>
      <c r="F40" s="198"/>
      <c r="G40" s="174"/>
      <c r="H40" s="175"/>
      <c r="I40" s="170"/>
      <c r="J40" s="176"/>
      <c r="K40" s="170"/>
      <c r="M40" s="171" t="s">
        <v>225</v>
      </c>
      <c r="O40" s="159"/>
    </row>
    <row r="41" spans="1:80" ht="12.75">
      <c r="A41" s="160">
        <v>14</v>
      </c>
      <c r="B41" s="161" t="s">
        <v>123</v>
      </c>
      <c r="C41" s="162" t="s">
        <v>124</v>
      </c>
      <c r="D41" s="163" t="s">
        <v>104</v>
      </c>
      <c r="E41" s="164">
        <v>512.55</v>
      </c>
      <c r="F41" s="197">
        <v>0</v>
      </c>
      <c r="G41" s="165">
        <f>E41*F41</f>
        <v>0</v>
      </c>
      <c r="H41" s="166">
        <v>0</v>
      </c>
      <c r="I41" s="167">
        <f>E41*H41</f>
        <v>0</v>
      </c>
      <c r="J41" s="166">
        <v>0</v>
      </c>
      <c r="K41" s="167">
        <f>E41*J41</f>
        <v>0</v>
      </c>
      <c r="O41" s="159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59">
        <v>1</v>
      </c>
      <c r="CB41" s="159">
        <v>1</v>
      </c>
    </row>
    <row r="42" spans="1:15" ht="12.75">
      <c r="A42" s="168"/>
      <c r="B42" s="169"/>
      <c r="C42" s="299" t="s">
        <v>125</v>
      </c>
      <c r="D42" s="300"/>
      <c r="E42" s="300"/>
      <c r="F42" s="300"/>
      <c r="G42" s="301"/>
      <c r="I42" s="170"/>
      <c r="K42" s="170"/>
      <c r="L42" s="171" t="s">
        <v>125</v>
      </c>
      <c r="O42" s="159">
        <v>3</v>
      </c>
    </row>
    <row r="43" spans="1:15" ht="12.75">
      <c r="A43" s="168"/>
      <c r="B43" s="172"/>
      <c r="C43" s="307" t="s">
        <v>226</v>
      </c>
      <c r="D43" s="308"/>
      <c r="E43" s="173">
        <v>512.55</v>
      </c>
      <c r="F43" s="198"/>
      <c r="G43" s="174"/>
      <c r="H43" s="175"/>
      <c r="I43" s="170"/>
      <c r="J43" s="176"/>
      <c r="K43" s="170"/>
      <c r="M43" s="171" t="s">
        <v>226</v>
      </c>
      <c r="O43" s="159"/>
    </row>
    <row r="44" spans="1:80" ht="22.5">
      <c r="A44" s="160">
        <v>15</v>
      </c>
      <c r="B44" s="161" t="s">
        <v>126</v>
      </c>
      <c r="C44" s="162" t="s">
        <v>127</v>
      </c>
      <c r="D44" s="163" t="s">
        <v>104</v>
      </c>
      <c r="E44" s="164">
        <v>207.9</v>
      </c>
      <c r="F44" s="197">
        <v>0</v>
      </c>
      <c r="G44" s="165">
        <f>E44*F44</f>
        <v>0</v>
      </c>
      <c r="H44" s="166">
        <v>1.7</v>
      </c>
      <c r="I44" s="167">
        <f>E44*H44</f>
        <v>353.43</v>
      </c>
      <c r="J44" s="166">
        <v>0</v>
      </c>
      <c r="K44" s="167">
        <f>E44*J44</f>
        <v>0</v>
      </c>
      <c r="O44" s="159">
        <v>2</v>
      </c>
      <c r="AA44" s="132">
        <v>1</v>
      </c>
      <c r="AB44" s="132">
        <v>1</v>
      </c>
      <c r="AC44" s="132">
        <v>1</v>
      </c>
      <c r="AZ44" s="132">
        <v>1</v>
      </c>
      <c r="BA44" s="132">
        <f>IF(AZ44=1,G44,0)</f>
        <v>0</v>
      </c>
      <c r="BB44" s="132">
        <f>IF(AZ44=2,G44,0)</f>
        <v>0</v>
      </c>
      <c r="BC44" s="132">
        <f>IF(AZ44=3,G44,0)</f>
        <v>0</v>
      </c>
      <c r="BD44" s="132">
        <f>IF(AZ44=4,G44,0)</f>
        <v>0</v>
      </c>
      <c r="BE44" s="132">
        <f>IF(AZ44=5,G44,0)</f>
        <v>0</v>
      </c>
      <c r="CA44" s="159">
        <v>1</v>
      </c>
      <c r="CB44" s="159">
        <v>1</v>
      </c>
    </row>
    <row r="45" spans="1:15" ht="12.75">
      <c r="A45" s="168"/>
      <c r="B45" s="172"/>
      <c r="C45" s="307" t="s">
        <v>227</v>
      </c>
      <c r="D45" s="308"/>
      <c r="E45" s="173">
        <v>207.9</v>
      </c>
      <c r="F45" s="198"/>
      <c r="G45" s="174"/>
      <c r="H45" s="175"/>
      <c r="I45" s="170"/>
      <c r="J45" s="176"/>
      <c r="K45" s="170"/>
      <c r="M45" s="171" t="s">
        <v>227</v>
      </c>
      <c r="O45" s="159"/>
    </row>
    <row r="46" spans="1:80" ht="12.75">
      <c r="A46" s="160">
        <v>16</v>
      </c>
      <c r="B46" s="161" t="s">
        <v>228</v>
      </c>
      <c r="C46" s="162" t="s">
        <v>229</v>
      </c>
      <c r="D46" s="163" t="s">
        <v>95</v>
      </c>
      <c r="E46" s="164">
        <v>214.18</v>
      </c>
      <c r="F46" s="197">
        <v>0</v>
      </c>
      <c r="G46" s="165">
        <f>E46*F46</f>
        <v>0</v>
      </c>
      <c r="H46" s="166">
        <v>0</v>
      </c>
      <c r="I46" s="167">
        <f>E46*H46</f>
        <v>0</v>
      </c>
      <c r="J46" s="166">
        <v>0</v>
      </c>
      <c r="K46" s="167">
        <f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59">
        <v>1</v>
      </c>
      <c r="CB46" s="159">
        <v>1</v>
      </c>
    </row>
    <row r="47" spans="1:15" ht="12.75">
      <c r="A47" s="168"/>
      <c r="B47" s="172"/>
      <c r="C47" s="307" t="s">
        <v>230</v>
      </c>
      <c r="D47" s="308"/>
      <c r="E47" s="173">
        <v>214.18</v>
      </c>
      <c r="F47" s="198"/>
      <c r="G47" s="174"/>
      <c r="H47" s="175"/>
      <c r="I47" s="170"/>
      <c r="J47" s="176"/>
      <c r="K47" s="170"/>
      <c r="M47" s="171" t="s">
        <v>230</v>
      </c>
      <c r="O47" s="159"/>
    </row>
    <row r="48" spans="1:80" ht="12.75">
      <c r="A48" s="160">
        <v>17</v>
      </c>
      <c r="B48" s="161" t="s">
        <v>128</v>
      </c>
      <c r="C48" s="162" t="s">
        <v>129</v>
      </c>
      <c r="D48" s="163" t="s">
        <v>104</v>
      </c>
      <c r="E48" s="164">
        <v>528.64</v>
      </c>
      <c r="F48" s="197">
        <v>0</v>
      </c>
      <c r="G48" s="165">
        <f>E48*F48</f>
        <v>0</v>
      </c>
      <c r="H48" s="166">
        <v>0</v>
      </c>
      <c r="I48" s="167">
        <f>E48*H48</f>
        <v>0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57" ht="12.75">
      <c r="A49" s="177"/>
      <c r="B49" s="178" t="s">
        <v>86</v>
      </c>
      <c r="C49" s="179" t="s">
        <v>96</v>
      </c>
      <c r="D49" s="180"/>
      <c r="E49" s="181"/>
      <c r="F49" s="182"/>
      <c r="G49" s="183">
        <f>SUM(G7:G48)</f>
        <v>0</v>
      </c>
      <c r="H49" s="184"/>
      <c r="I49" s="185">
        <f>SUM(I7:I48)</f>
        <v>355.56347</v>
      </c>
      <c r="J49" s="184"/>
      <c r="K49" s="185">
        <f>SUM(K7:K48)</f>
        <v>0</v>
      </c>
      <c r="O49" s="159">
        <v>4</v>
      </c>
      <c r="BA49" s="186">
        <f>SUM(BA7:BA48)</f>
        <v>0</v>
      </c>
      <c r="BB49" s="186">
        <f>SUM(BB7:BB48)</f>
        <v>0</v>
      </c>
      <c r="BC49" s="186">
        <f>SUM(BC7:BC48)</f>
        <v>0</v>
      </c>
      <c r="BD49" s="186">
        <f>SUM(BD7:BD48)</f>
        <v>0</v>
      </c>
      <c r="BE49" s="186">
        <f>SUM(BE7:BE48)</f>
        <v>0</v>
      </c>
    </row>
    <row r="50" spans="1:15" ht="12.75">
      <c r="A50" s="149" t="s">
        <v>83</v>
      </c>
      <c r="B50" s="150" t="s">
        <v>131</v>
      </c>
      <c r="C50" s="151" t="s">
        <v>132</v>
      </c>
      <c r="D50" s="152"/>
      <c r="E50" s="153"/>
      <c r="F50" s="153"/>
      <c r="G50" s="154"/>
      <c r="H50" s="155"/>
      <c r="I50" s="156"/>
      <c r="J50" s="157"/>
      <c r="K50" s="158"/>
      <c r="O50" s="159">
        <v>1</v>
      </c>
    </row>
    <row r="51" spans="1:80" ht="12.75">
      <c r="A51" s="160">
        <v>18</v>
      </c>
      <c r="B51" s="161" t="s">
        <v>134</v>
      </c>
      <c r="C51" s="162" t="s">
        <v>135</v>
      </c>
      <c r="D51" s="163" t="s">
        <v>104</v>
      </c>
      <c r="E51" s="164">
        <v>64.35</v>
      </c>
      <c r="F51" s="197">
        <v>0</v>
      </c>
      <c r="G51" s="165">
        <f>E51*F51</f>
        <v>0</v>
      </c>
      <c r="H51" s="166">
        <v>1.1322</v>
      </c>
      <c r="I51" s="167">
        <f>E51*H51</f>
        <v>72.85707</v>
      </c>
      <c r="J51" s="166">
        <v>0</v>
      </c>
      <c r="K51" s="167">
        <f>E51*J51</f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>IF(AZ51=1,G51,0)</f>
        <v>0</v>
      </c>
      <c r="BB51" s="132">
        <f>IF(AZ51=2,G51,0)</f>
        <v>0</v>
      </c>
      <c r="BC51" s="132">
        <f>IF(AZ51=3,G51,0)</f>
        <v>0</v>
      </c>
      <c r="BD51" s="132">
        <f>IF(AZ51=4,G51,0)</f>
        <v>0</v>
      </c>
      <c r="BE51" s="132">
        <f>IF(AZ51=5,G51,0)</f>
        <v>0</v>
      </c>
      <c r="CA51" s="159">
        <v>1</v>
      </c>
      <c r="CB51" s="159">
        <v>1</v>
      </c>
    </row>
    <row r="52" spans="1:15" ht="12.75">
      <c r="A52" s="168"/>
      <c r="B52" s="172"/>
      <c r="C52" s="307" t="s">
        <v>231</v>
      </c>
      <c r="D52" s="308"/>
      <c r="E52" s="173">
        <v>64.35</v>
      </c>
      <c r="F52" s="198"/>
      <c r="G52" s="174"/>
      <c r="H52" s="175"/>
      <c r="I52" s="170"/>
      <c r="J52" s="176"/>
      <c r="K52" s="170"/>
      <c r="M52" s="171" t="s">
        <v>231</v>
      </c>
      <c r="O52" s="159"/>
    </row>
    <row r="53" spans="1:80" ht="12.75">
      <c r="A53" s="160">
        <v>19</v>
      </c>
      <c r="B53" s="161" t="s">
        <v>147</v>
      </c>
      <c r="C53" s="162" t="s">
        <v>232</v>
      </c>
      <c r="D53" s="163" t="s">
        <v>130</v>
      </c>
      <c r="E53" s="164">
        <v>715</v>
      </c>
      <c r="F53" s="197">
        <v>0</v>
      </c>
      <c r="G53" s="165">
        <f>E53*F53</f>
        <v>0</v>
      </c>
      <c r="H53" s="166">
        <v>0.00031</v>
      </c>
      <c r="I53" s="167">
        <f>E53*H53</f>
        <v>0.22165</v>
      </c>
      <c r="J53" s="166">
        <v>0</v>
      </c>
      <c r="K53" s="167">
        <f>E53*J53</f>
        <v>0</v>
      </c>
      <c r="O53" s="159">
        <v>2</v>
      </c>
      <c r="AA53" s="132">
        <v>1</v>
      </c>
      <c r="AB53" s="132">
        <v>0</v>
      </c>
      <c r="AC53" s="132">
        <v>0</v>
      </c>
      <c r="AZ53" s="132">
        <v>1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59">
        <v>1</v>
      </c>
      <c r="CB53" s="159">
        <v>0</v>
      </c>
    </row>
    <row r="54" spans="1:15" ht="12.75">
      <c r="A54" s="168"/>
      <c r="B54" s="169"/>
      <c r="C54" s="299" t="s">
        <v>233</v>
      </c>
      <c r="D54" s="300"/>
      <c r="E54" s="300"/>
      <c r="F54" s="300"/>
      <c r="G54" s="301"/>
      <c r="I54" s="170"/>
      <c r="K54" s="170"/>
      <c r="L54" s="171" t="s">
        <v>233</v>
      </c>
      <c r="O54" s="159">
        <v>3</v>
      </c>
    </row>
    <row r="55" spans="1:57" ht="12.75">
      <c r="A55" s="177"/>
      <c r="B55" s="178" t="s">
        <v>86</v>
      </c>
      <c r="C55" s="179" t="s">
        <v>133</v>
      </c>
      <c r="D55" s="180"/>
      <c r="E55" s="181"/>
      <c r="F55" s="182"/>
      <c r="G55" s="183">
        <f>SUM(G50:G54)</f>
        <v>0</v>
      </c>
      <c r="H55" s="184"/>
      <c r="I55" s="185">
        <f>SUM(I50:I54)</f>
        <v>73.07871999999999</v>
      </c>
      <c r="J55" s="184"/>
      <c r="K55" s="185">
        <f>SUM(K50:K54)</f>
        <v>0</v>
      </c>
      <c r="O55" s="159">
        <v>4</v>
      </c>
      <c r="BA55" s="186">
        <f>SUM(BA50:BA54)</f>
        <v>0</v>
      </c>
      <c r="BB55" s="186">
        <f>SUM(BB50:BB54)</f>
        <v>0</v>
      </c>
      <c r="BC55" s="186">
        <f>SUM(BC50:BC54)</f>
        <v>0</v>
      </c>
      <c r="BD55" s="186">
        <f>SUM(BD50:BD54)</f>
        <v>0</v>
      </c>
      <c r="BE55" s="186">
        <f>SUM(BE50:BE54)</f>
        <v>0</v>
      </c>
    </row>
    <row r="56" spans="1:15" ht="12.75">
      <c r="A56" s="149" t="s">
        <v>83</v>
      </c>
      <c r="B56" s="150" t="s">
        <v>136</v>
      </c>
      <c r="C56" s="151" t="s">
        <v>137</v>
      </c>
      <c r="D56" s="152"/>
      <c r="E56" s="153"/>
      <c r="F56" s="153"/>
      <c r="G56" s="154"/>
      <c r="H56" s="155"/>
      <c r="I56" s="156"/>
      <c r="J56" s="157"/>
      <c r="K56" s="158"/>
      <c r="O56" s="159">
        <v>1</v>
      </c>
    </row>
    <row r="57" spans="1:80" ht="12.75">
      <c r="A57" s="160">
        <v>20</v>
      </c>
      <c r="B57" s="161" t="s">
        <v>234</v>
      </c>
      <c r="C57" s="162" t="s">
        <v>235</v>
      </c>
      <c r="D57" s="163" t="s">
        <v>130</v>
      </c>
      <c r="E57" s="164">
        <v>508</v>
      </c>
      <c r="F57" s="197">
        <v>0</v>
      </c>
      <c r="G57" s="165">
        <f>E57*F57</f>
        <v>0</v>
      </c>
      <c r="H57" s="166">
        <v>0</v>
      </c>
      <c r="I57" s="167">
        <f>E57*H57</f>
        <v>0</v>
      </c>
      <c r="J57" s="166">
        <v>0</v>
      </c>
      <c r="K57" s="167">
        <f>E57*J57</f>
        <v>0</v>
      </c>
      <c r="O57" s="159">
        <v>2</v>
      </c>
      <c r="AA57" s="132">
        <v>1</v>
      </c>
      <c r="AB57" s="132">
        <v>1</v>
      </c>
      <c r="AC57" s="132">
        <v>1</v>
      </c>
      <c r="AZ57" s="132">
        <v>1</v>
      </c>
      <c r="BA57" s="132">
        <f>IF(AZ57=1,G57,0)</f>
        <v>0</v>
      </c>
      <c r="BB57" s="132">
        <f>IF(AZ57=2,G57,0)</f>
        <v>0</v>
      </c>
      <c r="BC57" s="132">
        <f>IF(AZ57=3,G57,0)</f>
        <v>0</v>
      </c>
      <c r="BD57" s="132">
        <f>IF(AZ57=4,G57,0)</f>
        <v>0</v>
      </c>
      <c r="BE57" s="132">
        <f>IF(AZ57=5,G57,0)</f>
        <v>0</v>
      </c>
      <c r="CA57" s="159">
        <v>1</v>
      </c>
      <c r="CB57" s="159">
        <v>1</v>
      </c>
    </row>
    <row r="58" spans="1:80" ht="12.75">
      <c r="A58" s="160">
        <v>21</v>
      </c>
      <c r="B58" s="161" t="s">
        <v>236</v>
      </c>
      <c r="C58" s="162" t="s">
        <v>237</v>
      </c>
      <c r="D58" s="163" t="s">
        <v>130</v>
      </c>
      <c r="E58" s="164">
        <v>84</v>
      </c>
      <c r="F58" s="197">
        <v>0</v>
      </c>
      <c r="G58" s="165">
        <f>E58*F58</f>
        <v>0</v>
      </c>
      <c r="H58" s="166">
        <v>0</v>
      </c>
      <c r="I58" s="167">
        <f>E58*H58</f>
        <v>0</v>
      </c>
      <c r="J58" s="166">
        <v>0</v>
      </c>
      <c r="K58" s="167">
        <f>E58*J58</f>
        <v>0</v>
      </c>
      <c r="O58" s="159">
        <v>2</v>
      </c>
      <c r="AA58" s="132">
        <v>1</v>
      </c>
      <c r="AB58" s="132">
        <v>1</v>
      </c>
      <c r="AC58" s="132">
        <v>1</v>
      </c>
      <c r="AZ58" s="132">
        <v>1</v>
      </c>
      <c r="BA58" s="132">
        <f>IF(AZ58=1,G58,0)</f>
        <v>0</v>
      </c>
      <c r="BB58" s="132">
        <f>IF(AZ58=2,G58,0)</f>
        <v>0</v>
      </c>
      <c r="BC58" s="132">
        <f>IF(AZ58=3,G58,0)</f>
        <v>0</v>
      </c>
      <c r="BD58" s="132">
        <f>IF(AZ58=4,G58,0)</f>
        <v>0</v>
      </c>
      <c r="BE58" s="132">
        <f>IF(AZ58=5,G58,0)</f>
        <v>0</v>
      </c>
      <c r="CA58" s="159">
        <v>1</v>
      </c>
      <c r="CB58" s="159">
        <v>1</v>
      </c>
    </row>
    <row r="59" spans="1:80" ht="12.75">
      <c r="A59" s="160">
        <v>22</v>
      </c>
      <c r="B59" s="161" t="s">
        <v>238</v>
      </c>
      <c r="C59" s="162" t="s">
        <v>239</v>
      </c>
      <c r="D59" s="163" t="s">
        <v>130</v>
      </c>
      <c r="E59" s="164">
        <v>123</v>
      </c>
      <c r="F59" s="197">
        <v>0</v>
      </c>
      <c r="G59" s="165">
        <f>E59*F59</f>
        <v>0</v>
      </c>
      <c r="H59" s="166">
        <v>0</v>
      </c>
      <c r="I59" s="167">
        <f>E59*H59</f>
        <v>0</v>
      </c>
      <c r="J59" s="166">
        <v>0</v>
      </c>
      <c r="K59" s="167">
        <f>E59*J59</f>
        <v>0</v>
      </c>
      <c r="O59" s="159">
        <v>2</v>
      </c>
      <c r="AA59" s="132">
        <v>1</v>
      </c>
      <c r="AB59" s="132">
        <v>1</v>
      </c>
      <c r="AC59" s="132">
        <v>1</v>
      </c>
      <c r="AZ59" s="132">
        <v>1</v>
      </c>
      <c r="BA59" s="132">
        <f>IF(AZ59=1,G59,0)</f>
        <v>0</v>
      </c>
      <c r="BB59" s="132">
        <f>IF(AZ59=2,G59,0)</f>
        <v>0</v>
      </c>
      <c r="BC59" s="132">
        <f>IF(AZ59=3,G59,0)</f>
        <v>0</v>
      </c>
      <c r="BD59" s="132">
        <f>IF(AZ59=4,G59,0)</f>
        <v>0</v>
      </c>
      <c r="BE59" s="132">
        <f>IF(AZ59=5,G59,0)</f>
        <v>0</v>
      </c>
      <c r="CA59" s="159">
        <v>1</v>
      </c>
      <c r="CB59" s="159">
        <v>1</v>
      </c>
    </row>
    <row r="60" spans="1:80" ht="12.75">
      <c r="A60" s="160">
        <v>23</v>
      </c>
      <c r="B60" s="161" t="s">
        <v>240</v>
      </c>
      <c r="C60" s="162" t="s">
        <v>241</v>
      </c>
      <c r="D60" s="163" t="s">
        <v>139</v>
      </c>
      <c r="E60" s="164">
        <v>12</v>
      </c>
      <c r="F60" s="197">
        <v>0</v>
      </c>
      <c r="G60" s="165">
        <f>E60*F60</f>
        <v>0</v>
      </c>
      <c r="H60" s="166">
        <v>0.00022</v>
      </c>
      <c r="I60" s="167">
        <f>E60*H60</f>
        <v>0.00264</v>
      </c>
      <c r="J60" s="166">
        <v>0</v>
      </c>
      <c r="K60" s="167">
        <f>E60*J60</f>
        <v>0</v>
      </c>
      <c r="O60" s="159">
        <v>2</v>
      </c>
      <c r="AA60" s="132">
        <v>1</v>
      </c>
      <c r="AB60" s="132">
        <v>1</v>
      </c>
      <c r="AC60" s="132">
        <v>1</v>
      </c>
      <c r="AZ60" s="132">
        <v>1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59">
        <v>1</v>
      </c>
      <c r="CB60" s="159">
        <v>1</v>
      </c>
    </row>
    <row r="61" spans="1:80" ht="12.75">
      <c r="A61" s="160">
        <v>24</v>
      </c>
      <c r="B61" s="161" t="s">
        <v>242</v>
      </c>
      <c r="C61" s="162" t="s">
        <v>243</v>
      </c>
      <c r="D61" s="163" t="s">
        <v>139</v>
      </c>
      <c r="E61" s="164">
        <v>16</v>
      </c>
      <c r="F61" s="197">
        <v>0</v>
      </c>
      <c r="G61" s="165">
        <f>E61*F61</f>
        <v>0</v>
      </c>
      <c r="H61" s="166">
        <v>0.00041</v>
      </c>
      <c r="I61" s="167">
        <f>E61*H61</f>
        <v>0.00656</v>
      </c>
      <c r="J61" s="166">
        <v>0</v>
      </c>
      <c r="K61" s="167">
        <f>E61*J61</f>
        <v>0</v>
      </c>
      <c r="O61" s="159">
        <v>2</v>
      </c>
      <c r="AA61" s="132">
        <v>1</v>
      </c>
      <c r="AB61" s="132">
        <v>1</v>
      </c>
      <c r="AC61" s="132">
        <v>1</v>
      </c>
      <c r="AZ61" s="132">
        <v>1</v>
      </c>
      <c r="BA61" s="132">
        <f>IF(AZ61=1,G61,0)</f>
        <v>0</v>
      </c>
      <c r="BB61" s="132">
        <f>IF(AZ61=2,G61,0)</f>
        <v>0</v>
      </c>
      <c r="BC61" s="132">
        <f>IF(AZ61=3,G61,0)</f>
        <v>0</v>
      </c>
      <c r="BD61" s="132">
        <f>IF(AZ61=4,G61,0)</f>
        <v>0</v>
      </c>
      <c r="BE61" s="132">
        <f>IF(AZ61=5,G61,0)</f>
        <v>0</v>
      </c>
      <c r="CA61" s="159">
        <v>1</v>
      </c>
      <c r="CB61" s="159">
        <v>1</v>
      </c>
    </row>
    <row r="62" spans="1:15" ht="12.75">
      <c r="A62" s="168"/>
      <c r="B62" s="172"/>
      <c r="C62" s="307" t="s">
        <v>244</v>
      </c>
      <c r="D62" s="308"/>
      <c r="E62" s="173">
        <v>16</v>
      </c>
      <c r="F62" s="198"/>
      <c r="G62" s="174"/>
      <c r="H62" s="175"/>
      <c r="I62" s="170"/>
      <c r="J62" s="176"/>
      <c r="K62" s="170"/>
      <c r="M62" s="171" t="s">
        <v>244</v>
      </c>
      <c r="O62" s="159"/>
    </row>
    <row r="63" spans="1:80" ht="12.75">
      <c r="A63" s="160">
        <v>25</v>
      </c>
      <c r="B63" s="161" t="s">
        <v>245</v>
      </c>
      <c r="C63" s="162" t="s">
        <v>246</v>
      </c>
      <c r="D63" s="163" t="s">
        <v>139</v>
      </c>
      <c r="E63" s="164">
        <v>2</v>
      </c>
      <c r="F63" s="197">
        <v>0</v>
      </c>
      <c r="G63" s="165">
        <f aca="true" t="shared" si="0" ref="G63:G73">E63*F63</f>
        <v>0</v>
      </c>
      <c r="H63" s="166">
        <v>0.00062</v>
      </c>
      <c r="I63" s="167">
        <f aca="true" t="shared" si="1" ref="I63:I73">E63*H63</f>
        <v>0.00124</v>
      </c>
      <c r="J63" s="166">
        <v>0</v>
      </c>
      <c r="K63" s="167">
        <f aca="true" t="shared" si="2" ref="K63:K73">E63*J63</f>
        <v>0</v>
      </c>
      <c r="O63" s="159">
        <v>2</v>
      </c>
      <c r="AA63" s="132">
        <v>1</v>
      </c>
      <c r="AB63" s="132">
        <v>1</v>
      </c>
      <c r="AC63" s="132">
        <v>1</v>
      </c>
      <c r="AZ63" s="132">
        <v>1</v>
      </c>
      <c r="BA63" s="132">
        <f aca="true" t="shared" si="3" ref="BA63:BA73">IF(AZ63=1,G63,0)</f>
        <v>0</v>
      </c>
      <c r="BB63" s="132">
        <f aca="true" t="shared" si="4" ref="BB63:BB73">IF(AZ63=2,G63,0)</f>
        <v>0</v>
      </c>
      <c r="BC63" s="132">
        <f aca="true" t="shared" si="5" ref="BC63:BC73">IF(AZ63=3,G63,0)</f>
        <v>0</v>
      </c>
      <c r="BD63" s="132">
        <f aca="true" t="shared" si="6" ref="BD63:BD73">IF(AZ63=4,G63,0)</f>
        <v>0</v>
      </c>
      <c r="BE63" s="132">
        <f aca="true" t="shared" si="7" ref="BE63:BE73">IF(AZ63=5,G63,0)</f>
        <v>0</v>
      </c>
      <c r="CA63" s="159">
        <v>1</v>
      </c>
      <c r="CB63" s="159">
        <v>1</v>
      </c>
    </row>
    <row r="64" spans="1:80" ht="12.75">
      <c r="A64" s="160">
        <v>26</v>
      </c>
      <c r="B64" s="161" t="s">
        <v>247</v>
      </c>
      <c r="C64" s="162" t="s">
        <v>248</v>
      </c>
      <c r="D64" s="163" t="s">
        <v>139</v>
      </c>
      <c r="E64" s="164">
        <v>6</v>
      </c>
      <c r="F64" s="197">
        <v>0</v>
      </c>
      <c r="G64" s="165">
        <f t="shared" si="0"/>
        <v>0</v>
      </c>
      <c r="H64" s="166">
        <v>0.00278</v>
      </c>
      <c r="I64" s="167">
        <f t="shared" si="1"/>
        <v>0.01668</v>
      </c>
      <c r="J64" s="166">
        <v>0</v>
      </c>
      <c r="K64" s="167">
        <f t="shared" si="2"/>
        <v>0</v>
      </c>
      <c r="O64" s="159">
        <v>2</v>
      </c>
      <c r="AA64" s="132">
        <v>1</v>
      </c>
      <c r="AB64" s="132">
        <v>1</v>
      </c>
      <c r="AC64" s="132">
        <v>1</v>
      </c>
      <c r="AZ64" s="132">
        <v>1</v>
      </c>
      <c r="BA64" s="132">
        <f t="shared" si="3"/>
        <v>0</v>
      </c>
      <c r="BB64" s="132">
        <f t="shared" si="4"/>
        <v>0</v>
      </c>
      <c r="BC64" s="132">
        <f t="shared" si="5"/>
        <v>0</v>
      </c>
      <c r="BD64" s="132">
        <f t="shared" si="6"/>
        <v>0</v>
      </c>
      <c r="BE64" s="132">
        <f t="shared" si="7"/>
        <v>0</v>
      </c>
      <c r="CA64" s="159">
        <v>1</v>
      </c>
      <c r="CB64" s="159">
        <v>1</v>
      </c>
    </row>
    <row r="65" spans="1:80" ht="12.75">
      <c r="A65" s="160">
        <v>27</v>
      </c>
      <c r="B65" s="161" t="s">
        <v>249</v>
      </c>
      <c r="C65" s="162" t="s">
        <v>250</v>
      </c>
      <c r="D65" s="163" t="s">
        <v>139</v>
      </c>
      <c r="E65" s="164">
        <v>2</v>
      </c>
      <c r="F65" s="197">
        <v>0</v>
      </c>
      <c r="G65" s="165">
        <f t="shared" si="0"/>
        <v>0</v>
      </c>
      <c r="H65" s="166">
        <v>0.00298</v>
      </c>
      <c r="I65" s="167">
        <f t="shared" si="1"/>
        <v>0.00596</v>
      </c>
      <c r="J65" s="166">
        <v>0</v>
      </c>
      <c r="K65" s="167">
        <f t="shared" si="2"/>
        <v>0</v>
      </c>
      <c r="O65" s="159">
        <v>2</v>
      </c>
      <c r="AA65" s="132">
        <v>1</v>
      </c>
      <c r="AB65" s="132">
        <v>1</v>
      </c>
      <c r="AC65" s="132">
        <v>1</v>
      </c>
      <c r="AZ65" s="132">
        <v>1</v>
      </c>
      <c r="BA65" s="132">
        <f t="shared" si="3"/>
        <v>0</v>
      </c>
      <c r="BB65" s="132">
        <f t="shared" si="4"/>
        <v>0</v>
      </c>
      <c r="BC65" s="132">
        <f t="shared" si="5"/>
        <v>0</v>
      </c>
      <c r="BD65" s="132">
        <f t="shared" si="6"/>
        <v>0</v>
      </c>
      <c r="BE65" s="132">
        <f t="shared" si="7"/>
        <v>0</v>
      </c>
      <c r="CA65" s="159">
        <v>1</v>
      </c>
      <c r="CB65" s="159">
        <v>1</v>
      </c>
    </row>
    <row r="66" spans="1:80" ht="12.75">
      <c r="A66" s="160">
        <v>28</v>
      </c>
      <c r="B66" s="161" t="s">
        <v>251</v>
      </c>
      <c r="C66" s="162" t="s">
        <v>252</v>
      </c>
      <c r="D66" s="163" t="s">
        <v>139</v>
      </c>
      <c r="E66" s="164">
        <v>19</v>
      </c>
      <c r="F66" s="197">
        <v>0</v>
      </c>
      <c r="G66" s="165">
        <f t="shared" si="0"/>
        <v>0</v>
      </c>
      <c r="H66" s="166">
        <v>0.00281</v>
      </c>
      <c r="I66" s="167">
        <f t="shared" si="1"/>
        <v>0.05339</v>
      </c>
      <c r="J66" s="166">
        <v>0</v>
      </c>
      <c r="K66" s="167">
        <f t="shared" si="2"/>
        <v>0</v>
      </c>
      <c r="O66" s="159">
        <v>2</v>
      </c>
      <c r="AA66" s="132">
        <v>1</v>
      </c>
      <c r="AB66" s="132">
        <v>1</v>
      </c>
      <c r="AC66" s="132">
        <v>1</v>
      </c>
      <c r="AZ66" s="132">
        <v>1</v>
      </c>
      <c r="BA66" s="132">
        <f t="shared" si="3"/>
        <v>0</v>
      </c>
      <c r="BB66" s="132">
        <f t="shared" si="4"/>
        <v>0</v>
      </c>
      <c r="BC66" s="132">
        <f t="shared" si="5"/>
        <v>0</v>
      </c>
      <c r="BD66" s="132">
        <f t="shared" si="6"/>
        <v>0</v>
      </c>
      <c r="BE66" s="132">
        <f t="shared" si="7"/>
        <v>0</v>
      </c>
      <c r="CA66" s="159">
        <v>1</v>
      </c>
      <c r="CB66" s="159">
        <v>1</v>
      </c>
    </row>
    <row r="67" spans="1:80" ht="12.75">
      <c r="A67" s="160">
        <v>29</v>
      </c>
      <c r="B67" s="161" t="s">
        <v>253</v>
      </c>
      <c r="C67" s="162" t="s">
        <v>254</v>
      </c>
      <c r="D67" s="163" t="s">
        <v>139</v>
      </c>
      <c r="E67" s="164">
        <v>2</v>
      </c>
      <c r="F67" s="197">
        <v>0</v>
      </c>
      <c r="G67" s="165">
        <f t="shared" si="0"/>
        <v>0</v>
      </c>
      <c r="H67" s="166">
        <v>0.0042</v>
      </c>
      <c r="I67" s="167">
        <f t="shared" si="1"/>
        <v>0.0084</v>
      </c>
      <c r="J67" s="166">
        <v>0</v>
      </c>
      <c r="K67" s="167">
        <f t="shared" si="2"/>
        <v>0</v>
      </c>
      <c r="O67" s="159">
        <v>2</v>
      </c>
      <c r="AA67" s="132">
        <v>1</v>
      </c>
      <c r="AB67" s="132">
        <v>1</v>
      </c>
      <c r="AC67" s="132">
        <v>1</v>
      </c>
      <c r="AZ67" s="132">
        <v>1</v>
      </c>
      <c r="BA67" s="132">
        <f t="shared" si="3"/>
        <v>0</v>
      </c>
      <c r="BB67" s="132">
        <f t="shared" si="4"/>
        <v>0</v>
      </c>
      <c r="BC67" s="132">
        <f t="shared" si="5"/>
        <v>0</v>
      </c>
      <c r="BD67" s="132">
        <f t="shared" si="6"/>
        <v>0</v>
      </c>
      <c r="BE67" s="132">
        <f t="shared" si="7"/>
        <v>0</v>
      </c>
      <c r="CA67" s="159">
        <v>1</v>
      </c>
      <c r="CB67" s="159">
        <v>1</v>
      </c>
    </row>
    <row r="68" spans="1:80" ht="12.75">
      <c r="A68" s="160">
        <v>30</v>
      </c>
      <c r="B68" s="161" t="s">
        <v>255</v>
      </c>
      <c r="C68" s="162" t="s">
        <v>256</v>
      </c>
      <c r="D68" s="163" t="s">
        <v>139</v>
      </c>
      <c r="E68" s="164">
        <v>6</v>
      </c>
      <c r="F68" s="197">
        <v>0</v>
      </c>
      <c r="G68" s="165">
        <f t="shared" si="0"/>
        <v>0</v>
      </c>
      <c r="H68" s="166">
        <v>0.00022</v>
      </c>
      <c r="I68" s="167">
        <f t="shared" si="1"/>
        <v>0.00132</v>
      </c>
      <c r="J68" s="166">
        <v>0</v>
      </c>
      <c r="K68" s="167">
        <f t="shared" si="2"/>
        <v>0</v>
      </c>
      <c r="O68" s="159">
        <v>2</v>
      </c>
      <c r="AA68" s="132">
        <v>1</v>
      </c>
      <c r="AB68" s="132">
        <v>1</v>
      </c>
      <c r="AC68" s="132">
        <v>1</v>
      </c>
      <c r="AZ68" s="132">
        <v>1</v>
      </c>
      <c r="BA68" s="132">
        <f t="shared" si="3"/>
        <v>0</v>
      </c>
      <c r="BB68" s="132">
        <f t="shared" si="4"/>
        <v>0</v>
      </c>
      <c r="BC68" s="132">
        <f t="shared" si="5"/>
        <v>0</v>
      </c>
      <c r="BD68" s="132">
        <f t="shared" si="6"/>
        <v>0</v>
      </c>
      <c r="BE68" s="132">
        <f t="shared" si="7"/>
        <v>0</v>
      </c>
      <c r="CA68" s="159">
        <v>1</v>
      </c>
      <c r="CB68" s="159">
        <v>1</v>
      </c>
    </row>
    <row r="69" spans="1:80" ht="12.75">
      <c r="A69" s="160">
        <v>31</v>
      </c>
      <c r="B69" s="161" t="s">
        <v>257</v>
      </c>
      <c r="C69" s="162" t="s">
        <v>258</v>
      </c>
      <c r="D69" s="163" t="s">
        <v>139</v>
      </c>
      <c r="E69" s="164">
        <v>6</v>
      </c>
      <c r="F69" s="197">
        <v>0</v>
      </c>
      <c r="G69" s="165">
        <f t="shared" si="0"/>
        <v>0</v>
      </c>
      <c r="H69" s="166">
        <v>0.00011</v>
      </c>
      <c r="I69" s="167">
        <f t="shared" si="1"/>
        <v>0.00066</v>
      </c>
      <c r="J69" s="166">
        <v>0</v>
      </c>
      <c r="K69" s="167">
        <f t="shared" si="2"/>
        <v>0</v>
      </c>
      <c r="O69" s="159">
        <v>2</v>
      </c>
      <c r="AA69" s="132">
        <v>1</v>
      </c>
      <c r="AB69" s="132">
        <v>1</v>
      </c>
      <c r="AC69" s="132">
        <v>1</v>
      </c>
      <c r="AZ69" s="132">
        <v>1</v>
      </c>
      <c r="BA69" s="132">
        <f t="shared" si="3"/>
        <v>0</v>
      </c>
      <c r="BB69" s="132">
        <f t="shared" si="4"/>
        <v>0</v>
      </c>
      <c r="BC69" s="132">
        <f t="shared" si="5"/>
        <v>0</v>
      </c>
      <c r="BD69" s="132">
        <f t="shared" si="6"/>
        <v>0</v>
      </c>
      <c r="BE69" s="132">
        <f t="shared" si="7"/>
        <v>0</v>
      </c>
      <c r="CA69" s="159">
        <v>1</v>
      </c>
      <c r="CB69" s="159">
        <v>1</v>
      </c>
    </row>
    <row r="70" spans="1:80" ht="12.75">
      <c r="A70" s="160">
        <v>32</v>
      </c>
      <c r="B70" s="161" t="s">
        <v>259</v>
      </c>
      <c r="C70" s="162" t="s">
        <v>260</v>
      </c>
      <c r="D70" s="163" t="s">
        <v>139</v>
      </c>
      <c r="E70" s="164">
        <v>5</v>
      </c>
      <c r="F70" s="197">
        <v>0</v>
      </c>
      <c r="G70" s="165">
        <f t="shared" si="0"/>
        <v>0</v>
      </c>
      <c r="H70" s="166">
        <v>0.00041</v>
      </c>
      <c r="I70" s="167">
        <f t="shared" si="1"/>
        <v>0.0020499999999999997</v>
      </c>
      <c r="J70" s="166">
        <v>0</v>
      </c>
      <c r="K70" s="167">
        <f t="shared" si="2"/>
        <v>0</v>
      </c>
      <c r="O70" s="159">
        <v>2</v>
      </c>
      <c r="AA70" s="132">
        <v>1</v>
      </c>
      <c r="AB70" s="132">
        <v>1</v>
      </c>
      <c r="AC70" s="132">
        <v>1</v>
      </c>
      <c r="AZ70" s="132">
        <v>1</v>
      </c>
      <c r="BA70" s="132">
        <f t="shared" si="3"/>
        <v>0</v>
      </c>
      <c r="BB70" s="132">
        <f t="shared" si="4"/>
        <v>0</v>
      </c>
      <c r="BC70" s="132">
        <f t="shared" si="5"/>
        <v>0</v>
      </c>
      <c r="BD70" s="132">
        <f t="shared" si="6"/>
        <v>0</v>
      </c>
      <c r="BE70" s="132">
        <f t="shared" si="7"/>
        <v>0</v>
      </c>
      <c r="CA70" s="159">
        <v>1</v>
      </c>
      <c r="CB70" s="159">
        <v>1</v>
      </c>
    </row>
    <row r="71" spans="1:80" ht="12.75">
      <c r="A71" s="160">
        <v>33</v>
      </c>
      <c r="B71" s="161" t="s">
        <v>261</v>
      </c>
      <c r="C71" s="162" t="s">
        <v>262</v>
      </c>
      <c r="D71" s="163" t="s">
        <v>139</v>
      </c>
      <c r="E71" s="164">
        <v>1</v>
      </c>
      <c r="F71" s="197">
        <v>0</v>
      </c>
      <c r="G71" s="165">
        <f t="shared" si="0"/>
        <v>0</v>
      </c>
      <c r="H71" s="166">
        <v>0.00278</v>
      </c>
      <c r="I71" s="167">
        <f t="shared" si="1"/>
        <v>0.00278</v>
      </c>
      <c r="J71" s="166">
        <v>0</v>
      </c>
      <c r="K71" s="167">
        <f t="shared" si="2"/>
        <v>0</v>
      </c>
      <c r="O71" s="159">
        <v>2</v>
      </c>
      <c r="AA71" s="132">
        <v>1</v>
      </c>
      <c r="AB71" s="132">
        <v>1</v>
      </c>
      <c r="AC71" s="132">
        <v>1</v>
      </c>
      <c r="AZ71" s="132">
        <v>1</v>
      </c>
      <c r="BA71" s="132">
        <f t="shared" si="3"/>
        <v>0</v>
      </c>
      <c r="BB71" s="132">
        <f t="shared" si="4"/>
        <v>0</v>
      </c>
      <c r="BC71" s="132">
        <f t="shared" si="5"/>
        <v>0</v>
      </c>
      <c r="BD71" s="132">
        <f t="shared" si="6"/>
        <v>0</v>
      </c>
      <c r="BE71" s="132">
        <f t="shared" si="7"/>
        <v>0</v>
      </c>
      <c r="CA71" s="159">
        <v>1</v>
      </c>
      <c r="CB71" s="159">
        <v>1</v>
      </c>
    </row>
    <row r="72" spans="1:80" ht="12.75">
      <c r="A72" s="160">
        <v>34</v>
      </c>
      <c r="B72" s="161" t="s">
        <v>263</v>
      </c>
      <c r="C72" s="162" t="s">
        <v>264</v>
      </c>
      <c r="D72" s="163" t="s">
        <v>139</v>
      </c>
      <c r="E72" s="164">
        <v>1</v>
      </c>
      <c r="F72" s="197">
        <v>0</v>
      </c>
      <c r="G72" s="165">
        <f t="shared" si="0"/>
        <v>0</v>
      </c>
      <c r="H72" s="166">
        <v>0.00281</v>
      </c>
      <c r="I72" s="167">
        <f t="shared" si="1"/>
        <v>0.00281</v>
      </c>
      <c r="J72" s="166">
        <v>0</v>
      </c>
      <c r="K72" s="167">
        <f t="shared" si="2"/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 t="shared" si="3"/>
        <v>0</v>
      </c>
      <c r="BB72" s="132">
        <f t="shared" si="4"/>
        <v>0</v>
      </c>
      <c r="BC72" s="132">
        <f t="shared" si="5"/>
        <v>0</v>
      </c>
      <c r="BD72" s="132">
        <f t="shared" si="6"/>
        <v>0</v>
      </c>
      <c r="BE72" s="132">
        <f t="shared" si="7"/>
        <v>0</v>
      </c>
      <c r="CA72" s="159">
        <v>1</v>
      </c>
      <c r="CB72" s="159">
        <v>1</v>
      </c>
    </row>
    <row r="73" spans="1:80" ht="12.75">
      <c r="A73" s="160">
        <v>35</v>
      </c>
      <c r="B73" s="161" t="s">
        <v>265</v>
      </c>
      <c r="C73" s="162" t="s">
        <v>266</v>
      </c>
      <c r="D73" s="163" t="s">
        <v>130</v>
      </c>
      <c r="E73" s="164">
        <v>508</v>
      </c>
      <c r="F73" s="197">
        <v>0</v>
      </c>
      <c r="G73" s="165">
        <f t="shared" si="0"/>
        <v>0</v>
      </c>
      <c r="H73" s="166">
        <v>0</v>
      </c>
      <c r="I73" s="167">
        <f t="shared" si="1"/>
        <v>0</v>
      </c>
      <c r="J73" s="166">
        <v>0</v>
      </c>
      <c r="K73" s="167">
        <f t="shared" si="2"/>
        <v>0</v>
      </c>
      <c r="O73" s="159">
        <v>2</v>
      </c>
      <c r="AA73" s="132">
        <v>1</v>
      </c>
      <c r="AB73" s="132">
        <v>1</v>
      </c>
      <c r="AC73" s="132">
        <v>1</v>
      </c>
      <c r="AZ73" s="132">
        <v>1</v>
      </c>
      <c r="BA73" s="132">
        <f t="shared" si="3"/>
        <v>0</v>
      </c>
      <c r="BB73" s="132">
        <f t="shared" si="4"/>
        <v>0</v>
      </c>
      <c r="BC73" s="132">
        <f t="shared" si="5"/>
        <v>0</v>
      </c>
      <c r="BD73" s="132">
        <f t="shared" si="6"/>
        <v>0</v>
      </c>
      <c r="BE73" s="132">
        <f t="shared" si="7"/>
        <v>0</v>
      </c>
      <c r="CA73" s="159">
        <v>1</v>
      </c>
      <c r="CB73" s="159">
        <v>1</v>
      </c>
    </row>
    <row r="74" spans="1:15" ht="22.5">
      <c r="A74" s="168"/>
      <c r="B74" s="169"/>
      <c r="C74" s="299" t="s">
        <v>267</v>
      </c>
      <c r="D74" s="300"/>
      <c r="E74" s="300"/>
      <c r="F74" s="300"/>
      <c r="G74" s="301"/>
      <c r="I74" s="170"/>
      <c r="K74" s="170"/>
      <c r="L74" s="171" t="s">
        <v>267</v>
      </c>
      <c r="O74" s="159">
        <v>3</v>
      </c>
    </row>
    <row r="75" spans="1:80" ht="12.75">
      <c r="A75" s="160">
        <v>36</v>
      </c>
      <c r="B75" s="161" t="s">
        <v>268</v>
      </c>
      <c r="C75" s="162" t="s">
        <v>269</v>
      </c>
      <c r="D75" s="163" t="s">
        <v>130</v>
      </c>
      <c r="E75" s="164">
        <v>508</v>
      </c>
      <c r="F75" s="197">
        <v>0</v>
      </c>
      <c r="G75" s="165">
        <f>E75*F75</f>
        <v>0</v>
      </c>
      <c r="H75" s="166">
        <v>0</v>
      </c>
      <c r="I75" s="167">
        <f>E75*H75</f>
        <v>0</v>
      </c>
      <c r="J75" s="166">
        <v>0</v>
      </c>
      <c r="K75" s="167">
        <f>E75*J75</f>
        <v>0</v>
      </c>
      <c r="O75" s="159">
        <v>2</v>
      </c>
      <c r="AA75" s="132">
        <v>1</v>
      </c>
      <c r="AB75" s="132">
        <v>1</v>
      </c>
      <c r="AC75" s="132">
        <v>1</v>
      </c>
      <c r="AZ75" s="132">
        <v>1</v>
      </c>
      <c r="BA75" s="132">
        <f>IF(AZ75=1,G75,0)</f>
        <v>0</v>
      </c>
      <c r="BB75" s="132">
        <f>IF(AZ75=2,G75,0)</f>
        <v>0</v>
      </c>
      <c r="BC75" s="132">
        <f>IF(AZ75=3,G75,0)</f>
        <v>0</v>
      </c>
      <c r="BD75" s="132">
        <f>IF(AZ75=4,G75,0)</f>
        <v>0</v>
      </c>
      <c r="BE75" s="132">
        <f>IF(AZ75=5,G75,0)</f>
        <v>0</v>
      </c>
      <c r="CA75" s="159">
        <v>1</v>
      </c>
      <c r="CB75" s="159">
        <v>1</v>
      </c>
    </row>
    <row r="76" spans="1:15" ht="22.5">
      <c r="A76" s="168"/>
      <c r="B76" s="169"/>
      <c r="C76" s="299" t="s">
        <v>270</v>
      </c>
      <c r="D76" s="300"/>
      <c r="E76" s="300"/>
      <c r="F76" s="300"/>
      <c r="G76" s="301"/>
      <c r="I76" s="170"/>
      <c r="K76" s="170"/>
      <c r="L76" s="171" t="s">
        <v>270</v>
      </c>
      <c r="O76" s="159">
        <v>3</v>
      </c>
    </row>
    <row r="77" spans="1:80" ht="12.75">
      <c r="A77" s="160">
        <v>37</v>
      </c>
      <c r="B77" s="161" t="s">
        <v>271</v>
      </c>
      <c r="C77" s="162" t="s">
        <v>272</v>
      </c>
      <c r="D77" s="163" t="s">
        <v>130</v>
      </c>
      <c r="E77" s="164">
        <v>84</v>
      </c>
      <c r="F77" s="197">
        <v>0</v>
      </c>
      <c r="G77" s="165">
        <f>E77*F77</f>
        <v>0</v>
      </c>
      <c r="H77" s="166">
        <v>0</v>
      </c>
      <c r="I77" s="167">
        <f>E77*H77</f>
        <v>0</v>
      </c>
      <c r="J77" s="166">
        <v>0</v>
      </c>
      <c r="K77" s="167">
        <f>E77*J77</f>
        <v>0</v>
      </c>
      <c r="O77" s="159">
        <v>2</v>
      </c>
      <c r="AA77" s="132">
        <v>1</v>
      </c>
      <c r="AB77" s="132">
        <v>1</v>
      </c>
      <c r="AC77" s="132">
        <v>1</v>
      </c>
      <c r="AZ77" s="132">
        <v>1</v>
      </c>
      <c r="BA77" s="132">
        <f>IF(AZ77=1,G77,0)</f>
        <v>0</v>
      </c>
      <c r="BB77" s="132">
        <f>IF(AZ77=2,G77,0)</f>
        <v>0</v>
      </c>
      <c r="BC77" s="132">
        <f>IF(AZ77=3,G77,0)</f>
        <v>0</v>
      </c>
      <c r="BD77" s="132">
        <f>IF(AZ77=4,G77,0)</f>
        <v>0</v>
      </c>
      <c r="BE77" s="132">
        <f>IF(AZ77=5,G77,0)</f>
        <v>0</v>
      </c>
      <c r="CA77" s="159">
        <v>1</v>
      </c>
      <c r="CB77" s="159">
        <v>1</v>
      </c>
    </row>
    <row r="78" spans="1:15" ht="22.5">
      <c r="A78" s="168"/>
      <c r="B78" s="169"/>
      <c r="C78" s="299" t="s">
        <v>270</v>
      </c>
      <c r="D78" s="300"/>
      <c r="E78" s="300"/>
      <c r="F78" s="300"/>
      <c r="G78" s="301"/>
      <c r="I78" s="170"/>
      <c r="K78" s="170"/>
      <c r="L78" s="171" t="s">
        <v>270</v>
      </c>
      <c r="O78" s="159">
        <v>3</v>
      </c>
    </row>
    <row r="79" spans="1:80" ht="12.75">
      <c r="A79" s="160">
        <v>38</v>
      </c>
      <c r="B79" s="161" t="s">
        <v>273</v>
      </c>
      <c r="C79" s="162" t="s">
        <v>274</v>
      </c>
      <c r="D79" s="163" t="s">
        <v>130</v>
      </c>
      <c r="E79" s="164">
        <v>84</v>
      </c>
      <c r="F79" s="197">
        <v>0</v>
      </c>
      <c r="G79" s="165">
        <f>E79*F79</f>
        <v>0</v>
      </c>
      <c r="H79" s="166">
        <v>0</v>
      </c>
      <c r="I79" s="167">
        <f>E79*H79</f>
        <v>0</v>
      </c>
      <c r="J79" s="166">
        <v>0</v>
      </c>
      <c r="K79" s="167">
        <f>E79*J79</f>
        <v>0</v>
      </c>
      <c r="O79" s="159">
        <v>2</v>
      </c>
      <c r="AA79" s="132">
        <v>1</v>
      </c>
      <c r="AB79" s="132">
        <v>1</v>
      </c>
      <c r="AC79" s="132">
        <v>1</v>
      </c>
      <c r="AZ79" s="132">
        <v>1</v>
      </c>
      <c r="BA79" s="132">
        <f>IF(AZ79=1,G79,0)</f>
        <v>0</v>
      </c>
      <c r="BB79" s="132">
        <f>IF(AZ79=2,G79,0)</f>
        <v>0</v>
      </c>
      <c r="BC79" s="132">
        <f>IF(AZ79=3,G79,0)</f>
        <v>0</v>
      </c>
      <c r="BD79" s="132">
        <f>IF(AZ79=4,G79,0)</f>
        <v>0</v>
      </c>
      <c r="BE79" s="132">
        <f>IF(AZ79=5,G79,0)</f>
        <v>0</v>
      </c>
      <c r="CA79" s="159">
        <v>1</v>
      </c>
      <c r="CB79" s="159">
        <v>1</v>
      </c>
    </row>
    <row r="80" spans="1:15" ht="22.5">
      <c r="A80" s="168"/>
      <c r="B80" s="169"/>
      <c r="C80" s="299" t="s">
        <v>267</v>
      </c>
      <c r="D80" s="300"/>
      <c r="E80" s="300"/>
      <c r="F80" s="300"/>
      <c r="G80" s="301"/>
      <c r="I80" s="170"/>
      <c r="K80" s="170"/>
      <c r="L80" s="171" t="s">
        <v>267</v>
      </c>
      <c r="O80" s="159">
        <v>3</v>
      </c>
    </row>
    <row r="81" spans="1:80" ht="12.75">
      <c r="A81" s="160">
        <v>39</v>
      </c>
      <c r="B81" s="161" t="s">
        <v>275</v>
      </c>
      <c r="C81" s="162" t="s">
        <v>276</v>
      </c>
      <c r="D81" s="163" t="s">
        <v>130</v>
      </c>
      <c r="E81" s="164">
        <v>123</v>
      </c>
      <c r="F81" s="197">
        <v>0</v>
      </c>
      <c r="G81" s="165">
        <f>E81*F81</f>
        <v>0</v>
      </c>
      <c r="H81" s="166">
        <v>0</v>
      </c>
      <c r="I81" s="167">
        <f>E81*H81</f>
        <v>0</v>
      </c>
      <c r="J81" s="166">
        <v>0</v>
      </c>
      <c r="K81" s="167">
        <f>E81*J81</f>
        <v>0</v>
      </c>
      <c r="O81" s="159">
        <v>2</v>
      </c>
      <c r="AA81" s="132">
        <v>1</v>
      </c>
      <c r="AB81" s="132">
        <v>1</v>
      </c>
      <c r="AC81" s="132">
        <v>1</v>
      </c>
      <c r="AZ81" s="132">
        <v>1</v>
      </c>
      <c r="BA81" s="132">
        <f>IF(AZ81=1,G81,0)</f>
        <v>0</v>
      </c>
      <c r="BB81" s="132">
        <f>IF(AZ81=2,G81,0)</f>
        <v>0</v>
      </c>
      <c r="BC81" s="132">
        <f>IF(AZ81=3,G81,0)</f>
        <v>0</v>
      </c>
      <c r="BD81" s="132">
        <f>IF(AZ81=4,G81,0)</f>
        <v>0</v>
      </c>
      <c r="BE81" s="132">
        <f>IF(AZ81=5,G81,0)</f>
        <v>0</v>
      </c>
      <c r="CA81" s="159">
        <v>1</v>
      </c>
      <c r="CB81" s="159">
        <v>1</v>
      </c>
    </row>
    <row r="82" spans="1:15" ht="22.5">
      <c r="A82" s="168"/>
      <c r="B82" s="169"/>
      <c r="C82" s="299" t="s">
        <v>270</v>
      </c>
      <c r="D82" s="300"/>
      <c r="E82" s="300"/>
      <c r="F82" s="300"/>
      <c r="G82" s="301"/>
      <c r="I82" s="170"/>
      <c r="K82" s="170"/>
      <c r="L82" s="171" t="s">
        <v>270</v>
      </c>
      <c r="O82" s="159">
        <v>3</v>
      </c>
    </row>
    <row r="83" spans="1:80" ht="12.75">
      <c r="A83" s="160">
        <v>40</v>
      </c>
      <c r="B83" s="161" t="s">
        <v>277</v>
      </c>
      <c r="C83" s="162" t="s">
        <v>278</v>
      </c>
      <c r="D83" s="163" t="s">
        <v>130</v>
      </c>
      <c r="E83" s="164">
        <v>123</v>
      </c>
      <c r="F83" s="197">
        <v>0</v>
      </c>
      <c r="G83" s="165">
        <f>E83*F83</f>
        <v>0</v>
      </c>
      <c r="H83" s="166">
        <v>0</v>
      </c>
      <c r="I83" s="167">
        <f>E83*H83</f>
        <v>0</v>
      </c>
      <c r="J83" s="166">
        <v>0</v>
      </c>
      <c r="K83" s="167">
        <f>E83*J83</f>
        <v>0</v>
      </c>
      <c r="O83" s="159">
        <v>2</v>
      </c>
      <c r="AA83" s="132">
        <v>1</v>
      </c>
      <c r="AB83" s="132">
        <v>1</v>
      </c>
      <c r="AC83" s="132">
        <v>1</v>
      </c>
      <c r="AZ83" s="132">
        <v>1</v>
      </c>
      <c r="BA83" s="132">
        <f>IF(AZ83=1,G83,0)</f>
        <v>0</v>
      </c>
      <c r="BB83" s="132">
        <f>IF(AZ83=2,G83,0)</f>
        <v>0</v>
      </c>
      <c r="BC83" s="132">
        <f>IF(AZ83=3,G83,0)</f>
        <v>0</v>
      </c>
      <c r="BD83" s="132">
        <f>IF(AZ83=4,G83,0)</f>
        <v>0</v>
      </c>
      <c r="BE83" s="132">
        <f>IF(AZ83=5,G83,0)</f>
        <v>0</v>
      </c>
      <c r="CA83" s="159">
        <v>1</v>
      </c>
      <c r="CB83" s="159">
        <v>1</v>
      </c>
    </row>
    <row r="84" spans="1:15" ht="22.5">
      <c r="A84" s="168"/>
      <c r="B84" s="169"/>
      <c r="C84" s="299" t="s">
        <v>267</v>
      </c>
      <c r="D84" s="300"/>
      <c r="E84" s="300"/>
      <c r="F84" s="300"/>
      <c r="G84" s="301"/>
      <c r="I84" s="170"/>
      <c r="K84" s="170"/>
      <c r="L84" s="171" t="s">
        <v>267</v>
      </c>
      <c r="O84" s="159">
        <v>3</v>
      </c>
    </row>
    <row r="85" spans="1:80" ht="12.75">
      <c r="A85" s="160">
        <v>41</v>
      </c>
      <c r="B85" s="161" t="s">
        <v>279</v>
      </c>
      <c r="C85" s="162" t="s">
        <v>280</v>
      </c>
      <c r="D85" s="163" t="s">
        <v>139</v>
      </c>
      <c r="E85" s="164">
        <v>13</v>
      </c>
      <c r="F85" s="197">
        <v>0</v>
      </c>
      <c r="G85" s="165">
        <f>E85*F85</f>
        <v>0</v>
      </c>
      <c r="H85" s="166">
        <v>0.11178</v>
      </c>
      <c r="I85" s="167">
        <f>E85*H85</f>
        <v>1.45314</v>
      </c>
      <c r="J85" s="166">
        <v>0</v>
      </c>
      <c r="K85" s="167">
        <f>E85*J85</f>
        <v>0</v>
      </c>
      <c r="O85" s="159">
        <v>2</v>
      </c>
      <c r="AA85" s="132">
        <v>1</v>
      </c>
      <c r="AB85" s="132">
        <v>1</v>
      </c>
      <c r="AC85" s="132">
        <v>1</v>
      </c>
      <c r="AZ85" s="132">
        <v>1</v>
      </c>
      <c r="BA85" s="132">
        <f>IF(AZ85=1,G85,0)</f>
        <v>0</v>
      </c>
      <c r="BB85" s="132">
        <f>IF(AZ85=2,G85,0)</f>
        <v>0</v>
      </c>
      <c r="BC85" s="132">
        <f>IF(AZ85=3,G85,0)</f>
        <v>0</v>
      </c>
      <c r="BD85" s="132">
        <f>IF(AZ85=4,G85,0)</f>
        <v>0</v>
      </c>
      <c r="BE85" s="132">
        <f>IF(AZ85=5,G85,0)</f>
        <v>0</v>
      </c>
      <c r="CA85" s="159">
        <v>1</v>
      </c>
      <c r="CB85" s="159">
        <v>1</v>
      </c>
    </row>
    <row r="86" spans="1:80" ht="12.75">
      <c r="A86" s="160">
        <v>42</v>
      </c>
      <c r="B86" s="161" t="s">
        <v>281</v>
      </c>
      <c r="C86" s="162" t="s">
        <v>282</v>
      </c>
      <c r="D86" s="163" t="s">
        <v>139</v>
      </c>
      <c r="E86" s="164">
        <v>6</v>
      </c>
      <c r="F86" s="197">
        <v>0</v>
      </c>
      <c r="G86" s="165">
        <f>E86*F86</f>
        <v>0</v>
      </c>
      <c r="H86" s="166">
        <v>0.29823</v>
      </c>
      <c r="I86" s="167">
        <f>E86*H86</f>
        <v>1.78938</v>
      </c>
      <c r="J86" s="166">
        <v>0</v>
      </c>
      <c r="K86" s="167">
        <f>E86*J86</f>
        <v>0</v>
      </c>
      <c r="O86" s="159">
        <v>2</v>
      </c>
      <c r="AA86" s="132">
        <v>1</v>
      </c>
      <c r="AB86" s="132">
        <v>1</v>
      </c>
      <c r="AC86" s="132">
        <v>1</v>
      </c>
      <c r="AZ86" s="132">
        <v>1</v>
      </c>
      <c r="BA86" s="132">
        <f>IF(AZ86=1,G86,0)</f>
        <v>0</v>
      </c>
      <c r="BB86" s="132">
        <f>IF(AZ86=2,G86,0)</f>
        <v>0</v>
      </c>
      <c r="BC86" s="132">
        <f>IF(AZ86=3,G86,0)</f>
        <v>0</v>
      </c>
      <c r="BD86" s="132">
        <f>IF(AZ86=4,G86,0)</f>
        <v>0</v>
      </c>
      <c r="BE86" s="132">
        <f>IF(AZ86=5,G86,0)</f>
        <v>0</v>
      </c>
      <c r="CA86" s="159">
        <v>1</v>
      </c>
      <c r="CB86" s="159">
        <v>1</v>
      </c>
    </row>
    <row r="87" spans="1:80" ht="12.75">
      <c r="A87" s="160">
        <v>43</v>
      </c>
      <c r="B87" s="161" t="s">
        <v>283</v>
      </c>
      <c r="C87" s="162" t="s">
        <v>284</v>
      </c>
      <c r="D87" s="163" t="s">
        <v>139</v>
      </c>
      <c r="E87" s="164">
        <v>13</v>
      </c>
      <c r="F87" s="197">
        <v>0</v>
      </c>
      <c r="G87" s="165">
        <f>E87*F87</f>
        <v>0</v>
      </c>
      <c r="H87" s="166">
        <v>0.00024</v>
      </c>
      <c r="I87" s="167">
        <f>E87*H87</f>
        <v>0.00312</v>
      </c>
      <c r="J87" s="166">
        <v>0</v>
      </c>
      <c r="K87" s="167">
        <f>E87*J87</f>
        <v>0</v>
      </c>
      <c r="O87" s="159">
        <v>2</v>
      </c>
      <c r="AA87" s="132">
        <v>1</v>
      </c>
      <c r="AB87" s="132">
        <v>0</v>
      </c>
      <c r="AC87" s="132">
        <v>0</v>
      </c>
      <c r="AZ87" s="132">
        <v>1</v>
      </c>
      <c r="BA87" s="132">
        <f>IF(AZ87=1,G87,0)</f>
        <v>0</v>
      </c>
      <c r="BB87" s="132">
        <f>IF(AZ87=2,G87,0)</f>
        <v>0</v>
      </c>
      <c r="BC87" s="132">
        <f>IF(AZ87=3,G87,0)</f>
        <v>0</v>
      </c>
      <c r="BD87" s="132">
        <f>IF(AZ87=4,G87,0)</f>
        <v>0</v>
      </c>
      <c r="BE87" s="132">
        <f>IF(AZ87=5,G87,0)</f>
        <v>0</v>
      </c>
      <c r="CA87" s="159">
        <v>1</v>
      </c>
      <c r="CB87" s="159">
        <v>0</v>
      </c>
    </row>
    <row r="88" spans="1:15" ht="12.75">
      <c r="A88" s="168"/>
      <c r="B88" s="169"/>
      <c r="C88" s="299" t="s">
        <v>285</v>
      </c>
      <c r="D88" s="300"/>
      <c r="E88" s="300"/>
      <c r="F88" s="300"/>
      <c r="G88" s="301"/>
      <c r="I88" s="170"/>
      <c r="K88" s="170"/>
      <c r="L88" s="171" t="s">
        <v>285</v>
      </c>
      <c r="O88" s="159">
        <v>3</v>
      </c>
    </row>
    <row r="89" spans="1:80" ht="12.75">
      <c r="A89" s="160">
        <v>44</v>
      </c>
      <c r="B89" s="161" t="s">
        <v>286</v>
      </c>
      <c r="C89" s="162" t="s">
        <v>287</v>
      </c>
      <c r="D89" s="163" t="s">
        <v>139</v>
      </c>
      <c r="E89" s="164">
        <v>6</v>
      </c>
      <c r="F89" s="197">
        <v>0</v>
      </c>
      <c r="G89" s="165">
        <f aca="true" t="shared" si="8" ref="G89:G115">E89*F89</f>
        <v>0</v>
      </c>
      <c r="H89" s="166">
        <v>0.032</v>
      </c>
      <c r="I89" s="167">
        <f aca="true" t="shared" si="9" ref="I89:I115">E89*H89</f>
        <v>0.192</v>
      </c>
      <c r="J89" s="166"/>
      <c r="K89" s="167">
        <f aca="true" t="shared" si="10" ref="K89:K115">E89*J89</f>
        <v>0</v>
      </c>
      <c r="O89" s="159">
        <v>2</v>
      </c>
      <c r="AA89" s="132">
        <v>3</v>
      </c>
      <c r="AB89" s="132">
        <v>9</v>
      </c>
      <c r="AC89" s="132">
        <v>42200760</v>
      </c>
      <c r="AZ89" s="132">
        <v>1</v>
      </c>
      <c r="BA89" s="132">
        <f aca="true" t="shared" si="11" ref="BA89:BA115">IF(AZ89=1,G89,0)</f>
        <v>0</v>
      </c>
      <c r="BB89" s="132">
        <f aca="true" t="shared" si="12" ref="BB89:BB115">IF(AZ89=2,G89,0)</f>
        <v>0</v>
      </c>
      <c r="BC89" s="132">
        <f aca="true" t="shared" si="13" ref="BC89:BC115">IF(AZ89=3,G89,0)</f>
        <v>0</v>
      </c>
      <c r="BD89" s="132">
        <f aca="true" t="shared" si="14" ref="BD89:BD115">IF(AZ89=4,G89,0)</f>
        <v>0</v>
      </c>
      <c r="BE89" s="132">
        <f aca="true" t="shared" si="15" ref="BE89:BE115">IF(AZ89=5,G89,0)</f>
        <v>0</v>
      </c>
      <c r="CA89" s="159">
        <v>3</v>
      </c>
      <c r="CB89" s="159">
        <v>9</v>
      </c>
    </row>
    <row r="90" spans="1:80" ht="22.5">
      <c r="A90" s="160">
        <v>45</v>
      </c>
      <c r="B90" s="161" t="s">
        <v>288</v>
      </c>
      <c r="C90" s="162" t="s">
        <v>289</v>
      </c>
      <c r="D90" s="163" t="s">
        <v>139</v>
      </c>
      <c r="E90" s="164">
        <v>1</v>
      </c>
      <c r="F90" s="197">
        <v>0</v>
      </c>
      <c r="G90" s="165">
        <f t="shared" si="8"/>
        <v>0</v>
      </c>
      <c r="H90" s="166">
        <v>0.01847</v>
      </c>
      <c r="I90" s="167">
        <f t="shared" si="9"/>
        <v>0.01847</v>
      </c>
      <c r="J90" s="166"/>
      <c r="K90" s="167">
        <f t="shared" si="10"/>
        <v>0</v>
      </c>
      <c r="O90" s="159">
        <v>2</v>
      </c>
      <c r="AA90" s="132">
        <v>3</v>
      </c>
      <c r="AB90" s="132">
        <v>0</v>
      </c>
      <c r="AC90" s="132">
        <v>422211160</v>
      </c>
      <c r="AZ90" s="132">
        <v>1</v>
      </c>
      <c r="BA90" s="132">
        <f t="shared" si="11"/>
        <v>0</v>
      </c>
      <c r="BB90" s="132">
        <f t="shared" si="12"/>
        <v>0</v>
      </c>
      <c r="BC90" s="132">
        <f t="shared" si="13"/>
        <v>0</v>
      </c>
      <c r="BD90" s="132">
        <f t="shared" si="14"/>
        <v>0</v>
      </c>
      <c r="BE90" s="132">
        <f t="shared" si="15"/>
        <v>0</v>
      </c>
      <c r="CA90" s="159">
        <v>3</v>
      </c>
      <c r="CB90" s="159">
        <v>0</v>
      </c>
    </row>
    <row r="91" spans="1:80" ht="22.5">
      <c r="A91" s="160">
        <v>46</v>
      </c>
      <c r="B91" s="161" t="s">
        <v>290</v>
      </c>
      <c r="C91" s="162" t="s">
        <v>291</v>
      </c>
      <c r="D91" s="163" t="s">
        <v>139</v>
      </c>
      <c r="E91" s="164">
        <v>6</v>
      </c>
      <c r="F91" s="197">
        <v>0</v>
      </c>
      <c r="G91" s="165">
        <f t="shared" si="8"/>
        <v>0</v>
      </c>
      <c r="H91" s="166">
        <v>0.01847</v>
      </c>
      <c r="I91" s="167">
        <f t="shared" si="9"/>
        <v>0.11082</v>
      </c>
      <c r="J91" s="166"/>
      <c r="K91" s="167">
        <f t="shared" si="10"/>
        <v>0</v>
      </c>
      <c r="O91" s="159">
        <v>2</v>
      </c>
      <c r="AA91" s="132">
        <v>3</v>
      </c>
      <c r="AB91" s="132">
        <v>0</v>
      </c>
      <c r="AC91" s="132">
        <v>422211161</v>
      </c>
      <c r="AZ91" s="132">
        <v>1</v>
      </c>
      <c r="BA91" s="132">
        <f t="shared" si="11"/>
        <v>0</v>
      </c>
      <c r="BB91" s="132">
        <f t="shared" si="12"/>
        <v>0</v>
      </c>
      <c r="BC91" s="132">
        <f t="shared" si="13"/>
        <v>0</v>
      </c>
      <c r="BD91" s="132">
        <f t="shared" si="14"/>
        <v>0</v>
      </c>
      <c r="BE91" s="132">
        <f t="shared" si="15"/>
        <v>0</v>
      </c>
      <c r="CA91" s="159">
        <v>3</v>
      </c>
      <c r="CB91" s="159">
        <v>0</v>
      </c>
    </row>
    <row r="92" spans="1:80" ht="22.5">
      <c r="A92" s="160">
        <v>47</v>
      </c>
      <c r="B92" s="161" t="s">
        <v>292</v>
      </c>
      <c r="C92" s="162" t="s">
        <v>293</v>
      </c>
      <c r="D92" s="163" t="s">
        <v>139</v>
      </c>
      <c r="E92" s="164">
        <v>5</v>
      </c>
      <c r="F92" s="197">
        <v>0</v>
      </c>
      <c r="G92" s="165">
        <f t="shared" si="8"/>
        <v>0</v>
      </c>
      <c r="H92" s="166">
        <v>0.024</v>
      </c>
      <c r="I92" s="167">
        <f t="shared" si="9"/>
        <v>0.12</v>
      </c>
      <c r="J92" s="166"/>
      <c r="K92" s="167">
        <f t="shared" si="10"/>
        <v>0</v>
      </c>
      <c r="O92" s="159">
        <v>2</v>
      </c>
      <c r="AA92" s="132">
        <v>3</v>
      </c>
      <c r="AB92" s="132">
        <v>1</v>
      </c>
      <c r="AC92" s="132">
        <v>42223629</v>
      </c>
      <c r="AZ92" s="132">
        <v>1</v>
      </c>
      <c r="BA92" s="132">
        <f t="shared" si="11"/>
        <v>0</v>
      </c>
      <c r="BB92" s="132">
        <f t="shared" si="12"/>
        <v>0</v>
      </c>
      <c r="BC92" s="132">
        <f t="shared" si="13"/>
        <v>0</v>
      </c>
      <c r="BD92" s="132">
        <f t="shared" si="14"/>
        <v>0</v>
      </c>
      <c r="BE92" s="132">
        <f t="shared" si="15"/>
        <v>0</v>
      </c>
      <c r="CA92" s="159">
        <v>3</v>
      </c>
      <c r="CB92" s="159">
        <v>1</v>
      </c>
    </row>
    <row r="93" spans="1:80" ht="22.5">
      <c r="A93" s="160">
        <v>48</v>
      </c>
      <c r="B93" s="161" t="s">
        <v>294</v>
      </c>
      <c r="C93" s="162" t="s">
        <v>295</v>
      </c>
      <c r="D93" s="163" t="s">
        <v>139</v>
      </c>
      <c r="E93" s="164">
        <v>1</v>
      </c>
      <c r="F93" s="197">
        <v>0</v>
      </c>
      <c r="G93" s="165">
        <f t="shared" si="8"/>
        <v>0</v>
      </c>
      <c r="H93" s="166">
        <v>0.133</v>
      </c>
      <c r="I93" s="167">
        <f t="shared" si="9"/>
        <v>0.133</v>
      </c>
      <c r="J93" s="166"/>
      <c r="K93" s="167">
        <f t="shared" si="10"/>
        <v>0</v>
      </c>
      <c r="O93" s="159">
        <v>2</v>
      </c>
      <c r="AA93" s="132">
        <v>3</v>
      </c>
      <c r="AB93" s="132">
        <v>1</v>
      </c>
      <c r="AC93" s="132">
        <v>42224056</v>
      </c>
      <c r="AZ93" s="132">
        <v>1</v>
      </c>
      <c r="BA93" s="132">
        <f t="shared" si="11"/>
        <v>0</v>
      </c>
      <c r="BB93" s="132">
        <f t="shared" si="12"/>
        <v>0</v>
      </c>
      <c r="BC93" s="132">
        <f t="shared" si="13"/>
        <v>0</v>
      </c>
      <c r="BD93" s="132">
        <f t="shared" si="14"/>
        <v>0</v>
      </c>
      <c r="BE93" s="132">
        <f t="shared" si="15"/>
        <v>0</v>
      </c>
      <c r="CA93" s="159">
        <v>3</v>
      </c>
      <c r="CB93" s="159">
        <v>1</v>
      </c>
    </row>
    <row r="94" spans="1:80" ht="12.75">
      <c r="A94" s="160">
        <v>49</v>
      </c>
      <c r="B94" s="161" t="s">
        <v>296</v>
      </c>
      <c r="C94" s="162" t="s">
        <v>297</v>
      </c>
      <c r="D94" s="163" t="s">
        <v>139</v>
      </c>
      <c r="E94" s="164">
        <v>6</v>
      </c>
      <c r="F94" s="197">
        <v>0</v>
      </c>
      <c r="G94" s="165">
        <f t="shared" si="8"/>
        <v>0</v>
      </c>
      <c r="H94" s="166">
        <v>0.039</v>
      </c>
      <c r="I94" s="167">
        <f t="shared" si="9"/>
        <v>0.23399999999999999</v>
      </c>
      <c r="J94" s="166"/>
      <c r="K94" s="167">
        <f t="shared" si="10"/>
        <v>0</v>
      </c>
      <c r="O94" s="159">
        <v>2</v>
      </c>
      <c r="AA94" s="132">
        <v>3</v>
      </c>
      <c r="AB94" s="132">
        <v>1</v>
      </c>
      <c r="AC94" s="132">
        <v>42273602</v>
      </c>
      <c r="AZ94" s="132">
        <v>1</v>
      </c>
      <c r="BA94" s="132">
        <f t="shared" si="11"/>
        <v>0</v>
      </c>
      <c r="BB94" s="132">
        <f t="shared" si="12"/>
        <v>0</v>
      </c>
      <c r="BC94" s="132">
        <f t="shared" si="13"/>
        <v>0</v>
      </c>
      <c r="BD94" s="132">
        <f t="shared" si="14"/>
        <v>0</v>
      </c>
      <c r="BE94" s="132">
        <f t="shared" si="15"/>
        <v>0</v>
      </c>
      <c r="CA94" s="159">
        <v>3</v>
      </c>
      <c r="CB94" s="159">
        <v>1</v>
      </c>
    </row>
    <row r="95" spans="1:80" ht="12.75">
      <c r="A95" s="160">
        <v>50</v>
      </c>
      <c r="B95" s="161" t="s">
        <v>298</v>
      </c>
      <c r="C95" s="162" t="s">
        <v>299</v>
      </c>
      <c r="D95" s="163" t="s">
        <v>139</v>
      </c>
      <c r="E95" s="164">
        <v>13</v>
      </c>
      <c r="F95" s="197">
        <v>0</v>
      </c>
      <c r="G95" s="165">
        <f t="shared" si="8"/>
        <v>0</v>
      </c>
      <c r="H95" s="166">
        <v>0.0066</v>
      </c>
      <c r="I95" s="167">
        <f t="shared" si="9"/>
        <v>0.0858</v>
      </c>
      <c r="J95" s="166"/>
      <c r="K95" s="167">
        <f t="shared" si="10"/>
        <v>0</v>
      </c>
      <c r="O95" s="159">
        <v>2</v>
      </c>
      <c r="AA95" s="132">
        <v>3</v>
      </c>
      <c r="AB95" s="132">
        <v>1</v>
      </c>
      <c r="AC95" s="132">
        <v>42291022</v>
      </c>
      <c r="AZ95" s="132">
        <v>1</v>
      </c>
      <c r="BA95" s="132">
        <f t="shared" si="11"/>
        <v>0</v>
      </c>
      <c r="BB95" s="132">
        <f t="shared" si="12"/>
        <v>0</v>
      </c>
      <c r="BC95" s="132">
        <f t="shared" si="13"/>
        <v>0</v>
      </c>
      <c r="BD95" s="132">
        <f t="shared" si="14"/>
        <v>0</v>
      </c>
      <c r="BE95" s="132">
        <f t="shared" si="15"/>
        <v>0</v>
      </c>
      <c r="CA95" s="159">
        <v>3</v>
      </c>
      <c r="CB95" s="159">
        <v>1</v>
      </c>
    </row>
    <row r="96" spans="1:80" ht="22.5">
      <c r="A96" s="160">
        <v>51</v>
      </c>
      <c r="B96" s="161" t="s">
        <v>300</v>
      </c>
      <c r="C96" s="162" t="s">
        <v>301</v>
      </c>
      <c r="D96" s="163" t="s">
        <v>139</v>
      </c>
      <c r="E96" s="164">
        <v>13</v>
      </c>
      <c r="F96" s="197">
        <v>0</v>
      </c>
      <c r="G96" s="165">
        <f t="shared" si="8"/>
        <v>0</v>
      </c>
      <c r="H96" s="166">
        <v>0.016</v>
      </c>
      <c r="I96" s="167">
        <f t="shared" si="9"/>
        <v>0.20800000000000002</v>
      </c>
      <c r="J96" s="166"/>
      <c r="K96" s="167">
        <f t="shared" si="10"/>
        <v>0</v>
      </c>
      <c r="O96" s="159">
        <v>2</v>
      </c>
      <c r="AA96" s="132">
        <v>3</v>
      </c>
      <c r="AB96" s="132">
        <v>1</v>
      </c>
      <c r="AC96" s="132">
        <v>42291352</v>
      </c>
      <c r="AZ96" s="132">
        <v>1</v>
      </c>
      <c r="BA96" s="132">
        <f t="shared" si="11"/>
        <v>0</v>
      </c>
      <c r="BB96" s="132">
        <f t="shared" si="12"/>
        <v>0</v>
      </c>
      <c r="BC96" s="132">
        <f t="shared" si="13"/>
        <v>0</v>
      </c>
      <c r="BD96" s="132">
        <f t="shared" si="14"/>
        <v>0</v>
      </c>
      <c r="BE96" s="132">
        <f t="shared" si="15"/>
        <v>0</v>
      </c>
      <c r="CA96" s="159">
        <v>3</v>
      </c>
      <c r="CB96" s="159">
        <v>1</v>
      </c>
    </row>
    <row r="97" spans="1:80" ht="12.75">
      <c r="A97" s="160">
        <v>52</v>
      </c>
      <c r="B97" s="161" t="s">
        <v>302</v>
      </c>
      <c r="C97" s="162" t="s">
        <v>303</v>
      </c>
      <c r="D97" s="163" t="s">
        <v>139</v>
      </c>
      <c r="E97" s="164">
        <v>19</v>
      </c>
      <c r="F97" s="197">
        <v>0</v>
      </c>
      <c r="G97" s="165">
        <f t="shared" si="8"/>
        <v>0</v>
      </c>
      <c r="H97" s="166">
        <v>0.03</v>
      </c>
      <c r="I97" s="167">
        <f t="shared" si="9"/>
        <v>0.57</v>
      </c>
      <c r="J97" s="166"/>
      <c r="K97" s="167">
        <f t="shared" si="10"/>
        <v>0</v>
      </c>
      <c r="O97" s="159">
        <v>2</v>
      </c>
      <c r="AA97" s="132">
        <v>3</v>
      </c>
      <c r="AB97" s="132">
        <v>9</v>
      </c>
      <c r="AC97" s="132">
        <v>55224301</v>
      </c>
      <c r="AZ97" s="132">
        <v>1</v>
      </c>
      <c r="BA97" s="132">
        <f t="shared" si="11"/>
        <v>0</v>
      </c>
      <c r="BB97" s="132">
        <f t="shared" si="12"/>
        <v>0</v>
      </c>
      <c r="BC97" s="132">
        <f t="shared" si="13"/>
        <v>0</v>
      </c>
      <c r="BD97" s="132">
        <f t="shared" si="14"/>
        <v>0</v>
      </c>
      <c r="BE97" s="132">
        <f t="shared" si="15"/>
        <v>0</v>
      </c>
      <c r="CA97" s="159">
        <v>3</v>
      </c>
      <c r="CB97" s="159">
        <v>9</v>
      </c>
    </row>
    <row r="98" spans="1:80" ht="12.75">
      <c r="A98" s="160">
        <v>53</v>
      </c>
      <c r="B98" s="161" t="s">
        <v>304</v>
      </c>
      <c r="C98" s="162" t="s">
        <v>305</v>
      </c>
      <c r="D98" s="163" t="s">
        <v>139</v>
      </c>
      <c r="E98" s="164">
        <v>6</v>
      </c>
      <c r="F98" s="197">
        <v>0</v>
      </c>
      <c r="G98" s="165">
        <f t="shared" si="8"/>
        <v>0</v>
      </c>
      <c r="H98" s="166">
        <v>0.0087</v>
      </c>
      <c r="I98" s="167">
        <f t="shared" si="9"/>
        <v>0.052199999999999996</v>
      </c>
      <c r="J98" s="166"/>
      <c r="K98" s="167">
        <f t="shared" si="10"/>
        <v>0</v>
      </c>
      <c r="O98" s="159">
        <v>2</v>
      </c>
      <c r="AA98" s="132">
        <v>3</v>
      </c>
      <c r="AB98" s="132">
        <v>1</v>
      </c>
      <c r="AC98" s="132">
        <v>55251212</v>
      </c>
      <c r="AZ98" s="132">
        <v>1</v>
      </c>
      <c r="BA98" s="132">
        <f t="shared" si="11"/>
        <v>0</v>
      </c>
      <c r="BB98" s="132">
        <f t="shared" si="12"/>
        <v>0</v>
      </c>
      <c r="BC98" s="132">
        <f t="shared" si="13"/>
        <v>0</v>
      </c>
      <c r="BD98" s="132">
        <f t="shared" si="14"/>
        <v>0</v>
      </c>
      <c r="BE98" s="132">
        <f t="shared" si="15"/>
        <v>0</v>
      </c>
      <c r="CA98" s="159">
        <v>3</v>
      </c>
      <c r="CB98" s="159">
        <v>1</v>
      </c>
    </row>
    <row r="99" spans="1:80" ht="12.75">
      <c r="A99" s="160">
        <v>54</v>
      </c>
      <c r="B99" s="161" t="s">
        <v>306</v>
      </c>
      <c r="C99" s="162" t="s">
        <v>307</v>
      </c>
      <c r="D99" s="163" t="s">
        <v>139</v>
      </c>
      <c r="E99" s="164">
        <v>1</v>
      </c>
      <c r="F99" s="197">
        <v>0</v>
      </c>
      <c r="G99" s="165">
        <f t="shared" si="8"/>
        <v>0</v>
      </c>
      <c r="H99" s="166">
        <v>0.0224</v>
      </c>
      <c r="I99" s="167">
        <f t="shared" si="9"/>
        <v>0.0224</v>
      </c>
      <c r="J99" s="166"/>
      <c r="K99" s="167">
        <f t="shared" si="10"/>
        <v>0</v>
      </c>
      <c r="O99" s="159">
        <v>2</v>
      </c>
      <c r="AA99" s="132">
        <v>3</v>
      </c>
      <c r="AB99" s="132">
        <v>1</v>
      </c>
      <c r="AC99" s="132">
        <v>55255314</v>
      </c>
      <c r="AZ99" s="132">
        <v>1</v>
      </c>
      <c r="BA99" s="132">
        <f t="shared" si="11"/>
        <v>0</v>
      </c>
      <c r="BB99" s="132">
        <f t="shared" si="12"/>
        <v>0</v>
      </c>
      <c r="BC99" s="132">
        <f t="shared" si="13"/>
        <v>0</v>
      </c>
      <c r="BD99" s="132">
        <f t="shared" si="14"/>
        <v>0</v>
      </c>
      <c r="BE99" s="132">
        <f t="shared" si="15"/>
        <v>0</v>
      </c>
      <c r="CA99" s="159">
        <v>3</v>
      </c>
      <c r="CB99" s="159">
        <v>1</v>
      </c>
    </row>
    <row r="100" spans="1:80" ht="12.75">
      <c r="A100" s="160">
        <v>55</v>
      </c>
      <c r="B100" s="161" t="s">
        <v>308</v>
      </c>
      <c r="C100" s="162" t="s">
        <v>309</v>
      </c>
      <c r="D100" s="163" t="s">
        <v>139</v>
      </c>
      <c r="E100" s="164">
        <v>1</v>
      </c>
      <c r="F100" s="197">
        <v>0</v>
      </c>
      <c r="G100" s="165">
        <f t="shared" si="8"/>
        <v>0</v>
      </c>
      <c r="H100" s="166">
        <v>0.024</v>
      </c>
      <c r="I100" s="167">
        <f t="shared" si="9"/>
        <v>0.024</v>
      </c>
      <c r="J100" s="166"/>
      <c r="K100" s="167">
        <f t="shared" si="10"/>
        <v>0</v>
      </c>
      <c r="O100" s="159">
        <v>2</v>
      </c>
      <c r="AA100" s="132">
        <v>3</v>
      </c>
      <c r="AB100" s="132">
        <v>1</v>
      </c>
      <c r="AC100" s="132">
        <v>55255316</v>
      </c>
      <c r="AZ100" s="132">
        <v>1</v>
      </c>
      <c r="BA100" s="132">
        <f t="shared" si="11"/>
        <v>0</v>
      </c>
      <c r="BB100" s="132">
        <f t="shared" si="12"/>
        <v>0</v>
      </c>
      <c r="BC100" s="132">
        <f t="shared" si="13"/>
        <v>0</v>
      </c>
      <c r="BD100" s="132">
        <f t="shared" si="14"/>
        <v>0</v>
      </c>
      <c r="BE100" s="132">
        <f t="shared" si="15"/>
        <v>0</v>
      </c>
      <c r="CA100" s="159">
        <v>3</v>
      </c>
      <c r="CB100" s="159">
        <v>1</v>
      </c>
    </row>
    <row r="101" spans="1:80" ht="12.75">
      <c r="A101" s="160">
        <v>56</v>
      </c>
      <c r="B101" s="161" t="s">
        <v>310</v>
      </c>
      <c r="C101" s="162" t="s">
        <v>311</v>
      </c>
      <c r="D101" s="163" t="s">
        <v>139</v>
      </c>
      <c r="E101" s="164">
        <v>1</v>
      </c>
      <c r="F101" s="197">
        <v>0</v>
      </c>
      <c r="G101" s="165">
        <f t="shared" si="8"/>
        <v>0</v>
      </c>
      <c r="H101" s="166">
        <v>0.05</v>
      </c>
      <c r="I101" s="167">
        <f t="shared" si="9"/>
        <v>0.05</v>
      </c>
      <c r="J101" s="166"/>
      <c r="K101" s="167">
        <f t="shared" si="10"/>
        <v>0</v>
      </c>
      <c r="O101" s="159">
        <v>2</v>
      </c>
      <c r="AA101" s="132">
        <v>3</v>
      </c>
      <c r="AB101" s="132">
        <v>1</v>
      </c>
      <c r="AC101" s="132">
        <v>55255336</v>
      </c>
      <c r="AZ101" s="132">
        <v>1</v>
      </c>
      <c r="BA101" s="132">
        <f t="shared" si="11"/>
        <v>0</v>
      </c>
      <c r="BB101" s="132">
        <f t="shared" si="12"/>
        <v>0</v>
      </c>
      <c r="BC101" s="132">
        <f t="shared" si="13"/>
        <v>0</v>
      </c>
      <c r="BD101" s="132">
        <f t="shared" si="14"/>
        <v>0</v>
      </c>
      <c r="BE101" s="132">
        <f t="shared" si="15"/>
        <v>0</v>
      </c>
      <c r="CA101" s="159">
        <v>3</v>
      </c>
      <c r="CB101" s="159">
        <v>1</v>
      </c>
    </row>
    <row r="102" spans="1:80" ht="12.75">
      <c r="A102" s="160">
        <v>57</v>
      </c>
      <c r="B102" s="161" t="s">
        <v>312</v>
      </c>
      <c r="C102" s="162" t="s">
        <v>313</v>
      </c>
      <c r="D102" s="163" t="s">
        <v>139</v>
      </c>
      <c r="E102" s="164">
        <v>1</v>
      </c>
      <c r="F102" s="197">
        <v>0</v>
      </c>
      <c r="G102" s="165">
        <f t="shared" si="8"/>
        <v>0</v>
      </c>
      <c r="H102" s="166">
        <v>0.059</v>
      </c>
      <c r="I102" s="167">
        <f t="shared" si="9"/>
        <v>0.059</v>
      </c>
      <c r="J102" s="166"/>
      <c r="K102" s="167">
        <f t="shared" si="10"/>
        <v>0</v>
      </c>
      <c r="O102" s="159">
        <v>2</v>
      </c>
      <c r="AA102" s="132">
        <v>3</v>
      </c>
      <c r="AB102" s="132">
        <v>1</v>
      </c>
      <c r="AC102" s="132">
        <v>55255344</v>
      </c>
      <c r="AZ102" s="132">
        <v>1</v>
      </c>
      <c r="BA102" s="132">
        <f t="shared" si="11"/>
        <v>0</v>
      </c>
      <c r="BB102" s="132">
        <f t="shared" si="12"/>
        <v>0</v>
      </c>
      <c r="BC102" s="132">
        <f t="shared" si="13"/>
        <v>0</v>
      </c>
      <c r="BD102" s="132">
        <f t="shared" si="14"/>
        <v>0</v>
      </c>
      <c r="BE102" s="132">
        <f t="shared" si="15"/>
        <v>0</v>
      </c>
      <c r="CA102" s="159">
        <v>3</v>
      </c>
      <c r="CB102" s="159">
        <v>1</v>
      </c>
    </row>
    <row r="103" spans="1:80" ht="12.75">
      <c r="A103" s="160">
        <v>58</v>
      </c>
      <c r="B103" s="161" t="s">
        <v>314</v>
      </c>
      <c r="C103" s="162" t="s">
        <v>315</v>
      </c>
      <c r="D103" s="163" t="s">
        <v>139</v>
      </c>
      <c r="E103" s="164">
        <v>1</v>
      </c>
      <c r="F103" s="197">
        <v>0</v>
      </c>
      <c r="G103" s="165">
        <f t="shared" si="8"/>
        <v>0</v>
      </c>
      <c r="H103" s="166">
        <v>0.09</v>
      </c>
      <c r="I103" s="167">
        <f t="shared" si="9"/>
        <v>0.09</v>
      </c>
      <c r="J103" s="166"/>
      <c r="K103" s="167">
        <f t="shared" si="10"/>
        <v>0</v>
      </c>
      <c r="O103" s="159">
        <v>2</v>
      </c>
      <c r="AA103" s="132">
        <v>3</v>
      </c>
      <c r="AB103" s="132">
        <v>1</v>
      </c>
      <c r="AC103" s="132">
        <v>55255518</v>
      </c>
      <c r="AZ103" s="132">
        <v>1</v>
      </c>
      <c r="BA103" s="132">
        <f t="shared" si="11"/>
        <v>0</v>
      </c>
      <c r="BB103" s="132">
        <f t="shared" si="12"/>
        <v>0</v>
      </c>
      <c r="BC103" s="132">
        <f t="shared" si="13"/>
        <v>0</v>
      </c>
      <c r="BD103" s="132">
        <f t="shared" si="14"/>
        <v>0</v>
      </c>
      <c r="BE103" s="132">
        <f t="shared" si="15"/>
        <v>0</v>
      </c>
      <c r="CA103" s="159">
        <v>3</v>
      </c>
      <c r="CB103" s="159">
        <v>1</v>
      </c>
    </row>
    <row r="104" spans="1:80" ht="12.75">
      <c r="A104" s="160">
        <v>59</v>
      </c>
      <c r="B104" s="161" t="s">
        <v>316</v>
      </c>
      <c r="C104" s="162" t="s">
        <v>317</v>
      </c>
      <c r="D104" s="163" t="s">
        <v>139</v>
      </c>
      <c r="E104" s="164">
        <v>6</v>
      </c>
      <c r="F104" s="197">
        <v>0</v>
      </c>
      <c r="G104" s="165">
        <f t="shared" si="8"/>
        <v>0</v>
      </c>
      <c r="H104" s="166">
        <v>0.0139</v>
      </c>
      <c r="I104" s="167">
        <f t="shared" si="9"/>
        <v>0.0834</v>
      </c>
      <c r="J104" s="166"/>
      <c r="K104" s="167">
        <f t="shared" si="10"/>
        <v>0</v>
      </c>
      <c r="O104" s="159">
        <v>2</v>
      </c>
      <c r="AA104" s="132">
        <v>3</v>
      </c>
      <c r="AB104" s="132">
        <v>1</v>
      </c>
      <c r="AC104" s="132" t="s">
        <v>316</v>
      </c>
      <c r="AZ104" s="132">
        <v>1</v>
      </c>
      <c r="BA104" s="132">
        <f t="shared" si="11"/>
        <v>0</v>
      </c>
      <c r="BB104" s="132">
        <f t="shared" si="12"/>
        <v>0</v>
      </c>
      <c r="BC104" s="132">
        <f t="shared" si="13"/>
        <v>0</v>
      </c>
      <c r="BD104" s="132">
        <f t="shared" si="14"/>
        <v>0</v>
      </c>
      <c r="BE104" s="132">
        <f t="shared" si="15"/>
        <v>0</v>
      </c>
      <c r="CA104" s="159">
        <v>3</v>
      </c>
      <c r="CB104" s="159">
        <v>1</v>
      </c>
    </row>
    <row r="105" spans="1:80" ht="12.75">
      <c r="A105" s="160">
        <v>60</v>
      </c>
      <c r="B105" s="161" t="s">
        <v>318</v>
      </c>
      <c r="C105" s="162" t="s">
        <v>319</v>
      </c>
      <c r="D105" s="163" t="s">
        <v>139</v>
      </c>
      <c r="E105" s="164">
        <v>12</v>
      </c>
      <c r="F105" s="197">
        <v>0</v>
      </c>
      <c r="G105" s="165">
        <f t="shared" si="8"/>
        <v>0</v>
      </c>
      <c r="H105" s="166">
        <v>0.0022</v>
      </c>
      <c r="I105" s="167">
        <f t="shared" si="9"/>
        <v>0.0264</v>
      </c>
      <c r="J105" s="166"/>
      <c r="K105" s="167">
        <f t="shared" si="10"/>
        <v>0</v>
      </c>
      <c r="O105" s="159">
        <v>2</v>
      </c>
      <c r="AA105" s="132">
        <v>3</v>
      </c>
      <c r="AB105" s="132">
        <v>1</v>
      </c>
      <c r="AC105" s="132">
        <v>55255807</v>
      </c>
      <c r="AZ105" s="132">
        <v>1</v>
      </c>
      <c r="BA105" s="132">
        <f t="shared" si="11"/>
        <v>0</v>
      </c>
      <c r="BB105" s="132">
        <f t="shared" si="12"/>
        <v>0</v>
      </c>
      <c r="BC105" s="132">
        <f t="shared" si="13"/>
        <v>0</v>
      </c>
      <c r="BD105" s="132">
        <f t="shared" si="14"/>
        <v>0</v>
      </c>
      <c r="BE105" s="132">
        <f t="shared" si="15"/>
        <v>0</v>
      </c>
      <c r="CA105" s="159">
        <v>3</v>
      </c>
      <c r="CB105" s="159">
        <v>1</v>
      </c>
    </row>
    <row r="106" spans="1:80" ht="12.75">
      <c r="A106" s="160">
        <v>61</v>
      </c>
      <c r="B106" s="161" t="s">
        <v>320</v>
      </c>
      <c r="C106" s="162" t="s">
        <v>321</v>
      </c>
      <c r="D106" s="163" t="s">
        <v>139</v>
      </c>
      <c r="E106" s="164">
        <v>4</v>
      </c>
      <c r="F106" s="197">
        <v>0</v>
      </c>
      <c r="G106" s="165">
        <f t="shared" si="8"/>
        <v>0</v>
      </c>
      <c r="H106" s="166">
        <v>0.0106</v>
      </c>
      <c r="I106" s="167">
        <f t="shared" si="9"/>
        <v>0.0424</v>
      </c>
      <c r="J106" s="166"/>
      <c r="K106" s="167">
        <f t="shared" si="10"/>
        <v>0</v>
      </c>
      <c r="O106" s="159">
        <v>2</v>
      </c>
      <c r="AA106" s="132">
        <v>3</v>
      </c>
      <c r="AB106" s="132">
        <v>1</v>
      </c>
      <c r="AC106" s="132">
        <v>55255830</v>
      </c>
      <c r="AZ106" s="132">
        <v>1</v>
      </c>
      <c r="BA106" s="132">
        <f t="shared" si="11"/>
        <v>0</v>
      </c>
      <c r="BB106" s="132">
        <f t="shared" si="12"/>
        <v>0</v>
      </c>
      <c r="BC106" s="132">
        <f t="shared" si="13"/>
        <v>0</v>
      </c>
      <c r="BD106" s="132">
        <f t="shared" si="14"/>
        <v>0</v>
      </c>
      <c r="BE106" s="132">
        <f t="shared" si="15"/>
        <v>0</v>
      </c>
      <c r="CA106" s="159">
        <v>3</v>
      </c>
      <c r="CB106" s="159">
        <v>1</v>
      </c>
    </row>
    <row r="107" spans="1:80" ht="12.75">
      <c r="A107" s="160">
        <v>62</v>
      </c>
      <c r="B107" s="161" t="s">
        <v>322</v>
      </c>
      <c r="C107" s="162" t="s">
        <v>323</v>
      </c>
      <c r="D107" s="163" t="s">
        <v>139</v>
      </c>
      <c r="E107" s="164">
        <v>12</v>
      </c>
      <c r="F107" s="197">
        <v>0</v>
      </c>
      <c r="G107" s="165">
        <f t="shared" si="8"/>
        <v>0</v>
      </c>
      <c r="H107" s="166">
        <v>0.0106</v>
      </c>
      <c r="I107" s="167">
        <f t="shared" si="9"/>
        <v>0.1272</v>
      </c>
      <c r="J107" s="166"/>
      <c r="K107" s="167">
        <f t="shared" si="10"/>
        <v>0</v>
      </c>
      <c r="O107" s="159">
        <v>2</v>
      </c>
      <c r="AA107" s="132">
        <v>3</v>
      </c>
      <c r="AB107" s="132">
        <v>1</v>
      </c>
      <c r="AC107" s="132">
        <v>55255831</v>
      </c>
      <c r="AZ107" s="132">
        <v>1</v>
      </c>
      <c r="BA107" s="132">
        <f t="shared" si="11"/>
        <v>0</v>
      </c>
      <c r="BB107" s="132">
        <f t="shared" si="12"/>
        <v>0</v>
      </c>
      <c r="BC107" s="132">
        <f t="shared" si="13"/>
        <v>0</v>
      </c>
      <c r="BD107" s="132">
        <f t="shared" si="14"/>
        <v>0</v>
      </c>
      <c r="BE107" s="132">
        <f t="shared" si="15"/>
        <v>0</v>
      </c>
      <c r="CA107" s="159">
        <v>3</v>
      </c>
      <c r="CB107" s="159">
        <v>1</v>
      </c>
    </row>
    <row r="108" spans="1:80" ht="12.75">
      <c r="A108" s="160">
        <v>63</v>
      </c>
      <c r="B108" s="161" t="s">
        <v>324</v>
      </c>
      <c r="C108" s="162" t="s">
        <v>325</v>
      </c>
      <c r="D108" s="163" t="s">
        <v>139</v>
      </c>
      <c r="E108" s="164">
        <v>2</v>
      </c>
      <c r="F108" s="197">
        <v>0</v>
      </c>
      <c r="G108" s="165">
        <f t="shared" si="8"/>
        <v>0</v>
      </c>
      <c r="H108" s="166">
        <v>0.0098</v>
      </c>
      <c r="I108" s="167">
        <f t="shared" si="9"/>
        <v>0.0196</v>
      </c>
      <c r="J108" s="166"/>
      <c r="K108" s="167">
        <f t="shared" si="10"/>
        <v>0</v>
      </c>
      <c r="O108" s="159">
        <v>2</v>
      </c>
      <c r="AA108" s="132">
        <v>3</v>
      </c>
      <c r="AB108" s="132">
        <v>1</v>
      </c>
      <c r="AC108" s="132">
        <v>55259815</v>
      </c>
      <c r="AZ108" s="132">
        <v>1</v>
      </c>
      <c r="BA108" s="132">
        <f t="shared" si="11"/>
        <v>0</v>
      </c>
      <c r="BB108" s="132">
        <f t="shared" si="12"/>
        <v>0</v>
      </c>
      <c r="BC108" s="132">
        <f t="shared" si="13"/>
        <v>0</v>
      </c>
      <c r="BD108" s="132">
        <f t="shared" si="14"/>
        <v>0</v>
      </c>
      <c r="BE108" s="132">
        <f t="shared" si="15"/>
        <v>0</v>
      </c>
      <c r="CA108" s="159">
        <v>3</v>
      </c>
      <c r="CB108" s="159">
        <v>1</v>
      </c>
    </row>
    <row r="109" spans="1:80" ht="12.75">
      <c r="A109" s="160">
        <v>64</v>
      </c>
      <c r="B109" s="161" t="s">
        <v>326</v>
      </c>
      <c r="C109" s="162" t="s">
        <v>327</v>
      </c>
      <c r="D109" s="163" t="s">
        <v>139</v>
      </c>
      <c r="E109" s="164">
        <v>2</v>
      </c>
      <c r="F109" s="197">
        <v>0</v>
      </c>
      <c r="G109" s="165">
        <f t="shared" si="8"/>
        <v>0</v>
      </c>
      <c r="H109" s="166">
        <v>0.0139</v>
      </c>
      <c r="I109" s="167">
        <f t="shared" si="9"/>
        <v>0.0278</v>
      </c>
      <c r="J109" s="166"/>
      <c r="K109" s="167">
        <f t="shared" si="10"/>
        <v>0</v>
      </c>
      <c r="O109" s="159">
        <v>2</v>
      </c>
      <c r="AA109" s="132">
        <v>3</v>
      </c>
      <c r="AB109" s="132">
        <v>1</v>
      </c>
      <c r="AC109" s="132">
        <v>55259820</v>
      </c>
      <c r="AZ109" s="132">
        <v>1</v>
      </c>
      <c r="BA109" s="132">
        <f t="shared" si="11"/>
        <v>0</v>
      </c>
      <c r="BB109" s="132">
        <f t="shared" si="12"/>
        <v>0</v>
      </c>
      <c r="BC109" s="132">
        <f t="shared" si="13"/>
        <v>0</v>
      </c>
      <c r="BD109" s="132">
        <f t="shared" si="14"/>
        <v>0</v>
      </c>
      <c r="BE109" s="132">
        <f t="shared" si="15"/>
        <v>0</v>
      </c>
      <c r="CA109" s="159">
        <v>3</v>
      </c>
      <c r="CB109" s="159">
        <v>1</v>
      </c>
    </row>
    <row r="110" spans="1:80" ht="12.75">
      <c r="A110" s="160">
        <v>65</v>
      </c>
      <c r="B110" s="161" t="s">
        <v>328</v>
      </c>
      <c r="C110" s="162" t="s">
        <v>329</v>
      </c>
      <c r="D110" s="163" t="s">
        <v>139</v>
      </c>
      <c r="E110" s="164">
        <v>1</v>
      </c>
      <c r="F110" s="197">
        <v>0</v>
      </c>
      <c r="G110" s="165">
        <f t="shared" si="8"/>
        <v>0</v>
      </c>
      <c r="H110" s="166">
        <v>0.0185</v>
      </c>
      <c r="I110" s="167">
        <f t="shared" si="9"/>
        <v>0.0185</v>
      </c>
      <c r="J110" s="166"/>
      <c r="K110" s="167">
        <f t="shared" si="10"/>
        <v>0</v>
      </c>
      <c r="O110" s="159">
        <v>2</v>
      </c>
      <c r="AA110" s="132">
        <v>3</v>
      </c>
      <c r="AB110" s="132">
        <v>1</v>
      </c>
      <c r="AC110" s="132">
        <v>55259823</v>
      </c>
      <c r="AZ110" s="132">
        <v>1</v>
      </c>
      <c r="BA110" s="132">
        <f t="shared" si="11"/>
        <v>0</v>
      </c>
      <c r="BB110" s="132">
        <f t="shared" si="12"/>
        <v>0</v>
      </c>
      <c r="BC110" s="132">
        <f t="shared" si="13"/>
        <v>0</v>
      </c>
      <c r="BD110" s="132">
        <f t="shared" si="14"/>
        <v>0</v>
      </c>
      <c r="BE110" s="132">
        <f t="shared" si="15"/>
        <v>0</v>
      </c>
      <c r="CA110" s="159">
        <v>3</v>
      </c>
      <c r="CB110" s="159">
        <v>1</v>
      </c>
    </row>
    <row r="111" spans="1:80" ht="12.75">
      <c r="A111" s="160">
        <v>66</v>
      </c>
      <c r="B111" s="161" t="s">
        <v>330</v>
      </c>
      <c r="C111" s="162" t="s">
        <v>331</v>
      </c>
      <c r="D111" s="163" t="s">
        <v>139</v>
      </c>
      <c r="E111" s="164">
        <v>2</v>
      </c>
      <c r="F111" s="197">
        <v>0</v>
      </c>
      <c r="G111" s="165">
        <f t="shared" si="8"/>
        <v>0</v>
      </c>
      <c r="H111" s="166">
        <v>0.0188</v>
      </c>
      <c r="I111" s="167">
        <f t="shared" si="9"/>
        <v>0.0376</v>
      </c>
      <c r="J111" s="166"/>
      <c r="K111" s="167">
        <f t="shared" si="10"/>
        <v>0</v>
      </c>
      <c r="O111" s="159">
        <v>2</v>
      </c>
      <c r="AA111" s="132">
        <v>3</v>
      </c>
      <c r="AB111" s="132">
        <v>1</v>
      </c>
      <c r="AC111" s="132">
        <v>55259824</v>
      </c>
      <c r="AZ111" s="132">
        <v>1</v>
      </c>
      <c r="BA111" s="132">
        <f t="shared" si="11"/>
        <v>0</v>
      </c>
      <c r="BB111" s="132">
        <f t="shared" si="12"/>
        <v>0</v>
      </c>
      <c r="BC111" s="132">
        <f t="shared" si="13"/>
        <v>0</v>
      </c>
      <c r="BD111" s="132">
        <f t="shared" si="14"/>
        <v>0</v>
      </c>
      <c r="BE111" s="132">
        <f t="shared" si="15"/>
        <v>0</v>
      </c>
      <c r="CA111" s="159">
        <v>3</v>
      </c>
      <c r="CB111" s="159">
        <v>1</v>
      </c>
    </row>
    <row r="112" spans="1:80" ht="12.75">
      <c r="A112" s="160">
        <v>67</v>
      </c>
      <c r="B112" s="161" t="s">
        <v>332</v>
      </c>
      <c r="C112" s="162" t="s">
        <v>333</v>
      </c>
      <c r="D112" s="163" t="s">
        <v>139</v>
      </c>
      <c r="E112" s="164">
        <v>1</v>
      </c>
      <c r="F112" s="197">
        <v>0</v>
      </c>
      <c r="G112" s="165">
        <f t="shared" si="8"/>
        <v>0</v>
      </c>
      <c r="H112" s="166">
        <v>0.0121</v>
      </c>
      <c r="I112" s="167">
        <f t="shared" si="9"/>
        <v>0.0121</v>
      </c>
      <c r="J112" s="166"/>
      <c r="K112" s="167">
        <f t="shared" si="10"/>
        <v>0</v>
      </c>
      <c r="O112" s="159">
        <v>2</v>
      </c>
      <c r="AA112" s="132">
        <v>3</v>
      </c>
      <c r="AB112" s="132">
        <v>1</v>
      </c>
      <c r="AC112" s="132">
        <v>55259983</v>
      </c>
      <c r="AZ112" s="132">
        <v>1</v>
      </c>
      <c r="BA112" s="132">
        <f t="shared" si="11"/>
        <v>0</v>
      </c>
      <c r="BB112" s="132">
        <f t="shared" si="12"/>
        <v>0</v>
      </c>
      <c r="BC112" s="132">
        <f t="shared" si="13"/>
        <v>0</v>
      </c>
      <c r="BD112" s="132">
        <f t="shared" si="14"/>
        <v>0</v>
      </c>
      <c r="BE112" s="132">
        <f t="shared" si="15"/>
        <v>0</v>
      </c>
      <c r="CA112" s="159">
        <v>3</v>
      </c>
      <c r="CB112" s="159">
        <v>1</v>
      </c>
    </row>
    <row r="113" spans="1:80" ht="12.75">
      <c r="A113" s="160">
        <v>68</v>
      </c>
      <c r="B113" s="161" t="s">
        <v>334</v>
      </c>
      <c r="C113" s="162" t="s">
        <v>335</v>
      </c>
      <c r="D113" s="163" t="s">
        <v>139</v>
      </c>
      <c r="E113" s="164">
        <v>4</v>
      </c>
      <c r="F113" s="197">
        <v>0</v>
      </c>
      <c r="G113" s="165">
        <f t="shared" si="8"/>
        <v>0</v>
      </c>
      <c r="H113" s="166">
        <v>0.0349</v>
      </c>
      <c r="I113" s="167">
        <f t="shared" si="9"/>
        <v>0.1396</v>
      </c>
      <c r="J113" s="166"/>
      <c r="K113" s="167">
        <f t="shared" si="10"/>
        <v>0</v>
      </c>
      <c r="O113" s="159">
        <v>2</v>
      </c>
      <c r="AA113" s="132">
        <v>3</v>
      </c>
      <c r="AB113" s="132">
        <v>1</v>
      </c>
      <c r="AC113" s="132">
        <v>55259986</v>
      </c>
      <c r="AZ113" s="132">
        <v>1</v>
      </c>
      <c r="BA113" s="132">
        <f t="shared" si="11"/>
        <v>0</v>
      </c>
      <c r="BB113" s="132">
        <f t="shared" si="12"/>
        <v>0</v>
      </c>
      <c r="BC113" s="132">
        <f t="shared" si="13"/>
        <v>0</v>
      </c>
      <c r="BD113" s="132">
        <f t="shared" si="14"/>
        <v>0</v>
      </c>
      <c r="BE113" s="132">
        <f t="shared" si="15"/>
        <v>0</v>
      </c>
      <c r="CA113" s="159">
        <v>3</v>
      </c>
      <c r="CB113" s="159">
        <v>1</v>
      </c>
    </row>
    <row r="114" spans="1:80" ht="12.75">
      <c r="A114" s="160">
        <v>69</v>
      </c>
      <c r="B114" s="161" t="s">
        <v>336</v>
      </c>
      <c r="C114" s="162" t="s">
        <v>337</v>
      </c>
      <c r="D114" s="163" t="s">
        <v>139</v>
      </c>
      <c r="E114" s="164">
        <v>1</v>
      </c>
      <c r="F114" s="197">
        <v>0</v>
      </c>
      <c r="G114" s="165">
        <f t="shared" si="8"/>
        <v>0</v>
      </c>
      <c r="H114" s="166">
        <v>0.0049</v>
      </c>
      <c r="I114" s="167">
        <f t="shared" si="9"/>
        <v>0.0049</v>
      </c>
      <c r="J114" s="166"/>
      <c r="K114" s="167">
        <f t="shared" si="10"/>
        <v>0</v>
      </c>
      <c r="O114" s="159">
        <v>2</v>
      </c>
      <c r="AA114" s="132">
        <v>3</v>
      </c>
      <c r="AB114" s="132">
        <v>1</v>
      </c>
      <c r="AC114" s="132">
        <v>55260024</v>
      </c>
      <c r="AZ114" s="132">
        <v>1</v>
      </c>
      <c r="BA114" s="132">
        <f t="shared" si="11"/>
        <v>0</v>
      </c>
      <c r="BB114" s="132">
        <f t="shared" si="12"/>
        <v>0</v>
      </c>
      <c r="BC114" s="132">
        <f t="shared" si="13"/>
        <v>0</v>
      </c>
      <c r="BD114" s="132">
        <f t="shared" si="14"/>
        <v>0</v>
      </c>
      <c r="BE114" s="132">
        <f t="shared" si="15"/>
        <v>0</v>
      </c>
      <c r="CA114" s="159">
        <v>3</v>
      </c>
      <c r="CB114" s="159">
        <v>1</v>
      </c>
    </row>
    <row r="115" spans="1:80" ht="12.75">
      <c r="A115" s="160">
        <v>70</v>
      </c>
      <c r="B115" s="161" t="s">
        <v>338</v>
      </c>
      <c r="C115" s="162" t="s">
        <v>339</v>
      </c>
      <c r="D115" s="163" t="s">
        <v>139</v>
      </c>
      <c r="E115" s="164">
        <v>85.5133</v>
      </c>
      <c r="F115" s="197">
        <v>0</v>
      </c>
      <c r="G115" s="165">
        <f t="shared" si="8"/>
        <v>0</v>
      </c>
      <c r="H115" s="166">
        <v>0.113</v>
      </c>
      <c r="I115" s="167">
        <f t="shared" si="9"/>
        <v>9.6630029</v>
      </c>
      <c r="J115" s="166"/>
      <c r="K115" s="167">
        <f t="shared" si="10"/>
        <v>0</v>
      </c>
      <c r="O115" s="159">
        <v>2</v>
      </c>
      <c r="AA115" s="132">
        <v>3</v>
      </c>
      <c r="AB115" s="132">
        <v>1</v>
      </c>
      <c r="AC115" s="132">
        <v>552700031</v>
      </c>
      <c r="AZ115" s="132">
        <v>1</v>
      </c>
      <c r="BA115" s="132">
        <f t="shared" si="11"/>
        <v>0</v>
      </c>
      <c r="BB115" s="132">
        <f t="shared" si="12"/>
        <v>0</v>
      </c>
      <c r="BC115" s="132">
        <f t="shared" si="13"/>
        <v>0</v>
      </c>
      <c r="BD115" s="132">
        <f t="shared" si="14"/>
        <v>0</v>
      </c>
      <c r="BE115" s="132">
        <f t="shared" si="15"/>
        <v>0</v>
      </c>
      <c r="CA115" s="159">
        <v>3</v>
      </c>
      <c r="CB115" s="159">
        <v>1</v>
      </c>
    </row>
    <row r="116" spans="1:15" ht="12.75">
      <c r="A116" s="168"/>
      <c r="B116" s="172"/>
      <c r="C116" s="307" t="s">
        <v>340</v>
      </c>
      <c r="D116" s="308"/>
      <c r="E116" s="173">
        <v>84.6667</v>
      </c>
      <c r="F116" s="198"/>
      <c r="G116" s="174"/>
      <c r="H116" s="175"/>
      <c r="I116" s="170"/>
      <c r="J116" s="176"/>
      <c r="K116" s="170"/>
      <c r="M116" s="171" t="s">
        <v>340</v>
      </c>
      <c r="O116" s="159"/>
    </row>
    <row r="117" spans="1:15" ht="12.75">
      <c r="A117" s="168"/>
      <c r="B117" s="172"/>
      <c r="C117" s="307" t="s">
        <v>341</v>
      </c>
      <c r="D117" s="308"/>
      <c r="E117" s="173">
        <v>0.8467</v>
      </c>
      <c r="F117" s="198"/>
      <c r="G117" s="174"/>
      <c r="H117" s="175"/>
      <c r="I117" s="170"/>
      <c r="J117" s="176"/>
      <c r="K117" s="170"/>
      <c r="M117" s="171" t="s">
        <v>341</v>
      </c>
      <c r="O117" s="159"/>
    </row>
    <row r="118" spans="1:80" ht="12.75">
      <c r="A118" s="160">
        <v>71</v>
      </c>
      <c r="B118" s="161" t="s">
        <v>342</v>
      </c>
      <c r="C118" s="162" t="s">
        <v>343</v>
      </c>
      <c r="D118" s="163" t="s">
        <v>139</v>
      </c>
      <c r="E118" s="164">
        <v>14.14</v>
      </c>
      <c r="F118" s="197">
        <v>0</v>
      </c>
      <c r="G118" s="165">
        <f>E118*F118</f>
        <v>0</v>
      </c>
      <c r="H118" s="166">
        <v>0.17</v>
      </c>
      <c r="I118" s="167">
        <f>E118*H118</f>
        <v>2.4038000000000004</v>
      </c>
      <c r="J118" s="166"/>
      <c r="K118" s="167">
        <f>E118*J118</f>
        <v>0</v>
      </c>
      <c r="O118" s="159">
        <v>2</v>
      </c>
      <c r="AA118" s="132">
        <v>3</v>
      </c>
      <c r="AB118" s="132">
        <v>1</v>
      </c>
      <c r="AC118" s="132">
        <v>552700033</v>
      </c>
      <c r="AZ118" s="132">
        <v>1</v>
      </c>
      <c r="BA118" s="132">
        <f>IF(AZ118=1,G118,0)</f>
        <v>0</v>
      </c>
      <c r="BB118" s="132">
        <f>IF(AZ118=2,G118,0)</f>
        <v>0</v>
      </c>
      <c r="BC118" s="132">
        <f>IF(AZ118=3,G118,0)</f>
        <v>0</v>
      </c>
      <c r="BD118" s="132">
        <f>IF(AZ118=4,G118,0)</f>
        <v>0</v>
      </c>
      <c r="BE118" s="132">
        <f>IF(AZ118=5,G118,0)</f>
        <v>0</v>
      </c>
      <c r="CA118" s="159">
        <v>3</v>
      </c>
      <c r="CB118" s="159">
        <v>1</v>
      </c>
    </row>
    <row r="119" spans="1:15" ht="12.75">
      <c r="A119" s="168"/>
      <c r="B119" s="172"/>
      <c r="C119" s="307" t="s">
        <v>344</v>
      </c>
      <c r="D119" s="308"/>
      <c r="E119" s="173">
        <v>14</v>
      </c>
      <c r="F119" s="198"/>
      <c r="G119" s="174"/>
      <c r="H119" s="175"/>
      <c r="I119" s="170"/>
      <c r="J119" s="176"/>
      <c r="K119" s="170"/>
      <c r="M119" s="171" t="s">
        <v>344</v>
      </c>
      <c r="O119" s="159"/>
    </row>
    <row r="120" spans="1:15" ht="12.75">
      <c r="A120" s="168"/>
      <c r="B120" s="172"/>
      <c r="C120" s="307" t="s">
        <v>345</v>
      </c>
      <c r="D120" s="308"/>
      <c r="E120" s="173">
        <v>0.14</v>
      </c>
      <c r="F120" s="198"/>
      <c r="G120" s="174"/>
      <c r="H120" s="175"/>
      <c r="I120" s="170"/>
      <c r="J120" s="176"/>
      <c r="K120" s="170"/>
      <c r="M120" s="171" t="s">
        <v>345</v>
      </c>
      <c r="O120" s="159"/>
    </row>
    <row r="121" spans="1:80" ht="12.75">
      <c r="A121" s="160">
        <v>72</v>
      </c>
      <c r="B121" s="161" t="s">
        <v>346</v>
      </c>
      <c r="C121" s="162" t="s">
        <v>347</v>
      </c>
      <c r="D121" s="163" t="s">
        <v>139</v>
      </c>
      <c r="E121" s="164">
        <v>20.705</v>
      </c>
      <c r="F121" s="197">
        <v>0</v>
      </c>
      <c r="G121" s="165">
        <f>E121*F121</f>
        <v>0</v>
      </c>
      <c r="H121" s="166">
        <v>0.23</v>
      </c>
      <c r="I121" s="167">
        <f>E121*H121</f>
        <v>4.76215</v>
      </c>
      <c r="J121" s="166"/>
      <c r="K121" s="167">
        <f>E121*J121</f>
        <v>0</v>
      </c>
      <c r="O121" s="159">
        <v>2</v>
      </c>
      <c r="AA121" s="132">
        <v>3</v>
      </c>
      <c r="AB121" s="132">
        <v>1</v>
      </c>
      <c r="AC121" s="132">
        <v>552700034</v>
      </c>
      <c r="AZ121" s="132">
        <v>1</v>
      </c>
      <c r="BA121" s="132">
        <f>IF(AZ121=1,G121,0)</f>
        <v>0</v>
      </c>
      <c r="BB121" s="132">
        <f>IF(AZ121=2,G121,0)</f>
        <v>0</v>
      </c>
      <c r="BC121" s="132">
        <f>IF(AZ121=3,G121,0)</f>
        <v>0</v>
      </c>
      <c r="BD121" s="132">
        <f>IF(AZ121=4,G121,0)</f>
        <v>0</v>
      </c>
      <c r="BE121" s="132">
        <f>IF(AZ121=5,G121,0)</f>
        <v>0</v>
      </c>
      <c r="CA121" s="159">
        <v>3</v>
      </c>
      <c r="CB121" s="159">
        <v>1</v>
      </c>
    </row>
    <row r="122" spans="1:15" ht="12.75">
      <c r="A122" s="168"/>
      <c r="B122" s="172"/>
      <c r="C122" s="307" t="s">
        <v>348</v>
      </c>
      <c r="D122" s="308"/>
      <c r="E122" s="173">
        <v>20.5</v>
      </c>
      <c r="F122" s="198"/>
      <c r="G122" s="174"/>
      <c r="H122" s="175"/>
      <c r="I122" s="170"/>
      <c r="J122" s="176"/>
      <c r="K122" s="170"/>
      <c r="M122" s="171" t="s">
        <v>348</v>
      </c>
      <c r="O122" s="159"/>
    </row>
    <row r="123" spans="1:15" ht="12.75">
      <c r="A123" s="168"/>
      <c r="B123" s="172"/>
      <c r="C123" s="307" t="s">
        <v>349</v>
      </c>
      <c r="D123" s="308"/>
      <c r="E123" s="173">
        <v>0.205</v>
      </c>
      <c r="F123" s="198"/>
      <c r="G123" s="174"/>
      <c r="H123" s="175"/>
      <c r="I123" s="170"/>
      <c r="J123" s="176"/>
      <c r="K123" s="170"/>
      <c r="M123" s="171" t="s">
        <v>349</v>
      </c>
      <c r="O123" s="159"/>
    </row>
    <row r="124" spans="1:57" ht="12.75">
      <c r="A124" s="177"/>
      <c r="B124" s="178" t="s">
        <v>86</v>
      </c>
      <c r="C124" s="179" t="s">
        <v>138</v>
      </c>
      <c r="D124" s="180"/>
      <c r="E124" s="181"/>
      <c r="F124" s="182"/>
      <c r="G124" s="183">
        <f>SUM(G56:G123)</f>
        <v>0</v>
      </c>
      <c r="H124" s="184"/>
      <c r="I124" s="185">
        <f>SUM(I56:I123)</f>
        <v>22.6882729</v>
      </c>
      <c r="J124" s="184"/>
      <c r="K124" s="185">
        <f>SUM(K56:K123)</f>
        <v>0</v>
      </c>
      <c r="O124" s="159">
        <v>4</v>
      </c>
      <c r="BA124" s="186">
        <f>SUM(BA56:BA123)</f>
        <v>0</v>
      </c>
      <c r="BB124" s="186">
        <f>SUM(BB56:BB123)</f>
        <v>0</v>
      </c>
      <c r="BC124" s="186">
        <f>SUM(BC56:BC123)</f>
        <v>0</v>
      </c>
      <c r="BD124" s="186">
        <f>SUM(BD56:BD123)</f>
        <v>0</v>
      </c>
      <c r="BE124" s="186">
        <f>SUM(BE56:BE123)</f>
        <v>0</v>
      </c>
    </row>
    <row r="125" spans="1:15" ht="12.75">
      <c r="A125" s="149" t="s">
        <v>83</v>
      </c>
      <c r="B125" s="150" t="s">
        <v>144</v>
      </c>
      <c r="C125" s="151" t="s">
        <v>145</v>
      </c>
      <c r="D125" s="152"/>
      <c r="E125" s="153"/>
      <c r="F125" s="153"/>
      <c r="G125" s="154"/>
      <c r="H125" s="155"/>
      <c r="I125" s="156"/>
      <c r="J125" s="157"/>
      <c r="K125" s="158"/>
      <c r="O125" s="159">
        <v>1</v>
      </c>
    </row>
    <row r="126" spans="1:80" ht="12.75">
      <c r="A126" s="160">
        <v>73</v>
      </c>
      <c r="B126" s="161" t="s">
        <v>350</v>
      </c>
      <c r="C126" s="162" t="s">
        <v>351</v>
      </c>
      <c r="D126" s="163" t="s">
        <v>130</v>
      </c>
      <c r="E126" s="164">
        <v>743.5</v>
      </c>
      <c r="F126" s="197">
        <v>0</v>
      </c>
      <c r="G126" s="165">
        <f>E126*F126</f>
        <v>0</v>
      </c>
      <c r="H126" s="166">
        <v>1E-05</v>
      </c>
      <c r="I126" s="167">
        <f>E126*H126</f>
        <v>0.007435000000000001</v>
      </c>
      <c r="J126" s="166">
        <v>0</v>
      </c>
      <c r="K126" s="167">
        <f>E126*J126</f>
        <v>0</v>
      </c>
      <c r="O126" s="159">
        <v>2</v>
      </c>
      <c r="AA126" s="132">
        <v>1</v>
      </c>
      <c r="AB126" s="132">
        <v>0</v>
      </c>
      <c r="AC126" s="132">
        <v>0</v>
      </c>
      <c r="AZ126" s="132">
        <v>4</v>
      </c>
      <c r="BA126" s="132">
        <f>IF(AZ126=1,G126,0)</f>
        <v>0</v>
      </c>
      <c r="BB126" s="132">
        <f>IF(AZ126=2,G126,0)</f>
        <v>0</v>
      </c>
      <c r="BC126" s="132">
        <f>IF(AZ126=3,G126,0)</f>
        <v>0</v>
      </c>
      <c r="BD126" s="132">
        <f>IF(AZ126=4,G126,0)</f>
        <v>0</v>
      </c>
      <c r="BE126" s="132">
        <f>IF(AZ126=5,G126,0)</f>
        <v>0</v>
      </c>
      <c r="CA126" s="159">
        <v>1</v>
      </c>
      <c r="CB126" s="159">
        <v>0</v>
      </c>
    </row>
    <row r="127" spans="1:15" ht="12.75">
      <c r="A127" s="168"/>
      <c r="B127" s="172"/>
      <c r="C127" s="307" t="s">
        <v>352</v>
      </c>
      <c r="D127" s="308"/>
      <c r="E127" s="173">
        <v>743.5</v>
      </c>
      <c r="F127" s="198"/>
      <c r="G127" s="174"/>
      <c r="H127" s="175"/>
      <c r="I127" s="170"/>
      <c r="J127" s="176"/>
      <c r="K127" s="170"/>
      <c r="M127" s="171" t="s">
        <v>352</v>
      </c>
      <c r="O127" s="159"/>
    </row>
    <row r="128" spans="1:80" ht="12.75">
      <c r="A128" s="160">
        <v>74</v>
      </c>
      <c r="B128" s="161" t="s">
        <v>353</v>
      </c>
      <c r="C128" s="162" t="s">
        <v>354</v>
      </c>
      <c r="D128" s="163" t="s">
        <v>130</v>
      </c>
      <c r="E128" s="164">
        <v>743.5</v>
      </c>
      <c r="F128" s="197">
        <v>0</v>
      </c>
      <c r="G128" s="165">
        <f>E128*F128</f>
        <v>0</v>
      </c>
      <c r="H128" s="166">
        <v>3E-05</v>
      </c>
      <c r="I128" s="167">
        <f>E128*H128</f>
        <v>0.022305000000000002</v>
      </c>
      <c r="J128" s="166"/>
      <c r="K128" s="167">
        <f>E128*J128</f>
        <v>0</v>
      </c>
      <c r="O128" s="159">
        <v>2</v>
      </c>
      <c r="AA128" s="132">
        <v>3</v>
      </c>
      <c r="AB128" s="132">
        <v>0</v>
      </c>
      <c r="AC128" s="132">
        <v>34140842</v>
      </c>
      <c r="AZ128" s="132">
        <v>3</v>
      </c>
      <c r="BA128" s="132">
        <f>IF(AZ128=1,G128,0)</f>
        <v>0</v>
      </c>
      <c r="BB128" s="132">
        <f>IF(AZ128=2,G128,0)</f>
        <v>0</v>
      </c>
      <c r="BC128" s="132">
        <f>IF(AZ128=3,G128,0)</f>
        <v>0</v>
      </c>
      <c r="BD128" s="132">
        <f>IF(AZ128=4,G128,0)</f>
        <v>0</v>
      </c>
      <c r="BE128" s="132">
        <f>IF(AZ128=5,G128,0)</f>
        <v>0</v>
      </c>
      <c r="CA128" s="159">
        <v>3</v>
      </c>
      <c r="CB128" s="159">
        <v>0</v>
      </c>
    </row>
    <row r="129" spans="1:57" ht="12.75">
      <c r="A129" s="177"/>
      <c r="B129" s="178" t="s">
        <v>86</v>
      </c>
      <c r="C129" s="179" t="s">
        <v>146</v>
      </c>
      <c r="D129" s="180"/>
      <c r="E129" s="181"/>
      <c r="F129" s="182"/>
      <c r="G129" s="183">
        <f>SUM(G125:G128)</f>
        <v>0</v>
      </c>
      <c r="H129" s="184"/>
      <c r="I129" s="185">
        <f>SUM(I125:I128)</f>
        <v>0.029740000000000003</v>
      </c>
      <c r="J129" s="184"/>
      <c r="K129" s="185">
        <f>SUM(K125:K128)</f>
        <v>0</v>
      </c>
      <c r="O129" s="159">
        <v>4</v>
      </c>
      <c r="BA129" s="186">
        <f>SUM(BA125:BA128)</f>
        <v>0</v>
      </c>
      <c r="BB129" s="186">
        <f>SUM(BB125:BB128)</f>
        <v>0</v>
      </c>
      <c r="BC129" s="186">
        <f>SUM(BC125:BC128)</f>
        <v>0</v>
      </c>
      <c r="BD129" s="186">
        <f>SUM(BD125:BD128)</f>
        <v>0</v>
      </c>
      <c r="BE129" s="186">
        <f>SUM(BE125:BE128)</f>
        <v>0</v>
      </c>
    </row>
    <row r="130" ht="12.75">
      <c r="E130" s="132"/>
    </row>
    <row r="131" ht="12.75">
      <c r="E131" s="132"/>
    </row>
    <row r="132" ht="12.75">
      <c r="E132" s="132"/>
    </row>
    <row r="133" ht="12.75">
      <c r="E133" s="132"/>
    </row>
    <row r="134" ht="12.75">
      <c r="E134" s="132"/>
    </row>
    <row r="135" ht="12.75">
      <c r="E135" s="132"/>
    </row>
    <row r="136" ht="12.75">
      <c r="E136" s="132"/>
    </row>
    <row r="137" ht="12.75">
      <c r="E137" s="132"/>
    </row>
    <row r="138" ht="12.75">
      <c r="E138" s="132"/>
    </row>
    <row r="139" ht="12.75">
      <c r="E139" s="132"/>
    </row>
    <row r="140" ht="12.75">
      <c r="E140" s="132"/>
    </row>
    <row r="141" ht="12.75">
      <c r="E141" s="132"/>
    </row>
    <row r="142" ht="12.75">
      <c r="E142" s="132"/>
    </row>
    <row r="143" ht="12.75">
      <c r="E143" s="132"/>
    </row>
    <row r="144" ht="12.75">
      <c r="E144" s="132"/>
    </row>
    <row r="145" ht="12.75">
      <c r="E145" s="132"/>
    </row>
    <row r="146" ht="12.75">
      <c r="E146" s="132"/>
    </row>
    <row r="147" ht="12.75">
      <c r="E147" s="132"/>
    </row>
    <row r="148" ht="12.75">
      <c r="E148" s="132"/>
    </row>
    <row r="149" ht="12.75">
      <c r="E149" s="132"/>
    </row>
    <row r="150" ht="12.75">
      <c r="E150" s="132"/>
    </row>
    <row r="151" ht="12.75">
      <c r="E151" s="132"/>
    </row>
    <row r="152" ht="12.75">
      <c r="E152" s="132"/>
    </row>
    <row r="153" spans="1:7" ht="12.75">
      <c r="A153" s="176"/>
      <c r="B153" s="176"/>
      <c r="C153" s="176"/>
      <c r="D153" s="176"/>
      <c r="E153" s="176"/>
      <c r="F153" s="176"/>
      <c r="G153" s="176"/>
    </row>
    <row r="154" spans="1:7" ht="12.75">
      <c r="A154" s="176"/>
      <c r="B154" s="176"/>
      <c r="C154" s="176"/>
      <c r="D154" s="176"/>
      <c r="E154" s="176"/>
      <c r="F154" s="176"/>
      <c r="G154" s="176"/>
    </row>
    <row r="155" spans="1:7" ht="12.75">
      <c r="A155" s="176"/>
      <c r="B155" s="176"/>
      <c r="C155" s="176"/>
      <c r="D155" s="176"/>
      <c r="E155" s="176"/>
      <c r="F155" s="176"/>
      <c r="G155" s="176"/>
    </row>
    <row r="156" spans="1:7" ht="12.75">
      <c r="A156" s="176"/>
      <c r="B156" s="176"/>
      <c r="C156" s="176"/>
      <c r="D156" s="176"/>
      <c r="E156" s="176"/>
      <c r="F156" s="176"/>
      <c r="G156" s="176"/>
    </row>
    <row r="157" ht="12.75">
      <c r="E157" s="132"/>
    </row>
    <row r="158" ht="12.75">
      <c r="E158" s="132"/>
    </row>
    <row r="159" ht="12.75">
      <c r="E159" s="132"/>
    </row>
    <row r="160" ht="12.75">
      <c r="E160" s="132"/>
    </row>
    <row r="161" ht="12.75">
      <c r="E161" s="132"/>
    </row>
    <row r="162" ht="12.75">
      <c r="E162" s="132"/>
    </row>
    <row r="163" ht="12.75">
      <c r="E163" s="132"/>
    </row>
    <row r="164" ht="12.75">
      <c r="E164" s="132"/>
    </row>
    <row r="165" ht="12.75">
      <c r="E165" s="132"/>
    </row>
    <row r="166" ht="12.75">
      <c r="E166" s="132"/>
    </row>
    <row r="167" ht="12.75">
      <c r="E167" s="132"/>
    </row>
    <row r="168" ht="12.75">
      <c r="E168" s="132"/>
    </row>
    <row r="169" ht="12.75">
      <c r="E169" s="132"/>
    </row>
    <row r="170" ht="12.75">
      <c r="E170" s="132"/>
    </row>
    <row r="171" ht="12.75">
      <c r="E171" s="132"/>
    </row>
    <row r="172" ht="12.75">
      <c r="E172" s="132"/>
    </row>
    <row r="173" ht="12.75">
      <c r="E173" s="132"/>
    </row>
    <row r="174" ht="12.75">
      <c r="E174" s="132"/>
    </row>
    <row r="175" ht="12.75">
      <c r="E175" s="132"/>
    </row>
    <row r="176" ht="12.75">
      <c r="E176" s="132"/>
    </row>
    <row r="177" ht="12.75">
      <c r="E177" s="132"/>
    </row>
    <row r="178" ht="12.75">
      <c r="E178" s="132"/>
    </row>
    <row r="179" ht="12.75">
      <c r="E179" s="132"/>
    </row>
    <row r="180" ht="12.75">
      <c r="E180" s="132"/>
    </row>
    <row r="181" ht="12.75">
      <c r="E181" s="132"/>
    </row>
    <row r="182" ht="12.75">
      <c r="E182" s="132"/>
    </row>
    <row r="183" ht="12.75">
      <c r="E183" s="132"/>
    </row>
    <row r="184" ht="12.75">
      <c r="E184" s="132"/>
    </row>
    <row r="185" ht="12.75">
      <c r="E185" s="132"/>
    </row>
    <row r="186" ht="12.75">
      <c r="E186" s="132"/>
    </row>
    <row r="187" ht="12.75">
      <c r="E187" s="132"/>
    </row>
    <row r="188" spans="1:2" ht="12.75">
      <c r="A188" s="187"/>
      <c r="B188" s="187"/>
    </row>
    <row r="189" spans="1:7" ht="12.75">
      <c r="A189" s="176"/>
      <c r="B189" s="176"/>
      <c r="C189" s="188"/>
      <c r="D189" s="188"/>
      <c r="E189" s="189"/>
      <c r="F189" s="188"/>
      <c r="G189" s="190"/>
    </row>
    <row r="190" spans="1:7" ht="12.75">
      <c r="A190" s="191"/>
      <c r="B190" s="191"/>
      <c r="C190" s="176"/>
      <c r="D190" s="176"/>
      <c r="E190" s="192"/>
      <c r="F190" s="176"/>
      <c r="G190" s="176"/>
    </row>
    <row r="191" spans="1:7" ht="12.75">
      <c r="A191" s="176"/>
      <c r="B191" s="176"/>
      <c r="C191" s="176"/>
      <c r="D191" s="176"/>
      <c r="E191" s="192"/>
      <c r="F191" s="176"/>
      <c r="G191" s="176"/>
    </row>
    <row r="192" spans="1:7" ht="12.75">
      <c r="A192" s="176"/>
      <c r="B192" s="176"/>
      <c r="C192" s="176"/>
      <c r="D192" s="176"/>
      <c r="E192" s="192"/>
      <c r="F192" s="176"/>
      <c r="G192" s="176"/>
    </row>
    <row r="193" spans="1:7" ht="12.75">
      <c r="A193" s="176"/>
      <c r="B193" s="176"/>
      <c r="C193" s="176"/>
      <c r="D193" s="176"/>
      <c r="E193" s="192"/>
      <c r="F193" s="176"/>
      <c r="G193" s="176"/>
    </row>
    <row r="194" spans="1:7" ht="12.75">
      <c r="A194" s="176"/>
      <c r="B194" s="176"/>
      <c r="C194" s="176"/>
      <c r="D194" s="176"/>
      <c r="E194" s="192"/>
      <c r="F194" s="176"/>
      <c r="G194" s="176"/>
    </row>
    <row r="195" spans="1:7" ht="12.75">
      <c r="A195" s="176"/>
      <c r="B195" s="176"/>
      <c r="C195" s="176"/>
      <c r="D195" s="176"/>
      <c r="E195" s="192"/>
      <c r="F195" s="176"/>
      <c r="G195" s="176"/>
    </row>
    <row r="196" spans="1:7" ht="12.75">
      <c r="A196" s="176"/>
      <c r="B196" s="176"/>
      <c r="C196" s="176"/>
      <c r="D196" s="176"/>
      <c r="E196" s="192"/>
      <c r="F196" s="176"/>
      <c r="G196" s="176"/>
    </row>
    <row r="197" spans="1:7" ht="12.75">
      <c r="A197" s="176"/>
      <c r="B197" s="176"/>
      <c r="C197" s="176"/>
      <c r="D197" s="176"/>
      <c r="E197" s="192"/>
      <c r="F197" s="176"/>
      <c r="G197" s="176"/>
    </row>
    <row r="198" spans="1:7" ht="12.75">
      <c r="A198" s="176"/>
      <c r="B198" s="176"/>
      <c r="C198" s="176"/>
      <c r="D198" s="176"/>
      <c r="E198" s="192"/>
      <c r="F198" s="176"/>
      <c r="G198" s="176"/>
    </row>
    <row r="199" spans="1:7" ht="12.75">
      <c r="A199" s="176"/>
      <c r="B199" s="176"/>
      <c r="C199" s="176"/>
      <c r="D199" s="176"/>
      <c r="E199" s="192"/>
      <c r="F199" s="176"/>
      <c r="G199" s="176"/>
    </row>
    <row r="200" spans="1:7" ht="12.75">
      <c r="A200" s="176"/>
      <c r="B200" s="176"/>
      <c r="C200" s="176"/>
      <c r="D200" s="176"/>
      <c r="E200" s="192"/>
      <c r="F200" s="176"/>
      <c r="G200" s="176"/>
    </row>
    <row r="201" spans="1:7" ht="12.75">
      <c r="A201" s="176"/>
      <c r="B201" s="176"/>
      <c r="C201" s="176"/>
      <c r="D201" s="176"/>
      <c r="E201" s="192"/>
      <c r="F201" s="176"/>
      <c r="G201" s="176"/>
    </row>
    <row r="202" spans="1:7" ht="12.75">
      <c r="A202" s="176"/>
      <c r="B202" s="176"/>
      <c r="C202" s="176"/>
      <c r="D202" s="176"/>
      <c r="E202" s="192"/>
      <c r="F202" s="176"/>
      <c r="G202" s="176"/>
    </row>
  </sheetData>
  <sheetProtection password="E0CF" sheet="1" objects="1" scenarios="1"/>
  <mergeCells count="45">
    <mergeCell ref="C127:D127"/>
    <mergeCell ref="C116:D116"/>
    <mergeCell ref="C117:D117"/>
    <mergeCell ref="C119:D119"/>
    <mergeCell ref="C120:D120"/>
    <mergeCell ref="C122:D122"/>
    <mergeCell ref="C123:D123"/>
    <mergeCell ref="C82:G82"/>
    <mergeCell ref="C84:G84"/>
    <mergeCell ref="C88:G88"/>
    <mergeCell ref="C45:D45"/>
    <mergeCell ref="C47:D47"/>
    <mergeCell ref="C52:D52"/>
    <mergeCell ref="C54:G54"/>
    <mergeCell ref="C62:D62"/>
    <mergeCell ref="C74:G74"/>
    <mergeCell ref="C76:G76"/>
    <mergeCell ref="C78:G78"/>
    <mergeCell ref="C80:G80"/>
    <mergeCell ref="C43:D43"/>
    <mergeCell ref="C24:G24"/>
    <mergeCell ref="C25:D25"/>
    <mergeCell ref="C27:D27"/>
    <mergeCell ref="C29:D29"/>
    <mergeCell ref="C31:D31"/>
    <mergeCell ref="C33:G33"/>
    <mergeCell ref="C35:G35"/>
    <mergeCell ref="C36:D36"/>
    <mergeCell ref="C38:G38"/>
    <mergeCell ref="C40:D40"/>
    <mergeCell ref="C42:G42"/>
    <mergeCell ref="C22:D22"/>
    <mergeCell ref="A1:G1"/>
    <mergeCell ref="A3:B3"/>
    <mergeCell ref="A4:B4"/>
    <mergeCell ref="E4:G4"/>
    <mergeCell ref="C9:G9"/>
    <mergeCell ref="C10:G10"/>
    <mergeCell ref="C11:G11"/>
    <mergeCell ref="C12:G12"/>
    <mergeCell ref="C13:D13"/>
    <mergeCell ref="C15:G15"/>
    <mergeCell ref="C17:D17"/>
    <mergeCell ref="C19:G19"/>
    <mergeCell ref="C20:D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Hančík Jakub</dc:creator>
  <cp:keywords/>
  <dc:description/>
  <cp:lastModifiedBy>Hančík Jakub</cp:lastModifiedBy>
  <cp:lastPrinted>2015-12-15T14:01:52Z</cp:lastPrinted>
  <dcterms:created xsi:type="dcterms:W3CDTF">2015-02-05T06:53:20Z</dcterms:created>
  <dcterms:modified xsi:type="dcterms:W3CDTF">2016-05-05T06:29:26Z</dcterms:modified>
  <cp:category/>
  <cp:version/>
  <cp:contentType/>
  <cp:contentStatus/>
</cp:coreProperties>
</file>