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Stavební rozpočet" sheetId="1" r:id="rId1"/>
    <sheet name="Výkaz výměr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<sst xmlns="http://schemas.openxmlformats.org/spreadsheetml/2006/main" count="427" uniqueCount="208">
  <si>
    <t>Stavební rozpočet</t>
  </si>
  <si>
    <t>Název stavby:</t>
  </si>
  <si>
    <t>Druh stavby:</t>
  </si>
  <si>
    <t>Lokalita:</t>
  </si>
  <si>
    <t>JKSO:</t>
  </si>
  <si>
    <t xml:space="preserve"> 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</si>
  <si>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</si>
  <si>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</si>
  <si>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</si>
  <si>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</si>
  <si>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</si>
  <si>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</si>
  <si>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</si>
  <si>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</si>
  <si>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</si>
  <si>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</si>
  <si>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</si>
  <si>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</si>
  <si>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</si>
  <si>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</si>
  <si>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</si>
  <si>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</si>
  <si>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</si>
  <si>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</si>
  <si>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</si>
  <si>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</si>
  <si>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</si>
  <si>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Kód</t>
  </si>
  <si>
    <t>62</t>
  </si>
  <si>
    <t>622421304R00</t>
  </si>
  <si>
    <t>620991121R00</t>
  </si>
  <si>
    <t>624471115R00</t>
  </si>
  <si>
    <t>622421493R00</t>
  </si>
  <si>
    <t>622422321R00</t>
  </si>
  <si>
    <t>94</t>
  </si>
  <si>
    <t>941941051R00</t>
  </si>
  <si>
    <t>941941391R00</t>
  </si>
  <si>
    <t>941941851R00</t>
  </si>
  <si>
    <t>941955001R00</t>
  </si>
  <si>
    <t>H99</t>
  </si>
  <si>
    <t>999281112R00</t>
  </si>
  <si>
    <t>S0</t>
  </si>
  <si>
    <t>979011111R00</t>
  </si>
  <si>
    <t>979011121R00</t>
  </si>
  <si>
    <t>979081111R00</t>
  </si>
  <si>
    <t>979081121R00</t>
  </si>
  <si>
    <t>979082111R00</t>
  </si>
  <si>
    <t>979082121R00</t>
  </si>
  <si>
    <t>979087311R00</t>
  </si>
  <si>
    <t>979999997R00</t>
  </si>
  <si>
    <t>429-002VD</t>
  </si>
  <si>
    <t>ZUŠ Doležalovo nám. 4,  Žďár nad Sázavou.</t>
  </si>
  <si>
    <t>Energetická opatření pro dotaci-výměna oken, dveří, zateplení fasád a střech</t>
  </si>
  <si>
    <t>ZATEPLENÍ-UZNATELNÉ NÁKLADY</t>
  </si>
  <si>
    <t>Zkrácený popis</t>
  </si>
  <si>
    <t>Úprava povrchů vnější</t>
  </si>
  <si>
    <t>Zakrývání výplní vnějších otvorů z lešení</t>
  </si>
  <si>
    <t>Očištění  povrchu a omytí stěn vodou</t>
  </si>
  <si>
    <t>Doplňky zatepl. systémů, dilatační lišta 2,0 m</t>
  </si>
  <si>
    <t>Oprava vnějších omítek vápen. štuk. II, do 30 %</t>
  </si>
  <si>
    <t>Lešení a stavební výtahy</t>
  </si>
  <si>
    <t>Montáž lešení leh.řad.s podlahami,š.1,5 m, H 10 m</t>
  </si>
  <si>
    <t>Příplatek za každý měsíc použití lešení k pol.1051</t>
  </si>
  <si>
    <t>Demontáž lešení leh.řad.s podlahami,š.1,5 m,H 10 m</t>
  </si>
  <si>
    <t>Lešení lehké pomocné, výška podlahy do 1,2 m</t>
  </si>
  <si>
    <t>Ostatní přesuny hmot</t>
  </si>
  <si>
    <t>Přesun hmot pro opravy a údržbu do výšky 36 m</t>
  </si>
  <si>
    <t>Přesuny sutí</t>
  </si>
  <si>
    <t>Svislá doprava suti a vybour. hmot</t>
  </si>
  <si>
    <t>Příplatek za každé další podlaží</t>
  </si>
  <si>
    <t>Odvoz suti a vybour. hmot na skládku do 1 km</t>
  </si>
  <si>
    <t>Příplatek k odvozu za každý další 1 km</t>
  </si>
  <si>
    <t>Vnitrostaveništní doprava suti do 10 m</t>
  </si>
  <si>
    <t>Příplatek k vnitrost. dopravě suti za dalších 5 m</t>
  </si>
  <si>
    <t>Vodorovné přemístění suti nošením do 10 m</t>
  </si>
  <si>
    <t>Poplatek za skládku čistá suť</t>
  </si>
  <si>
    <t>Ostatní materiál</t>
  </si>
  <si>
    <t>Informační tabulka stálá 300*400mm dle grafického dokladu zadavatele</t>
  </si>
  <si>
    <t>Velkoplošný informační panel dle grafického podkladu zadavatele</t>
  </si>
  <si>
    <t>Doba výstavby:</t>
  </si>
  <si>
    <t>Začátek výstavby:</t>
  </si>
  <si>
    <t>Konec výstavby:</t>
  </si>
  <si>
    <t>Zpracováno dne:</t>
  </si>
  <si>
    <t>M.j.</t>
  </si>
  <si>
    <t>m2</t>
  </si>
  <si>
    <t>m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</si>
  <si>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</si>
  <si>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</si>
  <si>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</si>
  <si>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</si>
  <si>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</si>
  <si>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</si>
  <si>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</si>
  <si>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</si>
  <si>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</si>
  <si>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</si>
  <si>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</si>
  <si>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</si>
  <si>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Město Žďár nad Sázavou</t>
  </si>
  <si>
    <t>ing. Zbyněk Semerád</t>
  </si>
  <si>
    <t>Celkem</t>
  </si>
  <si>
    <t>Hmotnost (t)</t>
  </si>
  <si>
    <t>0</t>
  </si>
  <si>
    <t>Přesuny</t>
  </si>
  <si>
    <t>Typ skupiny</t>
  </si>
  <si>
    <t>HS</t>
  </si>
  <si>
    <t>PR</t>
  </si>
  <si>
    <t>OM</t>
  </si>
  <si>
    <t>HSV mat</t>
  </si>
  <si>
    <t>HSV prac</t>
  </si>
  <si>
    <t>PSV mat</t>
  </si>
  <si>
    <t>PSV prac</t>
  </si>
  <si>
    <t>Mont mat</t>
  </si>
  <si>
    <t>Mont prac</t>
  </si>
  <si>
    <t>Ostatní mat.</t>
  </si>
  <si>
    <t>Výkaz výměr</t>
  </si>
  <si>
    <t>Rozměry</t>
  </si>
  <si>
    <t>SO1</t>
  </si>
  <si>
    <t>272.5+166</t>
  </si>
  <si>
    <t>SO2</t>
  </si>
  <si>
    <t>178.5+25.5</t>
  </si>
  <si>
    <t>SO3</t>
  </si>
  <si>
    <t>216+86.3+229.2</t>
  </si>
  <si>
    <t>SO4</t>
  </si>
  <si>
    <t>18.9</t>
  </si>
  <si>
    <t>Strana JV</t>
  </si>
  <si>
    <t>2.4*1.8*8</t>
  </si>
  <si>
    <t>2.4*2.4*10</t>
  </si>
  <si>
    <t>2.4*1.8*5</t>
  </si>
  <si>
    <t>2.4*1.5*1</t>
  </si>
  <si>
    <t>2.4*1.2*2</t>
  </si>
  <si>
    <t>1.5*1.8*6</t>
  </si>
  <si>
    <t>1.5*2.4*12</t>
  </si>
  <si>
    <t>Strana SZ</t>
  </si>
  <si>
    <t>2.4*2.4*22</t>
  </si>
  <si>
    <t>2.4*1.8*7</t>
  </si>
  <si>
    <t>3*2.2*3</t>
  </si>
  <si>
    <t>3*2.9*1</t>
  </si>
  <si>
    <t>Strana JZ</t>
  </si>
  <si>
    <t>2.4*2.4*8</t>
  </si>
  <si>
    <t>2.4*1.5*2</t>
  </si>
  <si>
    <t>0.9*1.5*4</t>
  </si>
  <si>
    <t>0.9*3*5</t>
  </si>
  <si>
    <t>0.9*2.4</t>
  </si>
  <si>
    <t>2.7*1.5</t>
  </si>
  <si>
    <t>1.8*1.5</t>
  </si>
  <si>
    <t>Strana SV</t>
  </si>
  <si>
    <t>1.2*1.2*10</t>
  </si>
  <si>
    <t>0.9*1.2*9</t>
  </si>
  <si>
    <t>1.5*2.4*2</t>
  </si>
  <si>
    <t>1.5*2.6</t>
  </si>
  <si>
    <t>plocha</t>
  </si>
  <si>
    <t>1439.1</t>
  </si>
  <si>
    <t>špalety</t>
  </si>
  <si>
    <t>25</t>
  </si>
  <si>
    <t>17.9*7.5</t>
  </si>
  <si>
    <t>19.9*13.4-3.5*6</t>
  </si>
  <si>
    <t>16.2*12.5</t>
  </si>
  <si>
    <t>22.2*12.5</t>
  </si>
  <si>
    <t>2.6*12.5</t>
  </si>
  <si>
    <t>13.9*12.5</t>
  </si>
  <si>
    <t>13.95*14.2+7*7.8+7.7*8.5+6.75*8.5+20*7.2+6.2*7.5</t>
  </si>
  <si>
    <t>10*7.5+(3.4+13.2)*5.8+6.9*6.5+3*6.5+7.5*6.5+2.35*6.5+2.2*12.5+13.85*12.5</t>
  </si>
  <si>
    <t>15*9.25</t>
  </si>
  <si>
    <t>Krycí list rozpočtu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</si>
  <si>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</si>
  <si>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</si>
  <si>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</si>
  <si>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</si>
  <si>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</si>
  <si>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</si>
  <si>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</si>
  <si>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</si>
  <si>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</si>
  <si>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</si>
  <si>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</si>
  <si>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</si>
  <si>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</si>
  <si>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</si>
  <si>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</si>
  <si>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</si>
  <si>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</si>
  <si>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</si>
  <si>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</si>
  <si>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</si>
  <si>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</si>
  <si>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</si>
  <si>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</si>
  <si>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</si>
  <si>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</si>
  <si>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</si>
  <si>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</si>
  <si>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</si>
  <si>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</si>
  <si>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</si>
  <si>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</si>
  <si>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</si>
  <si>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</si>
  <si>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</si>
  <si>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</si>
  <si>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</si>
  <si>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</si>
  <si>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</si>
  <si>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295841/CZ00295841</t>
  </si>
  <si>
    <t>45646597/</t>
  </si>
  <si>
    <t>VRN -mimostaveništní doprava 2%</t>
  </si>
  <si>
    <t>SOUČET</t>
  </si>
  <si>
    <t>Zateplovací systém  EPS-F tl. 140mm+silikonová probarv.omítka-lambda=0,032W/(mK)-šedý polystyrén, vč. APU lišt, zakádacího profilu, rohových lišt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</si>
</sst>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8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24"/>
      <color indexed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b/>
      <u val="single"/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i/>
      <sz val="8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i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medium"/>
      <right/>
      <top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3" fillId="20" borderId="0" applyNumberFormat="0" applyBorder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3">
    <xf numFmtId="0" fontId="1" fillId="0" borderId="0" xfId="0" applyFont="1" applyAlignment="1">
      <alignment vertical="center"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49" fontId="5" fillId="0" borderId="14" xfId="0" applyNumberFormat="1" applyFont="1" applyFill="1" applyBorder="1" applyAlignment="1" applyProtection="1">
      <alignment horizontal="left" vertical="center"/>
      <protection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49" fontId="6" fillId="0" borderId="16" xfId="0" applyNumberFormat="1" applyFont="1" applyFill="1" applyBorder="1" applyAlignment="1" applyProtection="1">
      <alignment horizontal="left" vertical="center"/>
      <protection/>
    </xf>
    <xf numFmtId="49" fontId="6" fillId="0" borderId="17" xfId="0" applyNumberFormat="1" applyFont="1" applyFill="1" applyBorder="1" applyAlignment="1" applyProtection="1">
      <alignment horizontal="left" vertical="center"/>
      <protection/>
    </xf>
    <xf numFmtId="49" fontId="6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18" xfId="0" applyNumberFormat="1" applyFont="1" applyFill="1" applyBorder="1" applyAlignment="1" applyProtection="1">
      <alignment horizontal="right" vertical="center"/>
      <protection/>
    </xf>
    <xf numFmtId="49" fontId="6" fillId="0" borderId="19" xfId="0" applyNumberFormat="1" applyFont="1" applyFill="1" applyBorder="1" applyAlignment="1" applyProtection="1">
      <alignment horizontal="center" vertical="center"/>
      <protection/>
    </xf>
    <xf numFmtId="49" fontId="6" fillId="0" borderId="20" xfId="0" applyNumberFormat="1" applyFont="1" applyFill="1" applyBorder="1" applyAlignment="1" applyProtection="1">
      <alignment horizontal="center" vertical="center"/>
      <protection/>
    </xf>
    <xf numFmtId="49" fontId="6" fillId="0" borderId="21" xfId="0" applyNumberFormat="1" applyFont="1" applyFill="1" applyBorder="1" applyAlignment="1" applyProtection="1">
      <alignment horizontal="center" vertical="center"/>
      <protection/>
    </xf>
    <xf numFmtId="49" fontId="5" fillId="33" borderId="12" xfId="0" applyNumberFormat="1" applyFont="1" applyFill="1" applyBorder="1" applyAlignment="1" applyProtection="1">
      <alignment horizontal="left" vertical="center"/>
      <protection/>
    </xf>
    <xf numFmtId="49" fontId="6" fillId="33" borderId="12" xfId="0" applyNumberFormat="1" applyFont="1" applyFill="1" applyBorder="1" applyAlignment="1" applyProtection="1">
      <alignment horizontal="left" vertical="center"/>
      <protection/>
    </xf>
    <xf numFmtId="4" fontId="6" fillId="33" borderId="12" xfId="0" applyNumberFormat="1" applyFont="1" applyFill="1" applyBorder="1" applyAlignment="1" applyProtection="1">
      <alignment horizontal="right" vertical="center"/>
      <protection/>
    </xf>
    <xf numFmtId="49" fontId="6" fillId="33" borderId="12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9" fontId="5" fillId="33" borderId="0" xfId="0" applyNumberFormat="1" applyFont="1" applyFill="1" applyBorder="1" applyAlignment="1" applyProtection="1">
      <alignment horizontal="left" vertical="center"/>
      <protection/>
    </xf>
    <xf numFmtId="49" fontId="6" fillId="33" borderId="0" xfId="0" applyNumberFormat="1" applyFont="1" applyFill="1" applyBorder="1" applyAlignment="1" applyProtection="1">
      <alignment horizontal="left" vertical="center"/>
      <protection/>
    </xf>
    <xf numFmtId="4" fontId="6" fillId="33" borderId="0" xfId="0" applyNumberFormat="1" applyFont="1" applyFill="1" applyBorder="1" applyAlignment="1" applyProtection="1">
      <alignment horizontal="right" vertical="center"/>
      <protection/>
    </xf>
    <xf numFmtId="49" fontId="6" fillId="33" borderId="0" xfId="0" applyNumberFormat="1" applyFont="1" applyFill="1" applyBorder="1" applyAlignment="1" applyProtection="1">
      <alignment horizontal="right" vertical="center"/>
      <protection/>
    </xf>
    <xf numFmtId="49" fontId="5" fillId="0" borderId="22" xfId="0" applyNumberFormat="1" applyFont="1" applyFill="1" applyBorder="1" applyAlignment="1" applyProtection="1">
      <alignment horizontal="left" vertical="center"/>
      <protection/>
    </xf>
    <xf numFmtId="4" fontId="5" fillId="0" borderId="22" xfId="0" applyNumberFormat="1" applyFont="1" applyFill="1" applyBorder="1" applyAlignment="1" applyProtection="1">
      <alignment horizontal="right" vertical="center"/>
      <protection/>
    </xf>
    <xf numFmtId="0" fontId="5" fillId="0" borderId="23" xfId="0" applyNumberFormat="1" applyFont="1" applyFill="1" applyBorder="1" applyAlignment="1" applyProtection="1">
      <alignment vertical="center"/>
      <protection/>
    </xf>
    <xf numFmtId="4" fontId="6" fillId="0" borderId="23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14" fontId="5" fillId="0" borderId="0" xfId="0" applyNumberFormat="1" applyFont="1" applyFill="1" applyBorder="1" applyAlignment="1" applyProtection="1">
      <alignment vertical="center"/>
      <protection/>
    </xf>
    <xf numFmtId="49" fontId="8" fillId="33" borderId="24" xfId="0" applyNumberFormat="1" applyFont="1" applyFill="1" applyBorder="1" applyAlignment="1" applyProtection="1">
      <alignment horizontal="center" vertical="center"/>
      <protection/>
    </xf>
    <xf numFmtId="49" fontId="8" fillId="0" borderId="25" xfId="0" applyNumberFormat="1" applyFont="1" applyFill="1" applyBorder="1" applyAlignment="1" applyProtection="1">
      <alignment horizontal="left" vertical="center"/>
      <protection/>
    </xf>
    <xf numFmtId="49" fontId="7" fillId="0" borderId="24" xfId="0" applyNumberFormat="1" applyFont="1" applyFill="1" applyBorder="1" applyAlignment="1" applyProtection="1">
      <alignment horizontal="left" vertical="center"/>
      <protection/>
    </xf>
    <xf numFmtId="4" fontId="7" fillId="0" borderId="24" xfId="0" applyNumberFormat="1" applyFont="1" applyFill="1" applyBorder="1" applyAlignment="1" applyProtection="1">
      <alignment horizontal="right" vertical="center"/>
      <protection/>
    </xf>
    <xf numFmtId="49" fontId="8" fillId="0" borderId="26" xfId="0" applyNumberFormat="1" applyFont="1" applyFill="1" applyBorder="1" applyAlignment="1" applyProtection="1">
      <alignment horizontal="left" vertical="center"/>
      <protection/>
    </xf>
    <xf numFmtId="49" fontId="7" fillId="0" borderId="24" xfId="0" applyNumberFormat="1" applyFont="1" applyFill="1" applyBorder="1" applyAlignment="1" applyProtection="1">
      <alignment horizontal="right" vertical="center"/>
      <protection/>
    </xf>
    <xf numFmtId="0" fontId="7" fillId="0" borderId="27" xfId="0" applyNumberFormat="1" applyFont="1" applyFill="1" applyBorder="1" applyAlignment="1" applyProtection="1">
      <alignment vertical="center"/>
      <protection/>
    </xf>
    <xf numFmtId="0" fontId="7" fillId="0" borderId="23" xfId="0" applyNumberFormat="1" applyFont="1" applyFill="1" applyBorder="1" applyAlignment="1" applyProtection="1">
      <alignment vertical="center"/>
      <protection/>
    </xf>
    <xf numFmtId="4" fontId="8" fillId="33" borderId="28" xfId="0" applyNumberFormat="1" applyFont="1" applyFill="1" applyBorder="1" applyAlignment="1" applyProtection="1">
      <alignment horizontal="right" vertical="center"/>
      <protection/>
    </xf>
    <xf numFmtId="0" fontId="7" fillId="0" borderId="29" xfId="0" applyNumberFormat="1" applyFont="1" applyFill="1" applyBorder="1" applyAlignment="1" applyProtection="1">
      <alignment vertical="center"/>
      <protection/>
    </xf>
    <xf numFmtId="0" fontId="7" fillId="0" borderId="22" xfId="0" applyNumberFormat="1" applyFont="1" applyFill="1" applyBorder="1" applyAlignment="1" applyProtection="1">
      <alignment vertical="center"/>
      <protection/>
    </xf>
    <xf numFmtId="0" fontId="7" fillId="0" borderId="30" xfId="0" applyNumberFormat="1" applyFont="1" applyFill="1" applyBorder="1" applyAlignment="1" applyProtection="1">
      <alignment vertical="center"/>
      <protection/>
    </xf>
    <xf numFmtId="49" fontId="6" fillId="0" borderId="31" xfId="0" applyNumberFormat="1" applyFont="1" applyFill="1" applyBorder="1" applyAlignment="1" applyProtection="1">
      <alignment horizontal="left" vertical="center"/>
      <protection/>
    </xf>
    <xf numFmtId="49" fontId="6" fillId="0" borderId="32" xfId="0" applyNumberFormat="1" applyFont="1" applyFill="1" applyBorder="1" applyAlignment="1" applyProtection="1">
      <alignment horizontal="left" vertical="center"/>
      <protection/>
    </xf>
    <xf numFmtId="49" fontId="6" fillId="0" borderId="33" xfId="0" applyNumberFormat="1" applyFont="1" applyFill="1" applyBorder="1" applyAlignment="1" applyProtection="1">
      <alignment horizontal="right" vertical="center"/>
      <protection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vertical="center"/>
    </xf>
    <xf numFmtId="49" fontId="47" fillId="0" borderId="12" xfId="0" applyNumberFormat="1" applyFont="1" applyFill="1" applyBorder="1" applyAlignment="1" applyProtection="1">
      <alignment horizontal="left" vertical="center"/>
      <protection/>
    </xf>
    <xf numFmtId="49" fontId="47" fillId="0" borderId="0" xfId="0" applyNumberFormat="1" applyFont="1" applyFill="1" applyBorder="1" applyAlignment="1" applyProtection="1">
      <alignment horizontal="left" vertical="center"/>
      <protection/>
    </xf>
    <xf numFmtId="0" fontId="4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49" fontId="6" fillId="0" borderId="23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6" fillId="34" borderId="0" xfId="0" applyNumberFormat="1" applyFont="1" applyFill="1" applyBorder="1" applyAlignment="1" applyProtection="1">
      <alignment horizontal="left" vertical="center"/>
      <protection/>
    </xf>
    <xf numFmtId="0" fontId="6" fillId="34" borderId="0" xfId="0" applyNumberFormat="1" applyFont="1" applyFill="1" applyBorder="1" applyAlignment="1" applyProtection="1">
      <alignment horizontal="left" vertical="center"/>
      <protection/>
    </xf>
    <xf numFmtId="0" fontId="5" fillId="0" borderId="34" xfId="0" applyNumberFormat="1" applyFont="1" applyFill="1" applyBorder="1" applyAlignment="1" applyProtection="1">
      <alignment horizontal="left" vertical="center"/>
      <protection/>
    </xf>
    <xf numFmtId="49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center"/>
      <protection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5" fillId="0" borderId="35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36" xfId="0" applyNumberFormat="1" applyFont="1" applyFill="1" applyBorder="1" applyAlignment="1" applyProtection="1">
      <alignment horizontal="left" vertical="center"/>
      <protection/>
    </xf>
    <xf numFmtId="0" fontId="5" fillId="0" borderId="37" xfId="0" applyNumberFormat="1" applyFont="1" applyFill="1" applyBorder="1" applyAlignment="1" applyProtection="1">
      <alignment horizontal="left" vertical="center"/>
      <protection/>
    </xf>
    <xf numFmtId="0" fontId="5" fillId="0" borderId="38" xfId="0" applyNumberFormat="1" applyFont="1" applyFill="1" applyBorder="1" applyAlignment="1" applyProtection="1">
      <alignment horizontal="left" vertical="center"/>
      <protection/>
    </xf>
    <xf numFmtId="0" fontId="5" fillId="0" borderId="39" xfId="0" applyNumberFormat="1" applyFont="1" applyFill="1" applyBorder="1" applyAlignment="1" applyProtection="1">
      <alignment horizontal="left" vertical="center"/>
      <protection/>
    </xf>
    <xf numFmtId="49" fontId="6" fillId="33" borderId="0" xfId="0" applyNumberFormat="1" applyFont="1" applyFill="1" applyBorder="1" applyAlignment="1" applyProtection="1">
      <alignment horizontal="left" vertical="center"/>
      <protection/>
    </xf>
    <xf numFmtId="0" fontId="6" fillId="33" borderId="0" xfId="0" applyNumberFormat="1" applyFont="1" applyFill="1" applyBorder="1" applyAlignment="1" applyProtection="1">
      <alignment horizontal="left" vertical="center"/>
      <protection/>
    </xf>
    <xf numFmtId="0" fontId="6" fillId="0" borderId="23" xfId="0" applyNumberFormat="1" applyFont="1" applyFill="1" applyBorder="1" applyAlignment="1" applyProtection="1">
      <alignment horizontal="left" vertical="center"/>
      <protection/>
    </xf>
    <xf numFmtId="49" fontId="6" fillId="0" borderId="40" xfId="0" applyNumberFormat="1" applyFont="1" applyFill="1" applyBorder="1" applyAlignment="1" applyProtection="1">
      <alignment horizontal="center" vertical="center"/>
      <protection/>
    </xf>
    <xf numFmtId="0" fontId="6" fillId="0" borderId="41" xfId="0" applyNumberFormat="1" applyFont="1" applyFill="1" applyBorder="1" applyAlignment="1" applyProtection="1">
      <alignment horizontal="center" vertical="center"/>
      <protection/>
    </xf>
    <xf numFmtId="0" fontId="6" fillId="0" borderId="42" xfId="0" applyNumberFormat="1" applyFont="1" applyFill="1" applyBorder="1" applyAlignment="1" applyProtection="1">
      <alignment horizontal="center" vertical="center"/>
      <protection/>
    </xf>
    <xf numFmtId="49" fontId="6" fillId="33" borderId="12" xfId="0" applyNumberFormat="1" applyFont="1" applyFill="1" applyBorder="1" applyAlignment="1" applyProtection="1">
      <alignment horizontal="left" vertical="center"/>
      <protection/>
    </xf>
    <xf numFmtId="0" fontId="6" fillId="33" borderId="12" xfId="0" applyNumberFormat="1" applyFont="1" applyFill="1" applyBorder="1" applyAlignment="1" applyProtection="1">
      <alignment horizontal="left" vertical="center"/>
      <protection/>
    </xf>
    <xf numFmtId="49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49" fontId="7" fillId="0" borderId="35" xfId="0" applyNumberFormat="1" applyFont="1" applyFill="1" applyBorder="1" applyAlignment="1" applyProtection="1">
      <alignment horizontal="left" vertical="center"/>
      <protection/>
    </xf>
    <xf numFmtId="0" fontId="7" fillId="0" borderId="23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29" xfId="0" applyNumberFormat="1" applyFont="1" applyFill="1" applyBorder="1" applyAlignment="1" applyProtection="1">
      <alignment horizontal="left" vertical="center"/>
      <protection/>
    </xf>
    <xf numFmtId="0" fontId="7" fillId="0" borderId="22" xfId="0" applyNumberFormat="1" applyFont="1" applyFill="1" applyBorder="1" applyAlignment="1" applyProtection="1">
      <alignment horizontal="left" vertical="center"/>
      <protection/>
    </xf>
    <xf numFmtId="49" fontId="8" fillId="0" borderId="23" xfId="0" applyNumberFormat="1" applyFont="1" applyFill="1" applyBorder="1" applyAlignment="1" applyProtection="1">
      <alignment horizontal="left" vertical="center"/>
      <protection/>
    </xf>
    <xf numFmtId="0" fontId="8" fillId="0" borderId="23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14" fontId="7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23" xfId="0" applyNumberFormat="1" applyFont="1" applyFill="1" applyBorder="1" applyAlignment="1" applyProtection="1">
      <alignment horizontal="left" vertical="center"/>
      <protection/>
    </xf>
    <xf numFmtId="49" fontId="7" fillId="0" borderId="37" xfId="0" applyNumberFormat="1" applyFont="1" applyFill="1" applyBorder="1" applyAlignment="1" applyProtection="1">
      <alignment horizontal="left" vertical="center"/>
      <protection/>
    </xf>
    <xf numFmtId="0" fontId="7" fillId="0" borderId="38" xfId="0" applyNumberFormat="1" applyFont="1" applyFill="1" applyBorder="1" applyAlignment="1" applyProtection="1">
      <alignment horizontal="left" vertical="center"/>
      <protection/>
    </xf>
    <xf numFmtId="49" fontId="7" fillId="0" borderId="38" xfId="0" applyNumberFormat="1" applyFont="1" applyFill="1" applyBorder="1" applyAlignment="1" applyProtection="1">
      <alignment horizontal="left" vertical="center"/>
      <protection/>
    </xf>
    <xf numFmtId="0" fontId="7" fillId="0" borderId="43" xfId="0" applyNumberFormat="1" applyFont="1" applyFill="1" applyBorder="1" applyAlignment="1" applyProtection="1">
      <alignment horizontal="left" vertical="center"/>
      <protection/>
    </xf>
    <xf numFmtId="49" fontId="8" fillId="0" borderId="27" xfId="0" applyNumberFormat="1" applyFont="1" applyFill="1" applyBorder="1" applyAlignment="1" applyProtection="1">
      <alignment horizontal="center" vertical="center"/>
      <protection/>
    </xf>
    <xf numFmtId="0" fontId="8" fillId="0" borderId="27" xfId="0" applyNumberFormat="1" applyFont="1" applyFill="1" applyBorder="1" applyAlignment="1" applyProtection="1">
      <alignment horizontal="center" vertical="center"/>
      <protection/>
    </xf>
    <xf numFmtId="49" fontId="8" fillId="0" borderId="44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center"/>
      <protection/>
    </xf>
    <xf numFmtId="49" fontId="7" fillId="0" borderId="44" xfId="0" applyNumberFormat="1" applyFont="1" applyFill="1" applyBorder="1" applyAlignment="1" applyProtection="1">
      <alignment horizontal="left" vertical="center"/>
      <protection/>
    </xf>
    <xf numFmtId="0" fontId="7" fillId="0" borderId="28" xfId="0" applyNumberFormat="1" applyFont="1" applyFill="1" applyBorder="1" applyAlignment="1" applyProtection="1">
      <alignment horizontal="left" vertical="center"/>
      <protection/>
    </xf>
    <xf numFmtId="49" fontId="8" fillId="33" borderId="44" xfId="0" applyNumberFormat="1" applyFont="1" applyFill="1" applyBorder="1" applyAlignment="1" applyProtection="1">
      <alignment horizontal="left" vertical="center"/>
      <protection/>
    </xf>
    <xf numFmtId="0" fontId="8" fillId="33" borderId="27" xfId="0" applyNumberFormat="1" applyFont="1" applyFill="1" applyBorder="1" applyAlignment="1" applyProtection="1">
      <alignment horizontal="left" vertical="center"/>
      <protection/>
    </xf>
    <xf numFmtId="49" fontId="7" fillId="0" borderId="45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0" fontId="7" fillId="0" borderId="46" xfId="0" applyNumberFormat="1" applyFont="1" applyFill="1" applyBorder="1" applyAlignment="1" applyProtection="1">
      <alignment horizontal="left" vertical="center"/>
      <protection/>
    </xf>
    <xf numFmtId="49" fontId="7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47" xfId="0" applyNumberFormat="1" applyFont="1" applyFill="1" applyBorder="1" applyAlignment="1" applyProtection="1">
      <alignment horizontal="left" vertical="center"/>
      <protection/>
    </xf>
    <xf numFmtId="49" fontId="7" fillId="0" borderId="48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0" fontId="7" fillId="0" borderId="49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5"/>
  <sheetViews>
    <sheetView zoomScalePageLayoutView="0" workbookViewId="0" topLeftCell="A1">
      <selection activeCell="C13" sqref="C13"/>
    </sheetView>
  </sheetViews>
  <sheetFormatPr defaultColWidth="11.421875" defaultRowHeight="12.75"/>
  <cols>
    <col min="1" max="1" width="3.7109375" style="0" customWidth="1"/>
    <col min="2" max="2" width="13.28125" style="0" customWidth="1"/>
    <col min="3" max="3" width="66.140625" style="0" bestFit="1" customWidth="1"/>
    <col min="4" max="4" width="4.28125" style="0" customWidth="1"/>
    <col min="5" max="6" width="8.140625" style="0" bestFit="1" customWidth="1"/>
    <col min="7" max="7" width="10.00390625" style="0" bestFit="1" customWidth="1"/>
    <col min="8" max="8" width="8.7109375" style="0" bestFit="1" customWidth="1"/>
    <col min="9" max="9" width="10.00390625" style="0" bestFit="1" customWidth="1"/>
    <col min="10" max="10" width="6.8515625" style="0" bestFit="1" customWidth="1"/>
    <col min="11" max="11" width="7.140625" style="0" bestFit="1" customWidth="1"/>
    <col min="12" max="13" width="11.421875" style="0" customWidth="1"/>
    <col min="14" max="37" width="12.140625" style="0" hidden="1" customWidth="1"/>
  </cols>
  <sheetData>
    <row r="1" spans="1:11" ht="21.75" customHeight="1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2" ht="12.75">
      <c r="A2" s="72" t="s">
        <v>1</v>
      </c>
      <c r="B2" s="69"/>
      <c r="C2" s="61" t="s">
        <v>51</v>
      </c>
      <c r="D2" s="68" t="s">
        <v>79</v>
      </c>
      <c r="E2" s="69"/>
      <c r="F2" s="68"/>
      <c r="G2" s="69"/>
      <c r="H2" s="68" t="s">
        <v>93</v>
      </c>
      <c r="I2" s="68" t="s">
        <v>98</v>
      </c>
      <c r="J2" s="69"/>
      <c r="K2" s="76"/>
      <c r="L2" s="3"/>
    </row>
    <row r="3" spans="1:12" ht="12.75">
      <c r="A3" s="73"/>
      <c r="B3" s="64"/>
      <c r="C3" s="62"/>
      <c r="D3" s="64"/>
      <c r="E3" s="64"/>
      <c r="F3" s="64"/>
      <c r="G3" s="64"/>
      <c r="H3" s="64"/>
      <c r="I3" s="64"/>
      <c r="J3" s="64"/>
      <c r="K3" s="77"/>
      <c r="L3" s="3"/>
    </row>
    <row r="4" spans="1:12" ht="12.75">
      <c r="A4" s="74" t="s">
        <v>2</v>
      </c>
      <c r="B4" s="64"/>
      <c r="C4" s="63" t="s">
        <v>52</v>
      </c>
      <c r="D4" s="33" t="s">
        <v>80</v>
      </c>
      <c r="E4" s="34"/>
      <c r="F4" s="35"/>
      <c r="G4" s="34"/>
      <c r="H4" s="63" t="s">
        <v>94</v>
      </c>
      <c r="I4" s="63" t="s">
        <v>99</v>
      </c>
      <c r="J4" s="64"/>
      <c r="K4" s="77"/>
      <c r="L4" s="3"/>
    </row>
    <row r="5" spans="1:12" ht="12.75">
      <c r="A5" s="73"/>
      <c r="B5" s="64"/>
      <c r="C5" s="64"/>
      <c r="D5" s="34"/>
      <c r="E5" s="34"/>
      <c r="F5" s="34"/>
      <c r="G5" s="34"/>
      <c r="H5" s="64"/>
      <c r="I5" s="64"/>
      <c r="J5" s="64"/>
      <c r="K5" s="77"/>
      <c r="L5" s="3"/>
    </row>
    <row r="6" spans="1:12" ht="12.75">
      <c r="A6" s="74" t="s">
        <v>3</v>
      </c>
      <c r="B6" s="64"/>
      <c r="C6" s="65" t="s">
        <v>53</v>
      </c>
      <c r="D6" s="63" t="s">
        <v>81</v>
      </c>
      <c r="E6" s="64"/>
      <c r="F6" s="64"/>
      <c r="G6" s="64"/>
      <c r="H6" s="63" t="s">
        <v>95</v>
      </c>
      <c r="I6" s="63"/>
      <c r="J6" s="64"/>
      <c r="K6" s="77"/>
      <c r="L6" s="3"/>
    </row>
    <row r="7" spans="1:12" ht="12.75">
      <c r="A7" s="73"/>
      <c r="B7" s="64"/>
      <c r="C7" s="66"/>
      <c r="D7" s="64"/>
      <c r="E7" s="64"/>
      <c r="F7" s="64"/>
      <c r="G7" s="64"/>
      <c r="H7" s="64"/>
      <c r="I7" s="64"/>
      <c r="J7" s="64"/>
      <c r="K7" s="77"/>
      <c r="L7" s="3"/>
    </row>
    <row r="8" spans="1:12" ht="12.75">
      <c r="A8" s="74" t="s">
        <v>4</v>
      </c>
      <c r="B8" s="64"/>
      <c r="C8" s="63"/>
      <c r="D8" s="63" t="s">
        <v>82</v>
      </c>
      <c r="E8" s="64"/>
      <c r="F8" s="64"/>
      <c r="G8" s="64"/>
      <c r="H8" s="63" t="s">
        <v>96</v>
      </c>
      <c r="I8" s="63"/>
      <c r="J8" s="64"/>
      <c r="K8" s="77"/>
      <c r="L8" s="3"/>
    </row>
    <row r="9" spans="1:12" ht="12.75">
      <c r="A9" s="75"/>
      <c r="B9" s="67"/>
      <c r="C9" s="67"/>
      <c r="D9" s="67"/>
      <c r="E9" s="67"/>
      <c r="F9" s="67"/>
      <c r="G9" s="67"/>
      <c r="H9" s="67"/>
      <c r="I9" s="67"/>
      <c r="J9" s="67"/>
      <c r="K9" s="78"/>
      <c r="L9" s="3"/>
    </row>
    <row r="10" spans="1:12" ht="12.75">
      <c r="A10" s="10" t="s">
        <v>5</v>
      </c>
      <c r="B10" s="11" t="s">
        <v>5</v>
      </c>
      <c r="C10" s="11" t="s">
        <v>5</v>
      </c>
      <c r="D10" s="11" t="s">
        <v>5</v>
      </c>
      <c r="E10" s="11" t="s">
        <v>5</v>
      </c>
      <c r="F10" s="12" t="s">
        <v>88</v>
      </c>
      <c r="G10" s="82" t="s">
        <v>90</v>
      </c>
      <c r="H10" s="83"/>
      <c r="I10" s="84"/>
      <c r="J10" s="82" t="s">
        <v>101</v>
      </c>
      <c r="K10" s="84"/>
      <c r="L10" s="4"/>
    </row>
    <row r="11" spans="1:24" ht="12.75">
      <c r="A11" s="13" t="s">
        <v>6</v>
      </c>
      <c r="B11" s="14" t="s">
        <v>27</v>
      </c>
      <c r="C11" s="14" t="s">
        <v>54</v>
      </c>
      <c r="D11" s="14" t="s">
        <v>83</v>
      </c>
      <c r="E11" s="15" t="s">
        <v>87</v>
      </c>
      <c r="F11" s="16" t="s">
        <v>89</v>
      </c>
      <c r="G11" s="17" t="s">
        <v>91</v>
      </c>
      <c r="H11" s="18" t="s">
        <v>97</v>
      </c>
      <c r="I11" s="19" t="s">
        <v>100</v>
      </c>
      <c r="J11" s="17" t="s">
        <v>88</v>
      </c>
      <c r="K11" s="19" t="s">
        <v>100</v>
      </c>
      <c r="L11" s="4"/>
      <c r="P11" s="2" t="s">
        <v>103</v>
      </c>
      <c r="Q11" s="2" t="s">
        <v>104</v>
      </c>
      <c r="R11" s="2" t="s">
        <v>108</v>
      </c>
      <c r="S11" s="2" t="s">
        <v>109</v>
      </c>
      <c r="T11" s="2" t="s">
        <v>110</v>
      </c>
      <c r="U11" s="2" t="s">
        <v>111</v>
      </c>
      <c r="V11" s="2" t="s">
        <v>112</v>
      </c>
      <c r="W11" s="2" t="s">
        <v>113</v>
      </c>
      <c r="X11" s="2" t="s">
        <v>114</v>
      </c>
    </row>
    <row r="12" spans="1:37" ht="12.75">
      <c r="A12" s="20"/>
      <c r="B12" s="21" t="s">
        <v>28</v>
      </c>
      <c r="C12" s="85" t="s">
        <v>55</v>
      </c>
      <c r="D12" s="86"/>
      <c r="E12" s="86"/>
      <c r="F12" s="86"/>
      <c r="G12" s="22"/>
      <c r="H12" s="22"/>
      <c r="I12" s="22"/>
      <c r="J12" s="23"/>
      <c r="K12" s="22">
        <f>SUM(K13:K51)</f>
        <v>33.806301999999995</v>
      </c>
      <c r="P12" s="6">
        <f>SUM(O13:O51)</f>
        <v>0</v>
      </c>
      <c r="Q12" s="2" t="s">
        <v>105</v>
      </c>
      <c r="R12" s="6">
        <f>IF(Q12="HS",G12,0)</f>
        <v>0</v>
      </c>
      <c r="S12" s="6">
        <f>IF(Q12="HS",H12-P12,0)</f>
        <v>0</v>
      </c>
      <c r="T12" s="6">
        <f>IF(Q12="PS",G12,0)</f>
        <v>0</v>
      </c>
      <c r="U12" s="6">
        <f>IF(Q12="PS",H12-P12,0)</f>
        <v>0</v>
      </c>
      <c r="V12" s="6">
        <f>IF(Q12="MP",G12,0)</f>
        <v>0</v>
      </c>
      <c r="W12" s="6">
        <f>IF(Q12="MP",H12-P12,0)</f>
        <v>0</v>
      </c>
      <c r="X12" s="6">
        <f>IF(Q12="OM",G12,0)</f>
        <v>0</v>
      </c>
      <c r="Y12" s="2"/>
      <c r="AI12" s="6">
        <f>SUM(Z13:Z51)</f>
        <v>0</v>
      </c>
      <c r="AJ12" s="6">
        <f>SUM(AA13:AA51)</f>
        <v>0</v>
      </c>
      <c r="AK12" s="6">
        <f>SUM(AB13:AB51)</f>
        <v>0</v>
      </c>
    </row>
    <row r="13" spans="1:32" ht="23.25" thickBot="1">
      <c r="A13" s="9" t="s">
        <v>7</v>
      </c>
      <c r="B13" s="9" t="s">
        <v>29</v>
      </c>
      <c r="C13" s="122" t="s">
        <v>207</v>
      </c>
      <c r="D13" s="9" t="s">
        <v>84</v>
      </c>
      <c r="E13" s="24">
        <v>1439.1</v>
      </c>
      <c r="F13" s="24"/>
      <c r="G13" s="24"/>
      <c r="H13" s="24"/>
      <c r="I13" s="24"/>
      <c r="J13" s="24">
        <v>0.01126</v>
      </c>
      <c r="K13" s="24">
        <f>E13*J13</f>
        <v>16.204265999999997</v>
      </c>
      <c r="N13" s="5" t="s">
        <v>7</v>
      </c>
      <c r="O13" s="1">
        <f>IF(N13="5",H13,0)</f>
        <v>0</v>
      </c>
      <c r="Z13" s="1">
        <f>IF(AD13=0,I13,0)</f>
        <v>0</v>
      </c>
      <c r="AA13" s="1">
        <f>IF(AD13=15,I13,0)</f>
        <v>0</v>
      </c>
      <c r="AB13" s="1">
        <f>IF(AD13=21,I13,0)</f>
        <v>0</v>
      </c>
      <c r="AD13" s="1">
        <v>21</v>
      </c>
      <c r="AE13" s="1">
        <f>F13*1</f>
        <v>0</v>
      </c>
      <c r="AF13" s="1">
        <f>F13*(1-1)</f>
        <v>0</v>
      </c>
    </row>
    <row r="14" spans="1:32" ht="12.75">
      <c r="A14" s="9"/>
      <c r="B14" s="9"/>
      <c r="C14" s="54" t="s">
        <v>117</v>
      </c>
      <c r="D14" s="9"/>
      <c r="E14" s="24"/>
      <c r="F14" s="24"/>
      <c r="G14" s="24"/>
      <c r="H14" s="24"/>
      <c r="I14" s="24"/>
      <c r="J14" s="24"/>
      <c r="K14" s="24"/>
      <c r="N14" s="5"/>
      <c r="O14" s="1"/>
      <c r="Z14" s="1"/>
      <c r="AA14" s="1"/>
      <c r="AB14" s="1"/>
      <c r="AD14" s="1"/>
      <c r="AE14" s="1"/>
      <c r="AF14" s="1"/>
    </row>
    <row r="15" spans="1:32" ht="12.75">
      <c r="A15" s="9"/>
      <c r="B15" s="9"/>
      <c r="C15" s="55" t="s">
        <v>118</v>
      </c>
      <c r="D15" s="9"/>
      <c r="E15" s="24"/>
      <c r="F15" s="24"/>
      <c r="G15" s="24"/>
      <c r="H15" s="24"/>
      <c r="I15" s="24"/>
      <c r="J15" s="24"/>
      <c r="K15" s="24"/>
      <c r="N15" s="5"/>
      <c r="O15" s="1"/>
      <c r="Z15" s="1"/>
      <c r="AA15" s="1"/>
      <c r="AB15" s="1"/>
      <c r="AD15" s="1"/>
      <c r="AE15" s="1"/>
      <c r="AF15" s="1"/>
    </row>
    <row r="16" spans="1:32" ht="12.75">
      <c r="A16" s="9"/>
      <c r="B16" s="9"/>
      <c r="C16" s="55" t="s">
        <v>119</v>
      </c>
      <c r="D16" s="9"/>
      <c r="E16" s="24"/>
      <c r="F16" s="24"/>
      <c r="G16" s="24"/>
      <c r="H16" s="24"/>
      <c r="I16" s="24"/>
      <c r="J16" s="24"/>
      <c r="K16" s="24"/>
      <c r="N16" s="5"/>
      <c r="O16" s="1"/>
      <c r="Z16" s="1"/>
      <c r="AA16" s="1"/>
      <c r="AB16" s="1"/>
      <c r="AD16" s="1"/>
      <c r="AE16" s="1"/>
      <c r="AF16" s="1"/>
    </row>
    <row r="17" spans="1:32" ht="12.75">
      <c r="A17" s="9"/>
      <c r="B17" s="9"/>
      <c r="C17" s="55" t="s">
        <v>120</v>
      </c>
      <c r="D17" s="9"/>
      <c r="E17" s="24"/>
      <c r="F17" s="24"/>
      <c r="G17" s="24"/>
      <c r="H17" s="24"/>
      <c r="I17" s="24"/>
      <c r="J17" s="24"/>
      <c r="K17" s="24"/>
      <c r="N17" s="5"/>
      <c r="O17" s="1"/>
      <c r="Z17" s="1"/>
      <c r="AA17" s="1"/>
      <c r="AB17" s="1"/>
      <c r="AD17" s="1"/>
      <c r="AE17" s="1"/>
      <c r="AF17" s="1"/>
    </row>
    <row r="18" spans="1:32" ht="12.75">
      <c r="A18" s="9"/>
      <c r="B18" s="9"/>
      <c r="C18" s="55" t="s">
        <v>121</v>
      </c>
      <c r="D18" s="9"/>
      <c r="E18" s="24"/>
      <c r="F18" s="24"/>
      <c r="G18" s="24"/>
      <c r="H18" s="24"/>
      <c r="I18" s="24"/>
      <c r="J18" s="24"/>
      <c r="K18" s="24"/>
      <c r="N18" s="5"/>
      <c r="O18" s="1"/>
      <c r="Z18" s="1"/>
      <c r="AA18" s="1"/>
      <c r="AB18" s="1"/>
      <c r="AD18" s="1"/>
      <c r="AE18" s="1"/>
      <c r="AF18" s="1"/>
    </row>
    <row r="19" spans="1:32" ht="12.75">
      <c r="A19" s="9"/>
      <c r="B19" s="9"/>
      <c r="C19" s="55" t="s">
        <v>122</v>
      </c>
      <c r="D19" s="9"/>
      <c r="E19" s="24"/>
      <c r="F19" s="24"/>
      <c r="G19" s="24"/>
      <c r="H19" s="24"/>
      <c r="I19" s="24"/>
      <c r="J19" s="24"/>
      <c r="K19" s="24"/>
      <c r="N19" s="5"/>
      <c r="O19" s="1"/>
      <c r="Z19" s="1"/>
      <c r="AA19" s="1"/>
      <c r="AB19" s="1"/>
      <c r="AD19" s="1"/>
      <c r="AE19" s="1"/>
      <c r="AF19" s="1"/>
    </row>
    <row r="20" spans="1:32" ht="12.75">
      <c r="A20" s="9"/>
      <c r="B20" s="9"/>
      <c r="C20" s="55" t="s">
        <v>123</v>
      </c>
      <c r="D20" s="9"/>
      <c r="E20" s="24"/>
      <c r="F20" s="24"/>
      <c r="G20" s="24"/>
      <c r="H20" s="24"/>
      <c r="I20" s="24"/>
      <c r="J20" s="24"/>
      <c r="K20" s="24"/>
      <c r="N20" s="5"/>
      <c r="O20" s="1"/>
      <c r="Z20" s="1"/>
      <c r="AA20" s="1"/>
      <c r="AB20" s="1"/>
      <c r="AD20" s="1"/>
      <c r="AE20" s="1"/>
      <c r="AF20" s="1"/>
    </row>
    <row r="21" spans="1:32" ht="12.75">
      <c r="A21" s="9"/>
      <c r="B21" s="9"/>
      <c r="C21" s="55" t="s">
        <v>124</v>
      </c>
      <c r="D21" s="9"/>
      <c r="E21" s="24"/>
      <c r="F21" s="24"/>
      <c r="G21" s="24"/>
      <c r="H21" s="24"/>
      <c r="I21" s="24"/>
      <c r="J21" s="24"/>
      <c r="K21" s="24"/>
      <c r="N21" s="5"/>
      <c r="O21" s="1"/>
      <c r="Z21" s="1"/>
      <c r="AA21" s="1"/>
      <c r="AB21" s="1"/>
      <c r="AD21" s="1"/>
      <c r="AE21" s="1"/>
      <c r="AF21" s="1"/>
    </row>
    <row r="22" spans="1:32" ht="12.75">
      <c r="A22" s="9" t="s">
        <v>8</v>
      </c>
      <c r="B22" s="9" t="s">
        <v>30</v>
      </c>
      <c r="C22" s="9" t="s">
        <v>56</v>
      </c>
      <c r="D22" s="9" t="s">
        <v>84</v>
      </c>
      <c r="E22" s="24">
        <v>484.29</v>
      </c>
      <c r="F22" s="24"/>
      <c r="G22" s="24"/>
      <c r="H22" s="24"/>
      <c r="I22" s="24"/>
      <c r="J22" s="24">
        <v>0.0001</v>
      </c>
      <c r="K22" s="24">
        <f>E22*J22</f>
        <v>0.04842900000000001</v>
      </c>
      <c r="N22" s="5" t="s">
        <v>7</v>
      </c>
      <c r="O22" s="1">
        <f>IF(N22="5",H22,0)</f>
        <v>0</v>
      </c>
      <c r="Z22" s="1">
        <f>IF(AD22=0,I22,0)</f>
        <v>0</v>
      </c>
      <c r="AA22" s="1">
        <f>IF(AD22=15,I22,0)</f>
        <v>0</v>
      </c>
      <c r="AB22" s="1">
        <f>IF(AD22=21,I22,0)</f>
        <v>0</v>
      </c>
      <c r="AD22" s="1">
        <v>21</v>
      </c>
      <c r="AE22" s="1">
        <f>F22*1</f>
        <v>0</v>
      </c>
      <c r="AF22" s="1">
        <f>F22*(1-1)</f>
        <v>0</v>
      </c>
    </row>
    <row r="23" spans="1:32" ht="12.75">
      <c r="A23" s="9"/>
      <c r="B23" s="9"/>
      <c r="C23" s="55" t="s">
        <v>125</v>
      </c>
      <c r="D23" s="9"/>
      <c r="E23" s="24"/>
      <c r="F23" s="24"/>
      <c r="G23" s="24"/>
      <c r="H23" s="24"/>
      <c r="I23" s="24"/>
      <c r="J23" s="24"/>
      <c r="K23" s="24"/>
      <c r="N23" s="5"/>
      <c r="O23" s="1"/>
      <c r="Z23" s="1"/>
      <c r="AA23" s="1"/>
      <c r="AB23" s="1"/>
      <c r="AD23" s="1"/>
      <c r="AE23" s="1"/>
      <c r="AF23" s="1"/>
    </row>
    <row r="24" spans="1:32" ht="12.75">
      <c r="A24" s="9"/>
      <c r="B24" s="9"/>
      <c r="C24" s="55" t="s">
        <v>126</v>
      </c>
      <c r="D24" s="9"/>
      <c r="E24" s="24"/>
      <c r="F24" s="24"/>
      <c r="G24" s="24"/>
      <c r="H24" s="24"/>
      <c r="I24" s="24"/>
      <c r="J24" s="24"/>
      <c r="K24" s="24"/>
      <c r="N24" s="5"/>
      <c r="O24" s="1"/>
      <c r="Z24" s="1"/>
      <c r="AA24" s="1"/>
      <c r="AB24" s="1"/>
      <c r="AD24" s="1"/>
      <c r="AE24" s="1"/>
      <c r="AF24" s="1"/>
    </row>
    <row r="25" spans="1:32" ht="12.75">
      <c r="A25" s="9"/>
      <c r="B25" s="9"/>
      <c r="C25" s="55" t="s">
        <v>127</v>
      </c>
      <c r="D25" s="9"/>
      <c r="E25" s="24"/>
      <c r="F25" s="24"/>
      <c r="G25" s="24"/>
      <c r="H25" s="24"/>
      <c r="I25" s="24"/>
      <c r="J25" s="24"/>
      <c r="K25" s="24"/>
      <c r="N25" s="5"/>
      <c r="O25" s="1"/>
      <c r="Z25" s="1"/>
      <c r="AA25" s="1"/>
      <c r="AB25" s="1"/>
      <c r="AD25" s="1"/>
      <c r="AE25" s="1"/>
      <c r="AF25" s="1"/>
    </row>
    <row r="26" spans="1:32" ht="12.75">
      <c r="A26" s="9"/>
      <c r="B26" s="9"/>
      <c r="C26" s="55" t="s">
        <v>128</v>
      </c>
      <c r="D26" s="9"/>
      <c r="E26" s="24"/>
      <c r="F26" s="24"/>
      <c r="G26" s="24"/>
      <c r="H26" s="24"/>
      <c r="I26" s="24"/>
      <c r="J26" s="24"/>
      <c r="K26" s="24"/>
      <c r="N26" s="5"/>
      <c r="O26" s="1"/>
      <c r="Z26" s="1"/>
      <c r="AA26" s="1"/>
      <c r="AB26" s="1"/>
      <c r="AD26" s="1"/>
      <c r="AE26" s="1"/>
      <c r="AF26" s="1"/>
    </row>
    <row r="27" spans="1:32" ht="12.75">
      <c r="A27" s="9"/>
      <c r="B27" s="9"/>
      <c r="C27" s="55" t="s">
        <v>129</v>
      </c>
      <c r="D27" s="9"/>
      <c r="E27" s="24"/>
      <c r="F27" s="24"/>
      <c r="G27" s="24"/>
      <c r="H27" s="24"/>
      <c r="I27" s="24"/>
      <c r="J27" s="24"/>
      <c r="K27" s="24"/>
      <c r="N27" s="5"/>
      <c r="O27" s="1"/>
      <c r="Z27" s="1"/>
      <c r="AA27" s="1"/>
      <c r="AB27" s="1"/>
      <c r="AD27" s="1"/>
      <c r="AE27" s="1"/>
      <c r="AF27" s="1"/>
    </row>
    <row r="28" spans="1:32" ht="12.75">
      <c r="A28" s="9"/>
      <c r="B28" s="9"/>
      <c r="C28" s="55" t="s">
        <v>130</v>
      </c>
      <c r="D28" s="9"/>
      <c r="E28" s="24"/>
      <c r="F28" s="24"/>
      <c r="G28" s="24"/>
      <c r="H28" s="24"/>
      <c r="I28" s="24"/>
      <c r="J28" s="24"/>
      <c r="K28" s="24"/>
      <c r="N28" s="5"/>
      <c r="O28" s="1"/>
      <c r="Z28" s="1"/>
      <c r="AA28" s="1"/>
      <c r="AB28" s="1"/>
      <c r="AD28" s="1"/>
      <c r="AE28" s="1"/>
      <c r="AF28" s="1"/>
    </row>
    <row r="29" spans="1:32" ht="12.75">
      <c r="A29" s="9"/>
      <c r="B29" s="9"/>
      <c r="C29" s="55" t="s">
        <v>131</v>
      </c>
      <c r="D29" s="9"/>
      <c r="E29" s="24"/>
      <c r="F29" s="24"/>
      <c r="G29" s="24"/>
      <c r="H29" s="24"/>
      <c r="I29" s="24"/>
      <c r="J29" s="24"/>
      <c r="K29" s="24"/>
      <c r="N29" s="5"/>
      <c r="O29" s="1"/>
      <c r="Z29" s="1"/>
      <c r="AA29" s="1"/>
      <c r="AB29" s="1"/>
      <c r="AD29" s="1"/>
      <c r="AE29" s="1"/>
      <c r="AF29" s="1"/>
    </row>
    <row r="30" spans="1:32" ht="12.75">
      <c r="A30" s="9"/>
      <c r="B30" s="9"/>
      <c r="C30" s="55" t="s">
        <v>132</v>
      </c>
      <c r="D30" s="9"/>
      <c r="E30" s="24"/>
      <c r="F30" s="24"/>
      <c r="G30" s="24"/>
      <c r="H30" s="24"/>
      <c r="I30" s="24"/>
      <c r="J30" s="24"/>
      <c r="K30" s="24"/>
      <c r="N30" s="5"/>
      <c r="O30" s="1"/>
      <c r="Z30" s="1"/>
      <c r="AA30" s="1"/>
      <c r="AB30" s="1"/>
      <c r="AD30" s="1"/>
      <c r="AE30" s="1"/>
      <c r="AF30" s="1"/>
    </row>
    <row r="31" spans="1:32" ht="12.75">
      <c r="A31" s="9"/>
      <c r="B31" s="9"/>
      <c r="C31" s="55" t="s">
        <v>133</v>
      </c>
      <c r="D31" s="9"/>
      <c r="E31" s="24"/>
      <c r="F31" s="24"/>
      <c r="G31" s="24"/>
      <c r="H31" s="24"/>
      <c r="I31" s="24"/>
      <c r="J31" s="24"/>
      <c r="K31" s="24"/>
      <c r="N31" s="5"/>
      <c r="O31" s="1"/>
      <c r="Z31" s="1"/>
      <c r="AA31" s="1"/>
      <c r="AB31" s="1"/>
      <c r="AD31" s="1"/>
      <c r="AE31" s="1"/>
      <c r="AF31" s="1"/>
    </row>
    <row r="32" spans="1:32" ht="12.75">
      <c r="A32" s="9"/>
      <c r="B32" s="9"/>
      <c r="C32" s="55" t="s">
        <v>134</v>
      </c>
      <c r="D32" s="9"/>
      <c r="E32" s="24"/>
      <c r="F32" s="24"/>
      <c r="G32" s="24"/>
      <c r="H32" s="24"/>
      <c r="I32" s="24"/>
      <c r="J32" s="24"/>
      <c r="K32" s="24"/>
      <c r="N32" s="5"/>
      <c r="O32" s="1"/>
      <c r="Z32" s="1"/>
      <c r="AA32" s="1"/>
      <c r="AB32" s="1"/>
      <c r="AD32" s="1"/>
      <c r="AE32" s="1"/>
      <c r="AF32" s="1"/>
    </row>
    <row r="33" spans="1:32" ht="12.75">
      <c r="A33" s="9"/>
      <c r="B33" s="9"/>
      <c r="C33" s="55" t="s">
        <v>135</v>
      </c>
      <c r="D33" s="9"/>
      <c r="E33" s="24"/>
      <c r="F33" s="24"/>
      <c r="G33" s="24"/>
      <c r="H33" s="24"/>
      <c r="I33" s="24"/>
      <c r="J33" s="24"/>
      <c r="K33" s="24"/>
      <c r="N33" s="5"/>
      <c r="O33" s="1"/>
      <c r="Z33" s="1"/>
      <c r="AA33" s="1"/>
      <c r="AB33" s="1"/>
      <c r="AD33" s="1"/>
      <c r="AE33" s="1"/>
      <c r="AF33" s="1"/>
    </row>
    <row r="34" spans="1:32" ht="12.75">
      <c r="A34" s="9"/>
      <c r="B34" s="9"/>
      <c r="C34" s="55" t="s">
        <v>136</v>
      </c>
      <c r="D34" s="9"/>
      <c r="E34" s="24"/>
      <c r="F34" s="24"/>
      <c r="G34" s="24"/>
      <c r="H34" s="24"/>
      <c r="I34" s="24"/>
      <c r="J34" s="24"/>
      <c r="K34" s="24"/>
      <c r="N34" s="5"/>
      <c r="O34" s="1"/>
      <c r="Z34" s="1"/>
      <c r="AA34" s="1"/>
      <c r="AB34" s="1"/>
      <c r="AD34" s="1"/>
      <c r="AE34" s="1"/>
      <c r="AF34" s="1"/>
    </row>
    <row r="35" spans="1:32" ht="12.75">
      <c r="A35" s="9"/>
      <c r="B35" s="9"/>
      <c r="C35" s="55" t="s">
        <v>137</v>
      </c>
      <c r="D35" s="9"/>
      <c r="E35" s="24"/>
      <c r="F35" s="24"/>
      <c r="G35" s="24"/>
      <c r="H35" s="24"/>
      <c r="I35" s="24"/>
      <c r="J35" s="24"/>
      <c r="K35" s="24"/>
      <c r="N35" s="5"/>
      <c r="O35" s="1"/>
      <c r="Z35" s="1"/>
      <c r="AA35" s="1"/>
      <c r="AB35" s="1"/>
      <c r="AD35" s="1"/>
      <c r="AE35" s="1"/>
      <c r="AF35" s="1"/>
    </row>
    <row r="36" spans="1:32" ht="12.75">
      <c r="A36" s="9"/>
      <c r="B36" s="9"/>
      <c r="C36" s="55" t="s">
        <v>138</v>
      </c>
      <c r="D36" s="9"/>
      <c r="E36" s="24"/>
      <c r="F36" s="24"/>
      <c r="G36" s="24"/>
      <c r="H36" s="24"/>
      <c r="I36" s="24"/>
      <c r="J36" s="24"/>
      <c r="K36" s="24"/>
      <c r="N36" s="5"/>
      <c r="O36" s="1"/>
      <c r="Z36" s="1"/>
      <c r="AA36" s="1"/>
      <c r="AB36" s="1"/>
      <c r="AD36" s="1"/>
      <c r="AE36" s="1"/>
      <c r="AF36" s="1"/>
    </row>
    <row r="37" spans="1:32" ht="12.75">
      <c r="A37" s="9"/>
      <c r="B37" s="9"/>
      <c r="C37" s="55" t="s">
        <v>139</v>
      </c>
      <c r="D37" s="9"/>
      <c r="E37" s="24"/>
      <c r="F37" s="24"/>
      <c r="G37" s="24"/>
      <c r="H37" s="24"/>
      <c r="I37" s="24"/>
      <c r="J37" s="24"/>
      <c r="K37" s="24"/>
      <c r="N37" s="5"/>
      <c r="O37" s="1"/>
      <c r="Z37" s="1"/>
      <c r="AA37" s="1"/>
      <c r="AB37" s="1"/>
      <c r="AD37" s="1"/>
      <c r="AE37" s="1"/>
      <c r="AF37" s="1"/>
    </row>
    <row r="38" spans="1:32" ht="12.75">
      <c r="A38" s="9"/>
      <c r="B38" s="9"/>
      <c r="C38" s="55" t="s">
        <v>140</v>
      </c>
      <c r="D38" s="9"/>
      <c r="E38" s="24"/>
      <c r="F38" s="24"/>
      <c r="G38" s="24"/>
      <c r="H38" s="24"/>
      <c r="I38" s="24"/>
      <c r="J38" s="24"/>
      <c r="K38" s="24"/>
      <c r="N38" s="5"/>
      <c r="O38" s="1"/>
      <c r="Z38" s="1"/>
      <c r="AA38" s="1"/>
      <c r="AB38" s="1"/>
      <c r="AD38" s="1"/>
      <c r="AE38" s="1"/>
      <c r="AF38" s="1"/>
    </row>
    <row r="39" spans="1:32" ht="12.75">
      <c r="A39" s="9"/>
      <c r="B39" s="9"/>
      <c r="C39" s="55" t="s">
        <v>141</v>
      </c>
      <c r="D39" s="9"/>
      <c r="E39" s="24"/>
      <c r="F39" s="24"/>
      <c r="G39" s="24"/>
      <c r="H39" s="24"/>
      <c r="I39" s="24"/>
      <c r="J39" s="24"/>
      <c r="K39" s="24"/>
      <c r="N39" s="5"/>
      <c r="O39" s="1"/>
      <c r="Z39" s="1"/>
      <c r="AA39" s="1"/>
      <c r="AB39" s="1"/>
      <c r="AD39" s="1"/>
      <c r="AE39" s="1"/>
      <c r="AF39" s="1"/>
    </row>
    <row r="40" spans="1:32" ht="12.75">
      <c r="A40" s="9"/>
      <c r="B40" s="9"/>
      <c r="C40" s="55" t="s">
        <v>142</v>
      </c>
      <c r="D40" s="9"/>
      <c r="E40" s="24"/>
      <c r="F40" s="24"/>
      <c r="G40" s="24"/>
      <c r="H40" s="24"/>
      <c r="I40" s="24"/>
      <c r="J40" s="24"/>
      <c r="K40" s="24"/>
      <c r="N40" s="5"/>
      <c r="O40" s="1"/>
      <c r="Z40" s="1"/>
      <c r="AA40" s="1"/>
      <c r="AB40" s="1"/>
      <c r="AD40" s="1"/>
      <c r="AE40" s="1"/>
      <c r="AF40" s="1"/>
    </row>
    <row r="41" spans="1:32" ht="12.75">
      <c r="A41" s="9"/>
      <c r="B41" s="9"/>
      <c r="C41" s="55" t="s">
        <v>143</v>
      </c>
      <c r="D41" s="9"/>
      <c r="E41" s="24"/>
      <c r="F41" s="24"/>
      <c r="G41" s="24"/>
      <c r="H41" s="24"/>
      <c r="I41" s="24"/>
      <c r="J41" s="24"/>
      <c r="K41" s="24"/>
      <c r="N41" s="5"/>
      <c r="O41" s="1"/>
      <c r="Z41" s="1"/>
      <c r="AA41" s="1"/>
      <c r="AB41" s="1"/>
      <c r="AD41" s="1"/>
      <c r="AE41" s="1"/>
      <c r="AF41" s="1"/>
    </row>
    <row r="42" spans="1:32" ht="12.75">
      <c r="A42" s="9"/>
      <c r="B42" s="9"/>
      <c r="C42" s="55" t="s">
        <v>144</v>
      </c>
      <c r="D42" s="9"/>
      <c r="E42" s="24"/>
      <c r="F42" s="24"/>
      <c r="G42" s="24"/>
      <c r="H42" s="24"/>
      <c r="I42" s="24"/>
      <c r="J42" s="24"/>
      <c r="K42" s="24"/>
      <c r="N42" s="5"/>
      <c r="O42" s="1"/>
      <c r="Z42" s="1"/>
      <c r="AA42" s="1"/>
      <c r="AB42" s="1"/>
      <c r="AD42" s="1"/>
      <c r="AE42" s="1"/>
      <c r="AF42" s="1"/>
    </row>
    <row r="43" spans="1:32" ht="12.75">
      <c r="A43" s="9"/>
      <c r="B43" s="9"/>
      <c r="C43" s="55" t="s">
        <v>145</v>
      </c>
      <c r="D43" s="9"/>
      <c r="E43" s="24"/>
      <c r="F43" s="24"/>
      <c r="G43" s="24"/>
      <c r="H43" s="24"/>
      <c r="I43" s="24"/>
      <c r="J43" s="24"/>
      <c r="K43" s="24"/>
      <c r="N43" s="5"/>
      <c r="O43" s="1"/>
      <c r="Z43" s="1"/>
      <c r="AA43" s="1"/>
      <c r="AB43" s="1"/>
      <c r="AD43" s="1"/>
      <c r="AE43" s="1"/>
      <c r="AF43" s="1"/>
    </row>
    <row r="44" spans="1:32" ht="12.75">
      <c r="A44" s="9"/>
      <c r="B44" s="9"/>
      <c r="C44" s="55" t="s">
        <v>146</v>
      </c>
      <c r="D44" s="9"/>
      <c r="E44" s="24"/>
      <c r="F44" s="24"/>
      <c r="G44" s="24"/>
      <c r="H44" s="24"/>
      <c r="I44" s="24"/>
      <c r="J44" s="24"/>
      <c r="K44" s="24"/>
      <c r="N44" s="5"/>
      <c r="O44" s="1"/>
      <c r="Z44" s="1"/>
      <c r="AA44" s="1"/>
      <c r="AB44" s="1"/>
      <c r="AD44" s="1"/>
      <c r="AE44" s="1"/>
      <c r="AF44" s="1"/>
    </row>
    <row r="45" spans="1:32" ht="12.75">
      <c r="A45" s="9"/>
      <c r="B45" s="9"/>
      <c r="C45" s="55" t="s">
        <v>147</v>
      </c>
      <c r="D45" s="9"/>
      <c r="E45" s="24"/>
      <c r="F45" s="24"/>
      <c r="G45" s="24"/>
      <c r="H45" s="24"/>
      <c r="I45" s="24"/>
      <c r="J45" s="24"/>
      <c r="K45" s="24"/>
      <c r="N45" s="5"/>
      <c r="O45" s="1"/>
      <c r="Z45" s="1"/>
      <c r="AA45" s="1"/>
      <c r="AB45" s="1"/>
      <c r="AD45" s="1"/>
      <c r="AE45" s="1"/>
      <c r="AF45" s="1"/>
    </row>
    <row r="46" spans="1:32" ht="12.75">
      <c r="A46" s="9"/>
      <c r="B46" s="9"/>
      <c r="C46" s="55" t="s">
        <v>148</v>
      </c>
      <c r="D46" s="9"/>
      <c r="E46" s="24"/>
      <c r="F46" s="24"/>
      <c r="G46" s="24"/>
      <c r="H46" s="24"/>
      <c r="I46" s="24"/>
      <c r="J46" s="24"/>
      <c r="K46" s="24"/>
      <c r="N46" s="5"/>
      <c r="O46" s="1"/>
      <c r="Z46" s="1"/>
      <c r="AA46" s="1"/>
      <c r="AB46" s="1"/>
      <c r="AD46" s="1"/>
      <c r="AE46" s="1"/>
      <c r="AF46" s="1"/>
    </row>
    <row r="47" spans="1:32" ht="12.75">
      <c r="A47" s="9"/>
      <c r="B47" s="9"/>
      <c r="C47" s="55" t="s">
        <v>149</v>
      </c>
      <c r="D47" s="9"/>
      <c r="E47" s="24"/>
      <c r="F47" s="24"/>
      <c r="G47" s="24"/>
      <c r="H47" s="24"/>
      <c r="I47" s="24"/>
      <c r="J47" s="24"/>
      <c r="K47" s="24"/>
      <c r="N47" s="5"/>
      <c r="O47" s="1"/>
      <c r="Z47" s="1"/>
      <c r="AA47" s="1"/>
      <c r="AB47" s="1"/>
      <c r="AD47" s="1"/>
      <c r="AE47" s="1"/>
      <c r="AF47" s="1"/>
    </row>
    <row r="48" spans="1:32" ht="12.75">
      <c r="A48" s="9"/>
      <c r="B48" s="9"/>
      <c r="C48" s="55" t="s">
        <v>150</v>
      </c>
      <c r="D48" s="9"/>
      <c r="E48" s="24"/>
      <c r="F48" s="24"/>
      <c r="G48" s="24"/>
      <c r="H48" s="24"/>
      <c r="I48" s="24"/>
      <c r="J48" s="24"/>
      <c r="K48" s="24"/>
      <c r="N48" s="5"/>
      <c r="O48" s="1"/>
      <c r="Z48" s="1"/>
      <c r="AA48" s="1"/>
      <c r="AB48" s="1"/>
      <c r="AD48" s="1"/>
      <c r="AE48" s="1"/>
      <c r="AF48" s="1"/>
    </row>
    <row r="49" spans="1:32" ht="12.75">
      <c r="A49" s="9" t="s">
        <v>9</v>
      </c>
      <c r="B49" s="9" t="s">
        <v>31</v>
      </c>
      <c r="C49" s="9" t="s">
        <v>57</v>
      </c>
      <c r="D49" s="9" t="s">
        <v>84</v>
      </c>
      <c r="E49" s="24">
        <v>1439.1</v>
      </c>
      <c r="F49" s="24"/>
      <c r="G49" s="24"/>
      <c r="H49" s="24"/>
      <c r="I49" s="24"/>
      <c r="J49" s="24">
        <v>0.00577</v>
      </c>
      <c r="K49" s="24">
        <f>E49*J49</f>
        <v>8.303607</v>
      </c>
      <c r="N49" s="5" t="s">
        <v>7</v>
      </c>
      <c r="O49" s="1">
        <f>IF(N49="5",H49,0)</f>
        <v>0</v>
      </c>
      <c r="Z49" s="1">
        <f>IF(AD49=0,I49,0)</f>
        <v>0</v>
      </c>
      <c r="AA49" s="1">
        <f>IF(AD49=15,I49,0)</f>
        <v>0</v>
      </c>
      <c r="AB49" s="1">
        <f>IF(AD49=21,I49,0)</f>
        <v>0</v>
      </c>
      <c r="AD49" s="1">
        <v>21</v>
      </c>
      <c r="AE49" s="1">
        <f>F49*0.0684</f>
        <v>0</v>
      </c>
      <c r="AF49" s="1">
        <f>F49*(1-0.0684)</f>
        <v>0</v>
      </c>
    </row>
    <row r="50" spans="1:32" ht="12.75">
      <c r="A50" s="9" t="s">
        <v>10</v>
      </c>
      <c r="B50" s="9" t="s">
        <v>32</v>
      </c>
      <c r="C50" s="9" t="s">
        <v>58</v>
      </c>
      <c r="D50" s="9" t="s">
        <v>85</v>
      </c>
      <c r="E50" s="24">
        <v>25</v>
      </c>
      <c r="F50" s="24"/>
      <c r="G50" s="24"/>
      <c r="H50" s="24"/>
      <c r="I50" s="24"/>
      <c r="J50" s="24">
        <v>0</v>
      </c>
      <c r="K50" s="24">
        <f>E50*J50</f>
        <v>0</v>
      </c>
      <c r="N50" s="5" t="s">
        <v>7</v>
      </c>
      <c r="O50" s="1">
        <f>IF(N50="5",H50,0)</f>
        <v>0</v>
      </c>
      <c r="Z50" s="1">
        <f>IF(AD50=0,I50,0)</f>
        <v>0</v>
      </c>
      <c r="AA50" s="1">
        <f>IF(AD50=15,I50,0)</f>
        <v>0</v>
      </c>
      <c r="AB50" s="1">
        <f>IF(AD50=21,I50,0)</f>
        <v>0</v>
      </c>
      <c r="AD50" s="1">
        <v>21</v>
      </c>
      <c r="AE50" s="1">
        <f>F50*0.946157129255721</f>
        <v>0</v>
      </c>
      <c r="AF50" s="1">
        <f>F50*(1-0.946157129255721)</f>
        <v>0</v>
      </c>
    </row>
    <row r="51" spans="1:32" ht="12.75">
      <c r="A51" s="9" t="s">
        <v>11</v>
      </c>
      <c r="B51" s="9" t="s">
        <v>33</v>
      </c>
      <c r="C51" s="9" t="s">
        <v>59</v>
      </c>
      <c r="D51" s="9" t="s">
        <v>84</v>
      </c>
      <c r="E51" s="24">
        <v>250</v>
      </c>
      <c r="F51" s="24"/>
      <c r="G51" s="24"/>
      <c r="H51" s="24"/>
      <c r="I51" s="24"/>
      <c r="J51" s="24">
        <v>0.037</v>
      </c>
      <c r="K51" s="24">
        <f>E51*J51</f>
        <v>9.25</v>
      </c>
      <c r="N51" s="5" t="s">
        <v>7</v>
      </c>
      <c r="O51" s="1">
        <f>IF(N51="5",H51,0)</f>
        <v>0</v>
      </c>
      <c r="Z51" s="1">
        <f>IF(AD51=0,I51,0)</f>
        <v>0</v>
      </c>
      <c r="AA51" s="1">
        <f>IF(AD51=15,I51,0)</f>
        <v>0</v>
      </c>
      <c r="AB51" s="1">
        <f>IF(AD51=21,I51,0)</f>
        <v>0</v>
      </c>
      <c r="AD51" s="1">
        <v>21</v>
      </c>
      <c r="AE51" s="1">
        <f>F51*0.209191577256297</f>
        <v>0</v>
      </c>
      <c r="AF51" s="1">
        <f>F51*(1-0.209191577256297)</f>
        <v>0</v>
      </c>
    </row>
    <row r="52" spans="1:37" ht="12.75">
      <c r="A52" s="25"/>
      <c r="B52" s="26" t="s">
        <v>34</v>
      </c>
      <c r="C52" s="79" t="s">
        <v>60</v>
      </c>
      <c r="D52" s="80"/>
      <c r="E52" s="80"/>
      <c r="F52" s="80"/>
      <c r="G52" s="27"/>
      <c r="H52" s="27"/>
      <c r="I52" s="27"/>
      <c r="J52" s="28"/>
      <c r="K52" s="27">
        <f>SUM(K53:K68)</f>
        <v>75.3323148</v>
      </c>
      <c r="P52" s="6">
        <f>SUM(O53:O68)</f>
        <v>0</v>
      </c>
      <c r="Q52" s="2" t="s">
        <v>105</v>
      </c>
      <c r="R52" s="6">
        <f>IF(Q52="HS",G52,0)</f>
        <v>0</v>
      </c>
      <c r="S52" s="6">
        <f>IF(Q52="HS",H52-P52,0)</f>
        <v>0</v>
      </c>
      <c r="T52" s="6">
        <f>IF(Q52="PS",G52,0)</f>
        <v>0</v>
      </c>
      <c r="U52" s="6">
        <f>IF(Q52="PS",H52-P52,0)</f>
        <v>0</v>
      </c>
      <c r="V52" s="6">
        <f>IF(Q52="MP",G52,0)</f>
        <v>0</v>
      </c>
      <c r="W52" s="6">
        <f>IF(Q52="MP",H52-P52,0)</f>
        <v>0</v>
      </c>
      <c r="X52" s="6">
        <f>IF(Q52="OM",G52,0)</f>
        <v>0</v>
      </c>
      <c r="Y52" s="2"/>
      <c r="AI52" s="6">
        <f>SUM(Z53:Z68)</f>
        <v>0</v>
      </c>
      <c r="AJ52" s="6">
        <f>SUM(AA53:AA68)</f>
        <v>0</v>
      </c>
      <c r="AK52" s="6">
        <f>SUM(AB53:AB68)</f>
        <v>0</v>
      </c>
    </row>
    <row r="53" spans="1:32" ht="12.75">
      <c r="A53" s="9" t="s">
        <v>12</v>
      </c>
      <c r="B53" s="9" t="s">
        <v>35</v>
      </c>
      <c r="C53" s="9" t="s">
        <v>61</v>
      </c>
      <c r="D53" s="9" t="s">
        <v>84</v>
      </c>
      <c r="E53" s="24">
        <v>2132.46</v>
      </c>
      <c r="F53" s="24"/>
      <c r="G53" s="24"/>
      <c r="H53" s="24"/>
      <c r="I53" s="24"/>
      <c r="J53" s="24">
        <v>0.03338</v>
      </c>
      <c r="K53" s="24">
        <f>E53*J53</f>
        <v>71.1815148</v>
      </c>
      <c r="N53" s="5" t="s">
        <v>7</v>
      </c>
      <c r="O53" s="1">
        <f>IF(N53="5",H53,0)</f>
        <v>0</v>
      </c>
      <c r="Z53" s="1">
        <f>IF(AD53=0,I53,0)</f>
        <v>0</v>
      </c>
      <c r="AA53" s="1">
        <f>IF(AD53=15,I53,0)</f>
        <v>0</v>
      </c>
      <c r="AB53" s="1">
        <f>IF(AD53=21,I53,0)</f>
        <v>0</v>
      </c>
      <c r="AD53" s="1">
        <v>21</v>
      </c>
      <c r="AE53" s="1">
        <f>F53*1</f>
        <v>0</v>
      </c>
      <c r="AF53" s="1">
        <f>F53*(1-1)</f>
        <v>0</v>
      </c>
    </row>
    <row r="54" spans="1:32" ht="12.75">
      <c r="A54" s="9"/>
      <c r="B54" s="9"/>
      <c r="C54" s="55" t="s">
        <v>125</v>
      </c>
      <c r="D54" s="9"/>
      <c r="E54" s="24"/>
      <c r="F54" s="24"/>
      <c r="G54" s="24"/>
      <c r="H54" s="24"/>
      <c r="I54" s="24"/>
      <c r="J54" s="24"/>
      <c r="K54" s="24"/>
      <c r="N54" s="5"/>
      <c r="O54" s="1"/>
      <c r="Z54" s="1"/>
      <c r="AA54" s="1"/>
      <c r="AB54" s="1"/>
      <c r="AD54" s="1"/>
      <c r="AE54" s="1"/>
      <c r="AF54" s="1"/>
    </row>
    <row r="55" spans="1:32" ht="12.75">
      <c r="A55" s="9"/>
      <c r="B55" s="9"/>
      <c r="C55" s="55" t="s">
        <v>155</v>
      </c>
      <c r="D55" s="9"/>
      <c r="E55" s="24"/>
      <c r="F55" s="24"/>
      <c r="G55" s="24"/>
      <c r="H55" s="24"/>
      <c r="I55" s="24"/>
      <c r="J55" s="24"/>
      <c r="K55" s="24"/>
      <c r="N55" s="5"/>
      <c r="O55" s="1"/>
      <c r="Z55" s="1"/>
      <c r="AA55" s="1"/>
      <c r="AB55" s="1"/>
      <c r="AD55" s="1"/>
      <c r="AE55" s="1"/>
      <c r="AF55" s="1"/>
    </row>
    <row r="56" spans="1:32" ht="12.75">
      <c r="A56" s="9"/>
      <c r="B56" s="9"/>
      <c r="C56" s="55" t="s">
        <v>156</v>
      </c>
      <c r="D56" s="9"/>
      <c r="E56" s="24"/>
      <c r="F56" s="24"/>
      <c r="G56" s="24"/>
      <c r="H56" s="24"/>
      <c r="I56" s="24"/>
      <c r="J56" s="24"/>
      <c r="K56" s="24"/>
      <c r="N56" s="5"/>
      <c r="O56" s="1"/>
      <c r="Z56" s="1"/>
      <c r="AA56" s="1"/>
      <c r="AB56" s="1"/>
      <c r="AD56" s="1"/>
      <c r="AE56" s="1"/>
      <c r="AF56" s="1"/>
    </row>
    <row r="57" spans="1:32" ht="12.75">
      <c r="A57" s="9"/>
      <c r="B57" s="9"/>
      <c r="C57" s="55" t="s">
        <v>157</v>
      </c>
      <c r="D57" s="9"/>
      <c r="E57" s="24"/>
      <c r="F57" s="24"/>
      <c r="G57" s="24"/>
      <c r="H57" s="24"/>
      <c r="I57" s="24"/>
      <c r="J57" s="24"/>
      <c r="K57" s="24"/>
      <c r="N57" s="5"/>
      <c r="O57" s="1"/>
      <c r="Z57" s="1"/>
      <c r="AA57" s="1"/>
      <c r="AB57" s="1"/>
      <c r="AD57" s="1"/>
      <c r="AE57" s="1"/>
      <c r="AF57" s="1"/>
    </row>
    <row r="58" spans="1:32" ht="12.75">
      <c r="A58" s="9"/>
      <c r="B58" s="9"/>
      <c r="C58" s="55" t="s">
        <v>133</v>
      </c>
      <c r="D58" s="9"/>
      <c r="E58" s="24"/>
      <c r="F58" s="24"/>
      <c r="G58" s="24"/>
      <c r="H58" s="24"/>
      <c r="I58" s="24"/>
      <c r="J58" s="24"/>
      <c r="K58" s="24"/>
      <c r="N58" s="5"/>
      <c r="O58" s="1"/>
      <c r="Z58" s="1"/>
      <c r="AA58" s="1"/>
      <c r="AB58" s="1"/>
      <c r="AD58" s="1"/>
      <c r="AE58" s="1"/>
      <c r="AF58" s="1"/>
    </row>
    <row r="59" spans="1:32" ht="12.75">
      <c r="A59" s="9"/>
      <c r="B59" s="9"/>
      <c r="C59" s="55" t="s">
        <v>158</v>
      </c>
      <c r="D59" s="9"/>
      <c r="E59" s="24"/>
      <c r="F59" s="24"/>
      <c r="G59" s="24"/>
      <c r="H59" s="24"/>
      <c r="I59" s="24"/>
      <c r="J59" s="24"/>
      <c r="K59" s="24"/>
      <c r="N59" s="5"/>
      <c r="O59" s="1"/>
      <c r="Z59" s="1"/>
      <c r="AA59" s="1"/>
      <c r="AB59" s="1"/>
      <c r="AD59" s="1"/>
      <c r="AE59" s="1"/>
      <c r="AF59" s="1"/>
    </row>
    <row r="60" spans="1:32" ht="12.75">
      <c r="A60" s="9"/>
      <c r="B60" s="9"/>
      <c r="C60" s="55" t="s">
        <v>159</v>
      </c>
      <c r="D60" s="9"/>
      <c r="E60" s="24"/>
      <c r="F60" s="24"/>
      <c r="G60" s="24"/>
      <c r="H60" s="24"/>
      <c r="I60" s="24"/>
      <c r="J60" s="24"/>
      <c r="K60" s="24"/>
      <c r="N60" s="5"/>
      <c r="O60" s="1"/>
      <c r="Z60" s="1"/>
      <c r="AA60" s="1"/>
      <c r="AB60" s="1"/>
      <c r="AD60" s="1"/>
      <c r="AE60" s="1"/>
      <c r="AF60" s="1"/>
    </row>
    <row r="61" spans="1:32" ht="12.75">
      <c r="A61" s="9"/>
      <c r="B61" s="9"/>
      <c r="C61" s="55" t="s">
        <v>160</v>
      </c>
      <c r="D61" s="9"/>
      <c r="E61" s="24"/>
      <c r="F61" s="24"/>
      <c r="G61" s="24"/>
      <c r="H61" s="24"/>
      <c r="I61" s="24"/>
      <c r="J61" s="24"/>
      <c r="K61" s="24"/>
      <c r="N61" s="5"/>
      <c r="O61" s="1"/>
      <c r="Z61" s="1"/>
      <c r="AA61" s="1"/>
      <c r="AB61" s="1"/>
      <c r="AD61" s="1"/>
      <c r="AE61" s="1"/>
      <c r="AF61" s="1"/>
    </row>
    <row r="62" spans="1:32" ht="12.75">
      <c r="A62" s="9"/>
      <c r="B62" s="9"/>
      <c r="C62" s="55" t="s">
        <v>138</v>
      </c>
      <c r="D62" s="9"/>
      <c r="E62" s="24"/>
      <c r="F62" s="24"/>
      <c r="G62" s="24"/>
      <c r="H62" s="24"/>
      <c r="I62" s="24"/>
      <c r="J62" s="24"/>
      <c r="K62" s="24"/>
      <c r="N62" s="5"/>
      <c r="O62" s="1"/>
      <c r="Z62" s="1"/>
      <c r="AA62" s="1"/>
      <c r="AB62" s="1"/>
      <c r="AD62" s="1"/>
      <c r="AE62" s="1"/>
      <c r="AF62" s="1"/>
    </row>
    <row r="63" spans="1:32" ht="12.75">
      <c r="A63" s="9"/>
      <c r="B63" s="9"/>
      <c r="C63" s="55" t="s">
        <v>161</v>
      </c>
      <c r="D63" s="9"/>
      <c r="E63" s="24"/>
      <c r="F63" s="24"/>
      <c r="G63" s="24"/>
      <c r="H63" s="24"/>
      <c r="I63" s="24"/>
      <c r="J63" s="24"/>
      <c r="K63" s="24"/>
      <c r="N63" s="5"/>
      <c r="O63" s="1"/>
      <c r="Z63" s="1"/>
      <c r="AA63" s="1"/>
      <c r="AB63" s="1"/>
      <c r="AD63" s="1"/>
      <c r="AE63" s="1"/>
      <c r="AF63" s="1"/>
    </row>
    <row r="64" spans="1:32" ht="12.75">
      <c r="A64" s="9"/>
      <c r="B64" s="9"/>
      <c r="C64" s="55" t="s">
        <v>146</v>
      </c>
      <c r="D64" s="9"/>
      <c r="E64" s="24"/>
      <c r="F64" s="24"/>
      <c r="G64" s="24"/>
      <c r="H64" s="24"/>
      <c r="I64" s="24"/>
      <c r="J64" s="24"/>
      <c r="K64" s="24"/>
      <c r="N64" s="5"/>
      <c r="O64" s="1"/>
      <c r="Z64" s="1"/>
      <c r="AA64" s="1"/>
      <c r="AB64" s="1"/>
      <c r="AD64" s="1"/>
      <c r="AE64" s="1"/>
      <c r="AF64" s="1"/>
    </row>
    <row r="65" spans="1:32" ht="12.75">
      <c r="A65" s="9"/>
      <c r="B65" s="9"/>
      <c r="C65" s="55" t="s">
        <v>162</v>
      </c>
      <c r="D65" s="9"/>
      <c r="E65" s="24"/>
      <c r="F65" s="24"/>
      <c r="G65" s="24"/>
      <c r="H65" s="24"/>
      <c r="I65" s="24"/>
      <c r="J65" s="24"/>
      <c r="K65" s="24"/>
      <c r="N65" s="5"/>
      <c r="O65" s="1"/>
      <c r="Z65" s="1"/>
      <c r="AA65" s="1"/>
      <c r="AB65" s="1"/>
      <c r="AD65" s="1"/>
      <c r="AE65" s="1"/>
      <c r="AF65" s="1"/>
    </row>
    <row r="66" spans="1:32" ht="12.75">
      <c r="A66" s="9" t="s">
        <v>13</v>
      </c>
      <c r="B66" s="9" t="s">
        <v>36</v>
      </c>
      <c r="C66" s="9" t="s">
        <v>62</v>
      </c>
      <c r="D66" s="9" t="s">
        <v>84</v>
      </c>
      <c r="E66" s="24">
        <v>2132.46</v>
      </c>
      <c r="F66" s="24"/>
      <c r="G66" s="24"/>
      <c r="H66" s="24"/>
      <c r="I66" s="24"/>
      <c r="J66" s="24">
        <v>0</v>
      </c>
      <c r="K66" s="24">
        <f>E66*J66</f>
        <v>0</v>
      </c>
      <c r="N66" s="5" t="s">
        <v>7</v>
      </c>
      <c r="O66" s="1">
        <f>IF(N66="5",H66,0)</f>
        <v>0</v>
      </c>
      <c r="Z66" s="1">
        <f>IF(AD66=0,I66,0)</f>
        <v>0</v>
      </c>
      <c r="AA66" s="1">
        <f>IF(AD66=15,I66,0)</f>
        <v>0</v>
      </c>
      <c r="AB66" s="1">
        <f>IF(AD66=21,I66,0)</f>
        <v>0</v>
      </c>
      <c r="AD66" s="1">
        <v>21</v>
      </c>
      <c r="AE66" s="1">
        <f>F66*1</f>
        <v>0</v>
      </c>
      <c r="AF66" s="1">
        <f>F66*(1-1)</f>
        <v>0</v>
      </c>
    </row>
    <row r="67" spans="1:32" ht="12.75">
      <c r="A67" s="9" t="s">
        <v>14</v>
      </c>
      <c r="B67" s="9" t="s">
        <v>37</v>
      </c>
      <c r="C67" s="9" t="s">
        <v>63</v>
      </c>
      <c r="D67" s="9" t="s">
        <v>84</v>
      </c>
      <c r="E67" s="24">
        <v>2132.46</v>
      </c>
      <c r="F67" s="24"/>
      <c r="G67" s="24"/>
      <c r="H67" s="24"/>
      <c r="I67" s="24"/>
      <c r="J67" s="24">
        <v>0</v>
      </c>
      <c r="K67" s="24">
        <f>E67*J67</f>
        <v>0</v>
      </c>
      <c r="N67" s="5" t="s">
        <v>7</v>
      </c>
      <c r="O67" s="1">
        <f>IF(N67="5",H67,0)</f>
        <v>0</v>
      </c>
      <c r="Z67" s="1">
        <f>IF(AD67=0,I67,0)</f>
        <v>0</v>
      </c>
      <c r="AA67" s="1">
        <f>IF(AD67=15,I67,0)</f>
        <v>0</v>
      </c>
      <c r="AB67" s="1">
        <f>IF(AD67=21,I67,0)</f>
        <v>0</v>
      </c>
      <c r="AD67" s="1">
        <v>21</v>
      </c>
      <c r="AE67" s="1">
        <f>F67*0.892857142857143</f>
        <v>0</v>
      </c>
      <c r="AF67" s="1">
        <f>F67*(1-0.892857142857143)</f>
        <v>0</v>
      </c>
    </row>
    <row r="68" spans="1:32" ht="12.75">
      <c r="A68" s="9" t="s">
        <v>15</v>
      </c>
      <c r="B68" s="9" t="s">
        <v>38</v>
      </c>
      <c r="C68" s="9" t="s">
        <v>64</v>
      </c>
      <c r="D68" s="9" t="s">
        <v>84</v>
      </c>
      <c r="E68" s="24">
        <v>120</v>
      </c>
      <c r="F68" s="24"/>
      <c r="G68" s="24"/>
      <c r="H68" s="24"/>
      <c r="I68" s="24"/>
      <c r="J68" s="24">
        <v>0.03459</v>
      </c>
      <c r="K68" s="24">
        <f>E68*J68</f>
        <v>4.1508</v>
      </c>
      <c r="N68" s="5" t="s">
        <v>7</v>
      </c>
      <c r="O68" s="1">
        <f>IF(N68="5",H68,0)</f>
        <v>0</v>
      </c>
      <c r="Z68" s="1">
        <f>IF(AD68=0,I68,0)</f>
        <v>0</v>
      </c>
      <c r="AA68" s="1">
        <f>IF(AD68=15,I68,0)</f>
        <v>0</v>
      </c>
      <c r="AB68" s="1">
        <f>IF(AD68=21,I68,0)</f>
        <v>0</v>
      </c>
      <c r="AD68" s="1">
        <v>21</v>
      </c>
      <c r="AE68" s="1">
        <f>F68*0.409846153846154</f>
        <v>0</v>
      </c>
      <c r="AF68" s="1">
        <f>F68*(1-0.409846153846154)</f>
        <v>0</v>
      </c>
    </row>
    <row r="69" spans="1:37" ht="12.75">
      <c r="A69" s="25"/>
      <c r="B69" s="26" t="s">
        <v>39</v>
      </c>
      <c r="C69" s="79" t="s">
        <v>65</v>
      </c>
      <c r="D69" s="80"/>
      <c r="E69" s="80"/>
      <c r="F69" s="80"/>
      <c r="G69" s="27"/>
      <c r="H69" s="27"/>
      <c r="I69" s="27"/>
      <c r="J69" s="28"/>
      <c r="K69" s="27">
        <f>SUM(K70:K70)</f>
        <v>0</v>
      </c>
      <c r="P69" s="6">
        <f>SUM(O70:O70)</f>
        <v>0</v>
      </c>
      <c r="Q69" s="2" t="s">
        <v>106</v>
      </c>
      <c r="R69" s="6">
        <f>IF(Q69="HS",G69,0)</f>
        <v>0</v>
      </c>
      <c r="S69" s="6">
        <f>IF(Q69="HS",H69-P69,0)</f>
        <v>0</v>
      </c>
      <c r="T69" s="6">
        <f>IF(Q69="PS",G69,0)</f>
        <v>0</v>
      </c>
      <c r="U69" s="6">
        <f>IF(Q69="PS",H69-P69,0)</f>
        <v>0</v>
      </c>
      <c r="V69" s="6">
        <f>IF(Q69="MP",G69,0)</f>
        <v>0</v>
      </c>
      <c r="W69" s="6">
        <f>IF(Q69="MP",H69-P69,0)</f>
        <v>0</v>
      </c>
      <c r="X69" s="6">
        <f>IF(Q69="OM",G69,0)</f>
        <v>0</v>
      </c>
      <c r="Y69" s="2"/>
      <c r="AI69" s="6">
        <f>SUM(Z70:Z70)</f>
        <v>0</v>
      </c>
      <c r="AJ69" s="6">
        <f>SUM(AA70:AA70)</f>
        <v>0</v>
      </c>
      <c r="AK69" s="6">
        <f>SUM(AB70:AB70)</f>
        <v>0</v>
      </c>
    </row>
    <row r="70" spans="1:32" ht="12.75">
      <c r="A70" s="9" t="s">
        <v>16</v>
      </c>
      <c r="B70" s="9" t="s">
        <v>40</v>
      </c>
      <c r="C70" s="9" t="s">
        <v>66</v>
      </c>
      <c r="D70" s="9" t="s">
        <v>86</v>
      </c>
      <c r="E70" s="24">
        <v>99.88862</v>
      </c>
      <c r="F70" s="24"/>
      <c r="G70" s="24"/>
      <c r="H70" s="24"/>
      <c r="I70" s="24"/>
      <c r="J70" s="24">
        <v>0</v>
      </c>
      <c r="K70" s="24">
        <f>E70*J70</f>
        <v>0</v>
      </c>
      <c r="N70" s="5" t="s">
        <v>11</v>
      </c>
      <c r="O70" s="1">
        <f>IF(N70="5",H70,0)</f>
        <v>0</v>
      </c>
      <c r="Z70" s="1">
        <f>IF(AD70=0,I70,0)</f>
        <v>0</v>
      </c>
      <c r="AA70" s="1">
        <f>IF(AD70=15,I70,0)</f>
        <v>0</v>
      </c>
      <c r="AB70" s="1">
        <f>IF(AD70=21,I70,0)</f>
        <v>0</v>
      </c>
      <c r="AD70" s="1">
        <v>21</v>
      </c>
      <c r="AE70" s="1">
        <f>F70*0</f>
        <v>0</v>
      </c>
      <c r="AF70" s="1">
        <f>F70*(1-0)</f>
        <v>0</v>
      </c>
    </row>
    <row r="71" spans="1:37" ht="12.75">
      <c r="A71" s="25"/>
      <c r="B71" s="26" t="s">
        <v>41</v>
      </c>
      <c r="C71" s="79" t="s">
        <v>67</v>
      </c>
      <c r="D71" s="80"/>
      <c r="E71" s="80"/>
      <c r="F71" s="80"/>
      <c r="G71" s="27"/>
      <c r="H71" s="27"/>
      <c r="I71" s="27"/>
      <c r="J71" s="28"/>
      <c r="K71" s="27">
        <f>SUM(K72:K79)</f>
        <v>0</v>
      </c>
      <c r="P71" s="6">
        <f>SUM(O72:O79)</f>
        <v>0</v>
      </c>
      <c r="Q71" s="2" t="s">
        <v>106</v>
      </c>
      <c r="R71" s="6">
        <f>IF(Q71="HS",G71,0)</f>
        <v>0</v>
      </c>
      <c r="S71" s="6">
        <f>IF(Q71="HS",H71-P71,0)</f>
        <v>0</v>
      </c>
      <c r="T71" s="6">
        <f>IF(Q71="PS",G71,0)</f>
        <v>0</v>
      </c>
      <c r="U71" s="6">
        <f>IF(Q71="PS",H71-P71,0)</f>
        <v>0</v>
      </c>
      <c r="V71" s="6">
        <f>IF(Q71="MP",G71,0)</f>
        <v>0</v>
      </c>
      <c r="W71" s="6">
        <f>IF(Q71="MP",H71-P71,0)</f>
        <v>0</v>
      </c>
      <c r="X71" s="6">
        <f>IF(Q71="OM",G71,0)</f>
        <v>0</v>
      </c>
      <c r="Y71" s="2"/>
      <c r="AI71" s="6">
        <f>SUM(Z72:Z79)</f>
        <v>0</v>
      </c>
      <c r="AJ71" s="6">
        <f>SUM(AA72:AA79)</f>
        <v>0</v>
      </c>
      <c r="AK71" s="6">
        <f>SUM(AB72:AB79)</f>
        <v>0</v>
      </c>
    </row>
    <row r="72" spans="1:32" ht="12.75">
      <c r="A72" s="9" t="s">
        <v>17</v>
      </c>
      <c r="B72" s="9" t="s">
        <v>42</v>
      </c>
      <c r="C72" s="9" t="s">
        <v>68</v>
      </c>
      <c r="D72" s="9" t="s">
        <v>86</v>
      </c>
      <c r="E72" s="24">
        <v>9.25</v>
      </c>
      <c r="F72" s="24"/>
      <c r="G72" s="24"/>
      <c r="H72" s="24"/>
      <c r="I72" s="24"/>
      <c r="J72" s="24">
        <v>0</v>
      </c>
      <c r="K72" s="24">
        <f aca="true" t="shared" si="0" ref="K72:K79">E72*J72</f>
        <v>0</v>
      </c>
      <c r="N72" s="5" t="s">
        <v>11</v>
      </c>
      <c r="O72" s="1">
        <f aca="true" t="shared" si="1" ref="O72:O79">IF(N72="5",H72,0)</f>
        <v>0</v>
      </c>
      <c r="Z72" s="1">
        <f aca="true" t="shared" si="2" ref="Z72:Z79">IF(AD72=0,I72,0)</f>
        <v>0</v>
      </c>
      <c r="AA72" s="1">
        <f aca="true" t="shared" si="3" ref="AA72:AA79">IF(AD72=15,I72,0)</f>
        <v>0</v>
      </c>
      <c r="AB72" s="1">
        <f aca="true" t="shared" si="4" ref="AB72:AB79">IF(AD72=21,I72,0)</f>
        <v>0</v>
      </c>
      <c r="AD72" s="1">
        <v>21</v>
      </c>
      <c r="AE72" s="1">
        <f aca="true" t="shared" si="5" ref="AE72:AE78">F72*0</f>
        <v>0</v>
      </c>
      <c r="AF72" s="1">
        <f aca="true" t="shared" si="6" ref="AF72:AF78">F72*(1-0)</f>
        <v>0</v>
      </c>
    </row>
    <row r="73" spans="1:32" ht="12.75">
      <c r="A73" s="9" t="s">
        <v>18</v>
      </c>
      <c r="B73" s="9" t="s">
        <v>43</v>
      </c>
      <c r="C73" s="9" t="s">
        <v>69</v>
      </c>
      <c r="D73" s="9" t="s">
        <v>86</v>
      </c>
      <c r="E73" s="24">
        <v>9.25</v>
      </c>
      <c r="F73" s="24"/>
      <c r="G73" s="24"/>
      <c r="H73" s="24"/>
      <c r="I73" s="24"/>
      <c r="J73" s="24">
        <v>0</v>
      </c>
      <c r="K73" s="24">
        <f t="shared" si="0"/>
        <v>0</v>
      </c>
      <c r="N73" s="5" t="s">
        <v>11</v>
      </c>
      <c r="O73" s="1">
        <f t="shared" si="1"/>
        <v>0</v>
      </c>
      <c r="Z73" s="1">
        <f t="shared" si="2"/>
        <v>0</v>
      </c>
      <c r="AA73" s="1">
        <f t="shared" si="3"/>
        <v>0</v>
      </c>
      <c r="AB73" s="1">
        <f t="shared" si="4"/>
        <v>0</v>
      </c>
      <c r="AD73" s="1">
        <v>21</v>
      </c>
      <c r="AE73" s="1">
        <f t="shared" si="5"/>
        <v>0</v>
      </c>
      <c r="AF73" s="1">
        <f t="shared" si="6"/>
        <v>0</v>
      </c>
    </row>
    <row r="74" spans="1:32" ht="12.75">
      <c r="A74" s="9" t="s">
        <v>19</v>
      </c>
      <c r="B74" s="9" t="s">
        <v>44</v>
      </c>
      <c r="C74" s="9" t="s">
        <v>70</v>
      </c>
      <c r="D74" s="9" t="s">
        <v>86</v>
      </c>
      <c r="E74" s="24">
        <v>9.25</v>
      </c>
      <c r="F74" s="24"/>
      <c r="G74" s="24"/>
      <c r="H74" s="24"/>
      <c r="I74" s="24"/>
      <c r="J74" s="24">
        <v>0</v>
      </c>
      <c r="K74" s="24">
        <f t="shared" si="0"/>
        <v>0</v>
      </c>
      <c r="N74" s="5" t="s">
        <v>11</v>
      </c>
      <c r="O74" s="1">
        <f t="shared" si="1"/>
        <v>0</v>
      </c>
      <c r="Z74" s="1">
        <f t="shared" si="2"/>
        <v>0</v>
      </c>
      <c r="AA74" s="1">
        <f t="shared" si="3"/>
        <v>0</v>
      </c>
      <c r="AB74" s="1">
        <f t="shared" si="4"/>
        <v>0</v>
      </c>
      <c r="AD74" s="1">
        <v>21</v>
      </c>
      <c r="AE74" s="1">
        <f t="shared" si="5"/>
        <v>0</v>
      </c>
      <c r="AF74" s="1">
        <f t="shared" si="6"/>
        <v>0</v>
      </c>
    </row>
    <row r="75" spans="1:32" ht="12.75">
      <c r="A75" s="9" t="s">
        <v>20</v>
      </c>
      <c r="B75" s="9" t="s">
        <v>45</v>
      </c>
      <c r="C75" s="9" t="s">
        <v>71</v>
      </c>
      <c r="D75" s="9" t="s">
        <v>86</v>
      </c>
      <c r="E75" s="24">
        <v>138.75</v>
      </c>
      <c r="F75" s="24"/>
      <c r="G75" s="24"/>
      <c r="H75" s="24"/>
      <c r="I75" s="24"/>
      <c r="J75" s="24">
        <v>0</v>
      </c>
      <c r="K75" s="24">
        <f t="shared" si="0"/>
        <v>0</v>
      </c>
      <c r="N75" s="5" t="s">
        <v>11</v>
      </c>
      <c r="O75" s="1">
        <f t="shared" si="1"/>
        <v>0</v>
      </c>
      <c r="Z75" s="1">
        <f t="shared" si="2"/>
        <v>0</v>
      </c>
      <c r="AA75" s="1">
        <f t="shared" si="3"/>
        <v>0</v>
      </c>
      <c r="AB75" s="1">
        <f t="shared" si="4"/>
        <v>0</v>
      </c>
      <c r="AD75" s="1">
        <v>21</v>
      </c>
      <c r="AE75" s="1">
        <f t="shared" si="5"/>
        <v>0</v>
      </c>
      <c r="AF75" s="1">
        <f t="shared" si="6"/>
        <v>0</v>
      </c>
    </row>
    <row r="76" spans="1:32" ht="12.75">
      <c r="A76" s="9" t="s">
        <v>21</v>
      </c>
      <c r="B76" s="9" t="s">
        <v>46</v>
      </c>
      <c r="C76" s="9" t="s">
        <v>72</v>
      </c>
      <c r="D76" s="9" t="s">
        <v>86</v>
      </c>
      <c r="E76" s="24">
        <v>9.25</v>
      </c>
      <c r="F76" s="24"/>
      <c r="G76" s="24"/>
      <c r="H76" s="24"/>
      <c r="I76" s="24"/>
      <c r="J76" s="24">
        <v>0</v>
      </c>
      <c r="K76" s="24">
        <f t="shared" si="0"/>
        <v>0</v>
      </c>
      <c r="N76" s="5" t="s">
        <v>11</v>
      </c>
      <c r="O76" s="1">
        <f t="shared" si="1"/>
        <v>0</v>
      </c>
      <c r="Z76" s="1">
        <f t="shared" si="2"/>
        <v>0</v>
      </c>
      <c r="AA76" s="1">
        <f t="shared" si="3"/>
        <v>0</v>
      </c>
      <c r="AB76" s="1">
        <f t="shared" si="4"/>
        <v>0</v>
      </c>
      <c r="AD76" s="1">
        <v>21</v>
      </c>
      <c r="AE76" s="1">
        <f t="shared" si="5"/>
        <v>0</v>
      </c>
      <c r="AF76" s="1">
        <f t="shared" si="6"/>
        <v>0</v>
      </c>
    </row>
    <row r="77" spans="1:32" ht="12.75">
      <c r="A77" s="9" t="s">
        <v>22</v>
      </c>
      <c r="B77" s="9" t="s">
        <v>47</v>
      </c>
      <c r="C77" s="9" t="s">
        <v>73</v>
      </c>
      <c r="D77" s="9" t="s">
        <v>86</v>
      </c>
      <c r="E77" s="24">
        <v>9.25</v>
      </c>
      <c r="F77" s="24"/>
      <c r="G77" s="24"/>
      <c r="H77" s="24"/>
      <c r="I77" s="24"/>
      <c r="J77" s="24">
        <v>0</v>
      </c>
      <c r="K77" s="24">
        <f t="shared" si="0"/>
        <v>0</v>
      </c>
      <c r="N77" s="5" t="s">
        <v>11</v>
      </c>
      <c r="O77" s="1">
        <f t="shared" si="1"/>
        <v>0</v>
      </c>
      <c r="Z77" s="1">
        <f t="shared" si="2"/>
        <v>0</v>
      </c>
      <c r="AA77" s="1">
        <f t="shared" si="3"/>
        <v>0</v>
      </c>
      <c r="AB77" s="1">
        <f t="shared" si="4"/>
        <v>0</v>
      </c>
      <c r="AD77" s="1">
        <v>21</v>
      </c>
      <c r="AE77" s="1">
        <f t="shared" si="5"/>
        <v>0</v>
      </c>
      <c r="AF77" s="1">
        <f t="shared" si="6"/>
        <v>0</v>
      </c>
    </row>
    <row r="78" spans="1:32" ht="12.75">
      <c r="A78" s="9" t="s">
        <v>23</v>
      </c>
      <c r="B78" s="9" t="s">
        <v>48</v>
      </c>
      <c r="C78" s="9" t="s">
        <v>74</v>
      </c>
      <c r="D78" s="9" t="s">
        <v>86</v>
      </c>
      <c r="E78" s="24">
        <v>9.25</v>
      </c>
      <c r="F78" s="24"/>
      <c r="G78" s="24"/>
      <c r="H78" s="24"/>
      <c r="I78" s="24"/>
      <c r="J78" s="24">
        <v>0</v>
      </c>
      <c r="K78" s="24">
        <f t="shared" si="0"/>
        <v>0</v>
      </c>
      <c r="N78" s="5" t="s">
        <v>11</v>
      </c>
      <c r="O78" s="1">
        <f t="shared" si="1"/>
        <v>0</v>
      </c>
      <c r="Z78" s="1">
        <f t="shared" si="2"/>
        <v>0</v>
      </c>
      <c r="AA78" s="1">
        <f t="shared" si="3"/>
        <v>0</v>
      </c>
      <c r="AB78" s="1">
        <f t="shared" si="4"/>
        <v>0</v>
      </c>
      <c r="AD78" s="1">
        <v>21</v>
      </c>
      <c r="AE78" s="1">
        <f t="shared" si="5"/>
        <v>0</v>
      </c>
      <c r="AF78" s="1">
        <f t="shared" si="6"/>
        <v>0</v>
      </c>
    </row>
    <row r="79" spans="1:32" ht="12.75">
      <c r="A79" s="9" t="s">
        <v>24</v>
      </c>
      <c r="B79" s="9" t="s">
        <v>49</v>
      </c>
      <c r="C79" s="9" t="s">
        <v>75</v>
      </c>
      <c r="D79" s="9" t="s">
        <v>86</v>
      </c>
      <c r="E79" s="24">
        <v>9.25</v>
      </c>
      <c r="F79" s="24"/>
      <c r="G79" s="24"/>
      <c r="H79" s="24"/>
      <c r="I79" s="24"/>
      <c r="J79" s="24">
        <v>0</v>
      </c>
      <c r="K79" s="24">
        <f t="shared" si="0"/>
        <v>0</v>
      </c>
      <c r="N79" s="5" t="s">
        <v>11</v>
      </c>
      <c r="O79" s="1">
        <f t="shared" si="1"/>
        <v>0</v>
      </c>
      <c r="Z79" s="1">
        <f t="shared" si="2"/>
        <v>0</v>
      </c>
      <c r="AA79" s="1">
        <f t="shared" si="3"/>
        <v>0</v>
      </c>
      <c r="AB79" s="1">
        <f t="shared" si="4"/>
        <v>0</v>
      </c>
      <c r="AD79" s="1">
        <v>21</v>
      </c>
      <c r="AE79" s="1">
        <f>F79*1</f>
        <v>0</v>
      </c>
      <c r="AF79" s="1">
        <f>F79*(1-1)</f>
        <v>0</v>
      </c>
    </row>
    <row r="80" spans="1:37" ht="12.75">
      <c r="A80" s="25"/>
      <c r="B80" s="26"/>
      <c r="C80" s="79" t="s">
        <v>76</v>
      </c>
      <c r="D80" s="80"/>
      <c r="E80" s="80"/>
      <c r="F80" s="80"/>
      <c r="G80" s="27"/>
      <c r="H80" s="27"/>
      <c r="I80" s="27"/>
      <c r="J80" s="28"/>
      <c r="K80" s="27">
        <f>SUM(K81:K82)</f>
        <v>0</v>
      </c>
      <c r="P80" s="6">
        <f>SUM(O81:O82)</f>
        <v>0</v>
      </c>
      <c r="Q80" s="2" t="s">
        <v>107</v>
      </c>
      <c r="R80" s="6">
        <f>IF(Q80="HS",G80,0)</f>
        <v>0</v>
      </c>
      <c r="S80" s="6">
        <f>IF(Q80="HS",H80-P80,0)</f>
        <v>0</v>
      </c>
      <c r="T80" s="6">
        <f>IF(Q80="PS",G80,0)</f>
        <v>0</v>
      </c>
      <c r="U80" s="6">
        <f>IF(Q80="PS",H80-P80,0)</f>
        <v>0</v>
      </c>
      <c r="V80" s="6">
        <f>IF(Q80="MP",G80,0)</f>
        <v>0</v>
      </c>
      <c r="W80" s="6">
        <f>IF(Q80="MP",H80-P80,0)</f>
        <v>0</v>
      </c>
      <c r="X80" s="6">
        <f>IF(Q80="OM",G80,0)</f>
        <v>0</v>
      </c>
      <c r="Y80" s="2"/>
      <c r="AI80" s="6">
        <f>SUM(Z81:Z82)</f>
        <v>0</v>
      </c>
      <c r="AJ80" s="6">
        <f>SUM(AA81:AA82)</f>
        <v>0</v>
      </c>
      <c r="AK80" s="6">
        <f>SUM(AB81:AB82)</f>
        <v>0</v>
      </c>
    </row>
    <row r="81" spans="1:32" ht="12.75">
      <c r="A81" s="9" t="s">
        <v>25</v>
      </c>
      <c r="B81" s="9" t="s">
        <v>50</v>
      </c>
      <c r="C81" s="9" t="s">
        <v>77</v>
      </c>
      <c r="D81" s="9" t="s">
        <v>85</v>
      </c>
      <c r="E81" s="24">
        <v>1</v>
      </c>
      <c r="F81" s="24"/>
      <c r="G81" s="24"/>
      <c r="H81" s="24"/>
      <c r="I81" s="24"/>
      <c r="J81" s="24">
        <v>0</v>
      </c>
      <c r="K81" s="24">
        <f>E81*J81</f>
        <v>0</v>
      </c>
      <c r="N81" s="5" t="s">
        <v>102</v>
      </c>
      <c r="O81" s="1">
        <f>IF(N81="5",H81,0)</f>
        <v>0</v>
      </c>
      <c r="Z81" s="1">
        <f>IF(AD81=0,I81,0)</f>
        <v>0</v>
      </c>
      <c r="AA81" s="1">
        <f>IF(AD81=15,I81,0)</f>
        <v>0</v>
      </c>
      <c r="AB81" s="1">
        <f>IF(AD81=21,I81,0)</f>
        <v>0</v>
      </c>
      <c r="AD81" s="1">
        <v>21</v>
      </c>
      <c r="AE81" s="1">
        <f>F81*1</f>
        <v>0</v>
      </c>
      <c r="AF81" s="1">
        <f>F81*(1-1)</f>
        <v>0</v>
      </c>
    </row>
    <row r="82" spans="1:32" ht="12.75">
      <c r="A82" s="29" t="s">
        <v>26</v>
      </c>
      <c r="B82" s="29" t="s">
        <v>50</v>
      </c>
      <c r="C82" s="29" t="s">
        <v>78</v>
      </c>
      <c r="D82" s="29" t="s">
        <v>85</v>
      </c>
      <c r="E82" s="30">
        <v>1</v>
      </c>
      <c r="F82" s="30"/>
      <c r="G82" s="30"/>
      <c r="H82" s="30"/>
      <c r="I82" s="30"/>
      <c r="J82" s="30">
        <v>0</v>
      </c>
      <c r="K82" s="30">
        <f>E82*J82</f>
        <v>0</v>
      </c>
      <c r="N82" s="5" t="s">
        <v>102</v>
      </c>
      <c r="O82" s="1">
        <f>IF(N82="5",H82,0)</f>
        <v>0</v>
      </c>
      <c r="Z82" s="1">
        <f>IF(AD82=0,I82,0)</f>
        <v>0</v>
      </c>
      <c r="AA82" s="1">
        <f>IF(AD82=15,I82,0)</f>
        <v>0</v>
      </c>
      <c r="AB82" s="1">
        <f>IF(AD82=21,I82,0)</f>
        <v>0</v>
      </c>
      <c r="AD82" s="1">
        <v>21</v>
      </c>
      <c r="AE82" s="1">
        <f>F82*1</f>
        <v>0</v>
      </c>
      <c r="AF82" s="1">
        <f>F82*(1-1)</f>
        <v>0</v>
      </c>
    </row>
    <row r="83" spans="1:28" ht="12.75">
      <c r="A83" s="31"/>
      <c r="B83" s="31"/>
      <c r="C83" s="31"/>
      <c r="D83" s="31"/>
      <c r="E83" s="31"/>
      <c r="F83" s="31"/>
      <c r="G83" s="61" t="s">
        <v>92</v>
      </c>
      <c r="H83" s="81"/>
      <c r="I83" s="32">
        <f>I12+I52+I69+I71+I80</f>
        <v>0</v>
      </c>
      <c r="J83" s="31"/>
      <c r="K83" s="31"/>
      <c r="Z83" s="7">
        <f>SUM(Z13:Z82)</f>
        <v>0</v>
      </c>
      <c r="AA83" s="7">
        <f>SUM(AA13:AA82)</f>
        <v>0</v>
      </c>
      <c r="AB83" s="7">
        <f>SUM(AB13:AB82)</f>
        <v>0</v>
      </c>
    </row>
    <row r="84" spans="3:9" ht="12.75">
      <c r="C84" s="9" t="s">
        <v>205</v>
      </c>
      <c r="I84" s="24">
        <f>2/100*I83</f>
        <v>0</v>
      </c>
    </row>
    <row r="85" spans="7:9" ht="12.75">
      <c r="G85" s="59" t="s">
        <v>206</v>
      </c>
      <c r="I85" s="60">
        <f>SUM(I83:I84)</f>
        <v>0</v>
      </c>
    </row>
  </sheetData>
  <sheetProtection/>
  <mergeCells count="31">
    <mergeCell ref="C80:F80"/>
    <mergeCell ref="G83:H83"/>
    <mergeCell ref="G10:I10"/>
    <mergeCell ref="J10:K10"/>
    <mergeCell ref="C12:F12"/>
    <mergeCell ref="C52:F52"/>
    <mergeCell ref="C69:F69"/>
    <mergeCell ref="C71:F71"/>
    <mergeCell ref="H6:H7"/>
    <mergeCell ref="H8:H9"/>
    <mergeCell ref="I2:K3"/>
    <mergeCell ref="I4:K5"/>
    <mergeCell ref="I6:K7"/>
    <mergeCell ref="I8:K9"/>
    <mergeCell ref="F2:G3"/>
    <mergeCell ref="F6:G7"/>
    <mergeCell ref="F8:G9"/>
    <mergeCell ref="A1:K1"/>
    <mergeCell ref="A2:B3"/>
    <mergeCell ref="A4:B5"/>
    <mergeCell ref="A6:B7"/>
    <mergeCell ref="A8:B9"/>
    <mergeCell ref="H2:H3"/>
    <mergeCell ref="H4:H5"/>
    <mergeCell ref="C2:C3"/>
    <mergeCell ref="C4:C5"/>
    <mergeCell ref="C6:C7"/>
    <mergeCell ref="C8:C9"/>
    <mergeCell ref="D2:E3"/>
    <mergeCell ref="D6:E7"/>
    <mergeCell ref="D8:E9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61">
      <selection activeCell="C11" sqref="C11"/>
    </sheetView>
  </sheetViews>
  <sheetFormatPr defaultColWidth="11.421875" defaultRowHeight="12.75"/>
  <cols>
    <col min="1" max="1" width="11.00390625" style="0" bestFit="1" customWidth="1"/>
    <col min="2" max="2" width="11.421875" style="0" bestFit="1" customWidth="1"/>
    <col min="3" max="3" width="66.140625" style="0" bestFit="1" customWidth="1"/>
    <col min="4" max="4" width="9.8515625" style="0" customWidth="1"/>
    <col min="5" max="5" width="55.00390625" style="0" bestFit="1" customWidth="1"/>
    <col min="6" max="6" width="20.421875" style="0" customWidth="1"/>
    <col min="7" max="7" width="44.00390625" style="0" customWidth="1"/>
  </cols>
  <sheetData>
    <row r="1" spans="1:6" ht="21.75" customHeight="1">
      <c r="A1" s="70" t="s">
        <v>115</v>
      </c>
      <c r="B1" s="71"/>
      <c r="C1" s="71"/>
      <c r="D1" s="71"/>
      <c r="E1" s="71"/>
      <c r="F1" s="71"/>
    </row>
    <row r="2" spans="1:7" ht="12.75">
      <c r="A2" s="72" t="s">
        <v>1</v>
      </c>
      <c r="B2" s="61" t="s">
        <v>51</v>
      </c>
      <c r="C2" s="81"/>
      <c r="D2" s="68" t="s">
        <v>93</v>
      </c>
      <c r="E2" s="68" t="s">
        <v>98</v>
      </c>
      <c r="F2" s="76"/>
      <c r="G2" s="3"/>
    </row>
    <row r="3" spans="1:7" ht="12.75">
      <c r="A3" s="73"/>
      <c r="B3" s="62"/>
      <c r="C3" s="62"/>
      <c r="D3" s="64"/>
      <c r="E3" s="64"/>
      <c r="F3" s="77"/>
      <c r="G3" s="3"/>
    </row>
    <row r="4" spans="1:7" ht="12.75">
      <c r="A4" s="74" t="s">
        <v>2</v>
      </c>
      <c r="B4" s="63" t="s">
        <v>52</v>
      </c>
      <c r="C4" s="64"/>
      <c r="D4" s="63" t="s">
        <v>94</v>
      </c>
      <c r="E4" s="63" t="s">
        <v>99</v>
      </c>
      <c r="F4" s="77"/>
      <c r="G4" s="3"/>
    </row>
    <row r="5" spans="1:7" ht="12.75">
      <c r="A5" s="73"/>
      <c r="B5" s="64"/>
      <c r="C5" s="64"/>
      <c r="D5" s="64"/>
      <c r="E5" s="64"/>
      <c r="F5" s="77"/>
      <c r="G5" s="3"/>
    </row>
    <row r="6" spans="1:7" ht="12.75">
      <c r="A6" s="74" t="s">
        <v>3</v>
      </c>
      <c r="B6" s="63" t="s">
        <v>53</v>
      </c>
      <c r="C6" s="64"/>
      <c r="D6" s="63" t="s">
        <v>95</v>
      </c>
      <c r="E6" s="63"/>
      <c r="F6" s="77"/>
      <c r="G6" s="3"/>
    </row>
    <row r="7" spans="1:7" ht="12.75">
      <c r="A7" s="73"/>
      <c r="B7" s="64"/>
      <c r="C7" s="64"/>
      <c r="D7" s="64"/>
      <c r="E7" s="64"/>
      <c r="F7" s="77"/>
      <c r="G7" s="3"/>
    </row>
    <row r="8" spans="1:7" ht="12.75">
      <c r="A8" s="74" t="s">
        <v>96</v>
      </c>
      <c r="B8" s="63"/>
      <c r="C8" s="64"/>
      <c r="D8" s="63" t="s">
        <v>82</v>
      </c>
      <c r="E8" s="64"/>
      <c r="F8" s="77"/>
      <c r="G8" s="3"/>
    </row>
    <row r="9" spans="1:7" ht="12.75">
      <c r="A9" s="75"/>
      <c r="B9" s="67"/>
      <c r="C9" s="67"/>
      <c r="D9" s="67"/>
      <c r="E9" s="67"/>
      <c r="F9" s="78"/>
      <c r="G9" s="3"/>
    </row>
    <row r="10" spans="1:7" ht="12.75">
      <c r="A10" s="48" t="s">
        <v>6</v>
      </c>
      <c r="B10" s="49" t="s">
        <v>27</v>
      </c>
      <c r="C10" s="49" t="s">
        <v>54</v>
      </c>
      <c r="D10" s="49" t="s">
        <v>83</v>
      </c>
      <c r="E10" s="49" t="s">
        <v>116</v>
      </c>
      <c r="F10" s="50" t="s">
        <v>87</v>
      </c>
      <c r="G10" s="4"/>
    </row>
    <row r="11" spans="1:6" ht="22.5">
      <c r="A11" s="51" t="s">
        <v>7</v>
      </c>
      <c r="B11" s="51" t="s">
        <v>29</v>
      </c>
      <c r="C11" s="122" t="s">
        <v>207</v>
      </c>
      <c r="D11" s="51" t="s">
        <v>84</v>
      </c>
      <c r="E11" s="54" t="s">
        <v>117</v>
      </c>
      <c r="F11" s="52">
        <v>1439.1</v>
      </c>
    </row>
    <row r="12" spans="1:6" ht="12.75">
      <c r="A12" s="9"/>
      <c r="B12" s="9"/>
      <c r="C12" s="9"/>
      <c r="D12" s="9"/>
      <c r="E12" s="55" t="s">
        <v>118</v>
      </c>
      <c r="F12" s="24"/>
    </row>
    <row r="13" spans="1:6" ht="12.75">
      <c r="A13" s="9"/>
      <c r="B13" s="9"/>
      <c r="C13" s="9"/>
      <c r="D13" s="9"/>
      <c r="E13" s="55" t="s">
        <v>119</v>
      </c>
      <c r="F13" s="24"/>
    </row>
    <row r="14" spans="1:6" ht="12.75">
      <c r="A14" s="9"/>
      <c r="B14" s="9"/>
      <c r="C14" s="9"/>
      <c r="D14" s="9"/>
      <c r="E14" s="55" t="s">
        <v>120</v>
      </c>
      <c r="F14" s="24"/>
    </row>
    <row r="15" spans="1:6" ht="12.75">
      <c r="A15" s="9"/>
      <c r="B15" s="9"/>
      <c r="C15" s="9"/>
      <c r="D15" s="9"/>
      <c r="E15" s="55" t="s">
        <v>121</v>
      </c>
      <c r="F15" s="24"/>
    </row>
    <row r="16" spans="1:6" ht="12.75">
      <c r="A16" s="9"/>
      <c r="B16" s="9"/>
      <c r="C16" s="9"/>
      <c r="D16" s="9"/>
      <c r="E16" s="55" t="s">
        <v>122</v>
      </c>
      <c r="F16" s="24"/>
    </row>
    <row r="17" spans="1:6" ht="12.75">
      <c r="A17" s="9"/>
      <c r="B17" s="9"/>
      <c r="C17" s="9"/>
      <c r="D17" s="9"/>
      <c r="E17" s="55" t="s">
        <v>123</v>
      </c>
      <c r="F17" s="24"/>
    </row>
    <row r="18" spans="1:6" ht="12.75">
      <c r="A18" s="9"/>
      <c r="B18" s="9"/>
      <c r="C18" s="9"/>
      <c r="D18" s="9"/>
      <c r="E18" s="55" t="s">
        <v>124</v>
      </c>
      <c r="F18" s="24"/>
    </row>
    <row r="19" spans="1:6" ht="12.75">
      <c r="A19" s="9" t="s">
        <v>8</v>
      </c>
      <c r="B19" s="9" t="s">
        <v>30</v>
      </c>
      <c r="C19" s="9" t="s">
        <v>56</v>
      </c>
      <c r="D19" s="9" t="s">
        <v>84</v>
      </c>
      <c r="E19" s="55"/>
      <c r="F19" s="24">
        <v>484.29</v>
      </c>
    </row>
    <row r="20" spans="1:6" ht="12.75">
      <c r="A20" s="9"/>
      <c r="B20" s="9"/>
      <c r="C20" s="9"/>
      <c r="D20" s="9"/>
      <c r="E20" s="55" t="s">
        <v>125</v>
      </c>
      <c r="F20" s="24"/>
    </row>
    <row r="21" spans="1:6" ht="12.75">
      <c r="A21" s="9"/>
      <c r="B21" s="9"/>
      <c r="C21" s="9"/>
      <c r="D21" s="9"/>
      <c r="E21" s="55" t="s">
        <v>126</v>
      </c>
      <c r="F21" s="24"/>
    </row>
    <row r="22" spans="1:6" ht="12.75">
      <c r="A22" s="9"/>
      <c r="B22" s="9"/>
      <c r="C22" s="9"/>
      <c r="D22" s="9"/>
      <c r="E22" s="55" t="s">
        <v>127</v>
      </c>
      <c r="F22" s="24"/>
    </row>
    <row r="23" spans="1:6" ht="12.75">
      <c r="A23" s="9"/>
      <c r="B23" s="9"/>
      <c r="C23" s="9"/>
      <c r="D23" s="9"/>
      <c r="E23" s="55" t="s">
        <v>128</v>
      </c>
      <c r="F23" s="24"/>
    </row>
    <row r="24" spans="1:6" ht="12.75">
      <c r="A24" s="9"/>
      <c r="B24" s="9"/>
      <c r="C24" s="9"/>
      <c r="D24" s="9"/>
      <c r="E24" s="55" t="s">
        <v>129</v>
      </c>
      <c r="F24" s="24"/>
    </row>
    <row r="25" spans="1:6" ht="12.75">
      <c r="A25" s="9"/>
      <c r="B25" s="9"/>
      <c r="C25" s="9"/>
      <c r="D25" s="9"/>
      <c r="E25" s="55" t="s">
        <v>130</v>
      </c>
      <c r="F25" s="24"/>
    </row>
    <row r="26" spans="1:6" ht="12.75">
      <c r="A26" s="9"/>
      <c r="B26" s="9"/>
      <c r="C26" s="9"/>
      <c r="D26" s="9"/>
      <c r="E26" s="55" t="s">
        <v>131</v>
      </c>
      <c r="F26" s="24"/>
    </row>
    <row r="27" spans="1:6" ht="12.75">
      <c r="A27" s="9"/>
      <c r="B27" s="9"/>
      <c r="C27" s="9"/>
      <c r="D27" s="9"/>
      <c r="E27" s="55" t="s">
        <v>132</v>
      </c>
      <c r="F27" s="24"/>
    </row>
    <row r="28" spans="1:6" ht="12.75">
      <c r="A28" s="9"/>
      <c r="B28" s="9"/>
      <c r="C28" s="9"/>
      <c r="D28" s="9"/>
      <c r="E28" s="55" t="s">
        <v>133</v>
      </c>
      <c r="F28" s="24"/>
    </row>
    <row r="29" spans="1:6" ht="12.75">
      <c r="A29" s="9"/>
      <c r="B29" s="9"/>
      <c r="C29" s="9"/>
      <c r="D29" s="9"/>
      <c r="E29" s="55" t="s">
        <v>134</v>
      </c>
      <c r="F29" s="24"/>
    </row>
    <row r="30" spans="1:6" ht="12.75">
      <c r="A30" s="9"/>
      <c r="B30" s="9"/>
      <c r="C30" s="9"/>
      <c r="D30" s="9"/>
      <c r="E30" s="55" t="s">
        <v>135</v>
      </c>
      <c r="F30" s="24"/>
    </row>
    <row r="31" spans="1:6" ht="12.75">
      <c r="A31" s="9"/>
      <c r="B31" s="9"/>
      <c r="C31" s="9"/>
      <c r="D31" s="9"/>
      <c r="E31" s="55" t="s">
        <v>136</v>
      </c>
      <c r="F31" s="24"/>
    </row>
    <row r="32" spans="1:6" ht="12.75">
      <c r="A32" s="9"/>
      <c r="B32" s="9"/>
      <c r="C32" s="9"/>
      <c r="D32" s="9"/>
      <c r="E32" s="55" t="s">
        <v>137</v>
      </c>
      <c r="F32" s="24"/>
    </row>
    <row r="33" spans="1:6" ht="12.75">
      <c r="A33" s="9"/>
      <c r="B33" s="9"/>
      <c r="C33" s="9"/>
      <c r="D33" s="9"/>
      <c r="E33" s="55" t="s">
        <v>138</v>
      </c>
      <c r="F33" s="24"/>
    </row>
    <row r="34" spans="1:6" ht="12.75">
      <c r="A34" s="9"/>
      <c r="B34" s="9"/>
      <c r="C34" s="9"/>
      <c r="D34" s="9"/>
      <c r="E34" s="55" t="s">
        <v>139</v>
      </c>
      <c r="F34" s="24"/>
    </row>
    <row r="35" spans="1:6" ht="12.75">
      <c r="A35" s="9"/>
      <c r="B35" s="9"/>
      <c r="C35" s="9"/>
      <c r="D35" s="9"/>
      <c r="E35" s="55" t="s">
        <v>140</v>
      </c>
      <c r="F35" s="24"/>
    </row>
    <row r="36" spans="1:6" ht="12.75">
      <c r="A36" s="9"/>
      <c r="B36" s="9"/>
      <c r="C36" s="9"/>
      <c r="D36" s="9"/>
      <c r="E36" s="55" t="s">
        <v>141</v>
      </c>
      <c r="F36" s="24"/>
    </row>
    <row r="37" spans="1:6" ht="12.75">
      <c r="A37" s="9"/>
      <c r="B37" s="9"/>
      <c r="C37" s="9"/>
      <c r="D37" s="9"/>
      <c r="E37" s="55" t="s">
        <v>142</v>
      </c>
      <c r="F37" s="24"/>
    </row>
    <row r="38" spans="1:6" ht="12.75">
      <c r="A38" s="9"/>
      <c r="B38" s="9"/>
      <c r="C38" s="9"/>
      <c r="D38" s="9"/>
      <c r="E38" s="55" t="s">
        <v>143</v>
      </c>
      <c r="F38" s="24"/>
    </row>
    <row r="39" spans="1:6" ht="12.75">
      <c r="A39" s="9"/>
      <c r="B39" s="9"/>
      <c r="C39" s="9"/>
      <c r="D39" s="9"/>
      <c r="E39" s="55" t="s">
        <v>144</v>
      </c>
      <c r="F39" s="24"/>
    </row>
    <row r="40" spans="1:6" ht="12.75">
      <c r="A40" s="9"/>
      <c r="B40" s="9"/>
      <c r="C40" s="9"/>
      <c r="D40" s="9"/>
      <c r="E40" s="55" t="s">
        <v>145</v>
      </c>
      <c r="F40" s="24"/>
    </row>
    <row r="41" spans="1:6" ht="12.75">
      <c r="A41" s="9"/>
      <c r="B41" s="9"/>
      <c r="C41" s="9"/>
      <c r="D41" s="9"/>
      <c r="E41" s="55" t="s">
        <v>146</v>
      </c>
      <c r="F41" s="24"/>
    </row>
    <row r="42" spans="1:6" ht="12.75">
      <c r="A42" s="9"/>
      <c r="B42" s="9"/>
      <c r="C42" s="9"/>
      <c r="D42" s="9"/>
      <c r="E42" s="55" t="s">
        <v>147</v>
      </c>
      <c r="F42" s="24"/>
    </row>
    <row r="43" spans="1:6" ht="12.75">
      <c r="A43" s="9"/>
      <c r="B43" s="9"/>
      <c r="C43" s="9"/>
      <c r="D43" s="9"/>
      <c r="E43" s="55" t="s">
        <v>148</v>
      </c>
      <c r="F43" s="24"/>
    </row>
    <row r="44" spans="1:6" ht="12.75">
      <c r="A44" s="9"/>
      <c r="B44" s="9"/>
      <c r="C44" s="9"/>
      <c r="D44" s="9"/>
      <c r="E44" s="55" t="s">
        <v>149</v>
      </c>
      <c r="F44" s="24"/>
    </row>
    <row r="45" spans="1:6" ht="12.75">
      <c r="A45" s="9"/>
      <c r="B45" s="9"/>
      <c r="C45" s="9"/>
      <c r="D45" s="9"/>
      <c r="E45" s="55" t="s">
        <v>150</v>
      </c>
      <c r="F45" s="24"/>
    </row>
    <row r="46" spans="1:6" ht="12.75">
      <c r="A46" s="9" t="s">
        <v>9</v>
      </c>
      <c r="B46" s="9" t="s">
        <v>31</v>
      </c>
      <c r="C46" s="9" t="s">
        <v>57</v>
      </c>
      <c r="D46" s="9" t="s">
        <v>84</v>
      </c>
      <c r="E46" s="55" t="s">
        <v>151</v>
      </c>
      <c r="F46" s="24">
        <v>1439.1</v>
      </c>
    </row>
    <row r="47" spans="1:6" ht="12.75">
      <c r="A47" s="9"/>
      <c r="B47" s="9"/>
      <c r="C47" s="9"/>
      <c r="D47" s="9"/>
      <c r="E47" s="55" t="s">
        <v>152</v>
      </c>
      <c r="F47" s="24"/>
    </row>
    <row r="48" spans="1:6" ht="12.75">
      <c r="A48" s="9"/>
      <c r="B48" s="9"/>
      <c r="C48" s="9"/>
      <c r="D48" s="9"/>
      <c r="E48" s="55" t="s">
        <v>153</v>
      </c>
      <c r="F48" s="24"/>
    </row>
    <row r="49" spans="1:6" ht="12.75">
      <c r="A49" s="9" t="s">
        <v>10</v>
      </c>
      <c r="B49" s="9" t="s">
        <v>32</v>
      </c>
      <c r="C49" s="9" t="s">
        <v>58</v>
      </c>
      <c r="D49" s="9" t="s">
        <v>85</v>
      </c>
      <c r="E49" s="55" t="s">
        <v>154</v>
      </c>
      <c r="F49" s="24">
        <v>25</v>
      </c>
    </row>
    <row r="50" spans="1:6" ht="12.75">
      <c r="A50" s="9" t="s">
        <v>11</v>
      </c>
      <c r="B50" s="9" t="s">
        <v>33</v>
      </c>
      <c r="C50" s="9" t="s">
        <v>59</v>
      </c>
      <c r="D50" s="9" t="s">
        <v>84</v>
      </c>
      <c r="E50" s="55"/>
      <c r="F50" s="24">
        <v>250</v>
      </c>
    </row>
    <row r="51" spans="1:6" ht="12.75">
      <c r="A51" s="9" t="s">
        <v>12</v>
      </c>
      <c r="B51" s="9" t="s">
        <v>35</v>
      </c>
      <c r="C51" s="9" t="s">
        <v>61</v>
      </c>
      <c r="D51" s="9" t="s">
        <v>84</v>
      </c>
      <c r="E51" s="55"/>
      <c r="F51" s="24">
        <v>2132.46</v>
      </c>
    </row>
    <row r="52" spans="1:6" ht="12.75">
      <c r="A52" s="9"/>
      <c r="B52" s="9"/>
      <c r="C52" s="9"/>
      <c r="D52" s="9"/>
      <c r="E52" s="55" t="s">
        <v>125</v>
      </c>
      <c r="F52" s="24"/>
    </row>
    <row r="53" spans="1:6" ht="12.75">
      <c r="A53" s="9"/>
      <c r="B53" s="9"/>
      <c r="C53" s="9"/>
      <c r="D53" s="9"/>
      <c r="E53" s="55" t="s">
        <v>155</v>
      </c>
      <c r="F53" s="24"/>
    </row>
    <row r="54" spans="1:6" ht="12.75">
      <c r="A54" s="9"/>
      <c r="B54" s="9"/>
      <c r="C54" s="9"/>
      <c r="D54" s="9"/>
      <c r="E54" s="55" t="s">
        <v>156</v>
      </c>
      <c r="F54" s="24"/>
    </row>
    <row r="55" spans="1:6" ht="12.75">
      <c r="A55" s="9"/>
      <c r="B55" s="9"/>
      <c r="C55" s="9"/>
      <c r="D55" s="9"/>
      <c r="E55" s="55" t="s">
        <v>157</v>
      </c>
      <c r="F55" s="24"/>
    </row>
    <row r="56" spans="1:6" ht="12.75">
      <c r="A56" s="9"/>
      <c r="B56" s="9"/>
      <c r="C56" s="9"/>
      <c r="D56" s="9"/>
      <c r="E56" s="55" t="s">
        <v>133</v>
      </c>
      <c r="F56" s="24"/>
    </row>
    <row r="57" spans="1:6" ht="12.75">
      <c r="A57" s="9"/>
      <c r="B57" s="9"/>
      <c r="C57" s="9"/>
      <c r="D57" s="9"/>
      <c r="E57" s="55" t="s">
        <v>158</v>
      </c>
      <c r="F57" s="24"/>
    </row>
    <row r="58" spans="1:6" ht="12.75">
      <c r="A58" s="9"/>
      <c r="B58" s="9"/>
      <c r="C58" s="9"/>
      <c r="D58" s="9"/>
      <c r="E58" s="55" t="s">
        <v>159</v>
      </c>
      <c r="F58" s="24"/>
    </row>
    <row r="59" spans="1:6" ht="12.75">
      <c r="A59" s="9"/>
      <c r="B59" s="9"/>
      <c r="C59" s="9"/>
      <c r="D59" s="9"/>
      <c r="E59" s="55" t="s">
        <v>160</v>
      </c>
      <c r="F59" s="24"/>
    </row>
    <row r="60" spans="1:6" ht="12.75">
      <c r="A60" s="9"/>
      <c r="B60" s="9"/>
      <c r="C60" s="9"/>
      <c r="D60" s="9"/>
      <c r="E60" s="55" t="s">
        <v>138</v>
      </c>
      <c r="F60" s="24"/>
    </row>
    <row r="61" spans="1:6" ht="12.75">
      <c r="A61" s="9"/>
      <c r="B61" s="9"/>
      <c r="C61" s="9"/>
      <c r="D61" s="9"/>
      <c r="E61" s="55" t="s">
        <v>161</v>
      </c>
      <c r="F61" s="24"/>
    </row>
    <row r="62" spans="1:6" ht="12.75">
      <c r="A62" s="9"/>
      <c r="B62" s="9"/>
      <c r="C62" s="9"/>
      <c r="D62" s="9"/>
      <c r="E62" s="55" t="s">
        <v>146</v>
      </c>
      <c r="F62" s="24"/>
    </row>
    <row r="63" spans="1:6" ht="12.75">
      <c r="A63" s="9"/>
      <c r="B63" s="9"/>
      <c r="C63" s="9"/>
      <c r="D63" s="9"/>
      <c r="E63" s="55" t="s">
        <v>162</v>
      </c>
      <c r="F63" s="24"/>
    </row>
    <row r="64" spans="1:6" ht="12.75">
      <c r="A64" s="9" t="s">
        <v>13</v>
      </c>
      <c r="B64" s="9" t="s">
        <v>36</v>
      </c>
      <c r="C64" s="9" t="s">
        <v>62</v>
      </c>
      <c r="D64" s="9" t="s">
        <v>84</v>
      </c>
      <c r="E64" s="55"/>
      <c r="F64" s="24">
        <v>2132.46</v>
      </c>
    </row>
    <row r="65" spans="1:6" ht="12.75">
      <c r="A65" s="9" t="s">
        <v>14</v>
      </c>
      <c r="B65" s="9" t="s">
        <v>37</v>
      </c>
      <c r="C65" s="9" t="s">
        <v>63</v>
      </c>
      <c r="D65" s="9" t="s">
        <v>84</v>
      </c>
      <c r="E65" s="55"/>
      <c r="F65" s="24">
        <v>2132.46</v>
      </c>
    </row>
    <row r="66" spans="1:6" ht="12.75">
      <c r="A66" s="9" t="s">
        <v>15</v>
      </c>
      <c r="B66" s="9" t="s">
        <v>38</v>
      </c>
      <c r="C66" s="9" t="s">
        <v>64</v>
      </c>
      <c r="D66" s="9" t="s">
        <v>84</v>
      </c>
      <c r="E66" s="55"/>
      <c r="F66" s="24">
        <v>120</v>
      </c>
    </row>
    <row r="67" spans="1:6" ht="12.75">
      <c r="A67" s="9" t="s">
        <v>16</v>
      </c>
      <c r="B67" s="9" t="s">
        <v>40</v>
      </c>
      <c r="C67" s="9" t="s">
        <v>66</v>
      </c>
      <c r="D67" s="9" t="s">
        <v>86</v>
      </c>
      <c r="E67" s="55"/>
      <c r="F67" s="24">
        <v>99.88862</v>
      </c>
    </row>
    <row r="68" spans="1:6" ht="12.75">
      <c r="A68" s="9" t="s">
        <v>17</v>
      </c>
      <c r="B68" s="9" t="s">
        <v>42</v>
      </c>
      <c r="C68" s="9" t="s">
        <v>68</v>
      </c>
      <c r="D68" s="9" t="s">
        <v>86</v>
      </c>
      <c r="E68" s="55"/>
      <c r="F68" s="24">
        <v>9.25</v>
      </c>
    </row>
    <row r="69" spans="1:6" ht="12.75">
      <c r="A69" s="9" t="s">
        <v>18</v>
      </c>
      <c r="B69" s="9" t="s">
        <v>43</v>
      </c>
      <c r="C69" s="9" t="s">
        <v>69</v>
      </c>
      <c r="D69" s="9" t="s">
        <v>86</v>
      </c>
      <c r="E69" s="55"/>
      <c r="F69" s="24">
        <v>9.25</v>
      </c>
    </row>
    <row r="70" spans="1:6" ht="12.75">
      <c r="A70" s="9" t="s">
        <v>19</v>
      </c>
      <c r="B70" s="9" t="s">
        <v>44</v>
      </c>
      <c r="C70" s="9" t="s">
        <v>70</v>
      </c>
      <c r="D70" s="9" t="s">
        <v>86</v>
      </c>
      <c r="E70" s="55"/>
      <c r="F70" s="24">
        <v>9.25</v>
      </c>
    </row>
    <row r="71" spans="1:6" ht="12.75">
      <c r="A71" s="9" t="s">
        <v>20</v>
      </c>
      <c r="B71" s="9" t="s">
        <v>45</v>
      </c>
      <c r="C71" s="9" t="s">
        <v>71</v>
      </c>
      <c r="D71" s="9" t="s">
        <v>86</v>
      </c>
      <c r="E71" s="55" t="s">
        <v>163</v>
      </c>
      <c r="F71" s="24">
        <v>138.75</v>
      </c>
    </row>
    <row r="72" spans="1:6" ht="12.75">
      <c r="A72" s="9" t="s">
        <v>21</v>
      </c>
      <c r="B72" s="9" t="s">
        <v>46</v>
      </c>
      <c r="C72" s="9" t="s">
        <v>72</v>
      </c>
      <c r="D72" s="9" t="s">
        <v>86</v>
      </c>
      <c r="E72" s="55"/>
      <c r="F72" s="24">
        <v>9.25</v>
      </c>
    </row>
    <row r="73" spans="1:6" ht="12.75">
      <c r="A73" s="9" t="s">
        <v>22</v>
      </c>
      <c r="B73" s="9" t="s">
        <v>47</v>
      </c>
      <c r="C73" s="9" t="s">
        <v>73</v>
      </c>
      <c r="D73" s="9" t="s">
        <v>86</v>
      </c>
      <c r="E73" s="55"/>
      <c r="F73" s="24">
        <v>9.25</v>
      </c>
    </row>
    <row r="74" spans="1:6" ht="12.75">
      <c r="A74" s="9" t="s">
        <v>23</v>
      </c>
      <c r="B74" s="9" t="s">
        <v>48</v>
      </c>
      <c r="C74" s="9" t="s">
        <v>74</v>
      </c>
      <c r="D74" s="9" t="s">
        <v>86</v>
      </c>
      <c r="E74" s="55"/>
      <c r="F74" s="24">
        <v>9.25</v>
      </c>
    </row>
    <row r="75" spans="1:6" ht="12.75">
      <c r="A75" s="9" t="s">
        <v>24</v>
      </c>
      <c r="B75" s="9" t="s">
        <v>49</v>
      </c>
      <c r="C75" s="9" t="s">
        <v>75</v>
      </c>
      <c r="D75" s="9" t="s">
        <v>86</v>
      </c>
      <c r="E75" s="55"/>
      <c r="F75" s="24">
        <v>9.25</v>
      </c>
    </row>
    <row r="76" spans="1:6" ht="12.75">
      <c r="A76" s="9" t="s">
        <v>25</v>
      </c>
      <c r="B76" s="9" t="s">
        <v>50</v>
      </c>
      <c r="C76" s="9" t="s">
        <v>77</v>
      </c>
      <c r="D76" s="9" t="s">
        <v>85</v>
      </c>
      <c r="E76" s="55"/>
      <c r="F76" s="24">
        <v>1</v>
      </c>
    </row>
    <row r="77" spans="1:6" ht="12.75">
      <c r="A77" s="9" t="s">
        <v>26</v>
      </c>
      <c r="B77" s="9" t="s">
        <v>50</v>
      </c>
      <c r="C77" s="9" t="s">
        <v>78</v>
      </c>
      <c r="D77" s="9" t="s">
        <v>85</v>
      </c>
      <c r="E77" s="55"/>
      <c r="F77" s="24">
        <v>1</v>
      </c>
    </row>
    <row r="78" spans="1:6" ht="12.75">
      <c r="A78" s="53"/>
      <c r="B78" s="53"/>
      <c r="C78" s="53"/>
      <c r="D78" s="53"/>
      <c r="E78" s="56"/>
      <c r="F78" s="53"/>
    </row>
    <row r="79" spans="1:6" ht="12.75">
      <c r="A79" s="53"/>
      <c r="B79" s="53"/>
      <c r="C79" s="53"/>
      <c r="D79" s="53"/>
      <c r="E79" s="56"/>
      <c r="F79" s="53"/>
    </row>
    <row r="80" spans="1:6" ht="12.75">
      <c r="A80" s="53"/>
      <c r="B80" s="53"/>
      <c r="C80" s="53"/>
      <c r="D80" s="53"/>
      <c r="E80" s="57"/>
      <c r="F80" s="53"/>
    </row>
    <row r="81" spans="1:6" ht="12.75">
      <c r="A81" s="53"/>
      <c r="B81" s="53"/>
      <c r="C81" s="53"/>
      <c r="D81" s="53"/>
      <c r="E81" s="57"/>
      <c r="F81" s="53"/>
    </row>
    <row r="82" spans="1:6" ht="12.75">
      <c r="A82" s="53"/>
      <c r="B82" s="53"/>
      <c r="C82" s="53"/>
      <c r="D82" s="53"/>
      <c r="E82" s="57"/>
      <c r="F82" s="53"/>
    </row>
    <row r="83" spans="1:6" ht="12.75">
      <c r="A83" s="53"/>
      <c r="B83" s="53"/>
      <c r="C83" s="53"/>
      <c r="D83" s="53"/>
      <c r="E83" s="57"/>
      <c r="F83" s="53"/>
    </row>
    <row r="84" spans="1:6" ht="12.75">
      <c r="A84" s="53"/>
      <c r="B84" s="53"/>
      <c r="C84" s="53"/>
      <c r="D84" s="53"/>
      <c r="E84" s="57"/>
      <c r="F84" s="53"/>
    </row>
    <row r="85" spans="1:6" ht="12.75">
      <c r="A85" s="53"/>
      <c r="B85" s="53"/>
      <c r="C85" s="53"/>
      <c r="D85" s="53"/>
      <c r="E85" s="57"/>
      <c r="F85" s="53"/>
    </row>
    <row r="86" spans="1:6" ht="12.75">
      <c r="A86" s="53"/>
      <c r="B86" s="53"/>
      <c r="C86" s="53"/>
      <c r="D86" s="53"/>
      <c r="E86" s="57"/>
      <c r="F86" s="53"/>
    </row>
    <row r="87" spans="1:6" ht="12.75">
      <c r="A87" s="53"/>
      <c r="B87" s="53"/>
      <c r="C87" s="53"/>
      <c r="D87" s="53"/>
      <c r="E87" s="57"/>
      <c r="F87" s="53"/>
    </row>
    <row r="88" spans="1:6" ht="12.75">
      <c r="A88" s="53"/>
      <c r="B88" s="53"/>
      <c r="C88" s="53"/>
      <c r="D88" s="53"/>
      <c r="E88" s="57"/>
      <c r="F88" s="53"/>
    </row>
    <row r="89" spans="1:6" ht="12.75">
      <c r="A89" s="53"/>
      <c r="B89" s="53"/>
      <c r="C89" s="53"/>
      <c r="D89" s="53"/>
      <c r="E89" s="57"/>
      <c r="F89" s="53"/>
    </row>
    <row r="90" spans="1:6" ht="12.75">
      <c r="A90" s="53"/>
      <c r="B90" s="53"/>
      <c r="C90" s="53"/>
      <c r="D90" s="53"/>
      <c r="E90" s="57"/>
      <c r="F90" s="53"/>
    </row>
    <row r="91" spans="1:6" ht="12.75">
      <c r="A91" s="53"/>
      <c r="B91" s="53"/>
      <c r="C91" s="53"/>
      <c r="D91" s="53"/>
      <c r="E91" s="57"/>
      <c r="F91" s="53"/>
    </row>
    <row r="92" spans="1:6" ht="12.75">
      <c r="A92" s="53"/>
      <c r="B92" s="53"/>
      <c r="C92" s="53"/>
      <c r="D92" s="53"/>
      <c r="E92" s="57"/>
      <c r="F92" s="53"/>
    </row>
    <row r="93" ht="12.75">
      <c r="E93" s="58"/>
    </row>
    <row r="94" ht="12.75">
      <c r="E94" s="58"/>
    </row>
    <row r="95" ht="12.75">
      <c r="E95" s="58"/>
    </row>
    <row r="96" ht="12.75">
      <c r="E96" s="58"/>
    </row>
    <row r="97" ht="12.75">
      <c r="E97" s="58"/>
    </row>
    <row r="98" ht="12.75">
      <c r="E98" s="58"/>
    </row>
    <row r="99" ht="12.75">
      <c r="E99" s="58"/>
    </row>
    <row r="100" ht="12.75">
      <c r="E100" s="58"/>
    </row>
    <row r="101" ht="12.75">
      <c r="E101" s="58"/>
    </row>
    <row r="102" ht="12.75">
      <c r="E102" s="58"/>
    </row>
    <row r="103" ht="12.75">
      <c r="E103" s="58"/>
    </row>
    <row r="104" ht="12.75">
      <c r="E104" s="58"/>
    </row>
    <row r="105" ht="12.75">
      <c r="E105" s="58"/>
    </row>
    <row r="106" ht="12.75">
      <c r="E106" s="58"/>
    </row>
    <row r="107" ht="12.75">
      <c r="E107" s="58"/>
    </row>
  </sheetData>
  <sheetProtection/>
  <mergeCells count="17">
    <mergeCell ref="D4:D5"/>
    <mergeCell ref="D6:D7"/>
    <mergeCell ref="D8:D9"/>
    <mergeCell ref="E2:F3"/>
    <mergeCell ref="E4:F5"/>
    <mergeCell ref="E6:F7"/>
    <mergeCell ref="E8:F9"/>
    <mergeCell ref="A1:F1"/>
    <mergeCell ref="A2:A3"/>
    <mergeCell ref="A4:A5"/>
    <mergeCell ref="A6:A7"/>
    <mergeCell ref="A8:A9"/>
    <mergeCell ref="B2:C3"/>
    <mergeCell ref="B4:C5"/>
    <mergeCell ref="B6:C7"/>
    <mergeCell ref="B8:C9"/>
    <mergeCell ref="D2:D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I14" sqref="I14:I26"/>
    </sheetView>
  </sheetViews>
  <sheetFormatPr defaultColWidth="11.421875" defaultRowHeight="12.75"/>
  <cols>
    <col min="1" max="1" width="9.140625" style="0" customWidth="1"/>
    <col min="2" max="2" width="11.8515625" style="0" customWidth="1"/>
    <col min="3" max="3" width="21.7109375" style="0" customWidth="1"/>
    <col min="4" max="4" width="14.140625" style="0" customWidth="1"/>
    <col min="5" max="5" width="14.00390625" style="0" customWidth="1"/>
    <col min="6" max="6" width="22.57421875" style="0" customWidth="1"/>
    <col min="7" max="7" width="9.140625" style="0" customWidth="1"/>
    <col min="8" max="8" width="11.8515625" style="0" customWidth="1"/>
    <col min="9" max="9" width="22.421875" style="0" customWidth="1"/>
  </cols>
  <sheetData>
    <row r="1" spans="1:9" ht="28.5" customHeight="1">
      <c r="A1" s="87" t="s">
        <v>164</v>
      </c>
      <c r="B1" s="88"/>
      <c r="C1" s="88"/>
      <c r="D1" s="88"/>
      <c r="E1" s="88"/>
      <c r="F1" s="88"/>
      <c r="G1" s="88"/>
      <c r="H1" s="88"/>
      <c r="I1" s="88"/>
    </row>
    <row r="2" spans="1:10" ht="12.75">
      <c r="A2" s="89" t="s">
        <v>1</v>
      </c>
      <c r="B2" s="90"/>
      <c r="C2" s="96" t="s">
        <v>51</v>
      </c>
      <c r="D2" s="97"/>
      <c r="E2" s="101" t="s">
        <v>93</v>
      </c>
      <c r="F2" s="101" t="s">
        <v>98</v>
      </c>
      <c r="G2" s="90"/>
      <c r="H2" s="101" t="s">
        <v>199</v>
      </c>
      <c r="I2" s="102" t="s">
        <v>203</v>
      </c>
      <c r="J2" s="3"/>
    </row>
    <row r="3" spans="1:10" ht="12.75">
      <c r="A3" s="91"/>
      <c r="B3" s="92"/>
      <c r="C3" s="98"/>
      <c r="D3" s="98"/>
      <c r="E3" s="92"/>
      <c r="F3" s="92"/>
      <c r="G3" s="92"/>
      <c r="H3" s="92"/>
      <c r="I3" s="103"/>
      <c r="J3" s="3"/>
    </row>
    <row r="4" spans="1:10" ht="12.75">
      <c r="A4" s="93" t="s">
        <v>2</v>
      </c>
      <c r="B4" s="92"/>
      <c r="C4" s="99" t="s">
        <v>52</v>
      </c>
      <c r="D4" s="92"/>
      <c r="E4" s="99" t="s">
        <v>94</v>
      </c>
      <c r="F4" s="99" t="s">
        <v>99</v>
      </c>
      <c r="G4" s="92"/>
      <c r="H4" s="99" t="s">
        <v>199</v>
      </c>
      <c r="I4" s="104" t="s">
        <v>204</v>
      </c>
      <c r="J4" s="3"/>
    </row>
    <row r="5" spans="1:10" ht="12.75">
      <c r="A5" s="91"/>
      <c r="B5" s="92"/>
      <c r="C5" s="92"/>
      <c r="D5" s="92"/>
      <c r="E5" s="92"/>
      <c r="F5" s="92"/>
      <c r="G5" s="92"/>
      <c r="H5" s="92"/>
      <c r="I5" s="103"/>
      <c r="J5" s="3"/>
    </row>
    <row r="6" spans="1:10" ht="12.75">
      <c r="A6" s="93" t="s">
        <v>3</v>
      </c>
      <c r="B6" s="92"/>
      <c r="C6" s="99" t="s">
        <v>53</v>
      </c>
      <c r="D6" s="92"/>
      <c r="E6" s="99" t="s">
        <v>95</v>
      </c>
      <c r="F6" s="99"/>
      <c r="G6" s="92"/>
      <c r="H6" s="99" t="s">
        <v>199</v>
      </c>
      <c r="I6" s="104"/>
      <c r="J6" s="3"/>
    </row>
    <row r="7" spans="1:10" ht="12.75">
      <c r="A7" s="91"/>
      <c r="B7" s="92"/>
      <c r="C7" s="92"/>
      <c r="D7" s="92"/>
      <c r="E7" s="92"/>
      <c r="F7" s="92"/>
      <c r="G7" s="92"/>
      <c r="H7" s="92"/>
      <c r="I7" s="103"/>
      <c r="J7" s="3"/>
    </row>
    <row r="8" spans="1:10" ht="12.75">
      <c r="A8" s="93" t="s">
        <v>80</v>
      </c>
      <c r="B8" s="92"/>
      <c r="C8" s="100"/>
      <c r="D8" s="92"/>
      <c r="E8" s="99" t="s">
        <v>81</v>
      </c>
      <c r="F8" s="92"/>
      <c r="G8" s="92"/>
      <c r="H8" s="99" t="s">
        <v>200</v>
      </c>
      <c r="I8" s="104" t="s">
        <v>26</v>
      </c>
      <c r="J8" s="3"/>
    </row>
    <row r="9" spans="1:10" ht="12.75">
      <c r="A9" s="91"/>
      <c r="B9" s="92"/>
      <c r="C9" s="92"/>
      <c r="D9" s="92"/>
      <c r="E9" s="92"/>
      <c r="F9" s="92"/>
      <c r="G9" s="92"/>
      <c r="H9" s="92"/>
      <c r="I9" s="103"/>
      <c r="J9" s="3"/>
    </row>
    <row r="10" spans="1:10" ht="12.75">
      <c r="A10" s="93" t="s">
        <v>4</v>
      </c>
      <c r="B10" s="92"/>
      <c r="C10" s="99"/>
      <c r="D10" s="92"/>
      <c r="E10" s="99" t="s">
        <v>96</v>
      </c>
      <c r="F10" s="99"/>
      <c r="G10" s="92"/>
      <c r="H10" s="99" t="s">
        <v>201</v>
      </c>
      <c r="I10" s="103"/>
      <c r="J10" s="3"/>
    </row>
    <row r="11" spans="1:10" ht="12.75">
      <c r="A11" s="94"/>
      <c r="B11" s="95"/>
      <c r="C11" s="95"/>
      <c r="D11" s="95"/>
      <c r="E11" s="95"/>
      <c r="F11" s="95"/>
      <c r="G11" s="95"/>
      <c r="H11" s="95"/>
      <c r="I11" s="105"/>
      <c r="J11" s="3"/>
    </row>
    <row r="12" spans="1:9" ht="23.25" customHeight="1">
      <c r="A12" s="106" t="s">
        <v>165</v>
      </c>
      <c r="B12" s="107"/>
      <c r="C12" s="107"/>
      <c r="D12" s="107"/>
      <c r="E12" s="107"/>
      <c r="F12" s="107"/>
      <c r="G12" s="107"/>
      <c r="H12" s="107"/>
      <c r="I12" s="107"/>
    </row>
    <row r="13" spans="1:10" ht="26.25" customHeight="1">
      <c r="A13" s="36" t="s">
        <v>166</v>
      </c>
      <c r="B13" s="108" t="s">
        <v>177</v>
      </c>
      <c r="C13" s="109"/>
      <c r="D13" s="36" t="s">
        <v>179</v>
      </c>
      <c r="E13" s="108" t="s">
        <v>187</v>
      </c>
      <c r="F13" s="109"/>
      <c r="G13" s="36" t="s">
        <v>188</v>
      </c>
      <c r="H13" s="108" t="s">
        <v>202</v>
      </c>
      <c r="I13" s="109"/>
      <c r="J13" s="3"/>
    </row>
    <row r="14" spans="1:10" ht="15" customHeight="1">
      <c r="A14" s="37" t="s">
        <v>167</v>
      </c>
      <c r="B14" s="38" t="s">
        <v>178</v>
      </c>
      <c r="C14" s="39"/>
      <c r="D14" s="110" t="s">
        <v>180</v>
      </c>
      <c r="E14" s="111"/>
      <c r="F14" s="39"/>
      <c r="G14" s="110" t="s">
        <v>189</v>
      </c>
      <c r="H14" s="111"/>
      <c r="I14" s="39"/>
      <c r="J14" s="3"/>
    </row>
    <row r="15" spans="1:10" ht="15" customHeight="1">
      <c r="A15" s="40"/>
      <c r="B15" s="38" t="s">
        <v>97</v>
      </c>
      <c r="C15" s="39"/>
      <c r="D15" s="110" t="s">
        <v>181</v>
      </c>
      <c r="E15" s="111"/>
      <c r="F15" s="39"/>
      <c r="G15" s="110" t="s">
        <v>190</v>
      </c>
      <c r="H15" s="111"/>
      <c r="I15" s="39"/>
      <c r="J15" s="3"/>
    </row>
    <row r="16" spans="1:10" ht="15" customHeight="1">
      <c r="A16" s="37" t="s">
        <v>168</v>
      </c>
      <c r="B16" s="38" t="s">
        <v>178</v>
      </c>
      <c r="C16" s="39"/>
      <c r="D16" s="110" t="s">
        <v>182</v>
      </c>
      <c r="E16" s="111"/>
      <c r="F16" s="39"/>
      <c r="G16" s="110" t="s">
        <v>191</v>
      </c>
      <c r="H16" s="111"/>
      <c r="I16" s="39"/>
      <c r="J16" s="3"/>
    </row>
    <row r="17" spans="1:10" ht="15" customHeight="1">
      <c r="A17" s="40"/>
      <c r="B17" s="38" t="s">
        <v>97</v>
      </c>
      <c r="C17" s="39"/>
      <c r="D17" s="110"/>
      <c r="E17" s="111"/>
      <c r="F17" s="41"/>
      <c r="G17" s="110" t="s">
        <v>192</v>
      </c>
      <c r="H17" s="111"/>
      <c r="I17" s="39"/>
      <c r="J17" s="3"/>
    </row>
    <row r="18" spans="1:10" ht="15" customHeight="1">
      <c r="A18" s="37" t="s">
        <v>169</v>
      </c>
      <c r="B18" s="38" t="s">
        <v>178</v>
      </c>
      <c r="C18" s="39"/>
      <c r="D18" s="110"/>
      <c r="E18" s="111"/>
      <c r="F18" s="41"/>
      <c r="G18" s="110" t="s">
        <v>193</v>
      </c>
      <c r="H18" s="111"/>
      <c r="I18" s="39"/>
      <c r="J18" s="3"/>
    </row>
    <row r="19" spans="1:10" ht="15" customHeight="1">
      <c r="A19" s="40"/>
      <c r="B19" s="38" t="s">
        <v>97</v>
      </c>
      <c r="C19" s="39"/>
      <c r="D19" s="110"/>
      <c r="E19" s="111"/>
      <c r="F19" s="41"/>
      <c r="G19" s="110" t="s">
        <v>194</v>
      </c>
      <c r="H19" s="111"/>
      <c r="I19" s="39"/>
      <c r="J19" s="3"/>
    </row>
    <row r="20" spans="1:10" ht="15" customHeight="1">
      <c r="A20" s="108" t="s">
        <v>76</v>
      </c>
      <c r="B20" s="109"/>
      <c r="C20" s="39"/>
      <c r="D20" s="110"/>
      <c r="E20" s="111"/>
      <c r="F20" s="41"/>
      <c r="G20" s="110"/>
      <c r="H20" s="111"/>
      <c r="I20" s="41"/>
      <c r="J20" s="3"/>
    </row>
    <row r="21" spans="1:10" ht="15" customHeight="1">
      <c r="A21" s="108" t="s">
        <v>170</v>
      </c>
      <c r="B21" s="109"/>
      <c r="C21" s="39"/>
      <c r="D21" s="110"/>
      <c r="E21" s="111"/>
      <c r="F21" s="41"/>
      <c r="G21" s="110"/>
      <c r="H21" s="111"/>
      <c r="I21" s="41"/>
      <c r="J21" s="3"/>
    </row>
    <row r="22" spans="1:10" ht="16.5" customHeight="1">
      <c r="A22" s="108" t="s">
        <v>171</v>
      </c>
      <c r="B22" s="109"/>
      <c r="C22" s="39"/>
      <c r="D22" s="108" t="s">
        <v>183</v>
      </c>
      <c r="E22" s="109"/>
      <c r="F22" s="39"/>
      <c r="G22" s="108" t="s">
        <v>195</v>
      </c>
      <c r="H22" s="109"/>
      <c r="I22" s="39"/>
      <c r="J22" s="3"/>
    </row>
    <row r="23" spans="1:9" ht="12.75">
      <c r="A23" s="42"/>
      <c r="B23" s="42"/>
      <c r="C23" s="42"/>
      <c r="D23" s="43"/>
      <c r="E23" s="43"/>
      <c r="F23" s="43"/>
      <c r="G23" s="43"/>
      <c r="H23" s="43"/>
      <c r="I23" s="43"/>
    </row>
    <row r="24" spans="1:9" ht="15" customHeight="1">
      <c r="A24" s="112" t="s">
        <v>172</v>
      </c>
      <c r="B24" s="113"/>
      <c r="C24" s="44"/>
      <c r="D24" s="45"/>
      <c r="E24" s="46"/>
      <c r="F24" s="46"/>
      <c r="G24" s="46"/>
      <c r="H24" s="46"/>
      <c r="I24" s="46"/>
    </row>
    <row r="25" spans="1:10" ht="15" customHeight="1">
      <c r="A25" s="112" t="s">
        <v>173</v>
      </c>
      <c r="B25" s="113"/>
      <c r="C25" s="44"/>
      <c r="D25" s="112" t="s">
        <v>184</v>
      </c>
      <c r="E25" s="113"/>
      <c r="F25" s="44"/>
      <c r="G25" s="112" t="s">
        <v>196</v>
      </c>
      <c r="H25" s="113"/>
      <c r="I25" s="44"/>
      <c r="J25" s="3"/>
    </row>
    <row r="26" spans="1:10" ht="15" customHeight="1">
      <c r="A26" s="112" t="s">
        <v>174</v>
      </c>
      <c r="B26" s="113"/>
      <c r="C26" s="44"/>
      <c r="D26" s="112" t="s">
        <v>185</v>
      </c>
      <c r="E26" s="113"/>
      <c r="F26" s="44"/>
      <c r="G26" s="112" t="s">
        <v>197</v>
      </c>
      <c r="H26" s="113"/>
      <c r="I26" s="44"/>
      <c r="J26" s="3"/>
    </row>
    <row r="27" spans="1:9" ht="12.75">
      <c r="A27" s="47"/>
      <c r="B27" s="47"/>
      <c r="C27" s="47"/>
      <c r="D27" s="47"/>
      <c r="E27" s="47"/>
      <c r="F27" s="47"/>
      <c r="G27" s="47"/>
      <c r="H27" s="47"/>
      <c r="I27" s="47"/>
    </row>
    <row r="28" spans="1:10" ht="14.25" customHeight="1">
      <c r="A28" s="114" t="s">
        <v>175</v>
      </c>
      <c r="B28" s="115"/>
      <c r="C28" s="116"/>
      <c r="D28" s="114" t="s">
        <v>186</v>
      </c>
      <c r="E28" s="115"/>
      <c r="F28" s="116"/>
      <c r="G28" s="114" t="s">
        <v>198</v>
      </c>
      <c r="H28" s="115"/>
      <c r="I28" s="116"/>
      <c r="J28" s="4"/>
    </row>
    <row r="29" spans="1:10" ht="14.25" customHeight="1">
      <c r="A29" s="117"/>
      <c r="B29" s="92"/>
      <c r="C29" s="118"/>
      <c r="D29" s="117"/>
      <c r="E29" s="92"/>
      <c r="F29" s="118"/>
      <c r="G29" s="117"/>
      <c r="H29" s="92"/>
      <c r="I29" s="118"/>
      <c r="J29" s="4"/>
    </row>
    <row r="30" spans="1:10" ht="14.25" customHeight="1">
      <c r="A30" s="117"/>
      <c r="B30" s="92"/>
      <c r="C30" s="118"/>
      <c r="D30" s="117"/>
      <c r="E30" s="92"/>
      <c r="F30" s="118"/>
      <c r="G30" s="117"/>
      <c r="H30" s="92"/>
      <c r="I30" s="118"/>
      <c r="J30" s="4"/>
    </row>
    <row r="31" spans="1:10" ht="14.25" customHeight="1">
      <c r="A31" s="117"/>
      <c r="B31" s="92"/>
      <c r="C31" s="118"/>
      <c r="D31" s="117"/>
      <c r="E31" s="92"/>
      <c r="F31" s="118"/>
      <c r="G31" s="117"/>
      <c r="H31" s="92"/>
      <c r="I31" s="118"/>
      <c r="J31" s="4"/>
    </row>
    <row r="32" spans="1:10" ht="14.25" customHeight="1">
      <c r="A32" s="119" t="s">
        <v>176</v>
      </c>
      <c r="B32" s="120"/>
      <c r="C32" s="121"/>
      <c r="D32" s="119" t="s">
        <v>176</v>
      </c>
      <c r="E32" s="120"/>
      <c r="F32" s="121"/>
      <c r="G32" s="119" t="s">
        <v>176</v>
      </c>
      <c r="H32" s="120"/>
      <c r="I32" s="121"/>
      <c r="J32" s="4"/>
    </row>
    <row r="33" spans="1:9" ht="12.75">
      <c r="A33" s="8"/>
      <c r="B33" s="8"/>
      <c r="C33" s="8"/>
      <c r="D33" s="8"/>
      <c r="E33" s="8"/>
      <c r="F33" s="8"/>
      <c r="G33" s="8"/>
      <c r="H33" s="8"/>
      <c r="I33" s="8"/>
    </row>
  </sheetData>
  <sheetProtection/>
  <mergeCells count="78">
    <mergeCell ref="A30:C30"/>
    <mergeCell ref="A31:C31"/>
    <mergeCell ref="A32:C32"/>
    <mergeCell ref="D29:F29"/>
    <mergeCell ref="D30:F30"/>
    <mergeCell ref="D31:F31"/>
    <mergeCell ref="D32:F32"/>
    <mergeCell ref="A26:B26"/>
    <mergeCell ref="G29:I29"/>
    <mergeCell ref="G30:I30"/>
    <mergeCell ref="G31:I31"/>
    <mergeCell ref="G32:I32"/>
    <mergeCell ref="A29:C29"/>
    <mergeCell ref="D26:E26"/>
    <mergeCell ref="G25:H25"/>
    <mergeCell ref="G26:H26"/>
    <mergeCell ref="A28:C28"/>
    <mergeCell ref="G28:I28"/>
    <mergeCell ref="D28:F28"/>
    <mergeCell ref="G19:H19"/>
    <mergeCell ref="G20:H20"/>
    <mergeCell ref="G21:H21"/>
    <mergeCell ref="G22:H22"/>
    <mergeCell ref="A24:B24"/>
    <mergeCell ref="A25:B25"/>
    <mergeCell ref="D25:E25"/>
    <mergeCell ref="D18:E18"/>
    <mergeCell ref="D19:E19"/>
    <mergeCell ref="D20:E20"/>
    <mergeCell ref="D21:E21"/>
    <mergeCell ref="D22:E22"/>
    <mergeCell ref="G14:H14"/>
    <mergeCell ref="G15:H15"/>
    <mergeCell ref="G16:H16"/>
    <mergeCell ref="G17:H17"/>
    <mergeCell ref="G18:H18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F10:G11"/>
    <mergeCell ref="H2:H3"/>
    <mergeCell ref="H4:H5"/>
    <mergeCell ref="H6:H7"/>
    <mergeCell ref="H8:H9"/>
    <mergeCell ref="H10:H11"/>
    <mergeCell ref="C10:D11"/>
    <mergeCell ref="E2:E3"/>
    <mergeCell ref="E4:E5"/>
    <mergeCell ref="E6:E7"/>
    <mergeCell ref="E8:E9"/>
    <mergeCell ref="E10:E11"/>
    <mergeCell ref="A1:I1"/>
    <mergeCell ref="A2:B3"/>
    <mergeCell ref="A4:B5"/>
    <mergeCell ref="A6:B7"/>
    <mergeCell ref="A8:B9"/>
    <mergeCell ref="A10:B11"/>
    <mergeCell ref="C2:D3"/>
    <mergeCell ref="C4:D5"/>
    <mergeCell ref="C6:D7"/>
    <mergeCell ref="C8:D9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Standard</cp:lastModifiedBy>
  <dcterms:modified xsi:type="dcterms:W3CDTF">2014-05-08T17:42:16Z</dcterms:modified>
  <cp:category/>
  <cp:version/>
  <cp:contentType/>
  <cp:contentStatus/>
</cp:coreProperties>
</file>