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00" windowWidth="18732" windowHeight="11700" firstSheet="4" activeTab="9"/>
  </bookViews>
  <sheets>
    <sheet name="Stavba" sheetId="1" r:id="rId1"/>
    <sheet name="SO 01 00 KL" sheetId="2" r:id="rId2"/>
    <sheet name="SO 01 00 Rek" sheetId="3" r:id="rId3"/>
    <sheet name="SO 01 00 Pol" sheetId="4" r:id="rId4"/>
    <sheet name="SO 01 01 KL" sheetId="5" r:id="rId5"/>
    <sheet name="SO 01 01 Rek" sheetId="6" r:id="rId6"/>
    <sheet name="SO 01 01 Pol" sheetId="7" r:id="rId7"/>
    <sheet name="SO 01 SO 05 KL" sheetId="8" r:id="rId8"/>
    <sheet name="SO 01 SO 05 Rek" sheetId="9" r:id="rId9"/>
    <sheet name="SO 01 SO 05 Pol" sheetId="10" r:id="rId10"/>
    <sheet name="List1" sheetId="11" r:id="rId11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00 KL'!$A$1:$G$45</definedName>
    <definedName name="_xlnm.Print_Area" localSheetId="3">'SO 01 00 Pol'!$A$1:$K$48</definedName>
    <definedName name="_xlnm.Print_Area" localSheetId="2">'SO 01 00 Rek'!$A$1:$I$15</definedName>
    <definedName name="_xlnm.Print_Area" localSheetId="4">'SO 01 01 KL'!$A$1:$G$45</definedName>
    <definedName name="_xlnm.Print_Area" localSheetId="6">'SO 01 01 Pol'!$A$1:$K$484</definedName>
    <definedName name="_xlnm.Print_Area" localSheetId="5">'SO 01 01 Rek'!$A$1:$I$26</definedName>
    <definedName name="_xlnm.Print_Area" localSheetId="7">'SO 01 SO 05 KL'!$A$1:$G$45</definedName>
    <definedName name="_xlnm.Print_Area" localSheetId="9">'SO 01 SO 05 Pol'!$A$1:$K$12</definedName>
    <definedName name="_xlnm.Print_Area" localSheetId="8">'SO 01 SO 05 Rek'!$A$1:$I$14</definedName>
    <definedName name="_xlnm.Print_Area" localSheetId="0">'Stavba'!$B$1:$J$46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'Stavba'!#REF!</definedName>
    <definedName name="StavbaCelkem" localSheetId="0">'Stavba'!$H$31</definedName>
    <definedName name="Zhotovitel" localSheetId="0">'Stavba'!$D$7</definedName>
    <definedName name="_xlnm.Print_Titles" localSheetId="2">'SO 01 00 Rek'!$1:$6</definedName>
    <definedName name="_xlnm.Print_Titles" localSheetId="3">'SO 01 00 Pol'!$1:$6</definedName>
    <definedName name="_xlnm.Print_Titles" localSheetId="5">'SO 01 01 Rek'!$1:$6</definedName>
    <definedName name="_xlnm.Print_Titles" localSheetId="6">'SO 01 01 Pol'!$1:$6</definedName>
    <definedName name="_xlnm.Print_Titles" localSheetId="8">'SO 01 SO 05 Rek'!$1:$6</definedName>
    <definedName name="_xlnm.Print_Titles" localSheetId="9">'SO 01 SO 05 Pol'!$1:$6</definedName>
  </definedNames>
  <calcPr calcId="145621"/>
</workbook>
</file>

<file path=xl/sharedStrings.xml><?xml version="1.0" encoding="utf-8"?>
<sst xmlns="http://schemas.openxmlformats.org/spreadsheetml/2006/main" count="1515" uniqueCount="526">
  <si>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</si>
  <si>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</si>
  <si>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</si>
  <si>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</si>
  <si>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</si>
  <si>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</si>
  <si>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</si>
  <si>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</si>
  <si>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</si>
  <si>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</si>
  <si>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</si>
  <si>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</si>
  <si>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</si>
  <si>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</si>
  <si>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</si>
  <si>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</si>
  <si>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</si>
  <si>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</si>
  <si>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</si>
  <si>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</si>
  <si>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</si>
  <si>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</si>
  <si>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</si>
  <si>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</si>
  <si>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</si>
  <si>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</si>
  <si>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</si>
  <si>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</si>
  <si>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</si>
  <si>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</si>
  <si>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</si>
  <si>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</si>
  <si>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</si>
  <si>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</si>
  <si>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</si>
  <si>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</si>
  <si>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</si>
  <si>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</si>
  <si>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</si>
  <si>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</si>
  <si>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</si>
  <si>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</si>
  <si>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</si>
  <si>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</si>
  <si>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</si>
  <si>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</si>
  <si>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</si>
  <si>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</si>
  <si>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</si>
  <si>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</si>
  <si>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</si>
  <si>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</si>
  <si>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</si>
  <si>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</si>
  <si>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</si>
  <si>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</si>
  <si>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</si>
  <si>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</si>
  <si>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</si>
  <si>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</si>
  <si>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</si>
  <si>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</si>
  <si>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</si>
  <si>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</si>
  <si>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</si>
  <si>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</si>
  <si>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</si>
  <si>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</si>
  <si>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</si>
  <si>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</si>
  <si>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</si>
  <si>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</si>
  <si>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</si>
  <si>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</si>
  <si>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</si>
  <si>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</si>
  <si>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</si>
  <si>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</si>
  <si>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</si>
  <si>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</si>
  <si>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</si>
  <si>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</si>
  <si>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</si>
  <si>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</si>
  <si>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</si>
  <si>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</si>
  <si>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</si>
  <si>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</si>
  <si>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</si>
  <si>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</si>
  <si>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70911</t>
  </si>
  <si>
    <t>ŽĎÁR N.S.-ULICE KAVÁNOVA a MÁNESOVA</t>
  </si>
  <si>
    <t>70911 ŽĎÁR N.S.-ULICE KAVÁNOVA a MÁNESOVA</t>
  </si>
  <si>
    <t>SO 01</t>
  </si>
  <si>
    <t>ULICE KAVÁNOVA,MÁNESOVA a SPOJOVACÍ</t>
  </si>
  <si>
    <t>SO 01 ULICE KAVÁNOVA,MÁNESOVA a SPOJOVACÍ</t>
  </si>
  <si>
    <t>00</t>
  </si>
  <si>
    <t>Vedlejší a ostatní náklady</t>
  </si>
  <si>
    <t>01</t>
  </si>
  <si>
    <t>Vedlejší náklady</t>
  </si>
  <si>
    <t>01 Vedlejší náklady</t>
  </si>
  <si>
    <t>0101</t>
  </si>
  <si>
    <t xml:space="preserve">Vybudování zařízení staveniště </t>
  </si>
  <si>
    <t>Soubor</t>
  </si>
  <si>
    <t xml:space="preserve">Náklady spojené se zřízením přípojek energií k objektům zařízení staveniště, vybudování případných měřících odběrných míst a zařízení, případná příprava území pro objekty zařízení staveniště a vlastní vybudování objektů zařízení staveniště.  </t>
  </si>
  <si>
    <t>Položka zahrnuje i náklady na zabezpečení staveniště, dále</t>
  </si>
  <si>
    <t xml:space="preserve">-vnitrostaveništní komunikace, mosty do 5 m délky  </t>
  </si>
  <si>
    <t xml:space="preserve">-zábory, vyřízení povolení pro zábory   -venkovní osvětlení staveniště, výkopů, manipulačních skladových ploch   </t>
  </si>
  <si>
    <t xml:space="preserve">-revizní zprávy zařízení staveniště  </t>
  </si>
  <si>
    <t xml:space="preserve">-čistící zóny u výjezdů ze staveniště   </t>
  </si>
  <si>
    <t xml:space="preserve">-součástí je i projednání povolení   </t>
  </si>
  <si>
    <t xml:space="preserve">Zhotovitel nacení položku na základě svého POV.    </t>
  </si>
  <si>
    <t>0102</t>
  </si>
  <si>
    <t xml:space="preserve">Provoz zařízení staveniště </t>
  </si>
  <si>
    <t xml:space="preserve"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    </t>
  </si>
  <si>
    <t>0103</t>
  </si>
  <si>
    <t xml:space="preserve">Odstranění zařízení staveniště </t>
  </si>
  <si>
    <t xml:space="preserve">Odstranění objektů zařízení staveniště včetně přípojek energií a jejich odvoz. Položka zahrnuje i náklady na úpravu povrchů po odstranění zařízení staveniště a úklid ploch, na kterých bylo zařízení staveniště provozováno.    </t>
  </si>
  <si>
    <t>02</t>
  </si>
  <si>
    <t>Ostatní náklady</t>
  </si>
  <si>
    <t>02 Ostatní náklady</t>
  </si>
  <si>
    <t>0201</t>
  </si>
  <si>
    <t xml:space="preserve">Dokumentace skutečného provedení </t>
  </si>
  <si>
    <t xml:space="preserve">Náklady na vyhotovení dokumentace skutečného provedení stavby a její předání objednateli v požadované formě a požadovaném počtu.  Dokumentace skutečného provedení bude minimálně obsahovat kompletní výkresy skutečného provedení a kompletní seznam použitých materiálů. Dokumentace skutečného provedení bude zahrnovat kromě výše uvedeného tyto následující části:   </t>
  </si>
  <si>
    <t xml:space="preserve">· projektovou dokumentaci se zakreslením všech změn odsouhlasených správcem stavby   </t>
  </si>
  <si>
    <t>· v případě liniových staveb elaborát pro uložení věcných břemen.</t>
  </si>
  <si>
    <t xml:space="preserve">·dokumentaci od příslušných předepsaných zkoušek </t>
  </si>
  <si>
    <t xml:space="preserve">Koncept dokumentace skutečného provedení  bude předložen objednateli k odsouhlasení.   </t>
  </si>
  <si>
    <t xml:space="preserve">Dokumentace skutečného provedení bude zhotovitelem předána objednateli v dohodnutém počtu  paré a bude předána objednateli před vydáním protokolu o evidenci prací nebo před vydáním potvrzení o předání díla. Současně bude objednateli předána v jednom vyhotovení v digitální formě.  </t>
  </si>
  <si>
    <t xml:space="preserve">     </t>
  </si>
  <si>
    <t xml:space="preserve">  </t>
  </si>
  <si>
    <t>0202</t>
  </si>
  <si>
    <t>Geodetické vytyčení, geometrický plán a ostatní geodetické práce</t>
  </si>
  <si>
    <t>Zahrnuje vyhotovení geometrického plánu, vytyčení stavby včetně vytyčení podzemních sítí jednotlivými správci včetně zabezpečení těchto podzemních sítí.</t>
  </si>
  <si>
    <t>0203</t>
  </si>
  <si>
    <t xml:space="preserve">Zkoušky únosnosti pláně </t>
  </si>
  <si>
    <t>kpl</t>
  </si>
  <si>
    <t>Počet potřebných zkoušek stanoví projektant stavby.</t>
  </si>
  <si>
    <t>0204</t>
  </si>
  <si>
    <t xml:space="preserve">Přechodné dopravní značení a zařízení </t>
  </si>
  <si>
    <t xml:space="preserve">-zahrnuje dopravní opatření (dopravní značky, zákazy vjezdu, vstupu), dočasné zábory a dopravní zařízení </t>
  </si>
  <si>
    <t>0205</t>
  </si>
  <si>
    <t xml:space="preserve">Vyřízení zvláštního užívání místních komunikací </t>
  </si>
  <si>
    <t>-projednání dopravní inspektorát, správa komunikací, obecní úřad</t>
  </si>
  <si>
    <t>0206</t>
  </si>
  <si>
    <t xml:space="preserve">Geodetické zaměření dokončeného díla </t>
  </si>
  <si>
    <t>Zahrnuje zaměření dokončeného díla Microstation s vyhotovením  polohopisu a výškopisu.</t>
  </si>
  <si>
    <t xml:space="preserve">-zaměření skutečného provedení   </t>
  </si>
  <si>
    <t xml:space="preserve">-zaměření pro záborové plány    </t>
  </si>
  <si>
    <t xml:space="preserve">-zaměření pro vecná břemena    </t>
  </si>
  <si>
    <t xml:space="preserve">-ostatní zaměření a kartografické práce potřebné pro realizaci stavby    </t>
  </si>
  <si>
    <t>Město Žďár nad Sázavou</t>
  </si>
  <si>
    <t>Ing. Leoš Pohanka, projektové a inž.služby</t>
  </si>
  <si>
    <t>00 Vedlejší a ostatní náklady</t>
  </si>
  <si>
    <t>REKONSTRUKCE ULIC A CHODNÍKŮ,CÚ17/I</t>
  </si>
  <si>
    <t>1 Zemní práce</t>
  </si>
  <si>
    <t>111301111R00</t>
  </si>
  <si>
    <t xml:space="preserve">Sejmutí drnu tl. do 10 cm, s přemístěním do 50 m </t>
  </si>
  <si>
    <t>m2</t>
  </si>
  <si>
    <t>Výměra dle výpisu výměr z projektu-odměřeno z CAD:</t>
  </si>
  <si>
    <t>stanovená z výkr.01 Situace a výkr.02 Příčné řezy:</t>
  </si>
  <si>
    <t>Kavánova:145</t>
  </si>
  <si>
    <t>Mánesova:221</t>
  </si>
  <si>
    <t>Rabasova+Kubínova:35</t>
  </si>
  <si>
    <t>Středové chodníky:125</t>
  </si>
  <si>
    <t>113106221R00</t>
  </si>
  <si>
    <t xml:space="preserve">Rozebrání dlažeb z drobných kostek v kam. těženém </t>
  </si>
  <si>
    <t>Předláždění stávajících vjezdů:</t>
  </si>
  <si>
    <t>Kavánova:30</t>
  </si>
  <si>
    <t>Mánesova:25</t>
  </si>
  <si>
    <t>113107510R00</t>
  </si>
  <si>
    <t xml:space="preserve">Odstranění podkladu pl. 50 m2,kam.drcené tl.10 cm </t>
  </si>
  <si>
    <t>Jde o odstranění kameniva pod dlažbu dle potřeby.</t>
  </si>
  <si>
    <t>Kavánova:</t>
  </si>
  <si>
    <t>nový chodník v místě stáv.komunik.:2,6+21</t>
  </si>
  <si>
    <t>Mánesova:</t>
  </si>
  <si>
    <t>nový chodník v místě stáv.komunik.:3,4+34</t>
  </si>
  <si>
    <t>113107620R00</t>
  </si>
  <si>
    <t xml:space="preserve">Odstranění podkladu nad 50 m2,kam.drcené tl.20 cm </t>
  </si>
  <si>
    <t>Středové chodníky:</t>
  </si>
  <si>
    <t>nový chodník v místě stáv.komunik.:370</t>
  </si>
  <si>
    <t>113107634R00</t>
  </si>
  <si>
    <t xml:space="preserve">Odstranění podkladu nad 50 m2,kam.drcené tl.34 cm </t>
  </si>
  <si>
    <t>Rabasova+Kubínova:</t>
  </si>
  <si>
    <t>pro novou komunikaci:271</t>
  </si>
  <si>
    <t>113107645R00</t>
  </si>
  <si>
    <t xml:space="preserve">Odstranění podkladu nad 50 m2,kam.drcené tl.45 cm </t>
  </si>
  <si>
    <t>pro plochy z žul.kostek:416</t>
  </si>
  <si>
    <t>pro novou komunikaci:692,8</t>
  </si>
  <si>
    <t>pro parkovací stání:0</t>
  </si>
  <si>
    <t>pro plochy z žul.kostek:643,5</t>
  </si>
  <si>
    <t>pro novou komunikaci:871,7+77,5</t>
  </si>
  <si>
    <t>113151214R00</t>
  </si>
  <si>
    <t xml:space="preserve">Fréz.živič.krytu nad 500 m2, bez překážek, tl.5 cm </t>
  </si>
  <si>
    <t>nový chodník v místě stáv.komunik.:1,7+370</t>
  </si>
  <si>
    <t>113202111R00</t>
  </si>
  <si>
    <t xml:space="preserve">Vytrhání obrub z krajníků nebo obrubníků stojatých </t>
  </si>
  <si>
    <t>m</t>
  </si>
  <si>
    <t>Kavánova:280</t>
  </si>
  <si>
    <t>Mánesova:384</t>
  </si>
  <si>
    <t>Rabasova+Kubínova:49</t>
  </si>
  <si>
    <t>Středové chodníky:411</t>
  </si>
  <si>
    <t>122202201R00</t>
  </si>
  <si>
    <t xml:space="preserve">Odkopávky pro silnice v hor. 3 do 100 m3 </t>
  </si>
  <si>
    <t>m3</t>
  </si>
  <si>
    <t>Kavánova:101*0,49</t>
  </si>
  <si>
    <t>Mánesova:0</t>
  </si>
  <si>
    <t>Rabasova+Kubínova:0</t>
  </si>
  <si>
    <t>Středové chodníky:101*0,25</t>
  </si>
  <si>
    <t>122202209R00</t>
  </si>
  <si>
    <t xml:space="preserve">Příplatek za lepivost - odkop. pro silnice v hor.3 </t>
  </si>
  <si>
    <t>lepivost 20%:74,74*0,2</t>
  </si>
  <si>
    <t>162201102R00</t>
  </si>
  <si>
    <t xml:space="preserve">Vodorovné přemístění výkopku z hor.1-4 do 50 m </t>
  </si>
  <si>
    <t>pro dosyp krajnic tam a zpět:31,0125*2</t>
  </si>
  <si>
    <t>162601102R00</t>
  </si>
  <si>
    <t xml:space="preserve">Vodorovné přemístění výkopku z hor.1-4 </t>
  </si>
  <si>
    <t>-vzdálenost odvozu dle nabídky zhotovitele</t>
  </si>
  <si>
    <t>výkop:74,74</t>
  </si>
  <si>
    <t>drn:526*0,1</t>
  </si>
  <si>
    <t>odpočet krajnice:-31,0125</t>
  </si>
  <si>
    <t>167101101R00</t>
  </si>
  <si>
    <t xml:space="preserve">Nakládání výkopku z hor.1-4 v množství do 100 m3 </t>
  </si>
  <si>
    <t>Výměra dle výpisu výměr z projektu:</t>
  </si>
  <si>
    <t>dosyp za silničními obrubníky:,2*,25*(155+237+28)</t>
  </si>
  <si>
    <t>dosyp za chodníkovými obrubníky:,15*,15*(10+22+413)</t>
  </si>
  <si>
    <t>171201201R00</t>
  </si>
  <si>
    <t xml:space="preserve">Uložení sypaniny na skl.-modelace na výšku přes 2m </t>
  </si>
  <si>
    <t>180402112R00</t>
  </si>
  <si>
    <t xml:space="preserve">Založení trávníku parkového výsevem svah do 1:2 </t>
  </si>
  <si>
    <t>181101101R00</t>
  </si>
  <si>
    <t xml:space="preserve">Úprava pláně v zářezech v hor. 1-4, bez zhutnění </t>
  </si>
  <si>
    <t>181101102R00</t>
  </si>
  <si>
    <t xml:space="preserve">Úprava pláně v hor. 1-4, se zhutněním </t>
  </si>
  <si>
    <t>Kavánova:635</t>
  </si>
  <si>
    <t>Mánesova:871,7</t>
  </si>
  <si>
    <t>pod nájezdové obrubníky:102*0,15</t>
  </si>
  <si>
    <t>pod silniční a přechodové obrubníky:</t>
  </si>
  <si>
    <t>silniční:(155+237+28)*0,35</t>
  </si>
  <si>
    <t>přechodové:(27*2+24*2+2*2)*0,30</t>
  </si>
  <si>
    <t>pod dlažbu:</t>
  </si>
  <si>
    <t>Kavánova:517</t>
  </si>
  <si>
    <t>Mánesova:643,5</t>
  </si>
  <si>
    <t>jednořádek:0</t>
  </si>
  <si>
    <t>dvojřádek:(170+222)*0,42</t>
  </si>
  <si>
    <t>Rabasova+Kubínova:271</t>
  </si>
  <si>
    <t>Středové chodníky:1,7+454</t>
  </si>
  <si>
    <t>zhutnění stávajícího podkladu pod dlažbu:</t>
  </si>
  <si>
    <t>nový chodník v místě stáv.komunik.:</t>
  </si>
  <si>
    <t>Kavánova:2,6+21</t>
  </si>
  <si>
    <t>Mánesova:3,4+34</t>
  </si>
  <si>
    <t>pod chodníkový obrubník:(10+22+413)*0,3</t>
  </si>
  <si>
    <t>182001112R00</t>
  </si>
  <si>
    <t xml:space="preserve">Plošná úprava terénu, nerovnosti do 10 cm svah 1:2 </t>
  </si>
  <si>
    <t>182301121R00</t>
  </si>
  <si>
    <t xml:space="preserve">Rozprostření ornice, svah, tl. do 10 cm, do 500 m2 </t>
  </si>
  <si>
    <t>184801121R00</t>
  </si>
  <si>
    <t xml:space="preserve">Ošetřování vysazených rostlin soliterních,v rovině </t>
  </si>
  <si>
    <t>kus</t>
  </si>
  <si>
    <t>Kavánova-výsadba živého plotu:17*2</t>
  </si>
  <si>
    <t>185803112R00</t>
  </si>
  <si>
    <t xml:space="preserve">Ošetření trávníku na svahu 1:2 </t>
  </si>
  <si>
    <t>199000002R00</t>
  </si>
  <si>
    <t xml:space="preserve">Poplatek za skládku horniny 1- 4 </t>
  </si>
  <si>
    <t>111200001RA0</t>
  </si>
  <si>
    <t xml:space="preserve">Odstranění křovin a stromů do 100 mm, spálení </t>
  </si>
  <si>
    <t>Kavánova-odstranění živého plotu:17*2</t>
  </si>
  <si>
    <t>184101111RA0</t>
  </si>
  <si>
    <t xml:space="preserve">Výsadba keře prostokoř. v rovině, výšky do 50 cm </t>
  </si>
  <si>
    <t>Hloubení jamek pro vysazování rostlin v hornině 1 až 4 bez výměny půdy, s případným naložením přebytečných výkopků na dopravní prostředek, s odvozem na vzdálenost do 20 km a se složením. Výsadba keře bez balu do předem vyhloubené jamky se zalitím.</t>
  </si>
  <si>
    <t>184201114RAB</t>
  </si>
  <si>
    <t xml:space="preserve">Výsadba stromu s balem, v rovině, výšky do 200 cm </t>
  </si>
  <si>
    <t>Hloubení jamek v hornině 1 až 4 bez výměny půdy, s případným naložením přebytečných výkopků na dopravní prostředek, s odvozem na vzdálenost do 20 km a se složením. Výsadba stromu s balem včetně dodávky stromu se zalitím . Dovoz vody. Ukotvení dřeviny třemi a více kůly, s ochranou proti poškození v místě vzepření. Osazení kůlů k dřevině s uvázáním. Dodávka kůlů, příček a motouzu.</t>
  </si>
  <si>
    <t>Středové chodníky:1</t>
  </si>
  <si>
    <t>1R02</t>
  </si>
  <si>
    <t>Přehutnění na 30 MPa, nejméně na 100% PS při nesplnění nutná úprava pláně</t>
  </si>
  <si>
    <t>00572420</t>
  </si>
  <si>
    <t>Směs travní parková okrasná</t>
  </si>
  <si>
    <t>kg</t>
  </si>
  <si>
    <t>Výměra dle výpisu výměr z projektu-odměřeno z CAD:526*0,05*1,05</t>
  </si>
  <si>
    <t>02651279</t>
  </si>
  <si>
    <t>Habr - Carpinus betulus  50-70 cm</t>
  </si>
  <si>
    <t>Druh dřeviny pro živý plot dodat dle dohod v průběhu realizace.</t>
  </si>
  <si>
    <t>Kavánova-výsadba živého plotu:17*2*1,05</t>
  </si>
  <si>
    <t>10364200</t>
  </si>
  <si>
    <t>Ornice pro pozemkové úpravy -úprava, naložení dovoz</t>
  </si>
  <si>
    <t>Výměra dle výpisu výměr z projektu-odměřeno z CAD:526*0,1</t>
  </si>
  <si>
    <t>2</t>
  </si>
  <si>
    <t>Základy,zvláštní zakládání</t>
  </si>
  <si>
    <t>2 Základy,zvláštní zakládání</t>
  </si>
  <si>
    <t>212752112R00</t>
  </si>
  <si>
    <t xml:space="preserve">Trativody z drenážních trubek, lože, DN 100 mm </t>
  </si>
  <si>
    <t>Odvodnění nepropustné vrstvy z PVC trubky 100mm s výplní drceným kamenivem 4/8.</t>
  </si>
  <si>
    <t>Začátek provozního součtu</t>
  </si>
  <si>
    <t>dvojřádek:(170+222)/3</t>
  </si>
  <si>
    <t>Konec provozního součtu</t>
  </si>
  <si>
    <t>130,667*0,17</t>
  </si>
  <si>
    <t>275261111R00</t>
  </si>
  <si>
    <t xml:space="preserve">Osazování bloků základových patek pro značky </t>
  </si>
  <si>
    <t>Kavánova:1</t>
  </si>
  <si>
    <t>Mánesova:1+1</t>
  </si>
  <si>
    <t>289970111V00</t>
  </si>
  <si>
    <t xml:space="preserve">Geosyntetikum </t>
  </si>
  <si>
    <t>Pro odvodnění stmelené vrstvy.</t>
  </si>
  <si>
    <t>131*0,3*0,3</t>
  </si>
  <si>
    <t>4</t>
  </si>
  <si>
    <t>Vodorovné konstrukce</t>
  </si>
  <si>
    <t>4 Vodorovné konstrukce</t>
  </si>
  <si>
    <t>451311511R00</t>
  </si>
  <si>
    <t xml:space="preserve">Podklad pod dlažbu z betonu V4 T0 B 12,5, do 10 cm </t>
  </si>
  <si>
    <t>dvojřádek:(170+222)*0,22</t>
  </si>
  <si>
    <t>5</t>
  </si>
  <si>
    <t>Komunikace</t>
  </si>
  <si>
    <t>5 Komunikace</t>
  </si>
  <si>
    <t>564831111R00</t>
  </si>
  <si>
    <t xml:space="preserve">Podklad ze štěrkodrti po zhutnění tloušťky 10 cm </t>
  </si>
  <si>
    <t>Jde o doplnění kameniva pod dlažbu dle potřeby.</t>
  </si>
  <si>
    <t>564851111R00</t>
  </si>
  <si>
    <t xml:space="preserve">Podklad ze štěrkodrti po zhutnění tloušťky 15 cm </t>
  </si>
  <si>
    <t>564861111R00</t>
  </si>
  <si>
    <t xml:space="preserve">Podklad ze štěrkodrti po zhutnění tloušťky 20 cm </t>
  </si>
  <si>
    <t>564861112R00</t>
  </si>
  <si>
    <t xml:space="preserve">Podklad ze štěrkodrti po zhutnění tloušťky 21 cm </t>
  </si>
  <si>
    <t>564861114R00</t>
  </si>
  <si>
    <t xml:space="preserve">Podklad ze štěrkodrti po zhutnění tloušťky 23 cm </t>
  </si>
  <si>
    <t>567122111R00</t>
  </si>
  <si>
    <t xml:space="preserve">Podklad z kameniva zpev.cementem KZC 1 tl.12 cm </t>
  </si>
  <si>
    <t>569903311R00</t>
  </si>
  <si>
    <t xml:space="preserve">Zřízení zemních krajnic se zhutněním </t>
  </si>
  <si>
    <t>573111111R00</t>
  </si>
  <si>
    <t xml:space="preserve">Postřik živičný infiltr., asf.emulze 0,60kg/m2 </t>
  </si>
  <si>
    <t>573211111V01</t>
  </si>
  <si>
    <t xml:space="preserve">Postřik živičný spojovací z kat.emulze do0,35kg/m2 </t>
  </si>
  <si>
    <t>577132211R00</t>
  </si>
  <si>
    <t xml:space="preserve">Beton asfalt. ACO 11, nad 3 m, 4 cm </t>
  </si>
  <si>
    <t>577142122R00</t>
  </si>
  <si>
    <t xml:space="preserve">Beton asfalt. ACL 16+ ložný, š. nad 3 m, tl. 5 cm </t>
  </si>
  <si>
    <t>591211111R00</t>
  </si>
  <si>
    <t xml:space="preserve">Kladení dlažby drobné kostky,lože z kamen.tl. 5 cm </t>
  </si>
  <si>
    <t>komunikace:517+643,5</t>
  </si>
  <si>
    <t>591241111R00</t>
  </si>
  <si>
    <t xml:space="preserve">Kladení dlažby drobné kostky, lože z MC tl. 5 cm </t>
  </si>
  <si>
    <t>dvojřádek:(170+222)*0,2</t>
  </si>
  <si>
    <t>596215020R00</t>
  </si>
  <si>
    <t xml:space="preserve">Kladení zámkové dlažby tl. 6 cm do drtě tl. 3 cm </t>
  </si>
  <si>
    <t>Kavánova:21+2,6</t>
  </si>
  <si>
    <t>596215028R00</t>
  </si>
  <si>
    <t xml:space="preserve">Příplatek za více barev dlažby tl. 6 cm, do drtě </t>
  </si>
  <si>
    <t>Kavánova:2,6</t>
  </si>
  <si>
    <t>Mánesova:3,4</t>
  </si>
  <si>
    <t>Středové chodníky:1,7</t>
  </si>
  <si>
    <t>596215029R00</t>
  </si>
  <si>
    <t xml:space="preserve">Příplatek za více tvarů dlažby tl. 6 cm, do drtě </t>
  </si>
  <si>
    <t>596215040R00</t>
  </si>
  <si>
    <t xml:space="preserve">Kladení zámkové dlažby tl. 8 cm do drtě tl. 4 cm </t>
  </si>
  <si>
    <t>58380129</t>
  </si>
  <si>
    <t>Kostka dlažební drobná 10/12 štípaná Itř. 1t=4,0m2</t>
  </si>
  <si>
    <t>T</t>
  </si>
  <si>
    <t>1238,9*1,01/4</t>
  </si>
  <si>
    <t>59245267</t>
  </si>
  <si>
    <t>Dlažba  červená pro nevidomé 20x10x6</t>
  </si>
  <si>
    <t>Kavánova:2,6*1,05</t>
  </si>
  <si>
    <t>Mánesova:3,4*1,05</t>
  </si>
  <si>
    <t>Středové chodníky:1,7*1,05</t>
  </si>
  <si>
    <t>59245300</t>
  </si>
  <si>
    <t>Dlažba přírodní  tl.8 cm</t>
  </si>
  <si>
    <t>Rabasova+Kubínova:271*1,05</t>
  </si>
  <si>
    <t>59245304</t>
  </si>
  <si>
    <t>Dlažba  přírodní 20/10cm, tl. 6cm</t>
  </si>
  <si>
    <t>Kavánova:21*1,05</t>
  </si>
  <si>
    <t>Mánesova:34*1,05</t>
  </si>
  <si>
    <t>Středové chodníky:454*1,05</t>
  </si>
  <si>
    <t>8</t>
  </si>
  <si>
    <t>Trubní vedení</t>
  </si>
  <si>
    <t>8 Trubní vedení</t>
  </si>
  <si>
    <t>899231111R00</t>
  </si>
  <si>
    <t xml:space="preserve">Výšková úprava vstupu do 20 cm-mříže </t>
  </si>
  <si>
    <t>Položka zahrnuje i úpravy kolem mříže.</t>
  </si>
  <si>
    <t>Kavánova:7</t>
  </si>
  <si>
    <t>Mánesova:8</t>
  </si>
  <si>
    <t>Rabasova+Kubínova:2</t>
  </si>
  <si>
    <t>899331111R00</t>
  </si>
  <si>
    <t xml:space="preserve">Výšková úprava vstupu do 20 cm,-poklopu </t>
  </si>
  <si>
    <t>stanovená z výkr.01 Situace a výkr.02 Příčné řezy:8</t>
  </si>
  <si>
    <t>899431111R00</t>
  </si>
  <si>
    <t xml:space="preserve">Výšková úprava do 20 cm,-krytu šoupěte </t>
  </si>
  <si>
    <t>831350012RAA</t>
  </si>
  <si>
    <t xml:space="preserve">Kanalizace z trub PVC hrdlových DN 150 </t>
  </si>
  <si>
    <t>Agregovaná položka zahrnuje i všechny související práce včetně zemních prací.</t>
  </si>
  <si>
    <t>Kavánova:23</t>
  </si>
  <si>
    <t>Mánesova:20</t>
  </si>
  <si>
    <t>Rabasova+Kubínova:7</t>
  </si>
  <si>
    <t>894410010VAA</t>
  </si>
  <si>
    <t xml:space="preserve">D+M uličních vpustí rozm.500/500mm,komplet. s mříž </t>
  </si>
  <si>
    <t>Položka zahrnuje i zemní práce  a všechny ostatní související práce.</t>
  </si>
  <si>
    <t>9</t>
  </si>
  <si>
    <t>Ostatní konstrukce, bourání</t>
  </si>
  <si>
    <t>9 Ostatní konstrukce, bourání</t>
  </si>
  <si>
    <t>917862111R00</t>
  </si>
  <si>
    <t xml:space="preserve">Osazení stojat. obrub. bet. s opěrou,lože z C16/20 </t>
  </si>
  <si>
    <t>silniční:155+237+28</t>
  </si>
  <si>
    <t>nájezdové:102</t>
  </si>
  <si>
    <t>přechodové:27*2+24*2+2*2</t>
  </si>
  <si>
    <t>chodníkové:10+22+413</t>
  </si>
  <si>
    <t>919735123V00</t>
  </si>
  <si>
    <t xml:space="preserve">Řezání bet.obrubníků </t>
  </si>
  <si>
    <t>silniční:(155+237+28)*0,25/4</t>
  </si>
  <si>
    <t>nájezdové:102*0,15/4</t>
  </si>
  <si>
    <t>chodníkové:(10+22+413)*0,25/4</t>
  </si>
  <si>
    <t>9R01</t>
  </si>
  <si>
    <t xml:space="preserve">Příplatek za napojení obrubníků na stávající konst </t>
  </si>
  <si>
    <t>59217421</t>
  </si>
  <si>
    <t>Obrubník chodníkový ABO 14-10 1000/100/250</t>
  </si>
  <si>
    <t>chodníkové:(10+22+413)*1,01</t>
  </si>
  <si>
    <t>59217460</t>
  </si>
  <si>
    <t>Obrubník silniční dvouvrstvý ABO 2-15  100x15x25cm</t>
  </si>
  <si>
    <t>silniční:(155+237+28)*1,01</t>
  </si>
  <si>
    <t>59217476</t>
  </si>
  <si>
    <t>Obrubník silniční nájezdový 1000/150/150 šedý</t>
  </si>
  <si>
    <t>nájezdové:102*1,01</t>
  </si>
  <si>
    <t>59217480</t>
  </si>
  <si>
    <t>Obrubník silniční přechodový L 1000/150/150-250</t>
  </si>
  <si>
    <t>přechodové:(27*2+24*2+2*2)*1,01/2</t>
  </si>
  <si>
    <t>59217481</t>
  </si>
  <si>
    <t>Obrubník silniční přechodový P 1000/150/150-250</t>
  </si>
  <si>
    <t>91</t>
  </si>
  <si>
    <t>Doplňující práce na komunikaci</t>
  </si>
  <si>
    <t>91 Doplňující práce na komunikaci</t>
  </si>
  <si>
    <t>914001111R00</t>
  </si>
  <si>
    <t xml:space="preserve">Osaz sloupků, montáž svislých dopr.značek </t>
  </si>
  <si>
    <t>Včetně:</t>
  </si>
  <si>
    <t>- osazení sloupků, sloupů nebo ocelových nosných konstrukcí a upevňovadel včetně   montáže,</t>
  </si>
  <si>
    <t>- výkopu jam pro sloupky s odhozem výkopku na vzdálenost do 3 m,</t>
  </si>
  <si>
    <t>- zabetonování sloupků</t>
  </si>
  <si>
    <t>914993001V00</t>
  </si>
  <si>
    <t xml:space="preserve">Demontáž  značky </t>
  </si>
  <si>
    <t>Mánesova:1</t>
  </si>
  <si>
    <t>919723212V00</t>
  </si>
  <si>
    <t xml:space="preserve">Prac. spáry řez. ,čištění, zalití asfaltem </t>
  </si>
  <si>
    <t>Pro položení obrubníků</t>
  </si>
  <si>
    <t>Kavánova:17,2</t>
  </si>
  <si>
    <t>Mánesova:38</t>
  </si>
  <si>
    <t>919731122R00</t>
  </si>
  <si>
    <t xml:space="preserve">Zarovnání styčné plochy živičné tl. do 10 cm </t>
  </si>
  <si>
    <t>919735112R00</t>
  </si>
  <si>
    <t xml:space="preserve">Řezání stávajícího živičného krytu tl. 5 - 10 cm </t>
  </si>
  <si>
    <t>Přesné zaříznutí pro položení nových obrubníků.</t>
  </si>
  <si>
    <t>R9101</t>
  </si>
  <si>
    <t xml:space="preserve">Lavička-dodávka+montáž </t>
  </si>
  <si>
    <t>Středové chodníky:2</t>
  </si>
  <si>
    <t>11162320</t>
  </si>
  <si>
    <t>Asfalt silniční</t>
  </si>
  <si>
    <t>55,2*0,001</t>
  </si>
  <si>
    <t>40445050.V</t>
  </si>
  <si>
    <t>Značka dopr inf IP 12-Vyhrazené parkoviště +symbol O1</t>
  </si>
  <si>
    <t>40445960</t>
  </si>
  <si>
    <t>Sloupek Fe 60/3 s povrchovou úpravou</t>
  </si>
  <si>
    <t>Výměra dle výpisu výměr z projektu-dl.3m:</t>
  </si>
  <si>
    <t>Mánesova:1*3</t>
  </si>
  <si>
    <t>40445962.A</t>
  </si>
  <si>
    <t>Dopravní příslušenství, patka AL 4 ks kot šroubů</t>
  </si>
  <si>
    <t>95</t>
  </si>
  <si>
    <t>Dokončovací kce na pozem.stav.</t>
  </si>
  <si>
    <t>95 Dokončovací kce na pozem.stav.</t>
  </si>
  <si>
    <t>953943121R00</t>
  </si>
  <si>
    <t xml:space="preserve">Osazení předmětů do betonu, 1 kg / kus </t>
  </si>
  <si>
    <t>Trubky pro odvodnění stmelené vrstvy.</t>
  </si>
  <si>
    <t>131</t>
  </si>
  <si>
    <t>97</t>
  </si>
  <si>
    <t>Prorážení otvorů</t>
  </si>
  <si>
    <t>97 Prorážení otvorů</t>
  </si>
  <si>
    <t>979071121R00</t>
  </si>
  <si>
    <t xml:space="preserve">Očištění vybour. kostek drobných s výplní kam. těž </t>
  </si>
  <si>
    <t>99</t>
  </si>
  <si>
    <t>Přesun hmot</t>
  </si>
  <si>
    <t>99 Přesun hmot</t>
  </si>
  <si>
    <t>998223011R00</t>
  </si>
  <si>
    <t xml:space="preserve">Přesun hmot, pozemní komunikace, kryt dlážděný </t>
  </si>
  <si>
    <t>t</t>
  </si>
  <si>
    <t>998225111R00</t>
  </si>
  <si>
    <t xml:space="preserve">Přesun hmot, pozemní komunikace, kryt živičný </t>
  </si>
  <si>
    <t>D96</t>
  </si>
  <si>
    <t>Přesuny suti a vybouraných hmot</t>
  </si>
  <si>
    <t>D96 Přesuny suti a vybouraných hmot</t>
  </si>
  <si>
    <t>979082315R00</t>
  </si>
  <si>
    <t xml:space="preserve">Vodorovná doprava suti a hmot po suchu do 3000 m 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</si>
  <si>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</si>
  <si>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</si>
  <si>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</si>
  <si>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>979990112R00</t>
  </si>
  <si>
    <t xml:space="preserve">Poplatek za skládku suti </t>
  </si>
  <si>
    <t>Materiál určený k recyklaci</t>
  </si>
  <si>
    <t>M21</t>
  </si>
  <si>
    <t>Elektromontáže</t>
  </si>
  <si>
    <t>M21 Elektromontáže</t>
  </si>
  <si>
    <t>21R01</t>
  </si>
  <si>
    <t xml:space="preserve">Přeložka kabelu E-ON </t>
  </si>
  <si>
    <t>Položka zahrnuje i všechny související práce včetně zemních prací, vytyčení a pod.</t>
  </si>
  <si>
    <t>Kavánova:19</t>
  </si>
  <si>
    <t>M22</t>
  </si>
  <si>
    <t>Montáž sdělovací a zabezp.tech</t>
  </si>
  <si>
    <t>M22 Montáž sdělovací a zabezp.tech</t>
  </si>
  <si>
    <t>220061163R00</t>
  </si>
  <si>
    <t xml:space="preserve">Roztažení a položení trubky HDPE podél výkopu </t>
  </si>
  <si>
    <t>Rabasova+Kubínova:45</t>
  </si>
  <si>
    <t>220061164R00</t>
  </si>
  <si>
    <t xml:space="preserve">Položení trubky HDPE do výkopu </t>
  </si>
  <si>
    <t>22R02</t>
  </si>
  <si>
    <t>Zemní a všechny související práce s položením chráničky kabelu O2</t>
  </si>
  <si>
    <t>22R01</t>
  </si>
  <si>
    <t xml:space="preserve">Dodávka chrániček AROT DN 100 dělených </t>
  </si>
  <si>
    <t>Rabasova+Kubínova:45*1,093</t>
  </si>
  <si>
    <t>Soupis stavebních prací, dodávek a služeb s výkazem výměr zahrnuje rekonstrukce ulic Kavánova, Mánesova, Rabasova, Kubínova a středových chodníků., je zpracován rozpočtářkým programem s datovou základnou firmy RTS Brno  a je převedený do excelu, který je všeobecně přístupný. Popis a číslo položek v soupisu jednoznačně vymezují druh a kvalitu prací, dodávek nebo služeb. Výkazy výměr vychází z projektové dokumentace od firmy  Ing. Leoš Pohanka, zahrnující výkresovou dokumentaci, technické zprávy a soupisy výměr, stanovených z CAD, to vše v souladu s vyhl. 499/2006 Sb. o dokumentaci staveb. Výkaz výměr, který je shodný u více položek, je uveden jednou a u dalších položek je uvedena jen celková výměra. Případné obchodní názvy v rozpočtu určují pouze technické parametry výrobků. Na stavbu je možné dodat výrobky s jakýmkoliv jiným obchodním názvem obdobných parametrů. Zpracovaný soupis stavebních prací, dodávek a služeb s výkazem výměr je sestaven plně v souladu s povinnostmi zadavatele, definovanými vyhláškou Ministerstva pro místní rozvoj č. 169/2016 Sb. Zatřídění objektu podle klasifikace stavebních děl: 2112 211211.</t>
  </si>
  <si>
    <t>ELEKTRICKÉ ROZVODY VO</t>
  </si>
  <si>
    <t xml:space="preserve">ELEKTRICKÉ ROZVODY VO </t>
  </si>
  <si>
    <t>SOUB</t>
  </si>
  <si>
    <t>V podrobnostech dle samostatného rozpočtu v příloze.</t>
  </si>
  <si>
    <t>00295841</t>
  </si>
  <si>
    <t>Soupis stavebních prací s výkazem výměr</t>
  </si>
  <si>
    <t>01 REKONSTRUKCE ULIC A CHODNÍKŮ</t>
  </si>
  <si>
    <t>REKONSTRUKCE ULIC A CHODNÍKŮ</t>
  </si>
  <si>
    <t>05 ELEKTRICKÉ ROZVODY VO</t>
  </si>
  <si>
    <t>05</t>
  </si>
  <si>
    <t>ULICE KAVÁNOVA A MÁNESOVA - 1 SOUB</t>
  </si>
  <si>
    <t>V podrobnostech dle samostatných rozpočtů v příloze.</t>
  </si>
  <si>
    <t>ROZŠÍŘENÍ UL.NOVOMĚSTSKÁ - 1 SOUB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</si>
</sst>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rgb="FF00B05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7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0" xfId="0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165" fontId="3" fillId="0" borderId="15" xfId="0" applyNumberFormat="1" applyFont="1" applyBorder="1"/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3" fillId="5" borderId="54" xfId="20" applyNumberFormat="1" applyFont="1" applyFill="1" applyBorder="1" applyAlignment="1">
      <alignment horizontal="right" wrapText="1"/>
      <protection/>
    </xf>
    <xf numFmtId="0" fontId="2" fillId="0" borderId="9" xfId="0" applyFont="1" applyBorder="1" applyAlignment="1">
      <alignment horizontal="center"/>
    </xf>
    <xf numFmtId="14" fontId="1" fillId="0" borderId="5" xfId="0" applyNumberFormat="1" applyFont="1" applyBorder="1"/>
    <xf numFmtId="0" fontId="8" fillId="0" borderId="15" xfId="20" applyFont="1" applyBorder="1" applyAlignment="1">
      <alignment horizontal="center" vertical="top"/>
      <protection/>
    </xf>
    <xf numFmtId="49" fontId="8" fillId="0" borderId="15" xfId="20" applyNumberFormat="1" applyFont="1" applyBorder="1" applyAlignment="1">
      <alignment horizontal="left" vertical="top"/>
      <protection/>
    </xf>
    <xf numFmtId="0" fontId="8" fillId="0" borderId="4" xfId="20" applyFont="1" applyBorder="1" applyAlignment="1">
      <alignment vertical="top" wrapText="1"/>
      <protection/>
    </xf>
    <xf numFmtId="49" fontId="8" fillId="0" borderId="0" xfId="20" applyNumberFormat="1" applyFont="1" applyBorder="1" applyAlignment="1">
      <alignment horizontal="center" shrinkToFit="1"/>
      <protection/>
    </xf>
    <xf numFmtId="4" fontId="8" fillId="0" borderId="5" xfId="20" applyNumberFormat="1" applyFont="1" applyBorder="1">
      <alignment/>
      <protection/>
    </xf>
    <xf numFmtId="168" fontId="8" fillId="0" borderId="0" xfId="20" applyNumberFormat="1" applyFont="1" applyBorder="1">
      <alignment/>
      <protection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0" fontId="9" fillId="0" borderId="0" xfId="20" applyFont="1" applyAlignment="1">
      <alignment horizontal="center"/>
      <protection/>
    </xf>
    <xf numFmtId="49" fontId="1" fillId="0" borderId="59" xfId="20" applyNumberFormat="1" applyFont="1" applyBorder="1" applyAlignment="1">
      <alignment horizontal="center"/>
      <protection/>
    </xf>
    <xf numFmtId="0" fontId="1" fillId="0" borderId="6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2" xfId="20" applyFont="1" applyBorder="1" applyAlignment="1">
      <alignment horizontal="center" shrinkToFit="1"/>
      <protection/>
    </xf>
    <xf numFmtId="49" fontId="16" fillId="5" borderId="63" xfId="20" applyNumberFormat="1" applyFont="1" applyFill="1" applyBorder="1" applyAlignment="1">
      <alignment horizontal="left" wrapText="1"/>
      <protection/>
    </xf>
    <xf numFmtId="49" fontId="17" fillId="0" borderId="64" xfId="0" applyNumberFormat="1" applyFont="1" applyBorder="1" applyAlignment="1">
      <alignment horizontal="left" wrapText="1"/>
    </xf>
    <xf numFmtId="49" fontId="13" fillId="5" borderId="63" xfId="20" applyNumberFormat="1" applyFont="1" applyFill="1" applyBorder="1" applyAlignment="1">
      <alignment horizontal="left" wrapText="1"/>
      <protection/>
    </xf>
    <xf numFmtId="0" fontId="7" fillId="2" borderId="14" xfId="0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right" vertical="center"/>
    </xf>
    <xf numFmtId="164" fontId="3" fillId="0" borderId="7" xfId="0" applyNumberFormat="1" applyFont="1" applyBorder="1"/>
    <xf numFmtId="164" fontId="3" fillId="0" borderId="0" xfId="0" applyNumberFormat="1" applyFont="1" applyBorder="1"/>
    <xf numFmtId="3" fontId="4" fillId="0" borderId="19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65" xfId="0" applyNumberFormat="1" applyFont="1" applyBorder="1" applyAlignment="1">
      <alignment horizontal="right" vertical="center"/>
    </xf>
    <xf numFmtId="3" fontId="4" fillId="6" borderId="11" xfId="0" applyNumberFormat="1" applyFont="1" applyFill="1" applyBorder="1" applyAlignment="1">
      <alignment horizontal="right" vertical="center"/>
    </xf>
    <xf numFmtId="3" fontId="4" fillId="6" borderId="49" xfId="0" applyNumberFormat="1" applyFont="1" applyFill="1" applyBorder="1" applyAlignment="1">
      <alignment horizontal="right" vertical="center"/>
    </xf>
    <xf numFmtId="4" fontId="21" fillId="0" borderId="0" xfId="20" applyNumberFormat="1" applyFont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6"/>
  <sheetViews>
    <sheetView showGridLines="0" zoomScaleSheetLayoutView="75" workbookViewId="0" topLeftCell="B25">
      <selection activeCell="H38" sqref="H38"/>
    </sheetView>
  </sheetViews>
  <sheetFormatPr defaultColWidth="9.1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518</v>
      </c>
      <c r="E2" s="5"/>
      <c r="F2" s="4"/>
      <c r="G2" s="6"/>
      <c r="H2" s="7" t="s">
        <v>0</v>
      </c>
      <c r="I2" s="8">
        <f ca="1">TODAY()</f>
        <v>42872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90</v>
      </c>
      <c r="E5" s="13" t="s">
        <v>91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151</v>
      </c>
      <c r="H7" s="18" t="s">
        <v>4</v>
      </c>
      <c r="I7" s="2" t="s">
        <v>517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/>
      <c r="E19" s="31"/>
      <c r="F19" s="32"/>
      <c r="G19" s="33"/>
      <c r="H19" s="33"/>
      <c r="I19" s="328">
        <f>ROUND(G31,0)</f>
        <v>0</v>
      </c>
      <c r="J19" s="329"/>
      <c r="K19" s="34"/>
    </row>
    <row r="20" spans="2:11" ht="12.75">
      <c r="B20" s="28" t="s">
        <v>13</v>
      </c>
      <c r="C20" s="29"/>
      <c r="D20" s="30"/>
      <c r="E20" s="31"/>
      <c r="F20" s="35"/>
      <c r="G20" s="36"/>
      <c r="H20" s="36"/>
      <c r="I20" s="330">
        <f>ROUND(I19*D20/100,0)</f>
        <v>0</v>
      </c>
      <c r="J20" s="331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30">
        <f>ROUND(H31,0)</f>
        <v>0</v>
      </c>
      <c r="J21" s="331"/>
      <c r="K21" s="34"/>
    </row>
    <row r="22" spans="2:11" ht="13.8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32">
        <f>ROUND(I21*D21/100,0)</f>
        <v>0</v>
      </c>
      <c r="J22" s="333"/>
      <c r="K22" s="34"/>
    </row>
    <row r="23" spans="2:11" ht="16.2" thickBot="1">
      <c r="B23" s="39" t="s">
        <v>14</v>
      </c>
      <c r="C23" s="40"/>
      <c r="D23" s="40"/>
      <c r="E23" s="41"/>
      <c r="F23" s="42"/>
      <c r="G23" s="43"/>
      <c r="H23" s="43"/>
      <c r="I23" s="334">
        <f>SUM(I19:I22)</f>
        <v>0</v>
      </c>
      <c r="J23" s="33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93</v>
      </c>
      <c r="C30" s="53" t="s">
        <v>94</v>
      </c>
      <c r="D30" s="54"/>
      <c r="E30" s="55"/>
      <c r="F30" s="56">
        <f>G30+H30+I30</f>
        <v>0</v>
      </c>
      <c r="G30" s="57">
        <v>0</v>
      </c>
      <c r="H30" s="58">
        <f>H41</f>
        <v>0</v>
      </c>
      <c r="I30" s="58">
        <f aca="true" t="shared" si="0" ref="I30">(G30*SazbaDPH1)/100+(H30*SazbaDPH2)/100</f>
        <v>0</v>
      </c>
      <c r="J30" s="77" t="str">
        <f aca="true" t="shared" si="1" ref="J30">IF(CelkemObjekty=0,"",F30/CelkemObjekty*100)</f>
        <v/>
      </c>
    </row>
    <row r="31" spans="2:10" ht="17.25" customHeight="1">
      <c r="B31" s="63" t="s">
        <v>19</v>
      </c>
      <c r="C31" s="64"/>
      <c r="D31" s="65"/>
      <c r="E31" s="66"/>
      <c r="F31" s="67">
        <f>SUM(F30:F30)</f>
        <v>0</v>
      </c>
      <c r="G31" s="67">
        <f>SUM(G30:G30)</f>
        <v>0</v>
      </c>
      <c r="H31" s="67">
        <f>SUM(H30:H30)</f>
        <v>0</v>
      </c>
      <c r="I31" s="67">
        <f>SUM(I30:I30)</f>
        <v>0</v>
      </c>
      <c r="J31" s="68" t="str">
        <f aca="true" t="shared" si="2" ref="J31">IF(CelkemObjekty=0,"",F31/CelkemObjekty*100)</f>
        <v/>
      </c>
    </row>
    <row r="32" spans="2:11" ht="12.75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 ht="7.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 ht="17.4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69"/>
    </row>
    <row r="36" ht="12.75">
      <c r="K36" s="69"/>
    </row>
    <row r="37" spans="2:10" ht="26.4">
      <c r="B37" s="70" t="s">
        <v>21</v>
      </c>
      <c r="C37" s="71" t="s">
        <v>22</v>
      </c>
      <c r="D37" s="48"/>
      <c r="E37" s="49"/>
      <c r="F37" s="323" t="s">
        <v>17</v>
      </c>
      <c r="G37" s="51" t="str">
        <f>CONCATENATE("Základ DPH ",SazbaDPH1," %")</f>
        <v>Základ DPH 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0" ht="12.75">
      <c r="B38" s="72" t="s">
        <v>93</v>
      </c>
      <c r="C38" s="73" t="s">
        <v>153</v>
      </c>
      <c r="D38" s="54"/>
      <c r="E38" s="325"/>
      <c r="F38" s="56">
        <f>G38+H38+I38</f>
        <v>0</v>
      </c>
      <c r="G38" s="57">
        <f>'SO 01 00 KL'!F32</f>
        <v>0</v>
      </c>
      <c r="H38" s="58">
        <f>'SO 01 00 KL'!F30</f>
        <v>0</v>
      </c>
      <c r="I38" s="61">
        <f aca="true" t="shared" si="3" ref="I38:I40">(G38*SazbaDPH1)/100+(H38*SazbaDPH2)/100</f>
        <v>0</v>
      </c>
      <c r="J38" s="77" t="str">
        <f aca="true" t="shared" si="4" ref="J38:J40">IF(CelkemObjekty=0,"",F38/CelkemObjekty*100)</f>
        <v/>
      </c>
    </row>
    <row r="39" spans="2:10" ht="12.75">
      <c r="B39" s="74" t="s">
        <v>93</v>
      </c>
      <c r="C39" s="75" t="s">
        <v>519</v>
      </c>
      <c r="D39" s="59"/>
      <c r="E39" s="326"/>
      <c r="F39" s="60">
        <f>G39+H39+I39</f>
        <v>0</v>
      </c>
      <c r="G39" s="61">
        <f>'SO 01 01 KL'!F32</f>
        <v>0</v>
      </c>
      <c r="H39" s="62">
        <f>'SO 01 01 KL'!F30</f>
        <v>0</v>
      </c>
      <c r="I39" s="61">
        <f t="shared" si="3"/>
        <v>0</v>
      </c>
      <c r="J39" s="77" t="str">
        <f t="shared" si="4"/>
        <v/>
      </c>
    </row>
    <row r="40" spans="2:10" ht="12.75">
      <c r="B40" s="74" t="s">
        <v>93</v>
      </c>
      <c r="C40" s="75" t="s">
        <v>521</v>
      </c>
      <c r="D40" s="59"/>
      <c r="E40" s="326"/>
      <c r="F40" s="327">
        <f>G40+H40+I40</f>
        <v>0</v>
      </c>
      <c r="G40" s="61">
        <f>'SO 01 SO 05 KL'!F32</f>
        <v>0</v>
      </c>
      <c r="H40" s="62">
        <f>'SO 01 SO 05 KL'!F30</f>
        <v>0</v>
      </c>
      <c r="I40" s="61">
        <f t="shared" si="3"/>
        <v>0</v>
      </c>
      <c r="J40" s="77" t="str">
        <f t="shared" si="4"/>
        <v/>
      </c>
    </row>
    <row r="41" spans="2:10" ht="12.75">
      <c r="B41" s="63" t="s">
        <v>19</v>
      </c>
      <c r="C41" s="64"/>
      <c r="D41" s="65"/>
      <c r="E41" s="66"/>
      <c r="F41" s="324">
        <f>SUM(F38:F40)</f>
        <v>0</v>
      </c>
      <c r="G41" s="76">
        <f>SUM(G38:G40)</f>
        <v>0</v>
      </c>
      <c r="H41" s="67">
        <f>SUM(H38:H40)</f>
        <v>0</v>
      </c>
      <c r="I41" s="76">
        <f>SUM(I38:I40)</f>
        <v>0</v>
      </c>
      <c r="J41" s="68" t="str">
        <f aca="true" t="shared" si="5" ref="J41">IF(CelkemObjekty=0,"",F41/CelkemObjekty*100)</f>
        <v/>
      </c>
    </row>
    <row r="42" ht="9" customHeight="1"/>
    <row r="43" ht="6" customHeight="1"/>
    <row r="44" ht="3" customHeight="1"/>
    <row r="45" ht="6.75" customHeight="1"/>
    <row r="46" spans="9:10" ht="12.75">
      <c r="I46" s="1"/>
      <c r="J46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5"/>
  <sheetViews>
    <sheetView showGridLines="0" showZeros="0" tabSelected="1" zoomScaleSheetLayoutView="100" workbookViewId="0" topLeftCell="A1">
      <selection activeCell="G8" sqref="G8"/>
    </sheetView>
  </sheetViews>
  <sheetFormatPr defaultColWidth="9.125" defaultRowHeight="12.75"/>
  <cols>
    <col min="1" max="1" width="4.50390625" style="217" customWidth="1"/>
    <col min="2" max="2" width="11.50390625" style="217" customWidth="1"/>
    <col min="3" max="3" width="40.50390625" style="217" customWidth="1"/>
    <col min="4" max="4" width="5.50390625" style="217" customWidth="1"/>
    <col min="5" max="5" width="8.50390625" style="227" customWidth="1"/>
    <col min="6" max="6" width="9.875" style="217" customWidth="1"/>
    <col min="7" max="7" width="13.875" style="217" customWidth="1"/>
    <col min="8" max="8" width="11.625" style="217" hidden="1" customWidth="1"/>
    <col min="9" max="9" width="11.50390625" style="217" hidden="1" customWidth="1"/>
    <col min="10" max="10" width="11.00390625" style="217" hidden="1" customWidth="1"/>
    <col min="11" max="11" width="10.50390625" style="217" hidden="1" customWidth="1"/>
    <col min="12" max="12" width="75.50390625" style="217" customWidth="1"/>
    <col min="13" max="13" width="45.375" style="217" customWidth="1"/>
    <col min="14" max="16384" width="9.125" style="217" customWidth="1"/>
  </cols>
  <sheetData>
    <row r="1" spans="1:7" ht="15.6">
      <c r="A1" s="315" t="s">
        <v>518</v>
      </c>
      <c r="B1" s="315"/>
      <c r="C1" s="315"/>
      <c r="D1" s="315"/>
      <c r="E1" s="315"/>
      <c r="F1" s="315"/>
      <c r="G1" s="315"/>
    </row>
    <row r="2" spans="2:7" ht="14.25" customHeight="1" thickBot="1">
      <c r="B2" s="218"/>
      <c r="C2" s="219"/>
      <c r="D2" s="219"/>
      <c r="E2" s="220"/>
      <c r="F2" s="219"/>
      <c r="G2" s="219"/>
    </row>
    <row r="3" spans="1:7" ht="13.8" thickTop="1">
      <c r="A3" s="303" t="s">
        <v>2</v>
      </c>
      <c r="B3" s="304"/>
      <c r="C3" s="171" t="s">
        <v>92</v>
      </c>
      <c r="D3" s="221"/>
      <c r="E3" s="222" t="s">
        <v>73</v>
      </c>
      <c r="F3" s="223" t="str">
        <f>'SO 01 SO 05 Rek'!H1</f>
        <v>05</v>
      </c>
      <c r="G3" s="224"/>
    </row>
    <row r="4" spans="1:7" ht="13.8" thickBot="1">
      <c r="A4" s="316" t="s">
        <v>69</v>
      </c>
      <c r="B4" s="306"/>
      <c r="C4" s="177" t="s">
        <v>95</v>
      </c>
      <c r="D4" s="225"/>
      <c r="E4" s="317" t="str">
        <f>'SO 01 SO 05 Rek'!G2</f>
        <v>ELEKTRICKÉ ROZVODY VO</v>
      </c>
      <c r="F4" s="318"/>
      <c r="G4" s="319"/>
    </row>
    <row r="5" spans="1:7" ht="13.8" thickTop="1">
      <c r="A5" s="226"/>
      <c r="G5" s="228"/>
    </row>
    <row r="6" spans="1:11" ht="27" customHeight="1">
      <c r="A6" s="229" t="s">
        <v>74</v>
      </c>
      <c r="B6" s="230" t="s">
        <v>75</v>
      </c>
      <c r="C6" s="230" t="s">
        <v>76</v>
      </c>
      <c r="D6" s="230" t="s">
        <v>77</v>
      </c>
      <c r="E6" s="231" t="s">
        <v>78</v>
      </c>
      <c r="F6" s="230" t="s">
        <v>79</v>
      </c>
      <c r="G6" s="232" t="s">
        <v>80</v>
      </c>
      <c r="H6" s="233" t="s">
        <v>81</v>
      </c>
      <c r="I6" s="233" t="s">
        <v>82</v>
      </c>
      <c r="J6" s="233" t="s">
        <v>83</v>
      </c>
      <c r="K6" s="233" t="s">
        <v>84</v>
      </c>
    </row>
    <row r="7" spans="1:15" ht="12.75">
      <c r="A7" s="234" t="s">
        <v>85</v>
      </c>
      <c r="B7" s="235" t="s">
        <v>492</v>
      </c>
      <c r="C7" s="236" t="s">
        <v>493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495</v>
      </c>
      <c r="C8" s="247" t="s">
        <v>514</v>
      </c>
      <c r="D8" s="248" t="s">
        <v>515</v>
      </c>
      <c r="E8" s="249">
        <v>1</v>
      </c>
      <c r="F8" s="249">
        <f>F9+F10</f>
        <v>0</v>
      </c>
      <c r="G8" s="250">
        <f>E8*F8</f>
        <v>0</v>
      </c>
      <c r="H8" s="251">
        <v>0</v>
      </c>
      <c r="I8" s="252">
        <f>E8*H8</f>
        <v>0</v>
      </c>
      <c r="J8" s="251"/>
      <c r="K8" s="252">
        <f>E8*J8</f>
        <v>0</v>
      </c>
      <c r="O8" s="244">
        <v>2</v>
      </c>
      <c r="AA8" s="217">
        <v>12</v>
      </c>
      <c r="AB8" s="217">
        <v>0</v>
      </c>
      <c r="AC8" s="217">
        <v>1</v>
      </c>
      <c r="AZ8" s="217">
        <v>4</v>
      </c>
      <c r="BA8" s="217">
        <f>IF(AZ8=1,G8,0)</f>
        <v>0</v>
      </c>
      <c r="BB8" s="217">
        <f>IF(AZ8=2,G8,0)</f>
        <v>0</v>
      </c>
      <c r="BC8" s="217">
        <f>IF(AZ8=3,G8,0)</f>
        <v>0</v>
      </c>
      <c r="BD8" s="217">
        <f>IF(AZ8=4,G8,0)</f>
        <v>0</v>
      </c>
      <c r="BE8" s="217">
        <f>IF(AZ8=5,G8,0)</f>
        <v>0</v>
      </c>
      <c r="CA8" s="244">
        <v>12</v>
      </c>
      <c r="CB8" s="244">
        <v>0</v>
      </c>
    </row>
    <row r="9" spans="1:80" ht="12.75">
      <c r="A9" s="286"/>
      <c r="B9" s="287"/>
      <c r="C9" s="288" t="s">
        <v>523</v>
      </c>
      <c r="D9" s="289"/>
      <c r="E9" s="336">
        <v>1</v>
      </c>
      <c r="F9" s="336">
        <v>0</v>
      </c>
      <c r="G9" s="290"/>
      <c r="H9" s="291"/>
      <c r="I9" s="290"/>
      <c r="J9" s="291"/>
      <c r="K9" s="290"/>
      <c r="O9" s="244"/>
      <c r="CA9" s="244"/>
      <c r="CB9" s="244"/>
    </row>
    <row r="10" spans="1:80" ht="12.75">
      <c r="A10" s="286"/>
      <c r="B10" s="287"/>
      <c r="C10" s="288" t="s">
        <v>525</v>
      </c>
      <c r="D10" s="289"/>
      <c r="E10" s="336">
        <v>1</v>
      </c>
      <c r="F10" s="336">
        <v>0</v>
      </c>
      <c r="G10" s="290"/>
      <c r="H10" s="291"/>
      <c r="I10" s="290"/>
      <c r="J10" s="291"/>
      <c r="K10" s="290"/>
      <c r="O10" s="244"/>
      <c r="CA10" s="244"/>
      <c r="CB10" s="244"/>
    </row>
    <row r="11" spans="1:15" ht="12.75">
      <c r="A11" s="253"/>
      <c r="B11" s="254"/>
      <c r="C11" s="312" t="s">
        <v>524</v>
      </c>
      <c r="D11" s="313"/>
      <c r="E11" s="313"/>
      <c r="F11" s="313"/>
      <c r="G11" s="314"/>
      <c r="I11" s="255"/>
      <c r="K11" s="255"/>
      <c r="L11" s="256" t="s">
        <v>516</v>
      </c>
      <c r="O11" s="244">
        <v>3</v>
      </c>
    </row>
    <row r="12" spans="1:57" ht="12.75">
      <c r="A12" s="263"/>
      <c r="B12" s="264" t="s">
        <v>89</v>
      </c>
      <c r="C12" s="265" t="s">
        <v>494</v>
      </c>
      <c r="D12" s="266"/>
      <c r="E12" s="267"/>
      <c r="F12" s="268"/>
      <c r="G12" s="269">
        <f>SUM(G7:G11)</f>
        <v>0</v>
      </c>
      <c r="H12" s="270"/>
      <c r="I12" s="271">
        <f>SUM(I7:I11)</f>
        <v>0</v>
      </c>
      <c r="J12" s="270"/>
      <c r="K12" s="271">
        <f>SUM(K7:K11)</f>
        <v>0</v>
      </c>
      <c r="O12" s="244">
        <v>4</v>
      </c>
      <c r="BA12" s="272">
        <f>SUM(BA7:BA11)</f>
        <v>0</v>
      </c>
      <c r="BB12" s="272">
        <f>SUM(BB7:BB11)</f>
        <v>0</v>
      </c>
      <c r="BC12" s="272">
        <f>SUM(BC7:BC11)</f>
        <v>0</v>
      </c>
      <c r="BD12" s="272">
        <f>SUM(BD7:BD11)</f>
        <v>0</v>
      </c>
      <c r="BE12" s="272">
        <f>SUM(BE7:BE11)</f>
        <v>0</v>
      </c>
    </row>
    <row r="13" ht="12.75">
      <c r="E13" s="217"/>
    </row>
    <row r="14" ht="12.75">
      <c r="E14" s="217"/>
    </row>
    <row r="15" ht="12.75">
      <c r="E15" s="217"/>
    </row>
    <row r="16" ht="12.75">
      <c r="E16" s="217"/>
    </row>
    <row r="17" ht="12.75">
      <c r="E17" s="217"/>
    </row>
    <row r="18" ht="12.75">
      <c r="E18" s="217"/>
    </row>
    <row r="19" ht="12.75">
      <c r="E19" s="217"/>
    </row>
    <row r="20" ht="12.75">
      <c r="E20" s="217"/>
    </row>
    <row r="21" ht="12.75">
      <c r="E21" s="217"/>
    </row>
    <row r="22" ht="12.75">
      <c r="E22" s="217"/>
    </row>
    <row r="23" ht="12.75">
      <c r="E23" s="217"/>
    </row>
    <row r="24" ht="12.75">
      <c r="E24" s="217"/>
    </row>
    <row r="25" ht="12.75">
      <c r="E25" s="217"/>
    </row>
    <row r="26" ht="12.75">
      <c r="E26" s="217"/>
    </row>
    <row r="27" ht="12.75">
      <c r="E27" s="217"/>
    </row>
    <row r="28" ht="12.75">
      <c r="E28" s="217"/>
    </row>
    <row r="29" ht="12.75">
      <c r="E29" s="217"/>
    </row>
    <row r="30" ht="12.75">
      <c r="E30" s="217"/>
    </row>
    <row r="31" ht="12.75">
      <c r="E31" s="217"/>
    </row>
    <row r="32" ht="12.75">
      <c r="E32" s="217"/>
    </row>
    <row r="33" ht="12.75">
      <c r="E33" s="217"/>
    </row>
    <row r="34" ht="12.75">
      <c r="E34" s="217"/>
    </row>
    <row r="35" ht="12.75">
      <c r="E35" s="217"/>
    </row>
    <row r="36" spans="1:7" ht="12.75">
      <c r="A36" s="262"/>
      <c r="B36" s="262"/>
      <c r="C36" s="262"/>
      <c r="D36" s="262"/>
      <c r="E36" s="262"/>
      <c r="F36" s="262"/>
      <c r="G36" s="262"/>
    </row>
    <row r="37" spans="1:7" ht="12.75">
      <c r="A37" s="262"/>
      <c r="B37" s="262"/>
      <c r="C37" s="262"/>
      <c r="D37" s="262"/>
      <c r="E37" s="262"/>
      <c r="F37" s="262"/>
      <c r="G37" s="262"/>
    </row>
    <row r="38" spans="1:7" ht="12.75">
      <c r="A38" s="262"/>
      <c r="B38" s="262"/>
      <c r="C38" s="262"/>
      <c r="D38" s="262"/>
      <c r="E38" s="262"/>
      <c r="F38" s="262"/>
      <c r="G38" s="262"/>
    </row>
    <row r="39" spans="1:7" ht="12.75">
      <c r="A39" s="262"/>
      <c r="B39" s="262"/>
      <c r="C39" s="262"/>
      <c r="D39" s="262"/>
      <c r="E39" s="262"/>
      <c r="F39" s="262"/>
      <c r="G39" s="262"/>
    </row>
    <row r="40" ht="12.75">
      <c r="E40" s="217"/>
    </row>
    <row r="41" ht="12.75">
      <c r="E41" s="217"/>
    </row>
    <row r="42" ht="12.75">
      <c r="E42" s="217"/>
    </row>
    <row r="43" ht="12.75">
      <c r="E43" s="217"/>
    </row>
    <row r="44" ht="12.75">
      <c r="E44" s="217"/>
    </row>
    <row r="45" ht="12.75">
      <c r="E45" s="217"/>
    </row>
    <row r="46" ht="12.75">
      <c r="E46" s="217"/>
    </row>
    <row r="47" ht="12.75">
      <c r="E47" s="217"/>
    </row>
    <row r="48" ht="12.75">
      <c r="E48" s="217"/>
    </row>
    <row r="49" ht="12.75">
      <c r="E49" s="217"/>
    </row>
    <row r="50" ht="12.75">
      <c r="E50" s="217"/>
    </row>
    <row r="51" ht="12.75">
      <c r="E51" s="217"/>
    </row>
    <row r="52" ht="12.75">
      <c r="E52" s="217"/>
    </row>
    <row r="53" ht="12.75">
      <c r="E53" s="217"/>
    </row>
    <row r="54" ht="12.75">
      <c r="E54" s="217"/>
    </row>
    <row r="55" ht="12.75">
      <c r="E55" s="217"/>
    </row>
    <row r="56" ht="12.75">
      <c r="E56" s="217"/>
    </row>
    <row r="57" ht="12.75">
      <c r="E57" s="217"/>
    </row>
    <row r="58" ht="12.75">
      <c r="E58" s="217"/>
    </row>
    <row r="59" ht="12.75">
      <c r="E59" s="217"/>
    </row>
    <row r="60" ht="12.75">
      <c r="E60" s="217"/>
    </row>
    <row r="61" ht="12.75">
      <c r="E61" s="217"/>
    </row>
    <row r="62" ht="12.75">
      <c r="E62" s="217"/>
    </row>
    <row r="63" ht="12.75">
      <c r="E63" s="217"/>
    </row>
    <row r="64" ht="12.75">
      <c r="E64" s="217"/>
    </row>
    <row r="65" ht="12.75">
      <c r="E65" s="217"/>
    </row>
    <row r="66" ht="12.75">
      <c r="E66" s="217"/>
    </row>
    <row r="67" ht="12.75">
      <c r="E67" s="217"/>
    </row>
    <row r="68" ht="12.75">
      <c r="E68" s="217"/>
    </row>
    <row r="69" ht="12.75">
      <c r="E69" s="217"/>
    </row>
    <row r="70" ht="12.75">
      <c r="E70" s="217"/>
    </row>
    <row r="71" spans="1:2" ht="12.75">
      <c r="A71" s="273"/>
      <c r="B71" s="273"/>
    </row>
    <row r="72" spans="1:7" ht="12.75">
      <c r="A72" s="262"/>
      <c r="B72" s="262"/>
      <c r="C72" s="274"/>
      <c r="D72" s="274"/>
      <c r="E72" s="275"/>
      <c r="F72" s="274"/>
      <c r="G72" s="276"/>
    </row>
    <row r="73" spans="1:7" ht="12.75">
      <c r="A73" s="277"/>
      <c r="B73" s="277"/>
      <c r="C73" s="262"/>
      <c r="D73" s="262"/>
      <c r="E73" s="278"/>
      <c r="F73" s="262"/>
      <c r="G73" s="262"/>
    </row>
    <row r="74" spans="1:7" ht="12.75">
      <c r="A74" s="262"/>
      <c r="B74" s="262"/>
      <c r="C74" s="262"/>
      <c r="D74" s="262"/>
      <c r="E74" s="278"/>
      <c r="F74" s="262"/>
      <c r="G74" s="262"/>
    </row>
    <row r="75" spans="1:7" ht="12.75">
      <c r="A75" s="262"/>
      <c r="B75" s="262"/>
      <c r="C75" s="262"/>
      <c r="D75" s="262"/>
      <c r="E75" s="278"/>
      <c r="F75" s="262"/>
      <c r="G75" s="262"/>
    </row>
    <row r="76" spans="1:7" ht="12.75">
      <c r="A76" s="262"/>
      <c r="B76" s="262"/>
      <c r="C76" s="262"/>
      <c r="D76" s="262"/>
      <c r="E76" s="278"/>
      <c r="F76" s="262"/>
      <c r="G76" s="262"/>
    </row>
    <row r="77" spans="1:7" ht="12.75">
      <c r="A77" s="262"/>
      <c r="B77" s="262"/>
      <c r="C77" s="262"/>
      <c r="D77" s="262"/>
      <c r="E77" s="278"/>
      <c r="F77" s="262"/>
      <c r="G77" s="262"/>
    </row>
    <row r="78" spans="1:7" ht="12.75">
      <c r="A78" s="262"/>
      <c r="B78" s="262"/>
      <c r="C78" s="262"/>
      <c r="D78" s="262"/>
      <c r="E78" s="278"/>
      <c r="F78" s="262"/>
      <c r="G78" s="262"/>
    </row>
    <row r="79" spans="1:7" ht="12.75">
      <c r="A79" s="262"/>
      <c r="B79" s="262"/>
      <c r="C79" s="262"/>
      <c r="D79" s="262"/>
      <c r="E79" s="278"/>
      <c r="F79" s="262"/>
      <c r="G79" s="262"/>
    </row>
    <row r="80" spans="1:7" ht="12.75">
      <c r="A80" s="262"/>
      <c r="B80" s="262"/>
      <c r="C80" s="262"/>
      <c r="D80" s="262"/>
      <c r="E80" s="278"/>
      <c r="F80" s="262"/>
      <c r="G80" s="262"/>
    </row>
    <row r="81" spans="1:7" ht="12.75">
      <c r="A81" s="262"/>
      <c r="B81" s="262"/>
      <c r="C81" s="262"/>
      <c r="D81" s="262"/>
      <c r="E81" s="278"/>
      <c r="F81" s="262"/>
      <c r="G81" s="262"/>
    </row>
    <row r="82" spans="1:7" ht="12.75">
      <c r="A82" s="262"/>
      <c r="B82" s="262"/>
      <c r="C82" s="262"/>
      <c r="D82" s="262"/>
      <c r="E82" s="278"/>
      <c r="F82" s="262"/>
      <c r="G82" s="262"/>
    </row>
    <row r="83" spans="1:7" ht="12.75">
      <c r="A83" s="262"/>
      <c r="B83" s="262"/>
      <c r="C83" s="262"/>
      <c r="D83" s="262"/>
      <c r="E83" s="278"/>
      <c r="F83" s="262"/>
      <c r="G83" s="262"/>
    </row>
    <row r="84" spans="1:7" ht="12.75">
      <c r="A84" s="262"/>
      <c r="B84" s="262"/>
      <c r="C84" s="262"/>
      <c r="D84" s="262"/>
      <c r="E84" s="278"/>
      <c r="F84" s="262"/>
      <c r="G84" s="262"/>
    </row>
    <row r="85" spans="1:7" ht="12.75">
      <c r="A85" s="262"/>
      <c r="B85" s="262"/>
      <c r="C85" s="262"/>
      <c r="D85" s="262"/>
      <c r="E85" s="278"/>
      <c r="F85" s="262"/>
      <c r="G85" s="262"/>
    </row>
  </sheetData>
  <mergeCells count="5">
    <mergeCell ref="A1:G1"/>
    <mergeCell ref="A3:B3"/>
    <mergeCell ref="A4:B4"/>
    <mergeCell ref="E4:G4"/>
    <mergeCell ref="C11:G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>
      <selection activeCell="F30" sqref="F30:G30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/>
      <c r="B1" s="79"/>
      <c r="C1" s="79"/>
      <c r="D1" s="284" t="s">
        <v>518</v>
      </c>
      <c r="E1" s="79"/>
      <c r="F1" s="79"/>
      <c r="G1" s="79"/>
    </row>
    <row r="2" spans="1:7" ht="12.75" customHeight="1">
      <c r="A2" s="80" t="s">
        <v>28</v>
      </c>
      <c r="B2" s="81"/>
      <c r="C2" s="82" t="s">
        <v>96</v>
      </c>
      <c r="D2" s="82" t="s">
        <v>97</v>
      </c>
      <c r="E2" s="83"/>
      <c r="F2" s="84" t="s">
        <v>29</v>
      </c>
      <c r="G2" s="85"/>
    </row>
    <row r="3" spans="1:7" ht="3" customHeight="1" hidden="1">
      <c r="A3" s="86"/>
      <c r="B3" s="87"/>
      <c r="C3" s="88"/>
      <c r="D3" s="88"/>
      <c r="E3" s="89"/>
      <c r="F3" s="90"/>
      <c r="G3" s="91"/>
    </row>
    <row r="4" spans="1:7" ht="12" customHeight="1">
      <c r="A4" s="92" t="s">
        <v>30</v>
      </c>
      <c r="B4" s="87"/>
      <c r="C4" s="88"/>
      <c r="D4" s="88"/>
      <c r="E4" s="89"/>
      <c r="F4" s="90" t="s">
        <v>31</v>
      </c>
      <c r="G4" s="93"/>
    </row>
    <row r="5" spans="1:7" ht="12.9" customHeight="1">
      <c r="A5" s="94" t="s">
        <v>93</v>
      </c>
      <c r="B5" s="95"/>
      <c r="C5" s="96" t="s">
        <v>94</v>
      </c>
      <c r="D5" s="97"/>
      <c r="E5" s="95"/>
      <c r="F5" s="90" t="s">
        <v>32</v>
      </c>
      <c r="G5" s="91"/>
    </row>
    <row r="6" spans="1:15" ht="12.9" customHeight="1">
      <c r="A6" s="92" t="s">
        <v>33</v>
      </c>
      <c r="B6" s="87"/>
      <c r="C6" s="88"/>
      <c r="D6" s="88"/>
      <c r="E6" s="89"/>
      <c r="F6" s="98" t="s">
        <v>34</v>
      </c>
      <c r="G6" s="99"/>
      <c r="O6" s="100"/>
    </row>
    <row r="7" spans="1:7" ht="12.9" customHeight="1">
      <c r="A7" s="101" t="s">
        <v>90</v>
      </c>
      <c r="B7" s="102"/>
      <c r="C7" s="103" t="s">
        <v>91</v>
      </c>
      <c r="D7" s="104"/>
      <c r="E7" s="104"/>
      <c r="F7" s="105" t="s">
        <v>35</v>
      </c>
      <c r="G7" s="99">
        <f>IF(G6=0,,ROUND((F30+F32)/G6,1))</f>
        <v>0</v>
      </c>
    </row>
    <row r="8" spans="1:9" ht="12.75">
      <c r="A8" s="106" t="s">
        <v>36</v>
      </c>
      <c r="B8" s="90"/>
      <c r="C8" s="300" t="s">
        <v>152</v>
      </c>
      <c r="D8" s="300"/>
      <c r="E8" s="301"/>
      <c r="F8" s="107" t="s">
        <v>37</v>
      </c>
      <c r="G8" s="108"/>
      <c r="H8" s="109"/>
      <c r="I8" s="110"/>
    </row>
    <row r="9" spans="1:8" ht="12.75">
      <c r="A9" s="106" t="s">
        <v>38</v>
      </c>
      <c r="B9" s="90"/>
      <c r="C9" s="300"/>
      <c r="D9" s="300"/>
      <c r="E9" s="301"/>
      <c r="F9" s="90"/>
      <c r="G9" s="111"/>
      <c r="H9" s="112"/>
    </row>
    <row r="10" spans="1:8" ht="12.75">
      <c r="A10" s="106" t="s">
        <v>39</v>
      </c>
      <c r="B10" s="90"/>
      <c r="C10" s="300" t="s">
        <v>151</v>
      </c>
      <c r="D10" s="300"/>
      <c r="E10" s="300"/>
      <c r="F10" s="113"/>
      <c r="G10" s="114"/>
      <c r="H10" s="115"/>
    </row>
    <row r="11" spans="1:57" ht="13.5" customHeight="1">
      <c r="A11" s="106" t="s">
        <v>40</v>
      </c>
      <c r="B11" s="90"/>
      <c r="C11" s="300"/>
      <c r="D11" s="300"/>
      <c r="E11" s="300"/>
      <c r="F11" s="116" t="s">
        <v>41</v>
      </c>
      <c r="G11" s="117"/>
      <c r="H11" s="112"/>
      <c r="BA11" s="118"/>
      <c r="BB11" s="118"/>
      <c r="BC11" s="118"/>
      <c r="BD11" s="118"/>
      <c r="BE11" s="118"/>
    </row>
    <row r="12" spans="1:8" ht="12.75" customHeight="1">
      <c r="A12" s="119" t="s">
        <v>42</v>
      </c>
      <c r="B12" s="87"/>
      <c r="C12" s="302"/>
      <c r="D12" s="302"/>
      <c r="E12" s="302"/>
      <c r="F12" s="120" t="s">
        <v>43</v>
      </c>
      <c r="G12" s="121"/>
      <c r="H12" s="112"/>
    </row>
    <row r="13" spans="1:8" ht="28.5" customHeight="1" thickBot="1">
      <c r="A13" s="122" t="s">
        <v>44</v>
      </c>
      <c r="B13" s="123"/>
      <c r="C13" s="123"/>
      <c r="D13" s="123"/>
      <c r="E13" s="124"/>
      <c r="F13" s="124"/>
      <c r="G13" s="125"/>
      <c r="H13" s="112"/>
    </row>
    <row r="14" spans="1:7" ht="17.25" customHeight="1" thickBot="1">
      <c r="A14" s="126" t="s">
        <v>45</v>
      </c>
      <c r="B14" s="127"/>
      <c r="C14" s="128"/>
      <c r="D14" s="129"/>
      <c r="E14" s="130"/>
      <c r="F14" s="130"/>
      <c r="G14" s="128"/>
    </row>
    <row r="15" spans="1:7" ht="15.9" customHeight="1">
      <c r="A15" s="131"/>
      <c r="B15" s="132" t="s">
        <v>46</v>
      </c>
      <c r="C15" s="133">
        <f>'SO 01 00 Rek'!E9</f>
        <v>0</v>
      </c>
      <c r="D15" s="134"/>
      <c r="E15" s="135"/>
      <c r="F15" s="136"/>
      <c r="G15" s="133"/>
    </row>
    <row r="16" spans="1:7" ht="15.9" customHeight="1">
      <c r="A16" s="131" t="s">
        <v>47</v>
      </c>
      <c r="B16" s="132" t="s">
        <v>48</v>
      </c>
      <c r="C16" s="133">
        <f>'SO 01 00 Rek'!F9</f>
        <v>0</v>
      </c>
      <c r="D16" s="86"/>
      <c r="E16" s="137"/>
      <c r="F16" s="138"/>
      <c r="G16" s="133"/>
    </row>
    <row r="17" spans="1:7" ht="15.9" customHeight="1">
      <c r="A17" s="131" t="s">
        <v>49</v>
      </c>
      <c r="B17" s="132" t="s">
        <v>50</v>
      </c>
      <c r="C17" s="133">
        <f>'SO 01 00 Rek'!H9</f>
        <v>0</v>
      </c>
      <c r="D17" s="86"/>
      <c r="E17" s="137"/>
      <c r="F17" s="138"/>
      <c r="G17" s="133"/>
    </row>
    <row r="18" spans="1:7" ht="15.9" customHeight="1">
      <c r="A18" s="139" t="s">
        <v>51</v>
      </c>
      <c r="B18" s="140" t="s">
        <v>52</v>
      </c>
      <c r="C18" s="133">
        <f>'SO 01 00 Rek'!G9</f>
        <v>0</v>
      </c>
      <c r="D18" s="86"/>
      <c r="E18" s="137"/>
      <c r="F18" s="138"/>
      <c r="G18" s="133"/>
    </row>
    <row r="19" spans="1:7" ht="15.9" customHeight="1">
      <c r="A19" s="141" t="s">
        <v>53</v>
      </c>
      <c r="B19" s="132"/>
      <c r="C19" s="133">
        <f>SUM(C15:C18)</f>
        <v>0</v>
      </c>
      <c r="D19" s="86"/>
      <c r="E19" s="137"/>
      <c r="F19" s="138"/>
      <c r="G19" s="133"/>
    </row>
    <row r="20" spans="1:7" ht="15.9" customHeight="1">
      <c r="A20" s="141"/>
      <c r="B20" s="132"/>
      <c r="C20" s="133"/>
      <c r="D20" s="86"/>
      <c r="E20" s="137"/>
      <c r="F20" s="138"/>
      <c r="G20" s="133"/>
    </row>
    <row r="21" spans="1:7" ht="15.9" customHeight="1">
      <c r="A21" s="141" t="s">
        <v>27</v>
      </c>
      <c r="B21" s="132"/>
      <c r="C21" s="133">
        <f>'SO 01 00 Rek'!I9</f>
        <v>0</v>
      </c>
      <c r="D21" s="86"/>
      <c r="E21" s="137"/>
      <c r="F21" s="138"/>
      <c r="G21" s="133"/>
    </row>
    <row r="22" spans="1:7" ht="15.9" customHeight="1">
      <c r="A22" s="142" t="s">
        <v>54</v>
      </c>
      <c r="B22" s="112"/>
      <c r="C22" s="133">
        <f>C19+C21</f>
        <v>0</v>
      </c>
      <c r="D22" s="86"/>
      <c r="E22" s="137"/>
      <c r="F22" s="138"/>
      <c r="G22" s="133"/>
    </row>
    <row r="23" spans="1:7" ht="15.9" customHeight="1" thickBot="1">
      <c r="A23" s="298" t="s">
        <v>55</v>
      </c>
      <c r="B23" s="299"/>
      <c r="C23" s="143">
        <f>C22+G23</f>
        <v>0</v>
      </c>
      <c r="D23" s="144"/>
      <c r="E23" s="145"/>
      <c r="F23" s="146"/>
      <c r="G23" s="133"/>
    </row>
    <row r="24" spans="1:7" ht="12.75">
      <c r="A24" s="147" t="s">
        <v>56</v>
      </c>
      <c r="B24" s="148"/>
      <c r="C24" s="149"/>
      <c r="D24" s="148" t="s">
        <v>57</v>
      </c>
      <c r="E24" s="148"/>
      <c r="F24" s="150" t="s">
        <v>58</v>
      </c>
      <c r="G24" s="151"/>
    </row>
    <row r="25" spans="1:7" ht="12.75">
      <c r="A25" s="142" t="s">
        <v>59</v>
      </c>
      <c r="B25" s="112"/>
      <c r="C25" s="152"/>
      <c r="D25" s="112" t="s">
        <v>59</v>
      </c>
      <c r="F25" s="153" t="s">
        <v>59</v>
      </c>
      <c r="G25" s="154"/>
    </row>
    <row r="26" spans="1:7" ht="37.5" customHeight="1">
      <c r="A26" s="142" t="s">
        <v>60</v>
      </c>
      <c r="B26" s="155"/>
      <c r="C26" s="285">
        <v>42856</v>
      </c>
      <c r="D26" s="112" t="s">
        <v>60</v>
      </c>
      <c r="F26" s="153" t="s">
        <v>60</v>
      </c>
      <c r="G26" s="154"/>
    </row>
    <row r="27" spans="1:7" ht="12.75">
      <c r="A27" s="142"/>
      <c r="B27" s="156"/>
      <c r="C27" s="152"/>
      <c r="D27" s="112"/>
      <c r="F27" s="153"/>
      <c r="G27" s="154"/>
    </row>
    <row r="28" spans="1:7" ht="12.75">
      <c r="A28" s="142" t="s">
        <v>61</v>
      </c>
      <c r="B28" s="112"/>
      <c r="C28" s="152"/>
      <c r="D28" s="153" t="s">
        <v>62</v>
      </c>
      <c r="E28" s="152"/>
      <c r="F28" s="157" t="s">
        <v>62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 ht="12.75">
      <c r="A30" s="160" t="s">
        <v>11</v>
      </c>
      <c r="B30" s="161"/>
      <c r="C30" s="162">
        <v>21</v>
      </c>
      <c r="D30" s="161" t="s">
        <v>63</v>
      </c>
      <c r="E30" s="163"/>
      <c r="F30" s="293">
        <f>C23-F32</f>
        <v>0</v>
      </c>
      <c r="G30" s="294"/>
    </row>
    <row r="31" spans="1:7" ht="12.75">
      <c r="A31" s="160" t="s">
        <v>64</v>
      </c>
      <c r="B31" s="161"/>
      <c r="C31" s="162">
        <f>C30</f>
        <v>21</v>
      </c>
      <c r="D31" s="161" t="s">
        <v>65</v>
      </c>
      <c r="E31" s="163"/>
      <c r="F31" s="293">
        <f>ROUND(PRODUCT(F30,C31/100),0)</f>
        <v>0</v>
      </c>
      <c r="G31" s="294"/>
    </row>
    <row r="32" spans="1:7" ht="12.75">
      <c r="A32" s="160" t="s">
        <v>11</v>
      </c>
      <c r="B32" s="161"/>
      <c r="C32" s="162">
        <v>0</v>
      </c>
      <c r="D32" s="161" t="s">
        <v>65</v>
      </c>
      <c r="E32" s="163"/>
      <c r="F32" s="293">
        <v>0</v>
      </c>
      <c r="G32" s="294"/>
    </row>
    <row r="33" spans="1:7" ht="12.75">
      <c r="A33" s="160" t="s">
        <v>64</v>
      </c>
      <c r="B33" s="164"/>
      <c r="C33" s="165">
        <f>C32</f>
        <v>0</v>
      </c>
      <c r="D33" s="161" t="s">
        <v>65</v>
      </c>
      <c r="E33" s="138"/>
      <c r="F33" s="293">
        <f>ROUND(PRODUCT(F32,C33/100),0)</f>
        <v>0</v>
      </c>
      <c r="G33" s="294"/>
    </row>
    <row r="34" spans="1:7" s="169" customFormat="1" ht="19.5" customHeight="1" thickBot="1">
      <c r="A34" s="166" t="s">
        <v>66</v>
      </c>
      <c r="B34" s="167"/>
      <c r="C34" s="167"/>
      <c r="D34" s="167"/>
      <c r="E34" s="168"/>
      <c r="F34" s="295">
        <f>ROUND(SUM(F30:F33),0)</f>
        <v>0</v>
      </c>
      <c r="G34" s="296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97"/>
      <c r="C37" s="297"/>
      <c r="D37" s="297"/>
      <c r="E37" s="297"/>
      <c r="F37" s="297"/>
      <c r="G37" s="297"/>
      <c r="H37" s="1" t="s">
        <v>1</v>
      </c>
    </row>
    <row r="38" spans="1:8" ht="12.75" customHeight="1">
      <c r="A38" s="170"/>
      <c r="B38" s="297"/>
      <c r="C38" s="297"/>
      <c r="D38" s="297"/>
      <c r="E38" s="297"/>
      <c r="F38" s="297"/>
      <c r="G38" s="297"/>
      <c r="H38" s="1" t="s">
        <v>1</v>
      </c>
    </row>
    <row r="39" spans="1:8" ht="12.75">
      <c r="A39" s="170"/>
      <c r="B39" s="297"/>
      <c r="C39" s="297"/>
      <c r="D39" s="297"/>
      <c r="E39" s="297"/>
      <c r="F39" s="297"/>
      <c r="G39" s="297"/>
      <c r="H39" s="1" t="s">
        <v>1</v>
      </c>
    </row>
    <row r="40" spans="1:8" ht="12.75">
      <c r="A40" s="170"/>
      <c r="B40" s="297"/>
      <c r="C40" s="297"/>
      <c r="D40" s="297"/>
      <c r="E40" s="297"/>
      <c r="F40" s="297"/>
      <c r="G40" s="297"/>
      <c r="H40" s="1" t="s">
        <v>1</v>
      </c>
    </row>
    <row r="41" spans="1:8" ht="12.75">
      <c r="A41" s="170"/>
      <c r="B41" s="297"/>
      <c r="C41" s="297"/>
      <c r="D41" s="297"/>
      <c r="E41" s="297"/>
      <c r="F41" s="297"/>
      <c r="G41" s="297"/>
      <c r="H41" s="1" t="s">
        <v>1</v>
      </c>
    </row>
    <row r="42" spans="1:8" ht="12.75">
      <c r="A42" s="170"/>
      <c r="B42" s="297"/>
      <c r="C42" s="297"/>
      <c r="D42" s="297"/>
      <c r="E42" s="297"/>
      <c r="F42" s="297"/>
      <c r="G42" s="297"/>
      <c r="H42" s="1" t="s">
        <v>1</v>
      </c>
    </row>
    <row r="43" spans="1:8" ht="12.75">
      <c r="A43" s="170"/>
      <c r="B43" s="297"/>
      <c r="C43" s="297"/>
      <c r="D43" s="297"/>
      <c r="E43" s="297"/>
      <c r="F43" s="297"/>
      <c r="G43" s="297"/>
      <c r="H43" s="1" t="s">
        <v>1</v>
      </c>
    </row>
    <row r="44" spans="1:8" ht="12.75" customHeight="1">
      <c r="A44" s="170"/>
      <c r="B44" s="297"/>
      <c r="C44" s="297"/>
      <c r="D44" s="297"/>
      <c r="E44" s="297"/>
      <c r="F44" s="297"/>
      <c r="G44" s="297"/>
      <c r="H44" s="1" t="s">
        <v>1</v>
      </c>
    </row>
    <row r="45" spans="1:8" ht="12.75" customHeight="1">
      <c r="A45" s="170"/>
      <c r="B45" s="297"/>
      <c r="C45" s="297"/>
      <c r="D45" s="297"/>
      <c r="E45" s="297"/>
      <c r="F45" s="297"/>
      <c r="G45" s="297"/>
      <c r="H45" s="1" t="s">
        <v>1</v>
      </c>
    </row>
    <row r="46" spans="2:7" ht="12.75">
      <c r="B46" s="292"/>
      <c r="C46" s="292"/>
      <c r="D46" s="292"/>
      <c r="E46" s="292"/>
      <c r="F46" s="292"/>
      <c r="G46" s="292"/>
    </row>
    <row r="47" spans="2:7" ht="12.75">
      <c r="B47" s="292"/>
      <c r="C47" s="292"/>
      <c r="D47" s="292"/>
      <c r="E47" s="292"/>
      <c r="F47" s="292"/>
      <c r="G47" s="292"/>
    </row>
    <row r="48" spans="2:7" ht="12.75">
      <c r="B48" s="292"/>
      <c r="C48" s="292"/>
      <c r="D48" s="292"/>
      <c r="E48" s="292"/>
      <c r="F48" s="292"/>
      <c r="G48" s="292"/>
    </row>
    <row r="49" spans="2:7" ht="12.75">
      <c r="B49" s="292"/>
      <c r="C49" s="292"/>
      <c r="D49" s="292"/>
      <c r="E49" s="292"/>
      <c r="F49" s="292"/>
      <c r="G49" s="292"/>
    </row>
    <row r="50" spans="2:7" ht="12.75">
      <c r="B50" s="292"/>
      <c r="C50" s="292"/>
      <c r="D50" s="292"/>
      <c r="E50" s="292"/>
      <c r="F50" s="292"/>
      <c r="G50" s="292"/>
    </row>
    <row r="51" spans="2:7" ht="12.75">
      <c r="B51" s="292"/>
      <c r="C51" s="292"/>
      <c r="D51" s="292"/>
      <c r="E51" s="292"/>
      <c r="F51" s="292"/>
      <c r="G51" s="292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workbookViewId="0" topLeftCell="A1">
      <selection activeCell="A15" sqref="A15:I15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03" t="s">
        <v>2</v>
      </c>
      <c r="B1" s="304"/>
      <c r="C1" s="171" t="s">
        <v>92</v>
      </c>
      <c r="D1" s="172"/>
      <c r="E1" s="173"/>
      <c r="F1" s="172"/>
      <c r="G1" s="174" t="s">
        <v>68</v>
      </c>
      <c r="H1" s="175" t="s">
        <v>96</v>
      </c>
      <c r="I1" s="176"/>
    </row>
    <row r="2" spans="1:9" ht="13.8" thickBot="1">
      <c r="A2" s="305" t="s">
        <v>69</v>
      </c>
      <c r="B2" s="306"/>
      <c r="C2" s="177" t="s">
        <v>95</v>
      </c>
      <c r="D2" s="178"/>
      <c r="E2" s="179"/>
      <c r="F2" s="178"/>
      <c r="G2" s="307" t="s">
        <v>97</v>
      </c>
      <c r="H2" s="308"/>
      <c r="I2" s="309"/>
    </row>
    <row r="3" ht="13.8" thickTop="1">
      <c r="F3" s="112"/>
    </row>
    <row r="4" spans="1:9" ht="19.5" customHeight="1">
      <c r="A4" s="180" t="s">
        <v>70</v>
      </c>
      <c r="B4" s="181"/>
      <c r="C4" s="181"/>
      <c r="D4" s="181"/>
      <c r="E4" s="182"/>
      <c r="F4" s="181"/>
      <c r="G4" s="181"/>
      <c r="H4" s="181"/>
      <c r="I4" s="181"/>
    </row>
    <row r="5" ht="13.8" thickBot="1"/>
    <row r="6" spans="1:9" s="112" customFormat="1" ht="13.8" thickBot="1">
      <c r="A6" s="183"/>
      <c r="B6" s="184" t="s">
        <v>71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 ht="12.75">
      <c r="A7" s="279" t="str">
        <f>'SO 01 00 Pol'!B7</f>
        <v>01</v>
      </c>
      <c r="B7" s="59" t="str">
        <f>'SO 01 00 Pol'!C7</f>
        <v>Vedlejší náklady</v>
      </c>
      <c r="D7" s="189"/>
      <c r="E7" s="280">
        <f>'SO 01 00 Pol'!BA22</f>
        <v>0</v>
      </c>
      <c r="F7" s="281">
        <f>'SO 01 00 Pol'!BB22</f>
        <v>0</v>
      </c>
      <c r="G7" s="281">
        <f>'SO 01 00 Pol'!BC22</f>
        <v>0</v>
      </c>
      <c r="H7" s="281">
        <f>'SO 01 00 Pol'!BD22</f>
        <v>0</v>
      </c>
      <c r="I7" s="282">
        <f>'SO 01 00 Pol'!BE22</f>
        <v>0</v>
      </c>
    </row>
    <row r="8" spans="1:9" s="112" customFormat="1" ht="13.8" thickBot="1">
      <c r="A8" s="279" t="str">
        <f>'SO 01 00 Pol'!B23</f>
        <v>02</v>
      </c>
      <c r="B8" s="59" t="str">
        <f>'SO 01 00 Pol'!C23</f>
        <v>Ostatní náklady</v>
      </c>
      <c r="D8" s="189"/>
      <c r="E8" s="280">
        <f>'SO 01 00 Pol'!BA48</f>
        <v>0</v>
      </c>
      <c r="F8" s="281">
        <f>'SO 01 00 Pol'!BB48</f>
        <v>0</v>
      </c>
      <c r="G8" s="281">
        <f>'SO 01 00 Pol'!BC48</f>
        <v>0</v>
      </c>
      <c r="H8" s="281">
        <f>'SO 01 00 Pol'!BD48</f>
        <v>0</v>
      </c>
      <c r="I8" s="282">
        <f>'SO 01 00 Pol'!BE48</f>
        <v>0</v>
      </c>
    </row>
    <row r="9" spans="1:9" s="14" customFormat="1" ht="13.8" thickBot="1">
      <c r="A9" s="190"/>
      <c r="B9" s="191" t="s">
        <v>72</v>
      </c>
      <c r="C9" s="191"/>
      <c r="D9" s="192"/>
      <c r="E9" s="193">
        <f>SUM(E7:E8)</f>
        <v>0</v>
      </c>
      <c r="F9" s="194">
        <f>SUM(F7:F8)</f>
        <v>0</v>
      </c>
      <c r="G9" s="194">
        <f>SUM(G7:G8)</f>
        <v>0</v>
      </c>
      <c r="H9" s="194">
        <f>SUM(H7:H8)</f>
        <v>0</v>
      </c>
      <c r="I9" s="195">
        <f>SUM(I7:I8)</f>
        <v>0</v>
      </c>
    </row>
    <row r="10" spans="1:9" ht="12.75">
      <c r="A10" s="112"/>
      <c r="B10" s="112"/>
      <c r="C10" s="112"/>
      <c r="D10" s="112"/>
      <c r="E10" s="112"/>
      <c r="F10" s="112"/>
      <c r="G10" s="112"/>
      <c r="H10" s="112"/>
      <c r="I10" s="112"/>
    </row>
    <row r="11" spans="1:57" ht="19.5" customHeight="1">
      <c r="A11" s="181"/>
      <c r="B11" s="181"/>
      <c r="C11" s="181"/>
      <c r="D11" s="181"/>
      <c r="E11" s="181"/>
      <c r="F11" s="181"/>
      <c r="G11" s="196"/>
      <c r="H11" s="181"/>
      <c r="I11" s="181"/>
      <c r="BA11" s="118"/>
      <c r="BB11" s="118"/>
      <c r="BC11" s="118"/>
      <c r="BD11" s="118"/>
      <c r="BE11" s="118"/>
    </row>
    <row r="12" ht="13.8" thickBot="1"/>
    <row r="13" spans="1:9" ht="12.75">
      <c r="A13" s="147"/>
      <c r="B13" s="148"/>
      <c r="C13" s="148"/>
      <c r="D13" s="197"/>
      <c r="E13" s="198"/>
      <c r="F13" s="199"/>
      <c r="G13" s="200"/>
      <c r="H13" s="201"/>
      <c r="I13" s="202"/>
    </row>
    <row r="14" spans="1:53" ht="12.75">
      <c r="A14" s="141"/>
      <c r="B14" s="132"/>
      <c r="C14" s="132"/>
      <c r="D14" s="203"/>
      <c r="E14" s="204"/>
      <c r="F14" s="205"/>
      <c r="G14" s="206"/>
      <c r="H14" s="207"/>
      <c r="I14" s="208"/>
      <c r="BA14" s="1">
        <v>8</v>
      </c>
    </row>
    <row r="15" spans="1:9" ht="13.8" thickBot="1">
      <c r="A15" s="209"/>
      <c r="B15" s="210"/>
      <c r="C15" s="211"/>
      <c r="D15" s="212"/>
      <c r="E15" s="213"/>
      <c r="F15" s="214"/>
      <c r="G15" s="214"/>
      <c r="H15" s="310"/>
      <c r="I15" s="311"/>
    </row>
    <row r="17" spans="2:9" ht="12.75">
      <c r="B17" s="14"/>
      <c r="F17" s="215"/>
      <c r="G17" s="216"/>
      <c r="H17" s="216"/>
      <c r="I17" s="46"/>
    </row>
    <row r="18" spans="6:9" ht="12.75">
      <c r="F18" s="215"/>
      <c r="G18" s="216"/>
      <c r="H18" s="216"/>
      <c r="I18" s="46"/>
    </row>
    <row r="19" spans="6:9" ht="12.75">
      <c r="F19" s="215"/>
      <c r="G19" s="216"/>
      <c r="H19" s="216"/>
      <c r="I19" s="46"/>
    </row>
    <row r="20" spans="6:9" ht="12.75">
      <c r="F20" s="215"/>
      <c r="G20" s="216"/>
      <c r="H20" s="216"/>
      <c r="I20" s="46"/>
    </row>
    <row r="21" spans="6:9" ht="12.75">
      <c r="F21" s="215"/>
      <c r="G21" s="216"/>
      <c r="H21" s="216"/>
      <c r="I21" s="46"/>
    </row>
    <row r="22" spans="6:9" ht="12.75">
      <c r="F22" s="215"/>
      <c r="G22" s="216"/>
      <c r="H22" s="216"/>
      <c r="I22" s="46"/>
    </row>
    <row r="23" spans="6:9" ht="12.75">
      <c r="F23" s="215"/>
      <c r="G23" s="216"/>
      <c r="H23" s="216"/>
      <c r="I23" s="46"/>
    </row>
    <row r="24" spans="6:9" ht="12.75">
      <c r="F24" s="215"/>
      <c r="G24" s="216"/>
      <c r="H24" s="216"/>
      <c r="I24" s="46"/>
    </row>
    <row r="25" spans="6:9" ht="12.75">
      <c r="F25" s="215"/>
      <c r="G25" s="216"/>
      <c r="H25" s="216"/>
      <c r="I25" s="46"/>
    </row>
    <row r="26" spans="6:9" ht="12.75">
      <c r="F26" s="215"/>
      <c r="G26" s="216"/>
      <c r="H26" s="216"/>
      <c r="I26" s="46"/>
    </row>
    <row r="27" spans="6:9" ht="12.75">
      <c r="F27" s="215"/>
      <c r="G27" s="216"/>
      <c r="H27" s="216"/>
      <c r="I27" s="46"/>
    </row>
    <row r="28" spans="6:9" ht="12.75">
      <c r="F28" s="215"/>
      <c r="G28" s="216"/>
      <c r="H28" s="216"/>
      <c r="I28" s="46"/>
    </row>
    <row r="29" spans="6:9" ht="12.75">
      <c r="F29" s="215"/>
      <c r="G29" s="216"/>
      <c r="H29" s="216"/>
      <c r="I29" s="46"/>
    </row>
    <row r="30" spans="6:9" ht="12.75">
      <c r="F30" s="215"/>
      <c r="G30" s="216"/>
      <c r="H30" s="216"/>
      <c r="I30" s="46"/>
    </row>
    <row r="31" spans="6:9" ht="12.75">
      <c r="F31" s="215"/>
      <c r="G31" s="216"/>
      <c r="H31" s="216"/>
      <c r="I31" s="46"/>
    </row>
    <row r="32" spans="6:9" ht="12.75">
      <c r="F32" s="215"/>
      <c r="G32" s="216"/>
      <c r="H32" s="216"/>
      <c r="I32" s="46"/>
    </row>
    <row r="33" spans="6:9" ht="12.75">
      <c r="F33" s="215"/>
      <c r="G33" s="216"/>
      <c r="H33" s="216"/>
      <c r="I33" s="46"/>
    </row>
    <row r="34" spans="6:9" ht="12.75">
      <c r="F34" s="215"/>
      <c r="G34" s="216"/>
      <c r="H34" s="216"/>
      <c r="I34" s="46"/>
    </row>
    <row r="35" spans="6:9" ht="12.75">
      <c r="F35" s="215"/>
      <c r="G35" s="216"/>
      <c r="H35" s="216"/>
      <c r="I35" s="46"/>
    </row>
    <row r="36" spans="6:9" ht="12.75">
      <c r="F36" s="215"/>
      <c r="G36" s="216"/>
      <c r="H36" s="216"/>
      <c r="I36" s="46"/>
    </row>
    <row r="37" spans="6:9" ht="12.75">
      <c r="F37" s="215"/>
      <c r="G37" s="216"/>
      <c r="H37" s="216"/>
      <c r="I37" s="46"/>
    </row>
    <row r="38" spans="6:9" ht="12.75">
      <c r="F38" s="215"/>
      <c r="G38" s="216"/>
      <c r="H38" s="216"/>
      <c r="I38" s="46"/>
    </row>
    <row r="39" spans="6:9" ht="12.75">
      <c r="F39" s="215"/>
      <c r="G39" s="216"/>
      <c r="H39" s="216"/>
      <c r="I39" s="46"/>
    </row>
    <row r="40" spans="6:9" ht="12.75">
      <c r="F40" s="215"/>
      <c r="G40" s="216"/>
      <c r="H40" s="216"/>
      <c r="I40" s="46"/>
    </row>
    <row r="41" spans="6:9" ht="12.75">
      <c r="F41" s="215"/>
      <c r="G41" s="216"/>
      <c r="H41" s="216"/>
      <c r="I41" s="46"/>
    </row>
    <row r="42" spans="6:9" ht="12.75">
      <c r="F42" s="215"/>
      <c r="G42" s="216"/>
      <c r="H42" s="216"/>
      <c r="I42" s="46"/>
    </row>
    <row r="43" spans="6:9" ht="12.75">
      <c r="F43" s="215"/>
      <c r="G43" s="216"/>
      <c r="H43" s="216"/>
      <c r="I43" s="46"/>
    </row>
    <row r="44" spans="6:9" ht="12.75">
      <c r="F44" s="215"/>
      <c r="G44" s="216"/>
      <c r="H44" s="216"/>
      <c r="I44" s="46"/>
    </row>
    <row r="45" spans="6:9" ht="12.75">
      <c r="F45" s="215"/>
      <c r="G45" s="216"/>
      <c r="H45" s="216"/>
      <c r="I45" s="46"/>
    </row>
    <row r="46" spans="6:9" ht="12.75">
      <c r="F46" s="215"/>
      <c r="G46" s="216"/>
      <c r="H46" s="216"/>
      <c r="I46" s="46"/>
    </row>
    <row r="47" spans="6:9" ht="12.75">
      <c r="F47" s="215"/>
      <c r="G47" s="216"/>
      <c r="H47" s="216"/>
      <c r="I47" s="46"/>
    </row>
    <row r="48" spans="6:9" ht="12.75">
      <c r="F48" s="215"/>
      <c r="G48" s="216"/>
      <c r="H48" s="216"/>
      <c r="I48" s="46"/>
    </row>
    <row r="49" spans="6:9" ht="12.75">
      <c r="F49" s="215"/>
      <c r="G49" s="216"/>
      <c r="H49" s="216"/>
      <c r="I49" s="46"/>
    </row>
    <row r="50" spans="6:9" ht="12.75">
      <c r="F50" s="215"/>
      <c r="G50" s="216"/>
      <c r="H50" s="216"/>
      <c r="I50" s="46"/>
    </row>
    <row r="51" spans="6:9" ht="12.75">
      <c r="F51" s="215"/>
      <c r="G51" s="216"/>
      <c r="H51" s="216"/>
      <c r="I51" s="46"/>
    </row>
    <row r="52" spans="6:9" ht="12.75">
      <c r="F52" s="215"/>
      <c r="G52" s="216"/>
      <c r="H52" s="216"/>
      <c r="I52" s="46"/>
    </row>
    <row r="53" spans="6:9" ht="12.75">
      <c r="F53" s="215"/>
      <c r="G53" s="216"/>
      <c r="H53" s="216"/>
      <c r="I53" s="46"/>
    </row>
    <row r="54" spans="6:9" ht="12.75">
      <c r="F54" s="215"/>
      <c r="G54" s="216"/>
      <c r="H54" s="216"/>
      <c r="I54" s="46"/>
    </row>
    <row r="55" spans="6:9" ht="12.75">
      <c r="F55" s="215"/>
      <c r="G55" s="216"/>
      <c r="H55" s="216"/>
      <c r="I55" s="46"/>
    </row>
    <row r="56" spans="6:9" ht="12.75">
      <c r="F56" s="215"/>
      <c r="G56" s="216"/>
      <c r="H56" s="216"/>
      <c r="I56" s="46"/>
    </row>
    <row r="57" spans="6:9" ht="12.75">
      <c r="F57" s="215"/>
      <c r="G57" s="216"/>
      <c r="H57" s="216"/>
      <c r="I57" s="46"/>
    </row>
    <row r="58" spans="6:9" ht="12.75">
      <c r="F58" s="215"/>
      <c r="G58" s="216"/>
      <c r="H58" s="216"/>
      <c r="I58" s="46"/>
    </row>
    <row r="59" spans="6:9" ht="12.75">
      <c r="F59" s="215"/>
      <c r="G59" s="216"/>
      <c r="H59" s="216"/>
      <c r="I59" s="46"/>
    </row>
    <row r="60" spans="6:9" ht="12.75">
      <c r="F60" s="215"/>
      <c r="G60" s="216"/>
      <c r="H60" s="216"/>
      <c r="I60" s="46"/>
    </row>
    <row r="61" spans="6:9" ht="12.75">
      <c r="F61" s="215"/>
      <c r="G61" s="216"/>
      <c r="H61" s="216"/>
      <c r="I61" s="46"/>
    </row>
    <row r="62" spans="6:9" ht="12.75">
      <c r="F62" s="215"/>
      <c r="G62" s="216"/>
      <c r="H62" s="216"/>
      <c r="I62" s="46"/>
    </row>
    <row r="63" spans="6:9" ht="12.75">
      <c r="F63" s="215"/>
      <c r="G63" s="216"/>
      <c r="H63" s="216"/>
      <c r="I63" s="46"/>
    </row>
    <row r="64" spans="6:9" ht="12.75">
      <c r="F64" s="215"/>
      <c r="G64" s="216"/>
      <c r="H64" s="216"/>
      <c r="I64" s="46"/>
    </row>
    <row r="65" spans="6:9" ht="12.75">
      <c r="F65" s="215"/>
      <c r="G65" s="216"/>
      <c r="H65" s="216"/>
      <c r="I65" s="46"/>
    </row>
    <row r="66" spans="6:9" ht="12.75">
      <c r="F66" s="215"/>
      <c r="G66" s="216"/>
      <c r="H66" s="216"/>
      <c r="I66" s="46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1"/>
  <sheetViews>
    <sheetView showGridLines="0" showZeros="0" zoomScaleSheetLayoutView="100" workbookViewId="0" topLeftCell="A7">
      <selection activeCell="G8" sqref="G8"/>
    </sheetView>
  </sheetViews>
  <sheetFormatPr defaultColWidth="9.125" defaultRowHeight="12.75"/>
  <cols>
    <col min="1" max="1" width="4.50390625" style="217" customWidth="1"/>
    <col min="2" max="2" width="11.50390625" style="217" customWidth="1"/>
    <col min="3" max="3" width="40.50390625" style="217" customWidth="1"/>
    <col min="4" max="4" width="5.50390625" style="217" customWidth="1"/>
    <col min="5" max="5" width="8.50390625" style="227" customWidth="1"/>
    <col min="6" max="6" width="9.875" style="217" customWidth="1"/>
    <col min="7" max="7" width="13.875" style="217" customWidth="1"/>
    <col min="8" max="8" width="11.625" style="217" hidden="1" customWidth="1"/>
    <col min="9" max="9" width="11.50390625" style="217" hidden="1" customWidth="1"/>
    <col min="10" max="10" width="11.00390625" style="217" hidden="1" customWidth="1"/>
    <col min="11" max="11" width="10.50390625" style="217" hidden="1" customWidth="1"/>
    <col min="12" max="12" width="75.50390625" style="217" customWidth="1"/>
    <col min="13" max="13" width="45.375" style="217" customWidth="1"/>
    <col min="14" max="16384" width="9.125" style="217" customWidth="1"/>
  </cols>
  <sheetData>
    <row r="1" spans="1:7" ht="15.6">
      <c r="A1" s="315" t="s">
        <v>518</v>
      </c>
      <c r="B1" s="315"/>
      <c r="C1" s="315"/>
      <c r="D1" s="315"/>
      <c r="E1" s="315"/>
      <c r="F1" s="315"/>
      <c r="G1" s="315"/>
    </row>
    <row r="2" spans="2:7" ht="14.25" customHeight="1" thickBot="1">
      <c r="B2" s="218"/>
      <c r="C2" s="219"/>
      <c r="D2" s="219"/>
      <c r="E2" s="220"/>
      <c r="F2" s="219"/>
      <c r="G2" s="219"/>
    </row>
    <row r="3" spans="1:7" ht="13.8" thickTop="1">
      <c r="A3" s="303" t="s">
        <v>2</v>
      </c>
      <c r="B3" s="304"/>
      <c r="C3" s="171" t="s">
        <v>92</v>
      </c>
      <c r="D3" s="221"/>
      <c r="E3" s="222" t="s">
        <v>73</v>
      </c>
      <c r="F3" s="223" t="str">
        <f>'SO 01 00 Rek'!H1</f>
        <v>00</v>
      </c>
      <c r="G3" s="224"/>
    </row>
    <row r="4" spans="1:7" ht="13.8" thickBot="1">
      <c r="A4" s="316" t="s">
        <v>69</v>
      </c>
      <c r="B4" s="306"/>
      <c r="C4" s="177" t="s">
        <v>95</v>
      </c>
      <c r="D4" s="225"/>
      <c r="E4" s="317" t="str">
        <f>'SO 01 00 Rek'!G2</f>
        <v>Vedlejší a ostatní náklady</v>
      </c>
      <c r="F4" s="318"/>
      <c r="G4" s="319"/>
    </row>
    <row r="5" spans="1:7" ht="13.8" thickTop="1">
      <c r="A5" s="226"/>
      <c r="G5" s="228"/>
    </row>
    <row r="6" spans="1:11" ht="27" customHeight="1">
      <c r="A6" s="229" t="s">
        <v>74</v>
      </c>
      <c r="B6" s="230" t="s">
        <v>75</v>
      </c>
      <c r="C6" s="230" t="s">
        <v>76</v>
      </c>
      <c r="D6" s="230" t="s">
        <v>77</v>
      </c>
      <c r="E6" s="231" t="s">
        <v>78</v>
      </c>
      <c r="F6" s="230" t="s">
        <v>79</v>
      </c>
      <c r="G6" s="232" t="s">
        <v>80</v>
      </c>
      <c r="H6" s="233" t="s">
        <v>81</v>
      </c>
      <c r="I6" s="233" t="s">
        <v>82</v>
      </c>
      <c r="J6" s="233" t="s">
        <v>83</v>
      </c>
      <c r="K6" s="233" t="s">
        <v>84</v>
      </c>
    </row>
    <row r="7" spans="1:15" ht="12.75">
      <c r="A7" s="234" t="s">
        <v>85</v>
      </c>
      <c r="B7" s="235" t="s">
        <v>98</v>
      </c>
      <c r="C7" s="236" t="s">
        <v>99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101</v>
      </c>
      <c r="C8" s="247" t="s">
        <v>102</v>
      </c>
      <c r="D8" s="248" t="s">
        <v>103</v>
      </c>
      <c r="E8" s="249">
        <v>1</v>
      </c>
      <c r="F8" s="249"/>
      <c r="G8" s="250">
        <f>E8*F8</f>
        <v>0</v>
      </c>
      <c r="H8" s="251">
        <v>0</v>
      </c>
      <c r="I8" s="252">
        <f>E8*H8</f>
        <v>0</v>
      </c>
      <c r="J8" s="251"/>
      <c r="K8" s="252">
        <f>E8*J8</f>
        <v>0</v>
      </c>
      <c r="O8" s="244">
        <v>2</v>
      </c>
      <c r="AA8" s="217">
        <v>12</v>
      </c>
      <c r="AB8" s="217">
        <v>0</v>
      </c>
      <c r="AC8" s="217">
        <v>1</v>
      </c>
      <c r="AZ8" s="217">
        <v>1</v>
      </c>
      <c r="BA8" s="217">
        <f>IF(AZ8=1,G8,0)</f>
        <v>0</v>
      </c>
      <c r="BB8" s="217">
        <f>IF(AZ8=2,G8,0)</f>
        <v>0</v>
      </c>
      <c r="BC8" s="217">
        <f>IF(AZ8=3,G8,0)</f>
        <v>0</v>
      </c>
      <c r="BD8" s="217">
        <f>IF(AZ8=4,G8,0)</f>
        <v>0</v>
      </c>
      <c r="BE8" s="217">
        <f>IF(AZ8=5,G8,0)</f>
        <v>0</v>
      </c>
      <c r="CA8" s="244">
        <v>12</v>
      </c>
      <c r="CB8" s="244">
        <v>0</v>
      </c>
    </row>
    <row r="9" spans="1:15" ht="31.2">
      <c r="A9" s="253"/>
      <c r="B9" s="254"/>
      <c r="C9" s="312" t="s">
        <v>104</v>
      </c>
      <c r="D9" s="313"/>
      <c r="E9" s="313"/>
      <c r="F9" s="313"/>
      <c r="G9" s="314"/>
      <c r="I9" s="255"/>
      <c r="K9" s="255"/>
      <c r="L9" s="256" t="s">
        <v>104</v>
      </c>
      <c r="O9" s="244">
        <v>3</v>
      </c>
    </row>
    <row r="10" spans="1:15" ht="12.75">
      <c r="A10" s="253"/>
      <c r="B10" s="254"/>
      <c r="C10" s="312" t="s">
        <v>105</v>
      </c>
      <c r="D10" s="313"/>
      <c r="E10" s="313"/>
      <c r="F10" s="313"/>
      <c r="G10" s="314"/>
      <c r="I10" s="255"/>
      <c r="K10" s="255"/>
      <c r="L10" s="256" t="s">
        <v>105</v>
      </c>
      <c r="O10" s="244">
        <v>3</v>
      </c>
    </row>
    <row r="11" spans="1:15" ht="12.75">
      <c r="A11" s="253"/>
      <c r="B11" s="254"/>
      <c r="C11" s="312" t="s">
        <v>106</v>
      </c>
      <c r="D11" s="313"/>
      <c r="E11" s="313"/>
      <c r="F11" s="313"/>
      <c r="G11" s="314"/>
      <c r="I11" s="255"/>
      <c r="K11" s="255"/>
      <c r="L11" s="256" t="s">
        <v>106</v>
      </c>
      <c r="O11" s="244">
        <v>3</v>
      </c>
    </row>
    <row r="12" spans="1:15" ht="12.75">
      <c r="A12" s="253"/>
      <c r="B12" s="254"/>
      <c r="C12" s="312" t="s">
        <v>107</v>
      </c>
      <c r="D12" s="313"/>
      <c r="E12" s="313"/>
      <c r="F12" s="313"/>
      <c r="G12" s="314"/>
      <c r="I12" s="255"/>
      <c r="K12" s="255"/>
      <c r="L12" s="256" t="s">
        <v>107</v>
      </c>
      <c r="O12" s="244">
        <v>3</v>
      </c>
    </row>
    <row r="13" spans="1:15" ht="12.75">
      <c r="A13" s="253"/>
      <c r="B13" s="254"/>
      <c r="C13" s="312" t="s">
        <v>108</v>
      </c>
      <c r="D13" s="313"/>
      <c r="E13" s="313"/>
      <c r="F13" s="313"/>
      <c r="G13" s="314"/>
      <c r="I13" s="255"/>
      <c r="K13" s="255"/>
      <c r="L13" s="256" t="s">
        <v>108</v>
      </c>
      <c r="O13" s="244">
        <v>3</v>
      </c>
    </row>
    <row r="14" spans="1:15" ht="12.75">
      <c r="A14" s="253"/>
      <c r="B14" s="254"/>
      <c r="C14" s="312" t="s">
        <v>109</v>
      </c>
      <c r="D14" s="313"/>
      <c r="E14" s="313"/>
      <c r="F14" s="313"/>
      <c r="G14" s="314"/>
      <c r="I14" s="255"/>
      <c r="K14" s="255"/>
      <c r="L14" s="256" t="s">
        <v>109</v>
      </c>
      <c r="O14" s="244">
        <v>3</v>
      </c>
    </row>
    <row r="15" spans="1:15" ht="12.75">
      <c r="A15" s="253"/>
      <c r="B15" s="254"/>
      <c r="C15" s="312" t="s">
        <v>110</v>
      </c>
      <c r="D15" s="313"/>
      <c r="E15" s="313"/>
      <c r="F15" s="313"/>
      <c r="G15" s="314"/>
      <c r="I15" s="255"/>
      <c r="K15" s="255"/>
      <c r="L15" s="256" t="s">
        <v>110</v>
      </c>
      <c r="O15" s="244">
        <v>3</v>
      </c>
    </row>
    <row r="16" spans="1:15" ht="12.75">
      <c r="A16" s="253"/>
      <c r="B16" s="254"/>
      <c r="C16" s="312" t="s">
        <v>111</v>
      </c>
      <c r="D16" s="313"/>
      <c r="E16" s="313"/>
      <c r="F16" s="313"/>
      <c r="G16" s="314"/>
      <c r="I16" s="255"/>
      <c r="K16" s="255"/>
      <c r="L16" s="256" t="s">
        <v>111</v>
      </c>
      <c r="O16" s="244">
        <v>3</v>
      </c>
    </row>
    <row r="17" spans="1:15" ht="12.75">
      <c r="A17" s="253"/>
      <c r="B17" s="254"/>
      <c r="C17" s="312"/>
      <c r="D17" s="313"/>
      <c r="E17" s="313"/>
      <c r="F17" s="313"/>
      <c r="G17" s="314"/>
      <c r="I17" s="255"/>
      <c r="K17" s="255"/>
      <c r="L17" s="256"/>
      <c r="O17" s="244">
        <v>3</v>
      </c>
    </row>
    <row r="18" spans="1:80" ht="12.75">
      <c r="A18" s="245">
        <v>2</v>
      </c>
      <c r="B18" s="246" t="s">
        <v>112</v>
      </c>
      <c r="C18" s="247" t="s">
        <v>113</v>
      </c>
      <c r="D18" s="248" t="s">
        <v>103</v>
      </c>
      <c r="E18" s="249">
        <v>1</v>
      </c>
      <c r="F18" s="249">
        <v>0</v>
      </c>
      <c r="G18" s="250">
        <f>E18*F18</f>
        <v>0</v>
      </c>
      <c r="H18" s="251">
        <v>0</v>
      </c>
      <c r="I18" s="252">
        <f>E18*H18</f>
        <v>0</v>
      </c>
      <c r="J18" s="251"/>
      <c r="K18" s="252">
        <f>E18*J18</f>
        <v>0</v>
      </c>
      <c r="O18" s="244">
        <v>2</v>
      </c>
      <c r="AA18" s="217">
        <v>12</v>
      </c>
      <c r="AB18" s="217">
        <v>0</v>
      </c>
      <c r="AC18" s="217">
        <v>2</v>
      </c>
      <c r="AZ18" s="217">
        <v>1</v>
      </c>
      <c r="BA18" s="217">
        <f>IF(AZ18=1,G18,0)</f>
        <v>0</v>
      </c>
      <c r="BB18" s="217">
        <f>IF(AZ18=2,G18,0)</f>
        <v>0</v>
      </c>
      <c r="BC18" s="217">
        <f>IF(AZ18=3,G18,0)</f>
        <v>0</v>
      </c>
      <c r="BD18" s="217">
        <f>IF(AZ18=4,G18,0)</f>
        <v>0</v>
      </c>
      <c r="BE18" s="217">
        <f>IF(AZ18=5,G18,0)</f>
        <v>0</v>
      </c>
      <c r="CA18" s="244">
        <v>12</v>
      </c>
      <c r="CB18" s="244">
        <v>0</v>
      </c>
    </row>
    <row r="19" spans="1:15" ht="31.2">
      <c r="A19" s="253"/>
      <c r="B19" s="254"/>
      <c r="C19" s="312" t="s">
        <v>114</v>
      </c>
      <c r="D19" s="313"/>
      <c r="E19" s="313"/>
      <c r="F19" s="313"/>
      <c r="G19" s="314"/>
      <c r="I19" s="255"/>
      <c r="K19" s="255"/>
      <c r="L19" s="256" t="s">
        <v>114</v>
      </c>
      <c r="O19" s="244">
        <v>3</v>
      </c>
    </row>
    <row r="20" spans="1:80" ht="12.75">
      <c r="A20" s="245">
        <v>3</v>
      </c>
      <c r="B20" s="246" t="s">
        <v>115</v>
      </c>
      <c r="C20" s="247" t="s">
        <v>116</v>
      </c>
      <c r="D20" s="248" t="s">
        <v>103</v>
      </c>
      <c r="E20" s="249">
        <v>1</v>
      </c>
      <c r="F20" s="249">
        <v>0</v>
      </c>
      <c r="G20" s="250">
        <f>E20*F20</f>
        <v>0</v>
      </c>
      <c r="H20" s="251">
        <v>0</v>
      </c>
      <c r="I20" s="252">
        <f>E20*H20</f>
        <v>0</v>
      </c>
      <c r="J20" s="251"/>
      <c r="K20" s="252">
        <f>E20*J20</f>
        <v>0</v>
      </c>
      <c r="O20" s="244">
        <v>2</v>
      </c>
      <c r="AA20" s="217">
        <v>12</v>
      </c>
      <c r="AB20" s="217">
        <v>0</v>
      </c>
      <c r="AC20" s="217">
        <v>3</v>
      </c>
      <c r="AZ20" s="217">
        <v>1</v>
      </c>
      <c r="BA20" s="217">
        <f>IF(AZ20=1,G20,0)</f>
        <v>0</v>
      </c>
      <c r="BB20" s="217">
        <f>IF(AZ20=2,G20,0)</f>
        <v>0</v>
      </c>
      <c r="BC20" s="217">
        <f>IF(AZ20=3,G20,0)</f>
        <v>0</v>
      </c>
      <c r="BD20" s="217">
        <f>IF(AZ20=4,G20,0)</f>
        <v>0</v>
      </c>
      <c r="BE20" s="217">
        <f>IF(AZ20=5,G20,0)</f>
        <v>0</v>
      </c>
      <c r="CA20" s="244">
        <v>12</v>
      </c>
      <c r="CB20" s="244">
        <v>0</v>
      </c>
    </row>
    <row r="21" spans="1:15" ht="21">
      <c r="A21" s="253"/>
      <c r="B21" s="254"/>
      <c r="C21" s="312" t="s">
        <v>117</v>
      </c>
      <c r="D21" s="313"/>
      <c r="E21" s="313"/>
      <c r="F21" s="313"/>
      <c r="G21" s="314"/>
      <c r="I21" s="255"/>
      <c r="K21" s="255"/>
      <c r="L21" s="256" t="s">
        <v>117</v>
      </c>
      <c r="O21" s="244">
        <v>3</v>
      </c>
    </row>
    <row r="22" spans="1:57" ht="12.75">
      <c r="A22" s="263"/>
      <c r="B22" s="264" t="s">
        <v>89</v>
      </c>
      <c r="C22" s="265" t="s">
        <v>100</v>
      </c>
      <c r="D22" s="266"/>
      <c r="E22" s="267"/>
      <c r="F22" s="268"/>
      <c r="G22" s="269">
        <f>SUM(G7:G21)</f>
        <v>0</v>
      </c>
      <c r="H22" s="270"/>
      <c r="I22" s="271">
        <f>SUM(I7:I21)</f>
        <v>0</v>
      </c>
      <c r="J22" s="270"/>
      <c r="K22" s="271">
        <f>SUM(K7:K21)</f>
        <v>0</v>
      </c>
      <c r="O22" s="244">
        <v>4</v>
      </c>
      <c r="BA22" s="272">
        <f>SUM(BA7:BA21)</f>
        <v>0</v>
      </c>
      <c r="BB22" s="272">
        <f>SUM(BB7:BB21)</f>
        <v>0</v>
      </c>
      <c r="BC22" s="272">
        <f>SUM(BC7:BC21)</f>
        <v>0</v>
      </c>
      <c r="BD22" s="272">
        <f>SUM(BD7:BD21)</f>
        <v>0</v>
      </c>
      <c r="BE22" s="272">
        <f>SUM(BE7:BE21)</f>
        <v>0</v>
      </c>
    </row>
    <row r="23" spans="1:15" ht="12.75">
      <c r="A23" s="234" t="s">
        <v>85</v>
      </c>
      <c r="B23" s="235" t="s">
        <v>118</v>
      </c>
      <c r="C23" s="236" t="s">
        <v>119</v>
      </c>
      <c r="D23" s="237"/>
      <c r="E23" s="238"/>
      <c r="F23" s="238"/>
      <c r="G23" s="239"/>
      <c r="H23" s="240"/>
      <c r="I23" s="241"/>
      <c r="J23" s="242"/>
      <c r="K23" s="243"/>
      <c r="O23" s="244">
        <v>1</v>
      </c>
    </row>
    <row r="24" spans="1:80" ht="12.75">
      <c r="A24" s="245">
        <v>4</v>
      </c>
      <c r="B24" s="246" t="s">
        <v>121</v>
      </c>
      <c r="C24" s="247" t="s">
        <v>122</v>
      </c>
      <c r="D24" s="248" t="s">
        <v>103</v>
      </c>
      <c r="E24" s="249">
        <v>1</v>
      </c>
      <c r="F24" s="249">
        <v>0</v>
      </c>
      <c r="G24" s="250">
        <f>E24*F24</f>
        <v>0</v>
      </c>
      <c r="H24" s="251">
        <v>0</v>
      </c>
      <c r="I24" s="252">
        <f>E24*H24</f>
        <v>0</v>
      </c>
      <c r="J24" s="251"/>
      <c r="K24" s="252">
        <f>E24*J24</f>
        <v>0</v>
      </c>
      <c r="O24" s="244">
        <v>2</v>
      </c>
      <c r="AA24" s="217">
        <v>12</v>
      </c>
      <c r="AB24" s="217">
        <v>0</v>
      </c>
      <c r="AC24" s="217">
        <v>4</v>
      </c>
      <c r="AZ24" s="217">
        <v>1</v>
      </c>
      <c r="BA24" s="217">
        <f>IF(AZ24=1,G24,0)</f>
        <v>0</v>
      </c>
      <c r="BB24" s="217">
        <f>IF(AZ24=2,G24,0)</f>
        <v>0</v>
      </c>
      <c r="BC24" s="217">
        <f>IF(AZ24=3,G24,0)</f>
        <v>0</v>
      </c>
      <c r="BD24" s="217">
        <f>IF(AZ24=4,G24,0)</f>
        <v>0</v>
      </c>
      <c r="BE24" s="217">
        <f>IF(AZ24=5,G24,0)</f>
        <v>0</v>
      </c>
      <c r="CA24" s="244">
        <v>12</v>
      </c>
      <c r="CB24" s="244">
        <v>0</v>
      </c>
    </row>
    <row r="25" spans="1:15" ht="41.4">
      <c r="A25" s="253"/>
      <c r="B25" s="254"/>
      <c r="C25" s="312" t="s">
        <v>123</v>
      </c>
      <c r="D25" s="313"/>
      <c r="E25" s="313"/>
      <c r="F25" s="313"/>
      <c r="G25" s="314"/>
      <c r="I25" s="255"/>
      <c r="K25" s="255"/>
      <c r="L25" s="256" t="s">
        <v>123</v>
      </c>
      <c r="O25" s="244">
        <v>3</v>
      </c>
    </row>
    <row r="26" spans="1:15" ht="12.75">
      <c r="A26" s="253"/>
      <c r="B26" s="254"/>
      <c r="C26" s="312" t="s">
        <v>124</v>
      </c>
      <c r="D26" s="313"/>
      <c r="E26" s="313"/>
      <c r="F26" s="313"/>
      <c r="G26" s="314"/>
      <c r="I26" s="255"/>
      <c r="K26" s="255"/>
      <c r="L26" s="256" t="s">
        <v>124</v>
      </c>
      <c r="O26" s="244">
        <v>3</v>
      </c>
    </row>
    <row r="27" spans="1:15" ht="12.75">
      <c r="A27" s="253"/>
      <c r="B27" s="254"/>
      <c r="C27" s="312" t="s">
        <v>125</v>
      </c>
      <c r="D27" s="313"/>
      <c r="E27" s="313"/>
      <c r="F27" s="313"/>
      <c r="G27" s="314"/>
      <c r="I27" s="255"/>
      <c r="K27" s="255"/>
      <c r="L27" s="256" t="s">
        <v>125</v>
      </c>
      <c r="O27" s="244">
        <v>3</v>
      </c>
    </row>
    <row r="28" spans="1:15" ht="12.75">
      <c r="A28" s="253"/>
      <c r="B28" s="254"/>
      <c r="C28" s="312" t="s">
        <v>126</v>
      </c>
      <c r="D28" s="313"/>
      <c r="E28" s="313"/>
      <c r="F28" s="313"/>
      <c r="G28" s="314"/>
      <c r="I28" s="255"/>
      <c r="K28" s="255"/>
      <c r="L28" s="256" t="s">
        <v>126</v>
      </c>
      <c r="O28" s="244">
        <v>3</v>
      </c>
    </row>
    <row r="29" spans="1:15" ht="12.75">
      <c r="A29" s="253"/>
      <c r="B29" s="254"/>
      <c r="C29" s="312" t="s">
        <v>127</v>
      </c>
      <c r="D29" s="313"/>
      <c r="E29" s="313"/>
      <c r="F29" s="313"/>
      <c r="G29" s="314"/>
      <c r="I29" s="255"/>
      <c r="K29" s="255"/>
      <c r="L29" s="256" t="s">
        <v>127</v>
      </c>
      <c r="O29" s="244">
        <v>3</v>
      </c>
    </row>
    <row r="30" spans="1:15" ht="31.2">
      <c r="A30" s="253"/>
      <c r="B30" s="254"/>
      <c r="C30" s="312" t="s">
        <v>128</v>
      </c>
      <c r="D30" s="313"/>
      <c r="E30" s="313"/>
      <c r="F30" s="313"/>
      <c r="G30" s="314"/>
      <c r="I30" s="255"/>
      <c r="K30" s="255"/>
      <c r="L30" s="256" t="s">
        <v>128</v>
      </c>
      <c r="O30" s="244">
        <v>3</v>
      </c>
    </row>
    <row r="31" spans="1:15" ht="12.75">
      <c r="A31" s="253"/>
      <c r="B31" s="254"/>
      <c r="C31" s="312" t="s">
        <v>129</v>
      </c>
      <c r="D31" s="313"/>
      <c r="E31" s="313"/>
      <c r="F31" s="313"/>
      <c r="G31" s="314"/>
      <c r="I31" s="255"/>
      <c r="K31" s="255"/>
      <c r="L31" s="256" t="s">
        <v>129</v>
      </c>
      <c r="O31" s="244">
        <v>3</v>
      </c>
    </row>
    <row r="32" spans="1:15" ht="12.75">
      <c r="A32" s="253"/>
      <c r="B32" s="254"/>
      <c r="C32" s="312" t="s">
        <v>130</v>
      </c>
      <c r="D32" s="313"/>
      <c r="E32" s="313"/>
      <c r="F32" s="313"/>
      <c r="G32" s="314"/>
      <c r="I32" s="255"/>
      <c r="K32" s="255"/>
      <c r="L32" s="256" t="s">
        <v>130</v>
      </c>
      <c r="O32" s="244">
        <v>3</v>
      </c>
    </row>
    <row r="33" spans="1:80" ht="20.4">
      <c r="A33" s="245">
        <v>5</v>
      </c>
      <c r="B33" s="246" t="s">
        <v>131</v>
      </c>
      <c r="C33" s="247" t="s">
        <v>132</v>
      </c>
      <c r="D33" s="248" t="s">
        <v>103</v>
      </c>
      <c r="E33" s="249">
        <v>1</v>
      </c>
      <c r="F33" s="249">
        <v>0</v>
      </c>
      <c r="G33" s="250">
        <f>E33*F33</f>
        <v>0</v>
      </c>
      <c r="H33" s="251">
        <v>0</v>
      </c>
      <c r="I33" s="252">
        <f>E33*H33</f>
        <v>0</v>
      </c>
      <c r="J33" s="251"/>
      <c r="K33" s="252">
        <f>E33*J33</f>
        <v>0</v>
      </c>
      <c r="O33" s="244">
        <v>2</v>
      </c>
      <c r="AA33" s="217">
        <v>12</v>
      </c>
      <c r="AB33" s="217">
        <v>0</v>
      </c>
      <c r="AC33" s="217">
        <v>9</v>
      </c>
      <c r="AZ33" s="217">
        <v>1</v>
      </c>
      <c r="BA33" s="217">
        <f>IF(AZ33=1,G33,0)</f>
        <v>0</v>
      </c>
      <c r="BB33" s="217">
        <f>IF(AZ33=2,G33,0)</f>
        <v>0</v>
      </c>
      <c r="BC33" s="217">
        <f>IF(AZ33=3,G33,0)</f>
        <v>0</v>
      </c>
      <c r="BD33" s="217">
        <f>IF(AZ33=4,G33,0)</f>
        <v>0</v>
      </c>
      <c r="BE33" s="217">
        <f>IF(AZ33=5,G33,0)</f>
        <v>0</v>
      </c>
      <c r="CA33" s="244">
        <v>12</v>
      </c>
      <c r="CB33" s="244">
        <v>0</v>
      </c>
    </row>
    <row r="34" spans="1:15" ht="21">
      <c r="A34" s="253"/>
      <c r="B34" s="254"/>
      <c r="C34" s="312" t="s">
        <v>133</v>
      </c>
      <c r="D34" s="313"/>
      <c r="E34" s="313"/>
      <c r="F34" s="313"/>
      <c r="G34" s="314"/>
      <c r="I34" s="255"/>
      <c r="K34" s="255"/>
      <c r="L34" s="256" t="s">
        <v>133</v>
      </c>
      <c r="O34" s="244">
        <v>3</v>
      </c>
    </row>
    <row r="35" spans="1:80" ht="12.75">
      <c r="A35" s="245">
        <v>6</v>
      </c>
      <c r="B35" s="246" t="s">
        <v>134</v>
      </c>
      <c r="C35" s="247" t="s">
        <v>135</v>
      </c>
      <c r="D35" s="248" t="s">
        <v>136</v>
      </c>
      <c r="E35" s="249">
        <v>1</v>
      </c>
      <c r="F35" s="249">
        <v>0</v>
      </c>
      <c r="G35" s="250">
        <f>E35*F35</f>
        <v>0</v>
      </c>
      <c r="H35" s="251">
        <v>0</v>
      </c>
      <c r="I35" s="252">
        <f>E35*H35</f>
        <v>0</v>
      </c>
      <c r="J35" s="251"/>
      <c r="K35" s="252">
        <f>E35*J35</f>
        <v>0</v>
      </c>
      <c r="O35" s="244">
        <v>2</v>
      </c>
      <c r="AA35" s="217">
        <v>12</v>
      </c>
      <c r="AB35" s="217">
        <v>0</v>
      </c>
      <c r="AC35" s="217">
        <v>8</v>
      </c>
      <c r="AZ35" s="217">
        <v>1</v>
      </c>
      <c r="BA35" s="217">
        <f>IF(AZ35=1,G35,0)</f>
        <v>0</v>
      </c>
      <c r="BB35" s="217">
        <f>IF(AZ35=2,G35,0)</f>
        <v>0</v>
      </c>
      <c r="BC35" s="217">
        <f>IF(AZ35=3,G35,0)</f>
        <v>0</v>
      </c>
      <c r="BD35" s="217">
        <f>IF(AZ35=4,G35,0)</f>
        <v>0</v>
      </c>
      <c r="BE35" s="217">
        <f>IF(AZ35=5,G35,0)</f>
        <v>0</v>
      </c>
      <c r="CA35" s="244">
        <v>12</v>
      </c>
      <c r="CB35" s="244">
        <v>0</v>
      </c>
    </row>
    <row r="36" spans="1:15" ht="12.75">
      <c r="A36" s="253"/>
      <c r="B36" s="254"/>
      <c r="C36" s="312" t="s">
        <v>137</v>
      </c>
      <c r="D36" s="313"/>
      <c r="E36" s="313"/>
      <c r="F36" s="313"/>
      <c r="G36" s="314"/>
      <c r="I36" s="255"/>
      <c r="K36" s="255"/>
      <c r="L36" s="256" t="s">
        <v>137</v>
      </c>
      <c r="O36" s="244">
        <v>3</v>
      </c>
    </row>
    <row r="37" spans="1:80" ht="12.75">
      <c r="A37" s="245">
        <v>7</v>
      </c>
      <c r="B37" s="246" t="s">
        <v>138</v>
      </c>
      <c r="C37" s="247" t="s">
        <v>139</v>
      </c>
      <c r="D37" s="248" t="s">
        <v>136</v>
      </c>
      <c r="E37" s="249">
        <v>1</v>
      </c>
      <c r="F37" s="249">
        <v>0</v>
      </c>
      <c r="G37" s="250">
        <f>E37*F37</f>
        <v>0</v>
      </c>
      <c r="H37" s="251">
        <v>0</v>
      </c>
      <c r="I37" s="252">
        <f>E37*H37</f>
        <v>0</v>
      </c>
      <c r="J37" s="251"/>
      <c r="K37" s="252">
        <f>E37*J37</f>
        <v>0</v>
      </c>
      <c r="O37" s="244">
        <v>2</v>
      </c>
      <c r="AA37" s="217">
        <v>12</v>
      </c>
      <c r="AB37" s="217">
        <v>0</v>
      </c>
      <c r="AC37" s="217">
        <v>11</v>
      </c>
      <c r="AZ37" s="217">
        <v>1</v>
      </c>
      <c r="BA37" s="217">
        <f>IF(AZ37=1,G37,0)</f>
        <v>0</v>
      </c>
      <c r="BB37" s="217">
        <f>IF(AZ37=2,G37,0)</f>
        <v>0</v>
      </c>
      <c r="BC37" s="217">
        <f>IF(AZ37=3,G37,0)</f>
        <v>0</v>
      </c>
      <c r="BD37" s="217">
        <f>IF(AZ37=4,G37,0)</f>
        <v>0</v>
      </c>
      <c r="BE37" s="217">
        <f>IF(AZ37=5,G37,0)</f>
        <v>0</v>
      </c>
      <c r="CA37" s="244">
        <v>12</v>
      </c>
      <c r="CB37" s="244">
        <v>0</v>
      </c>
    </row>
    <row r="38" spans="1:15" ht="12.75">
      <c r="A38" s="253"/>
      <c r="B38" s="254"/>
      <c r="C38" s="312" t="s">
        <v>140</v>
      </c>
      <c r="D38" s="313"/>
      <c r="E38" s="313"/>
      <c r="F38" s="313"/>
      <c r="G38" s="314"/>
      <c r="I38" s="255"/>
      <c r="K38" s="255"/>
      <c r="L38" s="256" t="s">
        <v>140</v>
      </c>
      <c r="O38" s="244">
        <v>3</v>
      </c>
    </row>
    <row r="39" spans="1:80" ht="12.75">
      <c r="A39" s="245">
        <v>8</v>
      </c>
      <c r="B39" s="246" t="s">
        <v>141</v>
      </c>
      <c r="C39" s="247" t="s">
        <v>142</v>
      </c>
      <c r="D39" s="248" t="s">
        <v>136</v>
      </c>
      <c r="E39" s="249">
        <v>1</v>
      </c>
      <c r="F39" s="249">
        <v>0</v>
      </c>
      <c r="G39" s="250">
        <f>E39*F39</f>
        <v>0</v>
      </c>
      <c r="H39" s="251">
        <v>0</v>
      </c>
      <c r="I39" s="252">
        <f>E39*H39</f>
        <v>0</v>
      </c>
      <c r="J39" s="251"/>
      <c r="K39" s="252">
        <f>E39*J39</f>
        <v>0</v>
      </c>
      <c r="O39" s="244">
        <v>2</v>
      </c>
      <c r="AA39" s="217">
        <v>12</v>
      </c>
      <c r="AB39" s="217">
        <v>0</v>
      </c>
      <c r="AC39" s="217">
        <v>12</v>
      </c>
      <c r="AZ39" s="217">
        <v>1</v>
      </c>
      <c r="BA39" s="217">
        <f>IF(AZ39=1,G39,0)</f>
        <v>0</v>
      </c>
      <c r="BB39" s="217">
        <f>IF(AZ39=2,G39,0)</f>
        <v>0</v>
      </c>
      <c r="BC39" s="217">
        <f>IF(AZ39=3,G39,0)</f>
        <v>0</v>
      </c>
      <c r="BD39" s="217">
        <f>IF(AZ39=4,G39,0)</f>
        <v>0</v>
      </c>
      <c r="BE39" s="217">
        <f>IF(AZ39=5,G39,0)</f>
        <v>0</v>
      </c>
      <c r="CA39" s="244">
        <v>12</v>
      </c>
      <c r="CB39" s="244">
        <v>0</v>
      </c>
    </row>
    <row r="40" spans="1:15" ht="12.75">
      <c r="A40" s="253"/>
      <c r="B40" s="254"/>
      <c r="C40" s="312" t="s">
        <v>143</v>
      </c>
      <c r="D40" s="313"/>
      <c r="E40" s="313"/>
      <c r="F40" s="313"/>
      <c r="G40" s="314"/>
      <c r="I40" s="255"/>
      <c r="K40" s="255"/>
      <c r="L40" s="256" t="s">
        <v>143</v>
      </c>
      <c r="O40" s="244">
        <v>3</v>
      </c>
    </row>
    <row r="41" spans="1:80" ht="12.75">
      <c r="A41" s="245">
        <v>9</v>
      </c>
      <c r="B41" s="246" t="s">
        <v>144</v>
      </c>
      <c r="C41" s="247" t="s">
        <v>145</v>
      </c>
      <c r="D41" s="248" t="s">
        <v>103</v>
      </c>
      <c r="E41" s="249">
        <v>1</v>
      </c>
      <c r="F41" s="249">
        <v>0</v>
      </c>
      <c r="G41" s="250">
        <f>E41*F41</f>
        <v>0</v>
      </c>
      <c r="H41" s="251">
        <v>0</v>
      </c>
      <c r="I41" s="252">
        <f>E41*H41</f>
        <v>0</v>
      </c>
      <c r="J41" s="251"/>
      <c r="K41" s="252">
        <f>E41*J41</f>
        <v>0</v>
      </c>
      <c r="O41" s="244">
        <v>2</v>
      </c>
      <c r="AA41" s="217">
        <v>12</v>
      </c>
      <c r="AB41" s="217">
        <v>0</v>
      </c>
      <c r="AC41" s="217">
        <v>10</v>
      </c>
      <c r="AZ41" s="217">
        <v>1</v>
      </c>
      <c r="BA41" s="217">
        <f>IF(AZ41=1,G41,0)</f>
        <v>0</v>
      </c>
      <c r="BB41" s="217">
        <f>IF(AZ41=2,G41,0)</f>
        <v>0</v>
      </c>
      <c r="BC41" s="217">
        <f>IF(AZ41=3,G41,0)</f>
        <v>0</v>
      </c>
      <c r="BD41" s="217">
        <f>IF(AZ41=4,G41,0)</f>
        <v>0</v>
      </c>
      <c r="BE41" s="217">
        <f>IF(AZ41=5,G41,0)</f>
        <v>0</v>
      </c>
      <c r="CA41" s="244">
        <v>12</v>
      </c>
      <c r="CB41" s="244">
        <v>0</v>
      </c>
    </row>
    <row r="42" spans="1:15" ht="12.75">
      <c r="A42" s="253"/>
      <c r="B42" s="254"/>
      <c r="C42" s="312" t="s">
        <v>146</v>
      </c>
      <c r="D42" s="313"/>
      <c r="E42" s="313"/>
      <c r="F42" s="313"/>
      <c r="G42" s="314"/>
      <c r="I42" s="255"/>
      <c r="K42" s="255"/>
      <c r="L42" s="256" t="s">
        <v>146</v>
      </c>
      <c r="O42" s="244">
        <v>3</v>
      </c>
    </row>
    <row r="43" spans="1:15" ht="12.75">
      <c r="A43" s="253"/>
      <c r="B43" s="254"/>
      <c r="C43" s="312" t="s">
        <v>147</v>
      </c>
      <c r="D43" s="313"/>
      <c r="E43" s="313"/>
      <c r="F43" s="313"/>
      <c r="G43" s="314"/>
      <c r="I43" s="255"/>
      <c r="K43" s="255"/>
      <c r="L43" s="256" t="s">
        <v>147</v>
      </c>
      <c r="O43" s="244">
        <v>3</v>
      </c>
    </row>
    <row r="44" spans="1:15" ht="12.75">
      <c r="A44" s="253"/>
      <c r="B44" s="254"/>
      <c r="C44" s="312" t="s">
        <v>148</v>
      </c>
      <c r="D44" s="313"/>
      <c r="E44" s="313"/>
      <c r="F44" s="313"/>
      <c r="G44" s="314"/>
      <c r="I44" s="255"/>
      <c r="K44" s="255"/>
      <c r="L44" s="256" t="s">
        <v>148</v>
      </c>
      <c r="O44" s="244">
        <v>3</v>
      </c>
    </row>
    <row r="45" spans="1:15" ht="12.75">
      <c r="A45" s="253"/>
      <c r="B45" s="254"/>
      <c r="C45" s="312" t="s">
        <v>149</v>
      </c>
      <c r="D45" s="313"/>
      <c r="E45" s="313"/>
      <c r="F45" s="313"/>
      <c r="G45" s="314"/>
      <c r="I45" s="255"/>
      <c r="K45" s="255"/>
      <c r="L45" s="256" t="s">
        <v>149</v>
      </c>
      <c r="O45" s="244">
        <v>3</v>
      </c>
    </row>
    <row r="46" spans="1:15" ht="12.75">
      <c r="A46" s="253"/>
      <c r="B46" s="254"/>
      <c r="C46" s="312" t="s">
        <v>150</v>
      </c>
      <c r="D46" s="313"/>
      <c r="E46" s="313"/>
      <c r="F46" s="313"/>
      <c r="G46" s="314"/>
      <c r="I46" s="255"/>
      <c r="K46" s="255"/>
      <c r="L46" s="256" t="s">
        <v>150</v>
      </c>
      <c r="O46" s="244">
        <v>3</v>
      </c>
    </row>
    <row r="47" spans="1:15" ht="12.75">
      <c r="A47" s="253"/>
      <c r="B47" s="254"/>
      <c r="C47" s="312"/>
      <c r="D47" s="313"/>
      <c r="E47" s="313"/>
      <c r="F47" s="313"/>
      <c r="G47" s="314"/>
      <c r="I47" s="255"/>
      <c r="K47" s="255"/>
      <c r="L47" s="256"/>
      <c r="O47" s="244">
        <v>3</v>
      </c>
    </row>
    <row r="48" spans="1:57" ht="12.75">
      <c r="A48" s="263"/>
      <c r="B48" s="264" t="s">
        <v>89</v>
      </c>
      <c r="C48" s="265" t="s">
        <v>120</v>
      </c>
      <c r="D48" s="266"/>
      <c r="E48" s="267"/>
      <c r="F48" s="268"/>
      <c r="G48" s="269">
        <f>SUM(G23:G47)</f>
        <v>0</v>
      </c>
      <c r="H48" s="270"/>
      <c r="I48" s="271">
        <f>SUM(I23:I47)</f>
        <v>0</v>
      </c>
      <c r="J48" s="270"/>
      <c r="K48" s="271">
        <f>SUM(K23:K47)</f>
        <v>0</v>
      </c>
      <c r="O48" s="244">
        <v>4</v>
      </c>
      <c r="BA48" s="272">
        <f>SUM(BA23:BA47)</f>
        <v>0</v>
      </c>
      <c r="BB48" s="272">
        <f>SUM(BB23:BB47)</f>
        <v>0</v>
      </c>
      <c r="BC48" s="272">
        <f>SUM(BC23:BC47)</f>
        <v>0</v>
      </c>
      <c r="BD48" s="272">
        <f>SUM(BD23:BD47)</f>
        <v>0</v>
      </c>
      <c r="BE48" s="272">
        <f>SUM(BE23:BE47)</f>
        <v>0</v>
      </c>
    </row>
    <row r="49" ht="12.75">
      <c r="E49" s="217"/>
    </row>
    <row r="50" ht="12.75">
      <c r="E50" s="217"/>
    </row>
    <row r="51" ht="12.75">
      <c r="E51" s="217"/>
    </row>
    <row r="52" ht="12.75">
      <c r="E52" s="217"/>
    </row>
    <row r="53" ht="12.75">
      <c r="E53" s="217"/>
    </row>
    <row r="54" ht="12.75">
      <c r="E54" s="217"/>
    </row>
    <row r="55" ht="12.75">
      <c r="E55" s="217"/>
    </row>
    <row r="56" ht="12.75">
      <c r="E56" s="217"/>
    </row>
    <row r="57" ht="12.75">
      <c r="E57" s="217"/>
    </row>
    <row r="58" ht="12.75">
      <c r="E58" s="217"/>
    </row>
    <row r="59" ht="12.75">
      <c r="E59" s="217"/>
    </row>
    <row r="60" ht="12.75">
      <c r="E60" s="217"/>
    </row>
    <row r="61" ht="12.75">
      <c r="E61" s="217"/>
    </row>
    <row r="62" ht="12.75">
      <c r="E62" s="217"/>
    </row>
    <row r="63" ht="12.75">
      <c r="E63" s="217"/>
    </row>
    <row r="64" ht="12.75">
      <c r="E64" s="217"/>
    </row>
    <row r="65" ht="12.75">
      <c r="E65" s="217"/>
    </row>
    <row r="66" ht="12.75">
      <c r="E66" s="217"/>
    </row>
    <row r="67" ht="12.75">
      <c r="E67" s="217"/>
    </row>
    <row r="68" ht="12.75">
      <c r="E68" s="217"/>
    </row>
    <row r="69" ht="12.75">
      <c r="E69" s="217"/>
    </row>
    <row r="70" ht="12.75">
      <c r="E70" s="217"/>
    </row>
    <row r="71" ht="12.75">
      <c r="E71" s="217"/>
    </row>
    <row r="72" spans="1:7" ht="12.75">
      <c r="A72" s="262"/>
      <c r="B72" s="262"/>
      <c r="C72" s="262"/>
      <c r="D72" s="262"/>
      <c r="E72" s="262"/>
      <c r="F72" s="262"/>
      <c r="G72" s="262"/>
    </row>
    <row r="73" spans="1:7" ht="12.75">
      <c r="A73" s="262"/>
      <c r="B73" s="262"/>
      <c r="C73" s="262"/>
      <c r="D73" s="262"/>
      <c r="E73" s="262"/>
      <c r="F73" s="262"/>
      <c r="G73" s="262"/>
    </row>
    <row r="74" spans="1:7" ht="12.75">
      <c r="A74" s="262"/>
      <c r="B74" s="262"/>
      <c r="C74" s="262"/>
      <c r="D74" s="262"/>
      <c r="E74" s="262"/>
      <c r="F74" s="262"/>
      <c r="G74" s="262"/>
    </row>
    <row r="75" spans="1:7" ht="12.75">
      <c r="A75" s="262"/>
      <c r="B75" s="262"/>
      <c r="C75" s="262"/>
      <c r="D75" s="262"/>
      <c r="E75" s="262"/>
      <c r="F75" s="262"/>
      <c r="G75" s="262"/>
    </row>
    <row r="76" ht="12.75">
      <c r="E76" s="217"/>
    </row>
    <row r="77" ht="12.75">
      <c r="E77" s="217"/>
    </row>
    <row r="78" ht="12.75">
      <c r="E78" s="217"/>
    </row>
    <row r="79" ht="12.75">
      <c r="E79" s="217"/>
    </row>
    <row r="80" ht="12.75">
      <c r="E80" s="217"/>
    </row>
    <row r="81" ht="12.75">
      <c r="E81" s="217"/>
    </row>
    <row r="82" ht="12.75">
      <c r="E82" s="217"/>
    </row>
    <row r="83" ht="12.75">
      <c r="E83" s="217"/>
    </row>
    <row r="84" ht="12.75">
      <c r="E84" s="217"/>
    </row>
    <row r="85" ht="12.75">
      <c r="E85" s="217"/>
    </row>
    <row r="86" ht="12.75">
      <c r="E86" s="217"/>
    </row>
    <row r="87" ht="12.75">
      <c r="E87" s="217"/>
    </row>
    <row r="88" ht="12.75">
      <c r="E88" s="217"/>
    </row>
    <row r="89" ht="12.75">
      <c r="E89" s="217"/>
    </row>
    <row r="90" ht="12.75">
      <c r="E90" s="217"/>
    </row>
    <row r="91" ht="12.75">
      <c r="E91" s="217"/>
    </row>
    <row r="92" ht="12.75">
      <c r="E92" s="217"/>
    </row>
    <row r="93" ht="12.75">
      <c r="E93" s="217"/>
    </row>
    <row r="94" ht="12.75">
      <c r="E94" s="217"/>
    </row>
    <row r="95" ht="12.75">
      <c r="E95" s="217"/>
    </row>
    <row r="96" ht="12.75">
      <c r="E96" s="217"/>
    </row>
    <row r="97" ht="12.75">
      <c r="E97" s="217"/>
    </row>
    <row r="98" ht="12.75">
      <c r="E98" s="217"/>
    </row>
    <row r="99" ht="12.75">
      <c r="E99" s="217"/>
    </row>
    <row r="100" ht="12.75">
      <c r="E100" s="217"/>
    </row>
    <row r="101" ht="12.75">
      <c r="E101" s="217"/>
    </row>
    <row r="102" ht="12.75">
      <c r="E102" s="217"/>
    </row>
    <row r="103" ht="12.75">
      <c r="E103" s="217"/>
    </row>
    <row r="104" ht="12.75">
      <c r="E104" s="217"/>
    </row>
    <row r="105" ht="12.75">
      <c r="E105" s="217"/>
    </row>
    <row r="106" ht="12.75">
      <c r="E106" s="217"/>
    </row>
    <row r="107" spans="1:2" ht="12.75">
      <c r="A107" s="273"/>
      <c r="B107" s="273"/>
    </row>
    <row r="108" spans="1:7" ht="12.75">
      <c r="A108" s="262"/>
      <c r="B108" s="262"/>
      <c r="C108" s="274"/>
      <c r="D108" s="274"/>
      <c r="E108" s="275"/>
      <c r="F108" s="274"/>
      <c r="G108" s="276"/>
    </row>
    <row r="109" spans="1:7" ht="12.75">
      <c r="A109" s="277"/>
      <c r="B109" s="277"/>
      <c r="C109" s="262"/>
      <c r="D109" s="262"/>
      <c r="E109" s="278"/>
      <c r="F109" s="262"/>
      <c r="G109" s="262"/>
    </row>
    <row r="110" spans="1:7" ht="12.75">
      <c r="A110" s="262"/>
      <c r="B110" s="262"/>
      <c r="C110" s="262"/>
      <c r="D110" s="262"/>
      <c r="E110" s="278"/>
      <c r="F110" s="262"/>
      <c r="G110" s="262"/>
    </row>
    <row r="111" spans="1:7" ht="12.75">
      <c r="A111" s="262"/>
      <c r="B111" s="262"/>
      <c r="C111" s="262"/>
      <c r="D111" s="262"/>
      <c r="E111" s="278"/>
      <c r="F111" s="262"/>
      <c r="G111" s="262"/>
    </row>
    <row r="112" spans="1:7" ht="12.75">
      <c r="A112" s="262"/>
      <c r="B112" s="262"/>
      <c r="C112" s="262"/>
      <c r="D112" s="262"/>
      <c r="E112" s="278"/>
      <c r="F112" s="262"/>
      <c r="G112" s="262"/>
    </row>
    <row r="113" spans="1:7" ht="12.75">
      <c r="A113" s="262"/>
      <c r="B113" s="262"/>
      <c r="C113" s="262"/>
      <c r="D113" s="262"/>
      <c r="E113" s="278"/>
      <c r="F113" s="262"/>
      <c r="G113" s="262"/>
    </row>
    <row r="114" spans="1:7" ht="12.75">
      <c r="A114" s="262"/>
      <c r="B114" s="262"/>
      <c r="C114" s="262"/>
      <c r="D114" s="262"/>
      <c r="E114" s="278"/>
      <c r="F114" s="262"/>
      <c r="G114" s="262"/>
    </row>
    <row r="115" spans="1:7" ht="12.75">
      <c r="A115" s="262"/>
      <c r="B115" s="262"/>
      <c r="C115" s="262"/>
      <c r="D115" s="262"/>
      <c r="E115" s="278"/>
      <c r="F115" s="262"/>
      <c r="G115" s="262"/>
    </row>
    <row r="116" spans="1:7" ht="12.75">
      <c r="A116" s="262"/>
      <c r="B116" s="262"/>
      <c r="C116" s="262"/>
      <c r="D116" s="262"/>
      <c r="E116" s="278"/>
      <c r="F116" s="262"/>
      <c r="G116" s="262"/>
    </row>
    <row r="117" spans="1:7" ht="12.75">
      <c r="A117" s="262"/>
      <c r="B117" s="262"/>
      <c r="C117" s="262"/>
      <c r="D117" s="262"/>
      <c r="E117" s="278"/>
      <c r="F117" s="262"/>
      <c r="G117" s="262"/>
    </row>
    <row r="118" spans="1:7" ht="12.75">
      <c r="A118" s="262"/>
      <c r="B118" s="262"/>
      <c r="C118" s="262"/>
      <c r="D118" s="262"/>
      <c r="E118" s="278"/>
      <c r="F118" s="262"/>
      <c r="G118" s="262"/>
    </row>
    <row r="119" spans="1:7" ht="12.75">
      <c r="A119" s="262"/>
      <c r="B119" s="262"/>
      <c r="C119" s="262"/>
      <c r="D119" s="262"/>
      <c r="E119" s="278"/>
      <c r="F119" s="262"/>
      <c r="G119" s="262"/>
    </row>
    <row r="120" spans="1:7" ht="12.75">
      <c r="A120" s="262"/>
      <c r="B120" s="262"/>
      <c r="C120" s="262"/>
      <c r="D120" s="262"/>
      <c r="E120" s="278"/>
      <c r="F120" s="262"/>
      <c r="G120" s="262"/>
    </row>
    <row r="121" spans="1:7" ht="12.75">
      <c r="A121" s="262"/>
      <c r="B121" s="262"/>
      <c r="C121" s="262"/>
      <c r="D121" s="262"/>
      <c r="E121" s="278"/>
      <c r="F121" s="262"/>
      <c r="G121" s="262"/>
    </row>
  </sheetData>
  <mergeCells count="33">
    <mergeCell ref="C19:G19"/>
    <mergeCell ref="A1:G1"/>
    <mergeCell ref="A3:B3"/>
    <mergeCell ref="A4:B4"/>
    <mergeCell ref="E4:G4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42:G42"/>
    <mergeCell ref="C21:G21"/>
    <mergeCell ref="C25:G25"/>
    <mergeCell ref="C26:G26"/>
    <mergeCell ref="C27:G27"/>
    <mergeCell ref="C28:G28"/>
    <mergeCell ref="C29:G29"/>
    <mergeCell ref="C30:G30"/>
    <mergeCell ref="C31:G31"/>
    <mergeCell ref="C32:G32"/>
    <mergeCell ref="C34:G34"/>
    <mergeCell ref="C36:G36"/>
    <mergeCell ref="C38:G38"/>
    <mergeCell ref="C40:G40"/>
    <mergeCell ref="C43:G43"/>
    <mergeCell ref="C44:G44"/>
    <mergeCell ref="C45:G45"/>
    <mergeCell ref="C46:G46"/>
    <mergeCell ref="C47:G4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>
      <selection activeCell="C26" sqref="C26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/>
      <c r="B1" s="79"/>
      <c r="C1" s="79"/>
      <c r="D1" s="284" t="s">
        <v>518</v>
      </c>
      <c r="E1" s="79"/>
      <c r="F1" s="79"/>
      <c r="G1" s="79"/>
    </row>
    <row r="2" spans="1:7" ht="12.75" customHeight="1">
      <c r="A2" s="80" t="s">
        <v>28</v>
      </c>
      <c r="B2" s="81"/>
      <c r="C2" s="82" t="s">
        <v>98</v>
      </c>
      <c r="D2" s="82" t="s">
        <v>154</v>
      </c>
      <c r="E2" s="83"/>
      <c r="F2" s="84" t="s">
        <v>29</v>
      </c>
      <c r="G2" s="85"/>
    </row>
    <row r="3" spans="1:7" ht="3" customHeight="1" hidden="1">
      <c r="A3" s="86"/>
      <c r="B3" s="87"/>
      <c r="C3" s="88"/>
      <c r="D3" s="88"/>
      <c r="E3" s="89"/>
      <c r="F3" s="90"/>
      <c r="G3" s="91"/>
    </row>
    <row r="4" spans="1:7" ht="12" customHeight="1">
      <c r="A4" s="92" t="s">
        <v>30</v>
      </c>
      <c r="B4" s="87"/>
      <c r="C4" s="88"/>
      <c r="D4" s="88"/>
      <c r="E4" s="89"/>
      <c r="F4" s="90" t="s">
        <v>31</v>
      </c>
      <c r="G4" s="93"/>
    </row>
    <row r="5" spans="1:7" ht="12.9" customHeight="1">
      <c r="A5" s="94" t="s">
        <v>93</v>
      </c>
      <c r="B5" s="95"/>
      <c r="C5" s="96" t="s">
        <v>94</v>
      </c>
      <c r="D5" s="97"/>
      <c r="E5" s="95"/>
      <c r="F5" s="90" t="s">
        <v>32</v>
      </c>
      <c r="G5" s="91"/>
    </row>
    <row r="6" spans="1:15" ht="12.9" customHeight="1">
      <c r="A6" s="92" t="s">
        <v>33</v>
      </c>
      <c r="B6" s="87"/>
      <c r="C6" s="88"/>
      <c r="D6" s="88"/>
      <c r="E6" s="89"/>
      <c r="F6" s="98" t="s">
        <v>34</v>
      </c>
      <c r="G6" s="99"/>
      <c r="O6" s="100"/>
    </row>
    <row r="7" spans="1:7" ht="12.9" customHeight="1">
      <c r="A7" s="101" t="s">
        <v>90</v>
      </c>
      <c r="B7" s="102"/>
      <c r="C7" s="103" t="s">
        <v>91</v>
      </c>
      <c r="D7" s="104"/>
      <c r="E7" s="104"/>
      <c r="F7" s="105" t="s">
        <v>35</v>
      </c>
      <c r="G7" s="99">
        <f>IF(G6=0,,ROUND((F30+F32)/G6,1))</f>
        <v>0</v>
      </c>
    </row>
    <row r="8" spans="1:9" ht="12.75">
      <c r="A8" s="106" t="s">
        <v>36</v>
      </c>
      <c r="B8" s="90"/>
      <c r="C8" s="300" t="s">
        <v>152</v>
      </c>
      <c r="D8" s="300"/>
      <c r="E8" s="301"/>
      <c r="F8" s="107" t="s">
        <v>37</v>
      </c>
      <c r="G8" s="108"/>
      <c r="H8" s="109"/>
      <c r="I8" s="110"/>
    </row>
    <row r="9" spans="1:8" ht="12.75">
      <c r="A9" s="106" t="s">
        <v>38</v>
      </c>
      <c r="B9" s="90"/>
      <c r="C9" s="300"/>
      <c r="D9" s="300"/>
      <c r="E9" s="301"/>
      <c r="F9" s="90"/>
      <c r="G9" s="111"/>
      <c r="H9" s="112"/>
    </row>
    <row r="10" spans="1:8" ht="12.75">
      <c r="A10" s="106" t="s">
        <v>39</v>
      </c>
      <c r="B10" s="90"/>
      <c r="C10" s="300" t="s">
        <v>151</v>
      </c>
      <c r="D10" s="300"/>
      <c r="E10" s="300"/>
      <c r="F10" s="113"/>
      <c r="G10" s="114"/>
      <c r="H10" s="115"/>
    </row>
    <row r="11" spans="1:57" ht="13.5" customHeight="1">
      <c r="A11" s="106" t="s">
        <v>40</v>
      </c>
      <c r="B11" s="90"/>
      <c r="C11" s="300"/>
      <c r="D11" s="300"/>
      <c r="E11" s="300"/>
      <c r="F11" s="116" t="s">
        <v>41</v>
      </c>
      <c r="G11" s="117"/>
      <c r="H11" s="112"/>
      <c r="BA11" s="118"/>
      <c r="BB11" s="118"/>
      <c r="BC11" s="118"/>
      <c r="BD11" s="118"/>
      <c r="BE11" s="118"/>
    </row>
    <row r="12" spans="1:8" ht="12.75" customHeight="1">
      <c r="A12" s="119" t="s">
        <v>42</v>
      </c>
      <c r="B12" s="87"/>
      <c r="C12" s="302"/>
      <c r="D12" s="302"/>
      <c r="E12" s="302"/>
      <c r="F12" s="120" t="s">
        <v>43</v>
      </c>
      <c r="G12" s="121"/>
      <c r="H12" s="112"/>
    </row>
    <row r="13" spans="1:8" ht="28.5" customHeight="1" thickBot="1">
      <c r="A13" s="122" t="s">
        <v>44</v>
      </c>
      <c r="B13" s="123"/>
      <c r="C13" s="123"/>
      <c r="D13" s="123"/>
      <c r="E13" s="124"/>
      <c r="F13" s="124"/>
      <c r="G13" s="125"/>
      <c r="H13" s="112"/>
    </row>
    <row r="14" spans="1:7" ht="17.25" customHeight="1" thickBot="1">
      <c r="A14" s="126" t="s">
        <v>45</v>
      </c>
      <c r="B14" s="127"/>
      <c r="C14" s="128"/>
      <c r="D14" s="129"/>
      <c r="E14" s="130"/>
      <c r="F14" s="130"/>
      <c r="G14" s="128"/>
    </row>
    <row r="15" spans="1:7" ht="15.9" customHeight="1">
      <c r="A15" s="131"/>
      <c r="B15" s="132" t="s">
        <v>46</v>
      </c>
      <c r="C15" s="133">
        <f>'SO 01 01 Rek'!E20</f>
        <v>0</v>
      </c>
      <c r="D15" s="134"/>
      <c r="E15" s="135"/>
      <c r="F15" s="136"/>
      <c r="G15" s="133"/>
    </row>
    <row r="16" spans="1:7" ht="15.9" customHeight="1">
      <c r="A16" s="131" t="s">
        <v>47</v>
      </c>
      <c r="B16" s="132" t="s">
        <v>48</v>
      </c>
      <c r="C16" s="133">
        <f>'SO 01 01 Rek'!F20</f>
        <v>0</v>
      </c>
      <c r="D16" s="86"/>
      <c r="E16" s="137"/>
      <c r="F16" s="138"/>
      <c r="G16" s="133"/>
    </row>
    <row r="17" spans="1:7" ht="15.9" customHeight="1">
      <c r="A17" s="131" t="s">
        <v>49</v>
      </c>
      <c r="B17" s="132" t="s">
        <v>50</v>
      </c>
      <c r="C17" s="133">
        <f>'SO 01 01 Rek'!H20</f>
        <v>0</v>
      </c>
      <c r="D17" s="86"/>
      <c r="E17" s="137"/>
      <c r="F17" s="138"/>
      <c r="G17" s="133"/>
    </row>
    <row r="18" spans="1:7" ht="15.9" customHeight="1">
      <c r="A18" s="139" t="s">
        <v>51</v>
      </c>
      <c r="B18" s="140" t="s">
        <v>52</v>
      </c>
      <c r="C18" s="133">
        <f>'SO 01 01 Rek'!G20</f>
        <v>0</v>
      </c>
      <c r="D18" s="86"/>
      <c r="E18" s="137"/>
      <c r="F18" s="138"/>
      <c r="G18" s="133"/>
    </row>
    <row r="19" spans="1:7" ht="15.9" customHeight="1">
      <c r="A19" s="141" t="s">
        <v>53</v>
      </c>
      <c r="B19" s="132"/>
      <c r="C19" s="133">
        <f>SUM(C15:C18)</f>
        <v>0</v>
      </c>
      <c r="D19" s="86"/>
      <c r="E19" s="137"/>
      <c r="F19" s="138"/>
      <c r="G19" s="133"/>
    </row>
    <row r="20" spans="1:7" ht="15.9" customHeight="1">
      <c r="A20" s="141"/>
      <c r="B20" s="132"/>
      <c r="C20" s="133"/>
      <c r="D20" s="86"/>
      <c r="E20" s="137"/>
      <c r="F20" s="138"/>
      <c r="G20" s="133"/>
    </row>
    <row r="21" spans="1:7" ht="15.9" customHeight="1">
      <c r="A21" s="141" t="s">
        <v>27</v>
      </c>
      <c r="B21" s="132"/>
      <c r="C21" s="133">
        <f>'SO 01 01 Rek'!I20</f>
        <v>0</v>
      </c>
      <c r="D21" s="86"/>
      <c r="E21" s="137"/>
      <c r="F21" s="138"/>
      <c r="G21" s="133"/>
    </row>
    <row r="22" spans="1:7" ht="15.9" customHeight="1">
      <c r="A22" s="142" t="s">
        <v>54</v>
      </c>
      <c r="B22" s="112"/>
      <c r="C22" s="133">
        <f>C19+C21</f>
        <v>0</v>
      </c>
      <c r="D22" s="86"/>
      <c r="E22" s="137"/>
      <c r="F22" s="138"/>
      <c r="G22" s="133"/>
    </row>
    <row r="23" spans="1:7" ht="15.9" customHeight="1" thickBot="1">
      <c r="A23" s="298" t="s">
        <v>55</v>
      </c>
      <c r="B23" s="299"/>
      <c r="C23" s="143">
        <f>C22+G23</f>
        <v>0</v>
      </c>
      <c r="D23" s="144"/>
      <c r="E23" s="145"/>
      <c r="F23" s="146"/>
      <c r="G23" s="133"/>
    </row>
    <row r="24" spans="1:7" ht="12.75">
      <c r="A24" s="147" t="s">
        <v>56</v>
      </c>
      <c r="B24" s="148"/>
      <c r="C24" s="149"/>
      <c r="D24" s="148" t="s">
        <v>57</v>
      </c>
      <c r="E24" s="148"/>
      <c r="F24" s="150" t="s">
        <v>58</v>
      </c>
      <c r="G24" s="151"/>
    </row>
    <row r="25" spans="1:7" ht="12.75">
      <c r="A25" s="142" t="s">
        <v>59</v>
      </c>
      <c r="B25" s="112"/>
      <c r="C25" s="152"/>
      <c r="D25" s="112" t="s">
        <v>59</v>
      </c>
      <c r="F25" s="153" t="s">
        <v>59</v>
      </c>
      <c r="G25" s="154"/>
    </row>
    <row r="26" spans="1:7" ht="37.5" customHeight="1">
      <c r="A26" s="142" t="s">
        <v>60</v>
      </c>
      <c r="B26" s="155"/>
      <c r="C26" s="285">
        <v>42856</v>
      </c>
      <c r="D26" s="112" t="s">
        <v>60</v>
      </c>
      <c r="F26" s="153" t="s">
        <v>60</v>
      </c>
      <c r="G26" s="154"/>
    </row>
    <row r="27" spans="1:7" ht="12.75">
      <c r="A27" s="142"/>
      <c r="B27" s="156"/>
      <c r="C27" s="152"/>
      <c r="D27" s="112"/>
      <c r="F27" s="153"/>
      <c r="G27" s="154"/>
    </row>
    <row r="28" spans="1:7" ht="12.75">
      <c r="A28" s="142" t="s">
        <v>61</v>
      </c>
      <c r="B28" s="112"/>
      <c r="C28" s="152"/>
      <c r="D28" s="153" t="s">
        <v>62</v>
      </c>
      <c r="E28" s="152"/>
      <c r="F28" s="157" t="s">
        <v>62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 ht="12.75">
      <c r="A30" s="160" t="s">
        <v>11</v>
      </c>
      <c r="B30" s="161"/>
      <c r="C30" s="162">
        <v>21</v>
      </c>
      <c r="D30" s="161" t="s">
        <v>63</v>
      </c>
      <c r="E30" s="163"/>
      <c r="F30" s="293">
        <f>C23-F32</f>
        <v>0</v>
      </c>
      <c r="G30" s="294"/>
    </row>
    <row r="31" spans="1:7" ht="12.75">
      <c r="A31" s="160" t="s">
        <v>64</v>
      </c>
      <c r="B31" s="161"/>
      <c r="C31" s="162">
        <f>C30</f>
        <v>21</v>
      </c>
      <c r="D31" s="161" t="s">
        <v>65</v>
      </c>
      <c r="E31" s="163"/>
      <c r="F31" s="293">
        <f>ROUND(PRODUCT(F30,C31/100),0)</f>
        <v>0</v>
      </c>
      <c r="G31" s="294"/>
    </row>
    <row r="32" spans="1:7" ht="12.75">
      <c r="A32" s="160" t="s">
        <v>11</v>
      </c>
      <c r="B32" s="161"/>
      <c r="C32" s="162">
        <v>0</v>
      </c>
      <c r="D32" s="161" t="s">
        <v>65</v>
      </c>
      <c r="E32" s="163"/>
      <c r="F32" s="293">
        <v>0</v>
      </c>
      <c r="G32" s="294"/>
    </row>
    <row r="33" spans="1:7" ht="12.75">
      <c r="A33" s="160" t="s">
        <v>64</v>
      </c>
      <c r="B33" s="164"/>
      <c r="C33" s="165">
        <f>C32</f>
        <v>0</v>
      </c>
      <c r="D33" s="161" t="s">
        <v>65</v>
      </c>
      <c r="E33" s="138"/>
      <c r="F33" s="293">
        <f>ROUND(PRODUCT(F32,C33/100),0)</f>
        <v>0</v>
      </c>
      <c r="G33" s="294"/>
    </row>
    <row r="34" spans="1:7" s="169" customFormat="1" ht="19.5" customHeight="1" thickBot="1">
      <c r="A34" s="166" t="s">
        <v>66</v>
      </c>
      <c r="B34" s="167"/>
      <c r="C34" s="167"/>
      <c r="D34" s="167"/>
      <c r="E34" s="168"/>
      <c r="F34" s="295">
        <f>ROUND(SUM(F30:F33),0)</f>
        <v>0</v>
      </c>
      <c r="G34" s="296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97" t="s">
        <v>512</v>
      </c>
      <c r="C37" s="297"/>
      <c r="D37" s="297"/>
      <c r="E37" s="297"/>
      <c r="F37" s="297"/>
      <c r="G37" s="297"/>
      <c r="H37" s="1" t="s">
        <v>1</v>
      </c>
    </row>
    <row r="38" spans="1:8" ht="12.75" customHeight="1">
      <c r="A38" s="170"/>
      <c r="B38" s="297"/>
      <c r="C38" s="297"/>
      <c r="D38" s="297"/>
      <c r="E38" s="297"/>
      <c r="F38" s="297"/>
      <c r="G38" s="297"/>
      <c r="H38" s="1" t="s">
        <v>1</v>
      </c>
    </row>
    <row r="39" spans="1:8" ht="12.75">
      <c r="A39" s="170"/>
      <c r="B39" s="297"/>
      <c r="C39" s="297"/>
      <c r="D39" s="297"/>
      <c r="E39" s="297"/>
      <c r="F39" s="297"/>
      <c r="G39" s="297"/>
      <c r="H39" s="1" t="s">
        <v>1</v>
      </c>
    </row>
    <row r="40" spans="1:8" ht="12.75">
      <c r="A40" s="170"/>
      <c r="B40" s="297"/>
      <c r="C40" s="297"/>
      <c r="D40" s="297"/>
      <c r="E40" s="297"/>
      <c r="F40" s="297"/>
      <c r="G40" s="297"/>
      <c r="H40" s="1" t="s">
        <v>1</v>
      </c>
    </row>
    <row r="41" spans="1:8" ht="12.75">
      <c r="A41" s="170"/>
      <c r="B41" s="297"/>
      <c r="C41" s="297"/>
      <c r="D41" s="297"/>
      <c r="E41" s="297"/>
      <c r="F41" s="297"/>
      <c r="G41" s="297"/>
      <c r="H41" s="1" t="s">
        <v>1</v>
      </c>
    </row>
    <row r="42" spans="1:8" ht="12.75">
      <c r="A42" s="170"/>
      <c r="B42" s="297"/>
      <c r="C42" s="297"/>
      <c r="D42" s="297"/>
      <c r="E42" s="297"/>
      <c r="F42" s="297"/>
      <c r="G42" s="297"/>
      <c r="H42" s="1" t="s">
        <v>1</v>
      </c>
    </row>
    <row r="43" spans="1:8" ht="12.75">
      <c r="A43" s="170"/>
      <c r="B43" s="297"/>
      <c r="C43" s="297"/>
      <c r="D43" s="297"/>
      <c r="E43" s="297"/>
      <c r="F43" s="297"/>
      <c r="G43" s="297"/>
      <c r="H43" s="1" t="s">
        <v>1</v>
      </c>
    </row>
    <row r="44" spans="1:8" ht="12.75" customHeight="1">
      <c r="A44" s="170"/>
      <c r="B44" s="297"/>
      <c r="C44" s="297"/>
      <c r="D44" s="297"/>
      <c r="E44" s="297"/>
      <c r="F44" s="297"/>
      <c r="G44" s="297"/>
      <c r="H44" s="1" t="s">
        <v>1</v>
      </c>
    </row>
    <row r="45" spans="1:8" ht="12.75" customHeight="1">
      <c r="A45" s="170"/>
      <c r="B45" s="297"/>
      <c r="C45" s="297"/>
      <c r="D45" s="297"/>
      <c r="E45" s="297"/>
      <c r="F45" s="297"/>
      <c r="G45" s="297"/>
      <c r="H45" s="1" t="s">
        <v>1</v>
      </c>
    </row>
    <row r="46" spans="2:7" ht="12.75">
      <c r="B46" s="292"/>
      <c r="C46" s="292"/>
      <c r="D46" s="292"/>
      <c r="E46" s="292"/>
      <c r="F46" s="292"/>
      <c r="G46" s="292"/>
    </row>
    <row r="47" spans="2:7" ht="12.75">
      <c r="B47" s="292"/>
      <c r="C47" s="292"/>
      <c r="D47" s="292"/>
      <c r="E47" s="292"/>
      <c r="F47" s="292"/>
      <c r="G47" s="292"/>
    </row>
    <row r="48" spans="2:7" ht="12.75">
      <c r="B48" s="292"/>
      <c r="C48" s="292"/>
      <c r="D48" s="292"/>
      <c r="E48" s="292"/>
      <c r="F48" s="292"/>
      <c r="G48" s="292"/>
    </row>
    <row r="49" spans="2:7" ht="12.75">
      <c r="B49" s="292"/>
      <c r="C49" s="292"/>
      <c r="D49" s="292"/>
      <c r="E49" s="292"/>
      <c r="F49" s="292"/>
      <c r="G49" s="292"/>
    </row>
    <row r="50" spans="2:7" ht="12.75">
      <c r="B50" s="292"/>
      <c r="C50" s="292"/>
      <c r="D50" s="292"/>
      <c r="E50" s="292"/>
      <c r="F50" s="292"/>
      <c r="G50" s="292"/>
    </row>
    <row r="51" spans="2:7" ht="12.75">
      <c r="B51" s="292"/>
      <c r="C51" s="292"/>
      <c r="D51" s="292"/>
      <c r="E51" s="292"/>
      <c r="F51" s="292"/>
      <c r="G51" s="292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workbookViewId="0" topLeftCell="A1">
      <selection activeCell="G2" sqref="G2:I2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03" t="s">
        <v>2</v>
      </c>
      <c r="B1" s="304"/>
      <c r="C1" s="171" t="s">
        <v>92</v>
      </c>
      <c r="D1" s="172"/>
      <c r="E1" s="173"/>
      <c r="F1" s="172"/>
      <c r="G1" s="174" t="s">
        <v>68</v>
      </c>
      <c r="H1" s="175" t="s">
        <v>98</v>
      </c>
      <c r="I1" s="176"/>
    </row>
    <row r="2" spans="1:9" ht="13.8" thickBot="1">
      <c r="A2" s="305" t="s">
        <v>69</v>
      </c>
      <c r="B2" s="306"/>
      <c r="C2" s="177" t="s">
        <v>95</v>
      </c>
      <c r="D2" s="178"/>
      <c r="E2" s="179"/>
      <c r="F2" s="178"/>
      <c r="G2" s="307" t="s">
        <v>520</v>
      </c>
      <c r="H2" s="308"/>
      <c r="I2" s="309"/>
    </row>
    <row r="3" ht="13.8" thickTop="1">
      <c r="F3" s="112"/>
    </row>
    <row r="4" spans="1:9" ht="19.5" customHeight="1">
      <c r="A4" s="180" t="s">
        <v>70</v>
      </c>
      <c r="B4" s="181"/>
      <c r="C4" s="181"/>
      <c r="D4" s="181"/>
      <c r="E4" s="182"/>
      <c r="F4" s="181"/>
      <c r="G4" s="181"/>
      <c r="H4" s="181"/>
      <c r="I4" s="181"/>
    </row>
    <row r="5" ht="13.8" thickBot="1"/>
    <row r="6" spans="1:9" s="112" customFormat="1" ht="13.8" thickBot="1">
      <c r="A6" s="183"/>
      <c r="B6" s="184" t="s">
        <v>71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 ht="12.75">
      <c r="A7" s="279" t="str">
        <f>'SO 01 01 Pol'!B7</f>
        <v>1</v>
      </c>
      <c r="B7" s="59" t="str">
        <f>'SO 01 01 Pol'!C7</f>
        <v>Zemní práce</v>
      </c>
      <c r="D7" s="189"/>
      <c r="E7" s="280">
        <f>'SO 01 01 Pol'!BA173</f>
        <v>0</v>
      </c>
      <c r="F7" s="281">
        <f>'SO 01 01 Pol'!BB173</f>
        <v>0</v>
      </c>
      <c r="G7" s="281">
        <f>'SO 01 01 Pol'!BC173</f>
        <v>0</v>
      </c>
      <c r="H7" s="281">
        <f>'SO 01 01 Pol'!BD173</f>
        <v>0</v>
      </c>
      <c r="I7" s="282">
        <f>'SO 01 01 Pol'!BE173</f>
        <v>0</v>
      </c>
    </row>
    <row r="8" spans="1:9" s="112" customFormat="1" ht="12.75">
      <c r="A8" s="279" t="str">
        <f>'SO 01 01 Pol'!B174</f>
        <v>2</v>
      </c>
      <c r="B8" s="59" t="str">
        <f>'SO 01 01 Pol'!C174</f>
        <v>Základy,zvláštní zakládání</v>
      </c>
      <c r="D8" s="189"/>
      <c r="E8" s="280">
        <f>'SO 01 01 Pol'!BA194</f>
        <v>0</v>
      </c>
      <c r="F8" s="281">
        <f>'SO 01 01 Pol'!BB194</f>
        <v>0</v>
      </c>
      <c r="G8" s="281">
        <f>'SO 01 01 Pol'!BC194</f>
        <v>0</v>
      </c>
      <c r="H8" s="281">
        <f>'SO 01 01 Pol'!BD194</f>
        <v>0</v>
      </c>
      <c r="I8" s="282">
        <f>'SO 01 01 Pol'!BE194</f>
        <v>0</v>
      </c>
    </row>
    <row r="9" spans="1:9" s="112" customFormat="1" ht="12.75">
      <c r="A9" s="279" t="str">
        <f>'SO 01 01 Pol'!B195</f>
        <v>4</v>
      </c>
      <c r="B9" s="59" t="str">
        <f>'SO 01 01 Pol'!C195</f>
        <v>Vodorovné konstrukce</v>
      </c>
      <c r="D9" s="189"/>
      <c r="E9" s="280">
        <f>'SO 01 01 Pol'!BA199</f>
        <v>0</v>
      </c>
      <c r="F9" s="281">
        <f>'SO 01 01 Pol'!BB199</f>
        <v>0</v>
      </c>
      <c r="G9" s="281">
        <f>'SO 01 01 Pol'!BC199</f>
        <v>0</v>
      </c>
      <c r="H9" s="281">
        <f>'SO 01 01 Pol'!BD199</f>
        <v>0</v>
      </c>
      <c r="I9" s="282">
        <f>'SO 01 01 Pol'!BE199</f>
        <v>0</v>
      </c>
    </row>
    <row r="10" spans="1:9" s="112" customFormat="1" ht="12.75">
      <c r="A10" s="279" t="str">
        <f>'SO 01 01 Pol'!B200</f>
        <v>5</v>
      </c>
      <c r="B10" s="59" t="str">
        <f>'SO 01 01 Pol'!C200</f>
        <v>Komunikace</v>
      </c>
      <c r="D10" s="189"/>
      <c r="E10" s="280">
        <f>'SO 01 01 Pol'!BA313</f>
        <v>0</v>
      </c>
      <c r="F10" s="281">
        <f>'SO 01 01 Pol'!BB313</f>
        <v>0</v>
      </c>
      <c r="G10" s="281">
        <f>'SO 01 01 Pol'!BC313</f>
        <v>0</v>
      </c>
      <c r="H10" s="281">
        <f>'SO 01 01 Pol'!BD313</f>
        <v>0</v>
      </c>
      <c r="I10" s="282">
        <f>'SO 01 01 Pol'!BE313</f>
        <v>0</v>
      </c>
    </row>
    <row r="11" spans="1:9" s="112" customFormat="1" ht="12.75">
      <c r="A11" s="279" t="str">
        <f>'SO 01 01 Pol'!B314</f>
        <v>8</v>
      </c>
      <c r="B11" s="59" t="str">
        <f>'SO 01 01 Pol'!C314</f>
        <v>Trubní vedení</v>
      </c>
      <c r="D11" s="189"/>
      <c r="E11" s="280">
        <f>'SO 01 01 Pol'!BA340</f>
        <v>0</v>
      </c>
      <c r="F11" s="281">
        <f>'SO 01 01 Pol'!BB340</f>
        <v>0</v>
      </c>
      <c r="G11" s="281">
        <f>'SO 01 01 Pol'!BC340</f>
        <v>0</v>
      </c>
      <c r="H11" s="281">
        <f>'SO 01 01 Pol'!BD340</f>
        <v>0</v>
      </c>
      <c r="I11" s="282">
        <f>'SO 01 01 Pol'!BE340</f>
        <v>0</v>
      </c>
    </row>
    <row r="12" spans="1:9" s="112" customFormat="1" ht="12.75">
      <c r="A12" s="279" t="str">
        <f>'SO 01 01 Pol'!B341</f>
        <v>9</v>
      </c>
      <c r="B12" s="59" t="str">
        <f>'SO 01 01 Pol'!C341</f>
        <v>Ostatní konstrukce, bourání</v>
      </c>
      <c r="D12" s="189"/>
      <c r="E12" s="280">
        <f>'SO 01 01 Pol'!BA387</f>
        <v>0</v>
      </c>
      <c r="F12" s="281">
        <f>'SO 01 01 Pol'!BB387</f>
        <v>0</v>
      </c>
      <c r="G12" s="281">
        <f>'SO 01 01 Pol'!BC387</f>
        <v>0</v>
      </c>
      <c r="H12" s="281">
        <f>'SO 01 01 Pol'!BD387</f>
        <v>0</v>
      </c>
      <c r="I12" s="282">
        <f>'SO 01 01 Pol'!BE387</f>
        <v>0</v>
      </c>
    </row>
    <row r="13" spans="1:9" s="112" customFormat="1" ht="12.75">
      <c r="A13" s="279" t="str">
        <f>'SO 01 01 Pol'!B388</f>
        <v>91</v>
      </c>
      <c r="B13" s="59" t="str">
        <f>'SO 01 01 Pol'!C388</f>
        <v>Doplňující práce na komunikaci</v>
      </c>
      <c r="D13" s="189"/>
      <c r="E13" s="280">
        <f>'SO 01 01 Pol'!BA434</f>
        <v>0</v>
      </c>
      <c r="F13" s="281">
        <f>'SO 01 01 Pol'!BB434</f>
        <v>0</v>
      </c>
      <c r="G13" s="281">
        <f>'SO 01 01 Pol'!BC434</f>
        <v>0</v>
      </c>
      <c r="H13" s="281">
        <f>'SO 01 01 Pol'!BD434</f>
        <v>0</v>
      </c>
      <c r="I13" s="282">
        <f>'SO 01 01 Pol'!BE434</f>
        <v>0</v>
      </c>
    </row>
    <row r="14" spans="1:9" s="112" customFormat="1" ht="12.75">
      <c r="A14" s="279" t="str">
        <f>'SO 01 01 Pol'!B435</f>
        <v>95</v>
      </c>
      <c r="B14" s="59" t="str">
        <f>'SO 01 01 Pol'!C435</f>
        <v>Dokončovací kce na pozem.stav.</v>
      </c>
      <c r="D14" s="189"/>
      <c r="E14" s="280">
        <f>'SO 01 01 Pol'!BA443</f>
        <v>0</v>
      </c>
      <c r="F14" s="281">
        <f>'SO 01 01 Pol'!BB443</f>
        <v>0</v>
      </c>
      <c r="G14" s="281">
        <f>'SO 01 01 Pol'!BC443</f>
        <v>0</v>
      </c>
      <c r="H14" s="281">
        <f>'SO 01 01 Pol'!BD443</f>
        <v>0</v>
      </c>
      <c r="I14" s="282">
        <f>'SO 01 01 Pol'!BE443</f>
        <v>0</v>
      </c>
    </row>
    <row r="15" spans="1:9" s="112" customFormat="1" ht="12.75">
      <c r="A15" s="279" t="str">
        <f>'SO 01 01 Pol'!B444</f>
        <v>97</v>
      </c>
      <c r="B15" s="59" t="str">
        <f>'SO 01 01 Pol'!C444</f>
        <v>Prorážení otvorů</v>
      </c>
      <c r="D15" s="189"/>
      <c r="E15" s="280">
        <f>'SO 01 01 Pol'!BA450</f>
        <v>0</v>
      </c>
      <c r="F15" s="281">
        <f>'SO 01 01 Pol'!BB450</f>
        <v>0</v>
      </c>
      <c r="G15" s="281">
        <f>'SO 01 01 Pol'!BC450</f>
        <v>0</v>
      </c>
      <c r="H15" s="281">
        <f>'SO 01 01 Pol'!BD450</f>
        <v>0</v>
      </c>
      <c r="I15" s="282">
        <f>'SO 01 01 Pol'!BE450</f>
        <v>0</v>
      </c>
    </row>
    <row r="16" spans="1:9" s="112" customFormat="1" ht="12.75">
      <c r="A16" s="279" t="str">
        <f>'SO 01 01 Pol'!B451</f>
        <v>99</v>
      </c>
      <c r="B16" s="59" t="str">
        <f>'SO 01 01 Pol'!C451</f>
        <v>Přesun hmot</v>
      </c>
      <c r="D16" s="189"/>
      <c r="E16" s="280">
        <f>'SO 01 01 Pol'!BA454</f>
        <v>0</v>
      </c>
      <c r="F16" s="281">
        <f>'SO 01 01 Pol'!BB454</f>
        <v>0</v>
      </c>
      <c r="G16" s="281">
        <f>'SO 01 01 Pol'!BC454</f>
        <v>0</v>
      </c>
      <c r="H16" s="281">
        <f>'SO 01 01 Pol'!BD454</f>
        <v>0</v>
      </c>
      <c r="I16" s="282">
        <f>'SO 01 01 Pol'!BE454</f>
        <v>0</v>
      </c>
    </row>
    <row r="17" spans="1:9" s="112" customFormat="1" ht="12.75">
      <c r="A17" s="279" t="str">
        <f>'SO 01 01 Pol'!B455</f>
        <v>D96</v>
      </c>
      <c r="B17" s="59" t="str">
        <f>'SO 01 01 Pol'!C455</f>
        <v>Přesuny suti a vybouraných hmot</v>
      </c>
      <c r="D17" s="189"/>
      <c r="E17" s="280">
        <f>'SO 01 01 Pol'!BA463</f>
        <v>0</v>
      </c>
      <c r="F17" s="281">
        <f>'SO 01 01 Pol'!BB463</f>
        <v>0</v>
      </c>
      <c r="G17" s="281">
        <f>'SO 01 01 Pol'!BC463</f>
        <v>0</v>
      </c>
      <c r="H17" s="281">
        <f>'SO 01 01 Pol'!BD463</f>
        <v>0</v>
      </c>
      <c r="I17" s="282">
        <f>'SO 01 01 Pol'!BE463</f>
        <v>0</v>
      </c>
    </row>
    <row r="18" spans="1:9" s="112" customFormat="1" ht="12.75">
      <c r="A18" s="279" t="str">
        <f>'SO 01 01 Pol'!B464</f>
        <v>M21</v>
      </c>
      <c r="B18" s="59" t="str">
        <f>'SO 01 01 Pol'!C464</f>
        <v>Elektromontáže</v>
      </c>
      <c r="D18" s="189"/>
      <c r="E18" s="280">
        <f>'SO 01 01 Pol'!BA469</f>
        <v>0</v>
      </c>
      <c r="F18" s="281">
        <f>'SO 01 01 Pol'!BB469</f>
        <v>0</v>
      </c>
      <c r="G18" s="281">
        <f>'SO 01 01 Pol'!BC469</f>
        <v>0</v>
      </c>
      <c r="H18" s="281">
        <f>'SO 01 01 Pol'!BD469</f>
        <v>0</v>
      </c>
      <c r="I18" s="282">
        <f>'SO 01 01 Pol'!BE469</f>
        <v>0</v>
      </c>
    </row>
    <row r="19" spans="1:9" s="112" customFormat="1" ht="13.8" thickBot="1">
      <c r="A19" s="279" t="str">
        <f>'SO 01 01 Pol'!B470</f>
        <v>M22</v>
      </c>
      <c r="B19" s="59" t="str">
        <f>'SO 01 01 Pol'!C470</f>
        <v>Montáž sdělovací a zabezp.tech</v>
      </c>
      <c r="D19" s="189"/>
      <c r="E19" s="280">
        <f>'SO 01 01 Pol'!BA484</f>
        <v>0</v>
      </c>
      <c r="F19" s="281">
        <f>'SO 01 01 Pol'!BB484</f>
        <v>0</v>
      </c>
      <c r="G19" s="281">
        <f>'SO 01 01 Pol'!BC484</f>
        <v>0</v>
      </c>
      <c r="H19" s="281">
        <f>'SO 01 01 Pol'!BD484</f>
        <v>0</v>
      </c>
      <c r="I19" s="282">
        <f>'SO 01 01 Pol'!BE484</f>
        <v>0</v>
      </c>
    </row>
    <row r="20" spans="1:9" s="14" customFormat="1" ht="13.8" thickBot="1">
      <c r="A20" s="190"/>
      <c r="B20" s="191" t="s">
        <v>72</v>
      </c>
      <c r="C20" s="191"/>
      <c r="D20" s="192"/>
      <c r="E20" s="193">
        <f>SUM(E7:E19)</f>
        <v>0</v>
      </c>
      <c r="F20" s="194">
        <f>SUM(F7:F19)</f>
        <v>0</v>
      </c>
      <c r="G20" s="194">
        <f>SUM(G7:G19)</f>
        <v>0</v>
      </c>
      <c r="H20" s="194">
        <f>SUM(H7:H19)</f>
        <v>0</v>
      </c>
      <c r="I20" s="195">
        <f>SUM(I7:I19)</f>
        <v>0</v>
      </c>
    </row>
    <row r="21" spans="1:9" ht="12.75">
      <c r="A21" s="112"/>
      <c r="B21" s="112"/>
      <c r="C21" s="112"/>
      <c r="D21" s="112"/>
      <c r="E21" s="112"/>
      <c r="F21" s="112"/>
      <c r="G21" s="112"/>
      <c r="H21" s="112"/>
      <c r="I21" s="112"/>
    </row>
    <row r="22" spans="1:57" ht="19.5" customHeight="1">
      <c r="A22" s="181"/>
      <c r="B22" s="181"/>
      <c r="C22" s="181"/>
      <c r="D22" s="181"/>
      <c r="E22" s="181"/>
      <c r="F22" s="181"/>
      <c r="G22" s="196"/>
      <c r="H22" s="181"/>
      <c r="I22" s="181"/>
      <c r="BA22" s="118"/>
      <c r="BB22" s="118"/>
      <c r="BC22" s="118"/>
      <c r="BD22" s="118"/>
      <c r="BE22" s="118"/>
    </row>
    <row r="23" ht="13.8" thickBot="1"/>
    <row r="24" spans="1:9" ht="12.75">
      <c r="A24" s="147"/>
      <c r="B24" s="148"/>
      <c r="C24" s="148"/>
      <c r="D24" s="197"/>
      <c r="E24" s="198"/>
      <c r="F24" s="199"/>
      <c r="G24" s="200"/>
      <c r="H24" s="201"/>
      <c r="I24" s="202"/>
    </row>
    <row r="25" spans="1:53" ht="12.75">
      <c r="A25" s="141"/>
      <c r="B25" s="132"/>
      <c r="C25" s="132"/>
      <c r="D25" s="203"/>
      <c r="E25" s="204"/>
      <c r="F25" s="205"/>
      <c r="G25" s="206"/>
      <c r="H25" s="207"/>
      <c r="I25" s="208"/>
      <c r="BA25" s="1">
        <v>8</v>
      </c>
    </row>
    <row r="26" spans="1:9" ht="13.8" thickBot="1">
      <c r="A26" s="209"/>
      <c r="B26" s="210"/>
      <c r="C26" s="211"/>
      <c r="D26" s="212"/>
      <c r="E26" s="213"/>
      <c r="F26" s="214"/>
      <c r="G26" s="214"/>
      <c r="H26" s="310"/>
      <c r="I26" s="311"/>
    </row>
    <row r="28" spans="2:9" ht="12.75">
      <c r="B28" s="14"/>
      <c r="F28" s="215"/>
      <c r="G28" s="216"/>
      <c r="H28" s="216"/>
      <c r="I28" s="46"/>
    </row>
    <row r="29" spans="6:9" ht="12.75">
      <c r="F29" s="215"/>
      <c r="G29" s="216"/>
      <c r="H29" s="216"/>
      <c r="I29" s="46"/>
    </row>
    <row r="30" spans="6:9" ht="12.75">
      <c r="F30" s="215"/>
      <c r="G30" s="216"/>
      <c r="H30" s="216"/>
      <c r="I30" s="46"/>
    </row>
    <row r="31" spans="6:9" ht="12.75">
      <c r="F31" s="215"/>
      <c r="G31" s="216"/>
      <c r="H31" s="216"/>
      <c r="I31" s="46"/>
    </row>
    <row r="32" spans="6:9" ht="12.75">
      <c r="F32" s="215"/>
      <c r="G32" s="216"/>
      <c r="H32" s="216"/>
      <c r="I32" s="46"/>
    </row>
    <row r="33" spans="6:9" ht="12.75">
      <c r="F33" s="215"/>
      <c r="G33" s="216"/>
      <c r="H33" s="216"/>
      <c r="I33" s="46"/>
    </row>
    <row r="34" spans="6:9" ht="12.75">
      <c r="F34" s="215"/>
      <c r="G34" s="216"/>
      <c r="H34" s="216"/>
      <c r="I34" s="46"/>
    </row>
    <row r="35" spans="6:9" ht="12.75">
      <c r="F35" s="215"/>
      <c r="G35" s="216"/>
      <c r="H35" s="216"/>
      <c r="I35" s="46"/>
    </row>
    <row r="36" spans="6:9" ht="12.75">
      <c r="F36" s="215"/>
      <c r="G36" s="216"/>
      <c r="H36" s="216"/>
      <c r="I36" s="46"/>
    </row>
    <row r="37" spans="6:9" ht="12.75">
      <c r="F37" s="215"/>
      <c r="G37" s="216"/>
      <c r="H37" s="216"/>
      <c r="I37" s="46"/>
    </row>
    <row r="38" spans="6:9" ht="12.75">
      <c r="F38" s="215"/>
      <c r="G38" s="216"/>
      <c r="H38" s="216"/>
      <c r="I38" s="46"/>
    </row>
    <row r="39" spans="6:9" ht="12.75">
      <c r="F39" s="215"/>
      <c r="G39" s="216"/>
      <c r="H39" s="216"/>
      <c r="I39" s="46"/>
    </row>
    <row r="40" spans="6:9" ht="12.75">
      <c r="F40" s="215"/>
      <c r="G40" s="216"/>
      <c r="H40" s="216"/>
      <c r="I40" s="46"/>
    </row>
    <row r="41" spans="6:9" ht="12.75">
      <c r="F41" s="215"/>
      <c r="G41" s="216"/>
      <c r="H41" s="216"/>
      <c r="I41" s="46"/>
    </row>
    <row r="42" spans="6:9" ht="12.75">
      <c r="F42" s="215"/>
      <c r="G42" s="216"/>
      <c r="H42" s="216"/>
      <c r="I42" s="46"/>
    </row>
    <row r="43" spans="6:9" ht="12.75">
      <c r="F43" s="215"/>
      <c r="G43" s="216"/>
      <c r="H43" s="216"/>
      <c r="I43" s="46"/>
    </row>
    <row r="44" spans="6:9" ht="12.75">
      <c r="F44" s="215"/>
      <c r="G44" s="216"/>
      <c r="H44" s="216"/>
      <c r="I44" s="46"/>
    </row>
    <row r="45" spans="6:9" ht="12.75">
      <c r="F45" s="215"/>
      <c r="G45" s="216"/>
      <c r="H45" s="216"/>
      <c r="I45" s="46"/>
    </row>
    <row r="46" spans="6:9" ht="12.75">
      <c r="F46" s="215"/>
      <c r="G46" s="216"/>
      <c r="H46" s="216"/>
      <c r="I46" s="46"/>
    </row>
    <row r="47" spans="6:9" ht="12.75">
      <c r="F47" s="215"/>
      <c r="G47" s="216"/>
      <c r="H47" s="216"/>
      <c r="I47" s="46"/>
    </row>
    <row r="48" spans="6:9" ht="12.75">
      <c r="F48" s="215"/>
      <c r="G48" s="216"/>
      <c r="H48" s="216"/>
      <c r="I48" s="46"/>
    </row>
    <row r="49" spans="6:9" ht="12.75">
      <c r="F49" s="215"/>
      <c r="G49" s="216"/>
      <c r="H49" s="216"/>
      <c r="I49" s="46"/>
    </row>
    <row r="50" spans="6:9" ht="12.75">
      <c r="F50" s="215"/>
      <c r="G50" s="216"/>
      <c r="H50" s="216"/>
      <c r="I50" s="46"/>
    </row>
    <row r="51" spans="6:9" ht="12.75">
      <c r="F51" s="215"/>
      <c r="G51" s="216"/>
      <c r="H51" s="216"/>
      <c r="I51" s="46"/>
    </row>
    <row r="52" spans="6:9" ht="12.75">
      <c r="F52" s="215"/>
      <c r="G52" s="216"/>
      <c r="H52" s="216"/>
      <c r="I52" s="46"/>
    </row>
    <row r="53" spans="6:9" ht="12.75">
      <c r="F53" s="215"/>
      <c r="G53" s="216"/>
      <c r="H53" s="216"/>
      <c r="I53" s="46"/>
    </row>
    <row r="54" spans="6:9" ht="12.75">
      <c r="F54" s="215"/>
      <c r="G54" s="216"/>
      <c r="H54" s="216"/>
      <c r="I54" s="46"/>
    </row>
    <row r="55" spans="6:9" ht="12.75">
      <c r="F55" s="215"/>
      <c r="G55" s="216"/>
      <c r="H55" s="216"/>
      <c r="I55" s="46"/>
    </row>
    <row r="56" spans="6:9" ht="12.75">
      <c r="F56" s="215"/>
      <c r="G56" s="216"/>
      <c r="H56" s="216"/>
      <c r="I56" s="46"/>
    </row>
    <row r="57" spans="6:9" ht="12.75">
      <c r="F57" s="215"/>
      <c r="G57" s="216"/>
      <c r="H57" s="216"/>
      <c r="I57" s="46"/>
    </row>
    <row r="58" spans="6:9" ht="12.75">
      <c r="F58" s="215"/>
      <c r="G58" s="216"/>
      <c r="H58" s="216"/>
      <c r="I58" s="46"/>
    </row>
    <row r="59" spans="6:9" ht="12.75">
      <c r="F59" s="215"/>
      <c r="G59" s="216"/>
      <c r="H59" s="216"/>
      <c r="I59" s="46"/>
    </row>
    <row r="60" spans="6:9" ht="12.75">
      <c r="F60" s="215"/>
      <c r="G60" s="216"/>
      <c r="H60" s="216"/>
      <c r="I60" s="46"/>
    </row>
    <row r="61" spans="6:9" ht="12.75">
      <c r="F61" s="215"/>
      <c r="G61" s="216"/>
      <c r="H61" s="216"/>
      <c r="I61" s="46"/>
    </row>
    <row r="62" spans="6:9" ht="12.75">
      <c r="F62" s="215"/>
      <c r="G62" s="216"/>
      <c r="H62" s="216"/>
      <c r="I62" s="46"/>
    </row>
    <row r="63" spans="6:9" ht="12.75">
      <c r="F63" s="215"/>
      <c r="G63" s="216"/>
      <c r="H63" s="216"/>
      <c r="I63" s="46"/>
    </row>
    <row r="64" spans="6:9" ht="12.75">
      <c r="F64" s="215"/>
      <c r="G64" s="216"/>
      <c r="H64" s="216"/>
      <c r="I64" s="46"/>
    </row>
    <row r="65" spans="6:9" ht="12.75">
      <c r="F65" s="215"/>
      <c r="G65" s="216"/>
      <c r="H65" s="216"/>
      <c r="I65" s="46"/>
    </row>
    <row r="66" spans="6:9" ht="12.75">
      <c r="F66" s="215"/>
      <c r="G66" s="216"/>
      <c r="H66" s="216"/>
      <c r="I66" s="46"/>
    </row>
    <row r="67" spans="6:9" ht="12.75">
      <c r="F67" s="215"/>
      <c r="G67" s="216"/>
      <c r="H67" s="216"/>
      <c r="I67" s="46"/>
    </row>
    <row r="68" spans="6:9" ht="12.75">
      <c r="F68" s="215"/>
      <c r="G68" s="216"/>
      <c r="H68" s="216"/>
      <c r="I68" s="46"/>
    </row>
    <row r="69" spans="6:9" ht="12.75">
      <c r="F69" s="215"/>
      <c r="G69" s="216"/>
      <c r="H69" s="216"/>
      <c r="I69" s="46"/>
    </row>
    <row r="70" spans="6:9" ht="12.75">
      <c r="F70" s="215"/>
      <c r="G70" s="216"/>
      <c r="H70" s="216"/>
      <c r="I70" s="46"/>
    </row>
    <row r="71" spans="6:9" ht="12.75">
      <c r="F71" s="215"/>
      <c r="G71" s="216"/>
      <c r="H71" s="216"/>
      <c r="I71" s="46"/>
    </row>
    <row r="72" spans="6:9" ht="12.75">
      <c r="F72" s="215"/>
      <c r="G72" s="216"/>
      <c r="H72" s="216"/>
      <c r="I72" s="46"/>
    </row>
    <row r="73" spans="6:9" ht="12.75">
      <c r="F73" s="215"/>
      <c r="G73" s="216"/>
      <c r="H73" s="216"/>
      <c r="I73" s="46"/>
    </row>
    <row r="74" spans="6:9" ht="12.75">
      <c r="F74" s="215"/>
      <c r="G74" s="216"/>
      <c r="H74" s="216"/>
      <c r="I74" s="46"/>
    </row>
    <row r="75" spans="6:9" ht="12.75">
      <c r="F75" s="215"/>
      <c r="G75" s="216"/>
      <c r="H75" s="216"/>
      <c r="I75" s="46"/>
    </row>
    <row r="76" spans="6:9" ht="12.75">
      <c r="F76" s="215"/>
      <c r="G76" s="216"/>
      <c r="H76" s="216"/>
      <c r="I76" s="46"/>
    </row>
    <row r="77" spans="6:9" ht="12.75">
      <c r="F77" s="215"/>
      <c r="G77" s="216"/>
      <c r="H77" s="216"/>
      <c r="I77" s="46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57"/>
  <sheetViews>
    <sheetView showGridLines="0" showZeros="0" zoomScaleSheetLayoutView="100" workbookViewId="0" topLeftCell="A1">
      <selection activeCell="G8" sqref="G8"/>
    </sheetView>
  </sheetViews>
  <sheetFormatPr defaultColWidth="9.125" defaultRowHeight="12.75"/>
  <cols>
    <col min="1" max="1" width="4.50390625" style="217" customWidth="1"/>
    <col min="2" max="2" width="11.50390625" style="217" customWidth="1"/>
    <col min="3" max="3" width="40.50390625" style="217" customWidth="1"/>
    <col min="4" max="4" width="5.50390625" style="217" customWidth="1"/>
    <col min="5" max="5" width="8.50390625" style="227" customWidth="1"/>
    <col min="6" max="6" width="9.875" style="217" customWidth="1"/>
    <col min="7" max="7" width="13.875" style="217" customWidth="1"/>
    <col min="8" max="8" width="11.625" style="217" hidden="1" customWidth="1"/>
    <col min="9" max="9" width="11.50390625" style="217" hidden="1" customWidth="1"/>
    <col min="10" max="10" width="11.00390625" style="217" hidden="1" customWidth="1"/>
    <col min="11" max="11" width="10.50390625" style="217" hidden="1" customWidth="1"/>
    <col min="12" max="12" width="75.50390625" style="217" customWidth="1"/>
    <col min="13" max="13" width="45.375" style="217" customWidth="1"/>
    <col min="14" max="16384" width="9.125" style="217" customWidth="1"/>
  </cols>
  <sheetData>
    <row r="1" spans="1:7" ht="15.6">
      <c r="A1" s="315" t="s">
        <v>518</v>
      </c>
      <c r="B1" s="315"/>
      <c r="C1" s="315"/>
      <c r="D1" s="315"/>
      <c r="E1" s="315"/>
      <c r="F1" s="315"/>
      <c r="G1" s="315"/>
    </row>
    <row r="2" spans="2:7" ht="14.25" customHeight="1" thickBot="1">
      <c r="B2" s="218"/>
      <c r="C2" s="219"/>
      <c r="D2" s="219"/>
      <c r="E2" s="220"/>
      <c r="F2" s="219"/>
      <c r="G2" s="219"/>
    </row>
    <row r="3" spans="1:7" ht="13.8" thickTop="1">
      <c r="A3" s="303" t="s">
        <v>2</v>
      </c>
      <c r="B3" s="304"/>
      <c r="C3" s="171" t="s">
        <v>92</v>
      </c>
      <c r="D3" s="221"/>
      <c r="E3" s="222" t="s">
        <v>73</v>
      </c>
      <c r="F3" s="223" t="str">
        <f>'SO 01 01 Rek'!H1</f>
        <v>01</v>
      </c>
      <c r="G3" s="224"/>
    </row>
    <row r="4" spans="1:7" ht="13.8" thickBot="1">
      <c r="A4" s="316" t="s">
        <v>69</v>
      </c>
      <c r="B4" s="306"/>
      <c r="C4" s="177" t="s">
        <v>95</v>
      </c>
      <c r="D4" s="225"/>
      <c r="E4" s="317" t="str">
        <f>'SO 01 01 Rek'!G2</f>
        <v>REKONSTRUKCE ULIC A CHODNÍKŮ</v>
      </c>
      <c r="F4" s="318"/>
      <c r="G4" s="319"/>
    </row>
    <row r="5" spans="1:7" ht="13.8" thickTop="1">
      <c r="A5" s="226"/>
      <c r="G5" s="228"/>
    </row>
    <row r="6" spans="1:11" ht="27" customHeight="1">
      <c r="A6" s="229" t="s">
        <v>74</v>
      </c>
      <c r="B6" s="230" t="s">
        <v>75</v>
      </c>
      <c r="C6" s="230" t="s">
        <v>76</v>
      </c>
      <c r="D6" s="230" t="s">
        <v>77</v>
      </c>
      <c r="E6" s="231" t="s">
        <v>78</v>
      </c>
      <c r="F6" s="230" t="s">
        <v>79</v>
      </c>
      <c r="G6" s="232" t="s">
        <v>80</v>
      </c>
      <c r="H6" s="233" t="s">
        <v>81</v>
      </c>
      <c r="I6" s="233" t="s">
        <v>82</v>
      </c>
      <c r="J6" s="233" t="s">
        <v>83</v>
      </c>
      <c r="K6" s="233" t="s">
        <v>84</v>
      </c>
    </row>
    <row r="7" spans="1:15" ht="12.75">
      <c r="A7" s="234" t="s">
        <v>85</v>
      </c>
      <c r="B7" s="235" t="s">
        <v>86</v>
      </c>
      <c r="C7" s="236" t="s">
        <v>87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156</v>
      </c>
      <c r="C8" s="247" t="s">
        <v>157</v>
      </c>
      <c r="D8" s="248" t="s">
        <v>158</v>
      </c>
      <c r="E8" s="249">
        <v>526</v>
      </c>
      <c r="F8" s="249"/>
      <c r="G8" s="250">
        <f>E8*F8</f>
        <v>0</v>
      </c>
      <c r="H8" s="251">
        <v>0</v>
      </c>
      <c r="I8" s="252">
        <f>E8*H8</f>
        <v>0</v>
      </c>
      <c r="J8" s="251">
        <v>0</v>
      </c>
      <c r="K8" s="252">
        <f>E8*J8</f>
        <v>0</v>
      </c>
      <c r="O8" s="244">
        <v>2</v>
      </c>
      <c r="AA8" s="217">
        <v>1</v>
      </c>
      <c r="AB8" s="217">
        <v>1</v>
      </c>
      <c r="AC8" s="217">
        <v>1</v>
      </c>
      <c r="AZ8" s="217">
        <v>1</v>
      </c>
      <c r="BA8" s="217">
        <f>IF(AZ8=1,G8,0)</f>
        <v>0</v>
      </c>
      <c r="BB8" s="217">
        <f>IF(AZ8=2,G8,0)</f>
        <v>0</v>
      </c>
      <c r="BC8" s="217">
        <f>IF(AZ8=3,G8,0)</f>
        <v>0</v>
      </c>
      <c r="BD8" s="217">
        <f>IF(AZ8=4,G8,0)</f>
        <v>0</v>
      </c>
      <c r="BE8" s="217">
        <f>IF(AZ8=5,G8,0)</f>
        <v>0</v>
      </c>
      <c r="CA8" s="244">
        <v>1</v>
      </c>
      <c r="CB8" s="244">
        <v>1</v>
      </c>
    </row>
    <row r="9" spans="1:15" ht="12.75">
      <c r="A9" s="253"/>
      <c r="B9" s="257"/>
      <c r="C9" s="320" t="s">
        <v>159</v>
      </c>
      <c r="D9" s="321"/>
      <c r="E9" s="258">
        <v>0</v>
      </c>
      <c r="F9" s="259"/>
      <c r="G9" s="260"/>
      <c r="H9" s="261"/>
      <c r="I9" s="255"/>
      <c r="J9" s="262"/>
      <c r="K9" s="255"/>
      <c r="M9" s="256" t="s">
        <v>159</v>
      </c>
      <c r="O9" s="244"/>
    </row>
    <row r="10" spans="1:15" ht="12.75">
      <c r="A10" s="253"/>
      <c r="B10" s="257"/>
      <c r="C10" s="320" t="s">
        <v>160</v>
      </c>
      <c r="D10" s="321"/>
      <c r="E10" s="258">
        <v>0</v>
      </c>
      <c r="F10" s="259"/>
      <c r="G10" s="260"/>
      <c r="H10" s="261"/>
      <c r="I10" s="255"/>
      <c r="J10" s="262"/>
      <c r="K10" s="255"/>
      <c r="M10" s="256" t="s">
        <v>160</v>
      </c>
      <c r="O10" s="244"/>
    </row>
    <row r="11" spans="1:15" ht="12.75">
      <c r="A11" s="253"/>
      <c r="B11" s="257"/>
      <c r="C11" s="320" t="s">
        <v>161</v>
      </c>
      <c r="D11" s="321"/>
      <c r="E11" s="258">
        <v>145</v>
      </c>
      <c r="F11" s="259"/>
      <c r="G11" s="260"/>
      <c r="H11" s="261"/>
      <c r="I11" s="255"/>
      <c r="J11" s="262"/>
      <c r="K11" s="255"/>
      <c r="M11" s="256" t="s">
        <v>161</v>
      </c>
      <c r="O11" s="244"/>
    </row>
    <row r="12" spans="1:15" ht="12.75">
      <c r="A12" s="253"/>
      <c r="B12" s="257"/>
      <c r="C12" s="320" t="s">
        <v>162</v>
      </c>
      <c r="D12" s="321"/>
      <c r="E12" s="258">
        <v>221</v>
      </c>
      <c r="F12" s="259"/>
      <c r="G12" s="260"/>
      <c r="H12" s="261"/>
      <c r="I12" s="255"/>
      <c r="J12" s="262"/>
      <c r="K12" s="255"/>
      <c r="M12" s="256" t="s">
        <v>162</v>
      </c>
      <c r="O12" s="244"/>
    </row>
    <row r="13" spans="1:15" ht="12.75">
      <c r="A13" s="253"/>
      <c r="B13" s="257"/>
      <c r="C13" s="320" t="s">
        <v>163</v>
      </c>
      <c r="D13" s="321"/>
      <c r="E13" s="258">
        <v>35</v>
      </c>
      <c r="F13" s="259"/>
      <c r="G13" s="260"/>
      <c r="H13" s="261"/>
      <c r="I13" s="255"/>
      <c r="J13" s="262"/>
      <c r="K13" s="255"/>
      <c r="M13" s="256" t="s">
        <v>163</v>
      </c>
      <c r="O13" s="244"/>
    </row>
    <row r="14" spans="1:15" ht="12.75">
      <c r="A14" s="253"/>
      <c r="B14" s="257"/>
      <c r="C14" s="320" t="s">
        <v>164</v>
      </c>
      <c r="D14" s="321"/>
      <c r="E14" s="258">
        <v>125</v>
      </c>
      <c r="F14" s="259"/>
      <c r="G14" s="260"/>
      <c r="H14" s="261"/>
      <c r="I14" s="255"/>
      <c r="J14" s="262"/>
      <c r="K14" s="255"/>
      <c r="M14" s="256" t="s">
        <v>164</v>
      </c>
      <c r="O14" s="244"/>
    </row>
    <row r="15" spans="1:80" ht="12.75">
      <c r="A15" s="245">
        <v>2</v>
      </c>
      <c r="B15" s="246" t="s">
        <v>165</v>
      </c>
      <c r="C15" s="247" t="s">
        <v>166</v>
      </c>
      <c r="D15" s="248" t="s">
        <v>158</v>
      </c>
      <c r="E15" s="249">
        <v>55</v>
      </c>
      <c r="F15" s="249">
        <v>0</v>
      </c>
      <c r="G15" s="250">
        <f>E15*F15</f>
        <v>0</v>
      </c>
      <c r="H15" s="251">
        <v>0</v>
      </c>
      <c r="I15" s="252">
        <f>E15*H15</f>
        <v>0</v>
      </c>
      <c r="J15" s="251">
        <v>-0.2</v>
      </c>
      <c r="K15" s="252">
        <f>E15*J15</f>
        <v>-11</v>
      </c>
      <c r="O15" s="244">
        <v>2</v>
      </c>
      <c r="AA15" s="217">
        <v>1</v>
      </c>
      <c r="AB15" s="217">
        <v>1</v>
      </c>
      <c r="AC15" s="217">
        <v>1</v>
      </c>
      <c r="AZ15" s="217">
        <v>1</v>
      </c>
      <c r="BA15" s="217">
        <f>IF(AZ15=1,G15,0)</f>
        <v>0</v>
      </c>
      <c r="BB15" s="217">
        <f>IF(AZ15=2,G15,0)</f>
        <v>0</v>
      </c>
      <c r="BC15" s="217">
        <f>IF(AZ15=3,G15,0)</f>
        <v>0</v>
      </c>
      <c r="BD15" s="217">
        <f>IF(AZ15=4,G15,0)</f>
        <v>0</v>
      </c>
      <c r="BE15" s="217">
        <f>IF(AZ15=5,G15,0)</f>
        <v>0</v>
      </c>
      <c r="CA15" s="244">
        <v>1</v>
      </c>
      <c r="CB15" s="244">
        <v>1</v>
      </c>
    </row>
    <row r="16" spans="1:15" ht="12.75">
      <c r="A16" s="253"/>
      <c r="B16" s="257"/>
      <c r="C16" s="320" t="s">
        <v>159</v>
      </c>
      <c r="D16" s="321"/>
      <c r="E16" s="258">
        <v>0</v>
      </c>
      <c r="F16" s="259"/>
      <c r="G16" s="260"/>
      <c r="H16" s="261"/>
      <c r="I16" s="255"/>
      <c r="J16" s="262"/>
      <c r="K16" s="255"/>
      <c r="M16" s="256" t="s">
        <v>159</v>
      </c>
      <c r="O16" s="244"/>
    </row>
    <row r="17" spans="1:15" ht="12.75">
      <c r="A17" s="253"/>
      <c r="B17" s="257"/>
      <c r="C17" s="320" t="s">
        <v>167</v>
      </c>
      <c r="D17" s="321"/>
      <c r="E17" s="258">
        <v>0</v>
      </c>
      <c r="F17" s="259"/>
      <c r="G17" s="260"/>
      <c r="H17" s="261"/>
      <c r="I17" s="255"/>
      <c r="J17" s="262"/>
      <c r="K17" s="255"/>
      <c r="M17" s="256" t="s">
        <v>167</v>
      </c>
      <c r="O17" s="244"/>
    </row>
    <row r="18" spans="1:15" ht="12.75">
      <c r="A18" s="253"/>
      <c r="B18" s="257"/>
      <c r="C18" s="320" t="s">
        <v>168</v>
      </c>
      <c r="D18" s="321"/>
      <c r="E18" s="258">
        <v>30</v>
      </c>
      <c r="F18" s="259"/>
      <c r="G18" s="260"/>
      <c r="H18" s="261"/>
      <c r="I18" s="255"/>
      <c r="J18" s="262"/>
      <c r="K18" s="255"/>
      <c r="M18" s="256" t="s">
        <v>168</v>
      </c>
      <c r="O18" s="244"/>
    </row>
    <row r="19" spans="1:15" ht="12.75">
      <c r="A19" s="253"/>
      <c r="B19" s="257"/>
      <c r="C19" s="320" t="s">
        <v>169</v>
      </c>
      <c r="D19" s="321"/>
      <c r="E19" s="258">
        <v>25</v>
      </c>
      <c r="F19" s="259"/>
      <c r="G19" s="260"/>
      <c r="H19" s="261"/>
      <c r="I19" s="255"/>
      <c r="J19" s="262"/>
      <c r="K19" s="255"/>
      <c r="M19" s="256" t="s">
        <v>169</v>
      </c>
      <c r="O19" s="244"/>
    </row>
    <row r="20" spans="1:80" ht="12.75">
      <c r="A20" s="245">
        <v>3</v>
      </c>
      <c r="B20" s="246" t="s">
        <v>170</v>
      </c>
      <c r="C20" s="247" t="s">
        <v>171</v>
      </c>
      <c r="D20" s="248" t="s">
        <v>158</v>
      </c>
      <c r="E20" s="249">
        <v>61</v>
      </c>
      <c r="F20" s="249">
        <v>0</v>
      </c>
      <c r="G20" s="250">
        <f>E20*F20</f>
        <v>0</v>
      </c>
      <c r="H20" s="251">
        <v>0</v>
      </c>
      <c r="I20" s="252">
        <f>E20*H20</f>
        <v>0</v>
      </c>
      <c r="J20" s="251">
        <v>-0.22</v>
      </c>
      <c r="K20" s="252">
        <f>E20*J20</f>
        <v>-13.42</v>
      </c>
      <c r="O20" s="244">
        <v>2</v>
      </c>
      <c r="AA20" s="217">
        <v>1</v>
      </c>
      <c r="AB20" s="217">
        <v>1</v>
      </c>
      <c r="AC20" s="217">
        <v>1</v>
      </c>
      <c r="AZ20" s="217">
        <v>1</v>
      </c>
      <c r="BA20" s="217">
        <f>IF(AZ20=1,G20,0)</f>
        <v>0</v>
      </c>
      <c r="BB20" s="217">
        <f>IF(AZ20=2,G20,0)</f>
        <v>0</v>
      </c>
      <c r="BC20" s="217">
        <f>IF(AZ20=3,G20,0)</f>
        <v>0</v>
      </c>
      <c r="BD20" s="217">
        <f>IF(AZ20=4,G20,0)</f>
        <v>0</v>
      </c>
      <c r="BE20" s="217">
        <f>IF(AZ20=5,G20,0)</f>
        <v>0</v>
      </c>
      <c r="CA20" s="244">
        <v>1</v>
      </c>
      <c r="CB20" s="244">
        <v>1</v>
      </c>
    </row>
    <row r="21" spans="1:15" ht="12.75">
      <c r="A21" s="253"/>
      <c r="B21" s="254"/>
      <c r="C21" s="312" t="s">
        <v>172</v>
      </c>
      <c r="D21" s="313"/>
      <c r="E21" s="313"/>
      <c r="F21" s="313"/>
      <c r="G21" s="314"/>
      <c r="I21" s="255"/>
      <c r="K21" s="255"/>
      <c r="L21" s="256" t="s">
        <v>172</v>
      </c>
      <c r="O21" s="244">
        <v>3</v>
      </c>
    </row>
    <row r="22" spans="1:15" ht="12.75">
      <c r="A22" s="253"/>
      <c r="B22" s="257"/>
      <c r="C22" s="320" t="s">
        <v>159</v>
      </c>
      <c r="D22" s="321"/>
      <c r="E22" s="258">
        <v>0</v>
      </c>
      <c r="F22" s="259"/>
      <c r="G22" s="260"/>
      <c r="H22" s="261"/>
      <c r="I22" s="255"/>
      <c r="J22" s="262"/>
      <c r="K22" s="255"/>
      <c r="M22" s="256" t="s">
        <v>159</v>
      </c>
      <c r="O22" s="244"/>
    </row>
    <row r="23" spans="1:15" ht="12.75">
      <c r="A23" s="253"/>
      <c r="B23" s="257"/>
      <c r="C23" s="320" t="s">
        <v>173</v>
      </c>
      <c r="D23" s="321"/>
      <c r="E23" s="258">
        <v>0</v>
      </c>
      <c r="F23" s="259"/>
      <c r="G23" s="260"/>
      <c r="H23" s="261"/>
      <c r="I23" s="255"/>
      <c r="J23" s="262"/>
      <c r="K23" s="255"/>
      <c r="M23" s="256" t="s">
        <v>173</v>
      </c>
      <c r="O23" s="244"/>
    </row>
    <row r="24" spans="1:15" ht="12.75">
      <c r="A24" s="253"/>
      <c r="B24" s="257"/>
      <c r="C24" s="320" t="s">
        <v>174</v>
      </c>
      <c r="D24" s="321"/>
      <c r="E24" s="258">
        <v>23.6</v>
      </c>
      <c r="F24" s="259"/>
      <c r="G24" s="260"/>
      <c r="H24" s="261"/>
      <c r="I24" s="255"/>
      <c r="J24" s="262"/>
      <c r="K24" s="255"/>
      <c r="M24" s="256" t="s">
        <v>174</v>
      </c>
      <c r="O24" s="244"/>
    </row>
    <row r="25" spans="1:15" ht="12.75">
      <c r="A25" s="253"/>
      <c r="B25" s="257"/>
      <c r="C25" s="320" t="s">
        <v>175</v>
      </c>
      <c r="D25" s="321"/>
      <c r="E25" s="258">
        <v>0</v>
      </c>
      <c r="F25" s="259"/>
      <c r="G25" s="260"/>
      <c r="H25" s="261"/>
      <c r="I25" s="255"/>
      <c r="J25" s="262"/>
      <c r="K25" s="255"/>
      <c r="M25" s="256" t="s">
        <v>175</v>
      </c>
      <c r="O25" s="244"/>
    </row>
    <row r="26" spans="1:15" ht="12.75">
      <c r="A26" s="253"/>
      <c r="B26" s="257"/>
      <c r="C26" s="320" t="s">
        <v>176</v>
      </c>
      <c r="D26" s="321"/>
      <c r="E26" s="258">
        <v>37.4</v>
      </c>
      <c r="F26" s="259"/>
      <c r="G26" s="260"/>
      <c r="H26" s="261"/>
      <c r="I26" s="255"/>
      <c r="J26" s="262"/>
      <c r="K26" s="255"/>
      <c r="M26" s="256" t="s">
        <v>176</v>
      </c>
      <c r="O26" s="244"/>
    </row>
    <row r="27" spans="1:80" ht="12.75">
      <c r="A27" s="245">
        <v>4</v>
      </c>
      <c r="B27" s="246" t="s">
        <v>177</v>
      </c>
      <c r="C27" s="247" t="s">
        <v>178</v>
      </c>
      <c r="D27" s="248" t="s">
        <v>158</v>
      </c>
      <c r="E27" s="249">
        <v>370</v>
      </c>
      <c r="F27" s="249">
        <v>0</v>
      </c>
      <c r="G27" s="250">
        <f>E27*F27</f>
        <v>0</v>
      </c>
      <c r="H27" s="251">
        <v>0</v>
      </c>
      <c r="I27" s="252">
        <f>E27*H27</f>
        <v>0</v>
      </c>
      <c r="J27" s="251">
        <v>-0.44</v>
      </c>
      <c r="K27" s="252">
        <f>E27*J27</f>
        <v>-162.8</v>
      </c>
      <c r="O27" s="244">
        <v>2</v>
      </c>
      <c r="AA27" s="217">
        <v>1</v>
      </c>
      <c r="AB27" s="217">
        <v>1</v>
      </c>
      <c r="AC27" s="217">
        <v>1</v>
      </c>
      <c r="AZ27" s="217">
        <v>1</v>
      </c>
      <c r="BA27" s="217">
        <f>IF(AZ27=1,G27,0)</f>
        <v>0</v>
      </c>
      <c r="BB27" s="217">
        <f>IF(AZ27=2,G27,0)</f>
        <v>0</v>
      </c>
      <c r="BC27" s="217">
        <f>IF(AZ27=3,G27,0)</f>
        <v>0</v>
      </c>
      <c r="BD27" s="217">
        <f>IF(AZ27=4,G27,0)</f>
        <v>0</v>
      </c>
      <c r="BE27" s="217">
        <f>IF(AZ27=5,G27,0)</f>
        <v>0</v>
      </c>
      <c r="CA27" s="244">
        <v>1</v>
      </c>
      <c r="CB27" s="244">
        <v>1</v>
      </c>
    </row>
    <row r="28" spans="1:15" ht="12.75">
      <c r="A28" s="253"/>
      <c r="B28" s="257"/>
      <c r="C28" s="320" t="s">
        <v>159</v>
      </c>
      <c r="D28" s="321"/>
      <c r="E28" s="258">
        <v>0</v>
      </c>
      <c r="F28" s="259"/>
      <c r="G28" s="260"/>
      <c r="H28" s="261"/>
      <c r="I28" s="255"/>
      <c r="J28" s="262"/>
      <c r="K28" s="255"/>
      <c r="M28" s="256" t="s">
        <v>159</v>
      </c>
      <c r="O28" s="244"/>
    </row>
    <row r="29" spans="1:15" ht="12.75">
      <c r="A29" s="253"/>
      <c r="B29" s="257"/>
      <c r="C29" s="320" t="s">
        <v>160</v>
      </c>
      <c r="D29" s="321"/>
      <c r="E29" s="258">
        <v>0</v>
      </c>
      <c r="F29" s="259"/>
      <c r="G29" s="260"/>
      <c r="H29" s="261"/>
      <c r="I29" s="255"/>
      <c r="J29" s="262"/>
      <c r="K29" s="255"/>
      <c r="M29" s="256" t="s">
        <v>160</v>
      </c>
      <c r="O29" s="244"/>
    </row>
    <row r="30" spans="1:15" ht="12.75">
      <c r="A30" s="253"/>
      <c r="B30" s="257"/>
      <c r="C30" s="320" t="s">
        <v>179</v>
      </c>
      <c r="D30" s="321"/>
      <c r="E30" s="258">
        <v>0</v>
      </c>
      <c r="F30" s="259"/>
      <c r="G30" s="260"/>
      <c r="H30" s="261"/>
      <c r="I30" s="255"/>
      <c r="J30" s="262"/>
      <c r="K30" s="255"/>
      <c r="M30" s="256" t="s">
        <v>179</v>
      </c>
      <c r="O30" s="244"/>
    </row>
    <row r="31" spans="1:15" ht="12.75">
      <c r="A31" s="253"/>
      <c r="B31" s="257"/>
      <c r="C31" s="320" t="s">
        <v>180</v>
      </c>
      <c r="D31" s="321"/>
      <c r="E31" s="258">
        <v>370</v>
      </c>
      <c r="F31" s="259"/>
      <c r="G31" s="260"/>
      <c r="H31" s="261"/>
      <c r="I31" s="255"/>
      <c r="J31" s="262"/>
      <c r="K31" s="255"/>
      <c r="M31" s="256" t="s">
        <v>180</v>
      </c>
      <c r="O31" s="244"/>
    </row>
    <row r="32" spans="1:80" ht="12.75">
      <c r="A32" s="245">
        <v>5</v>
      </c>
      <c r="B32" s="246" t="s">
        <v>181</v>
      </c>
      <c r="C32" s="247" t="s">
        <v>182</v>
      </c>
      <c r="D32" s="248" t="s">
        <v>158</v>
      </c>
      <c r="E32" s="249">
        <v>271</v>
      </c>
      <c r="F32" s="249">
        <v>0</v>
      </c>
      <c r="G32" s="250">
        <f>E32*F32</f>
        <v>0</v>
      </c>
      <c r="H32" s="251">
        <v>0</v>
      </c>
      <c r="I32" s="252">
        <f>E32*H32</f>
        <v>0</v>
      </c>
      <c r="J32" s="251">
        <v>-0.748</v>
      </c>
      <c r="K32" s="252">
        <f>E32*J32</f>
        <v>-202.708</v>
      </c>
      <c r="O32" s="244">
        <v>2</v>
      </c>
      <c r="AA32" s="217">
        <v>1</v>
      </c>
      <c r="AB32" s="217">
        <v>1</v>
      </c>
      <c r="AC32" s="217">
        <v>1</v>
      </c>
      <c r="AZ32" s="217">
        <v>1</v>
      </c>
      <c r="BA32" s="217">
        <f>IF(AZ32=1,G32,0)</f>
        <v>0</v>
      </c>
      <c r="BB32" s="217">
        <f>IF(AZ32=2,G32,0)</f>
        <v>0</v>
      </c>
      <c r="BC32" s="217">
        <f>IF(AZ32=3,G32,0)</f>
        <v>0</v>
      </c>
      <c r="BD32" s="217">
        <f>IF(AZ32=4,G32,0)</f>
        <v>0</v>
      </c>
      <c r="BE32" s="217">
        <f>IF(AZ32=5,G32,0)</f>
        <v>0</v>
      </c>
      <c r="CA32" s="244">
        <v>1</v>
      </c>
      <c r="CB32" s="244">
        <v>1</v>
      </c>
    </row>
    <row r="33" spans="1:15" ht="12.75">
      <c r="A33" s="253"/>
      <c r="B33" s="257"/>
      <c r="C33" s="320" t="s">
        <v>159</v>
      </c>
      <c r="D33" s="321"/>
      <c r="E33" s="258">
        <v>0</v>
      </c>
      <c r="F33" s="259"/>
      <c r="G33" s="260"/>
      <c r="H33" s="261"/>
      <c r="I33" s="255"/>
      <c r="J33" s="262"/>
      <c r="K33" s="255"/>
      <c r="M33" s="256" t="s">
        <v>159</v>
      </c>
      <c r="O33" s="244"/>
    </row>
    <row r="34" spans="1:15" ht="12.75">
      <c r="A34" s="253"/>
      <c r="B34" s="257"/>
      <c r="C34" s="320" t="s">
        <v>160</v>
      </c>
      <c r="D34" s="321"/>
      <c r="E34" s="258">
        <v>0</v>
      </c>
      <c r="F34" s="259"/>
      <c r="G34" s="260"/>
      <c r="H34" s="261"/>
      <c r="I34" s="255"/>
      <c r="J34" s="262"/>
      <c r="K34" s="255"/>
      <c r="M34" s="256" t="s">
        <v>160</v>
      </c>
      <c r="O34" s="244"/>
    </row>
    <row r="35" spans="1:15" ht="12.75">
      <c r="A35" s="253"/>
      <c r="B35" s="257"/>
      <c r="C35" s="320" t="s">
        <v>183</v>
      </c>
      <c r="D35" s="321"/>
      <c r="E35" s="258">
        <v>0</v>
      </c>
      <c r="F35" s="259"/>
      <c r="G35" s="260"/>
      <c r="H35" s="261"/>
      <c r="I35" s="255"/>
      <c r="J35" s="262"/>
      <c r="K35" s="255"/>
      <c r="M35" s="256" t="s">
        <v>183</v>
      </c>
      <c r="O35" s="244"/>
    </row>
    <row r="36" spans="1:15" ht="12.75">
      <c r="A36" s="253"/>
      <c r="B36" s="257"/>
      <c r="C36" s="320" t="s">
        <v>184</v>
      </c>
      <c r="D36" s="321"/>
      <c r="E36" s="258">
        <v>271</v>
      </c>
      <c r="F36" s="259"/>
      <c r="G36" s="260"/>
      <c r="H36" s="261"/>
      <c r="I36" s="255"/>
      <c r="J36" s="262"/>
      <c r="K36" s="255"/>
      <c r="M36" s="256" t="s">
        <v>184</v>
      </c>
      <c r="O36" s="244"/>
    </row>
    <row r="37" spans="1:80" ht="12.75">
      <c r="A37" s="245">
        <v>6</v>
      </c>
      <c r="B37" s="246" t="s">
        <v>185</v>
      </c>
      <c r="C37" s="247" t="s">
        <v>186</v>
      </c>
      <c r="D37" s="248" t="s">
        <v>158</v>
      </c>
      <c r="E37" s="249">
        <v>2701.5</v>
      </c>
      <c r="F37" s="249">
        <v>0</v>
      </c>
      <c r="G37" s="250">
        <f>E37*F37</f>
        <v>0</v>
      </c>
      <c r="H37" s="251">
        <v>0</v>
      </c>
      <c r="I37" s="252">
        <f>E37*H37</f>
        <v>0</v>
      </c>
      <c r="J37" s="251">
        <v>-0.99</v>
      </c>
      <c r="K37" s="252">
        <f>E37*J37</f>
        <v>-2674.485</v>
      </c>
      <c r="O37" s="244">
        <v>2</v>
      </c>
      <c r="AA37" s="217">
        <v>1</v>
      </c>
      <c r="AB37" s="217">
        <v>1</v>
      </c>
      <c r="AC37" s="217">
        <v>1</v>
      </c>
      <c r="AZ37" s="217">
        <v>1</v>
      </c>
      <c r="BA37" s="217">
        <f>IF(AZ37=1,G37,0)</f>
        <v>0</v>
      </c>
      <c r="BB37" s="217">
        <f>IF(AZ37=2,G37,0)</f>
        <v>0</v>
      </c>
      <c r="BC37" s="217">
        <f>IF(AZ37=3,G37,0)</f>
        <v>0</v>
      </c>
      <c r="BD37" s="217">
        <f>IF(AZ37=4,G37,0)</f>
        <v>0</v>
      </c>
      <c r="BE37" s="217">
        <f>IF(AZ37=5,G37,0)</f>
        <v>0</v>
      </c>
      <c r="CA37" s="244">
        <v>1</v>
      </c>
      <c r="CB37" s="244">
        <v>1</v>
      </c>
    </row>
    <row r="38" spans="1:15" ht="12.75">
      <c r="A38" s="253"/>
      <c r="B38" s="257"/>
      <c r="C38" s="320" t="s">
        <v>159</v>
      </c>
      <c r="D38" s="321"/>
      <c r="E38" s="258">
        <v>0</v>
      </c>
      <c r="F38" s="259"/>
      <c r="G38" s="260"/>
      <c r="H38" s="261"/>
      <c r="I38" s="255"/>
      <c r="J38" s="262"/>
      <c r="K38" s="255"/>
      <c r="M38" s="256" t="s">
        <v>159</v>
      </c>
      <c r="O38" s="244"/>
    </row>
    <row r="39" spans="1:15" ht="12.75">
      <c r="A39" s="253"/>
      <c r="B39" s="257"/>
      <c r="C39" s="320" t="s">
        <v>160</v>
      </c>
      <c r="D39" s="321"/>
      <c r="E39" s="258">
        <v>0</v>
      </c>
      <c r="F39" s="259"/>
      <c r="G39" s="260"/>
      <c r="H39" s="261"/>
      <c r="I39" s="255"/>
      <c r="J39" s="262"/>
      <c r="K39" s="255"/>
      <c r="M39" s="256" t="s">
        <v>160</v>
      </c>
      <c r="O39" s="244"/>
    </row>
    <row r="40" spans="1:15" ht="12.75">
      <c r="A40" s="253"/>
      <c r="B40" s="257"/>
      <c r="C40" s="320" t="s">
        <v>173</v>
      </c>
      <c r="D40" s="321"/>
      <c r="E40" s="258">
        <v>0</v>
      </c>
      <c r="F40" s="259"/>
      <c r="G40" s="260"/>
      <c r="H40" s="261"/>
      <c r="I40" s="255"/>
      <c r="J40" s="262"/>
      <c r="K40" s="255"/>
      <c r="M40" s="256" t="s">
        <v>173</v>
      </c>
      <c r="O40" s="244"/>
    </row>
    <row r="41" spans="1:15" ht="12.75">
      <c r="A41" s="253"/>
      <c r="B41" s="257"/>
      <c r="C41" s="320" t="s">
        <v>187</v>
      </c>
      <c r="D41" s="321"/>
      <c r="E41" s="258">
        <v>416</v>
      </c>
      <c r="F41" s="259"/>
      <c r="G41" s="260"/>
      <c r="H41" s="261"/>
      <c r="I41" s="255"/>
      <c r="J41" s="262"/>
      <c r="K41" s="255"/>
      <c r="M41" s="256" t="s">
        <v>187</v>
      </c>
      <c r="O41" s="244"/>
    </row>
    <row r="42" spans="1:15" ht="12.75">
      <c r="A42" s="253"/>
      <c r="B42" s="257"/>
      <c r="C42" s="320" t="s">
        <v>188</v>
      </c>
      <c r="D42" s="321"/>
      <c r="E42" s="258">
        <v>692.8</v>
      </c>
      <c r="F42" s="259"/>
      <c r="G42" s="260"/>
      <c r="H42" s="261"/>
      <c r="I42" s="255"/>
      <c r="J42" s="262"/>
      <c r="K42" s="255"/>
      <c r="M42" s="256" t="s">
        <v>188</v>
      </c>
      <c r="O42" s="244"/>
    </row>
    <row r="43" spans="1:15" ht="12.75">
      <c r="A43" s="253"/>
      <c r="B43" s="257"/>
      <c r="C43" s="320" t="s">
        <v>175</v>
      </c>
      <c r="D43" s="321"/>
      <c r="E43" s="258">
        <v>0</v>
      </c>
      <c r="F43" s="259"/>
      <c r="G43" s="260"/>
      <c r="H43" s="261"/>
      <c r="I43" s="255"/>
      <c r="J43" s="262"/>
      <c r="K43" s="255"/>
      <c r="M43" s="256" t="s">
        <v>175</v>
      </c>
      <c r="O43" s="244"/>
    </row>
    <row r="44" spans="1:15" ht="12.75">
      <c r="A44" s="253"/>
      <c r="B44" s="257"/>
      <c r="C44" s="320" t="s">
        <v>189</v>
      </c>
      <c r="D44" s="321"/>
      <c r="E44" s="258">
        <v>0</v>
      </c>
      <c r="F44" s="259"/>
      <c r="G44" s="260"/>
      <c r="H44" s="261"/>
      <c r="I44" s="255"/>
      <c r="J44" s="262"/>
      <c r="K44" s="255"/>
      <c r="M44" s="256" t="s">
        <v>189</v>
      </c>
      <c r="O44" s="244"/>
    </row>
    <row r="45" spans="1:15" ht="12.75">
      <c r="A45" s="253"/>
      <c r="B45" s="257"/>
      <c r="C45" s="320" t="s">
        <v>190</v>
      </c>
      <c r="D45" s="321"/>
      <c r="E45" s="258">
        <v>643.5</v>
      </c>
      <c r="F45" s="259"/>
      <c r="G45" s="260"/>
      <c r="H45" s="261"/>
      <c r="I45" s="255"/>
      <c r="J45" s="262"/>
      <c r="K45" s="255"/>
      <c r="M45" s="256" t="s">
        <v>190</v>
      </c>
      <c r="O45" s="244"/>
    </row>
    <row r="46" spans="1:15" ht="12.75">
      <c r="A46" s="253"/>
      <c r="B46" s="257"/>
      <c r="C46" s="320" t="s">
        <v>191</v>
      </c>
      <c r="D46" s="321"/>
      <c r="E46" s="258">
        <v>949.2</v>
      </c>
      <c r="F46" s="259"/>
      <c r="G46" s="260"/>
      <c r="H46" s="261"/>
      <c r="I46" s="255"/>
      <c r="J46" s="262"/>
      <c r="K46" s="255"/>
      <c r="M46" s="256" t="s">
        <v>191</v>
      </c>
      <c r="O46" s="244"/>
    </row>
    <row r="47" spans="1:80" ht="12.75">
      <c r="A47" s="245">
        <v>7</v>
      </c>
      <c r="B47" s="246" t="s">
        <v>192</v>
      </c>
      <c r="C47" s="247" t="s">
        <v>193</v>
      </c>
      <c r="D47" s="248" t="s">
        <v>158</v>
      </c>
      <c r="E47" s="249">
        <v>3405.2</v>
      </c>
      <c r="F47" s="249">
        <v>0</v>
      </c>
      <c r="G47" s="250">
        <f>E47*F47</f>
        <v>0</v>
      </c>
      <c r="H47" s="251">
        <v>0</v>
      </c>
      <c r="I47" s="252">
        <f>E47*H47</f>
        <v>0</v>
      </c>
      <c r="J47" s="251">
        <v>-0.06</v>
      </c>
      <c r="K47" s="252">
        <f>E47*J47</f>
        <v>-204.31199999999998</v>
      </c>
      <c r="O47" s="244">
        <v>2</v>
      </c>
      <c r="AA47" s="217">
        <v>1</v>
      </c>
      <c r="AB47" s="217">
        <v>1</v>
      </c>
      <c r="AC47" s="217">
        <v>1</v>
      </c>
      <c r="AZ47" s="217">
        <v>1</v>
      </c>
      <c r="BA47" s="217">
        <f>IF(AZ47=1,G47,0)</f>
        <v>0</v>
      </c>
      <c r="BB47" s="217">
        <f>IF(AZ47=2,G47,0)</f>
        <v>0</v>
      </c>
      <c r="BC47" s="217">
        <f>IF(AZ47=3,G47,0)</f>
        <v>0</v>
      </c>
      <c r="BD47" s="217">
        <f>IF(AZ47=4,G47,0)</f>
        <v>0</v>
      </c>
      <c r="BE47" s="217">
        <f>IF(AZ47=5,G47,0)</f>
        <v>0</v>
      </c>
      <c r="CA47" s="244">
        <v>1</v>
      </c>
      <c r="CB47" s="244">
        <v>1</v>
      </c>
    </row>
    <row r="48" spans="1:15" ht="12.75">
      <c r="A48" s="253"/>
      <c r="B48" s="257"/>
      <c r="C48" s="320" t="s">
        <v>159</v>
      </c>
      <c r="D48" s="321"/>
      <c r="E48" s="258">
        <v>0</v>
      </c>
      <c r="F48" s="259"/>
      <c r="G48" s="260"/>
      <c r="H48" s="261"/>
      <c r="I48" s="255"/>
      <c r="J48" s="262"/>
      <c r="K48" s="255"/>
      <c r="M48" s="256" t="s">
        <v>159</v>
      </c>
      <c r="O48" s="244"/>
    </row>
    <row r="49" spans="1:15" ht="12.75">
      <c r="A49" s="253"/>
      <c r="B49" s="257"/>
      <c r="C49" s="320" t="s">
        <v>160</v>
      </c>
      <c r="D49" s="321"/>
      <c r="E49" s="258">
        <v>0</v>
      </c>
      <c r="F49" s="259"/>
      <c r="G49" s="260"/>
      <c r="H49" s="261"/>
      <c r="I49" s="255"/>
      <c r="J49" s="262"/>
      <c r="K49" s="255"/>
      <c r="M49" s="256" t="s">
        <v>160</v>
      </c>
      <c r="O49" s="244"/>
    </row>
    <row r="50" spans="1:15" ht="12.75">
      <c r="A50" s="253"/>
      <c r="B50" s="257"/>
      <c r="C50" s="320" t="s">
        <v>173</v>
      </c>
      <c r="D50" s="321"/>
      <c r="E50" s="258">
        <v>0</v>
      </c>
      <c r="F50" s="259"/>
      <c r="G50" s="260"/>
      <c r="H50" s="261"/>
      <c r="I50" s="255"/>
      <c r="J50" s="262"/>
      <c r="K50" s="255"/>
      <c r="M50" s="256" t="s">
        <v>173</v>
      </c>
      <c r="O50" s="244"/>
    </row>
    <row r="51" spans="1:15" ht="12.75">
      <c r="A51" s="253"/>
      <c r="B51" s="257"/>
      <c r="C51" s="320" t="s">
        <v>174</v>
      </c>
      <c r="D51" s="321"/>
      <c r="E51" s="258">
        <v>23.6</v>
      </c>
      <c r="F51" s="259"/>
      <c r="G51" s="260"/>
      <c r="H51" s="261"/>
      <c r="I51" s="255"/>
      <c r="J51" s="262"/>
      <c r="K51" s="255"/>
      <c r="M51" s="256" t="s">
        <v>174</v>
      </c>
      <c r="O51" s="244"/>
    </row>
    <row r="52" spans="1:15" ht="12.75">
      <c r="A52" s="253"/>
      <c r="B52" s="257"/>
      <c r="C52" s="320" t="s">
        <v>187</v>
      </c>
      <c r="D52" s="321"/>
      <c r="E52" s="258">
        <v>416</v>
      </c>
      <c r="F52" s="259"/>
      <c r="G52" s="260"/>
      <c r="H52" s="261"/>
      <c r="I52" s="255"/>
      <c r="J52" s="262"/>
      <c r="K52" s="255"/>
      <c r="M52" s="256" t="s">
        <v>187</v>
      </c>
      <c r="O52" s="244"/>
    </row>
    <row r="53" spans="1:15" ht="12.75">
      <c r="A53" s="253"/>
      <c r="B53" s="257"/>
      <c r="C53" s="320" t="s">
        <v>188</v>
      </c>
      <c r="D53" s="321"/>
      <c r="E53" s="258">
        <v>692.8</v>
      </c>
      <c r="F53" s="259"/>
      <c r="G53" s="260"/>
      <c r="H53" s="261"/>
      <c r="I53" s="255"/>
      <c r="J53" s="262"/>
      <c r="K53" s="255"/>
      <c r="M53" s="256" t="s">
        <v>188</v>
      </c>
      <c r="O53" s="244"/>
    </row>
    <row r="54" spans="1:15" ht="12.75">
      <c r="A54" s="253"/>
      <c r="B54" s="257"/>
      <c r="C54" s="320" t="s">
        <v>175</v>
      </c>
      <c r="D54" s="321"/>
      <c r="E54" s="258">
        <v>0</v>
      </c>
      <c r="F54" s="259"/>
      <c r="G54" s="260"/>
      <c r="H54" s="261"/>
      <c r="I54" s="255"/>
      <c r="J54" s="262"/>
      <c r="K54" s="255"/>
      <c r="M54" s="256" t="s">
        <v>175</v>
      </c>
      <c r="O54" s="244"/>
    </row>
    <row r="55" spans="1:15" ht="12.75">
      <c r="A55" s="253"/>
      <c r="B55" s="257"/>
      <c r="C55" s="320" t="s">
        <v>189</v>
      </c>
      <c r="D55" s="321"/>
      <c r="E55" s="258">
        <v>0</v>
      </c>
      <c r="F55" s="259"/>
      <c r="G55" s="260"/>
      <c r="H55" s="261"/>
      <c r="I55" s="255"/>
      <c r="J55" s="262"/>
      <c r="K55" s="255"/>
      <c r="M55" s="256" t="s">
        <v>189</v>
      </c>
      <c r="O55" s="244"/>
    </row>
    <row r="56" spans="1:15" ht="12.75">
      <c r="A56" s="253"/>
      <c r="B56" s="257"/>
      <c r="C56" s="320" t="s">
        <v>176</v>
      </c>
      <c r="D56" s="321"/>
      <c r="E56" s="258">
        <v>37.4</v>
      </c>
      <c r="F56" s="259"/>
      <c r="G56" s="260"/>
      <c r="H56" s="261"/>
      <c r="I56" s="255"/>
      <c r="J56" s="262"/>
      <c r="K56" s="255"/>
      <c r="M56" s="256" t="s">
        <v>176</v>
      </c>
      <c r="O56" s="244"/>
    </row>
    <row r="57" spans="1:15" ht="12.75">
      <c r="A57" s="253"/>
      <c r="B57" s="257"/>
      <c r="C57" s="320" t="s">
        <v>190</v>
      </c>
      <c r="D57" s="321"/>
      <c r="E57" s="258">
        <v>643.5</v>
      </c>
      <c r="F57" s="259"/>
      <c r="G57" s="260"/>
      <c r="H57" s="261"/>
      <c r="I57" s="255"/>
      <c r="J57" s="262"/>
      <c r="K57" s="255"/>
      <c r="M57" s="256" t="s">
        <v>190</v>
      </c>
      <c r="O57" s="244"/>
    </row>
    <row r="58" spans="1:15" ht="12.75">
      <c r="A58" s="253"/>
      <c r="B58" s="257"/>
      <c r="C58" s="320" t="s">
        <v>191</v>
      </c>
      <c r="D58" s="321"/>
      <c r="E58" s="258">
        <v>949.2</v>
      </c>
      <c r="F58" s="259"/>
      <c r="G58" s="260"/>
      <c r="H58" s="261"/>
      <c r="I58" s="255"/>
      <c r="J58" s="262"/>
      <c r="K58" s="255"/>
      <c r="M58" s="256" t="s">
        <v>191</v>
      </c>
      <c r="O58" s="244"/>
    </row>
    <row r="59" spans="1:15" ht="12.75">
      <c r="A59" s="253"/>
      <c r="B59" s="257"/>
      <c r="C59" s="320" t="s">
        <v>183</v>
      </c>
      <c r="D59" s="321"/>
      <c r="E59" s="258">
        <v>0</v>
      </c>
      <c r="F59" s="259"/>
      <c r="G59" s="260"/>
      <c r="H59" s="261"/>
      <c r="I59" s="255"/>
      <c r="J59" s="262"/>
      <c r="K59" s="255"/>
      <c r="M59" s="256" t="s">
        <v>183</v>
      </c>
      <c r="O59" s="244"/>
    </row>
    <row r="60" spans="1:15" ht="12.75">
      <c r="A60" s="253"/>
      <c r="B60" s="257"/>
      <c r="C60" s="320" t="s">
        <v>184</v>
      </c>
      <c r="D60" s="321"/>
      <c r="E60" s="258">
        <v>271</v>
      </c>
      <c r="F60" s="259"/>
      <c r="G60" s="260"/>
      <c r="H60" s="261"/>
      <c r="I60" s="255"/>
      <c r="J60" s="262"/>
      <c r="K60" s="255"/>
      <c r="M60" s="256" t="s">
        <v>184</v>
      </c>
      <c r="O60" s="244"/>
    </row>
    <row r="61" spans="1:15" ht="12.75">
      <c r="A61" s="253"/>
      <c r="B61" s="257"/>
      <c r="C61" s="320" t="s">
        <v>179</v>
      </c>
      <c r="D61" s="321"/>
      <c r="E61" s="258">
        <v>0</v>
      </c>
      <c r="F61" s="259"/>
      <c r="G61" s="260"/>
      <c r="H61" s="261"/>
      <c r="I61" s="255"/>
      <c r="J61" s="262"/>
      <c r="K61" s="255"/>
      <c r="M61" s="256" t="s">
        <v>179</v>
      </c>
      <c r="O61" s="244"/>
    </row>
    <row r="62" spans="1:15" ht="12.75">
      <c r="A62" s="253"/>
      <c r="B62" s="257"/>
      <c r="C62" s="320" t="s">
        <v>194</v>
      </c>
      <c r="D62" s="321"/>
      <c r="E62" s="258">
        <v>371.7</v>
      </c>
      <c r="F62" s="259"/>
      <c r="G62" s="260"/>
      <c r="H62" s="261"/>
      <c r="I62" s="255"/>
      <c r="J62" s="262"/>
      <c r="K62" s="255"/>
      <c r="M62" s="256" t="s">
        <v>194</v>
      </c>
      <c r="O62" s="244"/>
    </row>
    <row r="63" spans="1:80" ht="12.75">
      <c r="A63" s="245">
        <v>8</v>
      </c>
      <c r="B63" s="246" t="s">
        <v>195</v>
      </c>
      <c r="C63" s="247" t="s">
        <v>196</v>
      </c>
      <c r="D63" s="248" t="s">
        <v>197</v>
      </c>
      <c r="E63" s="249">
        <v>1124</v>
      </c>
      <c r="F63" s="249">
        <v>0</v>
      </c>
      <c r="G63" s="250">
        <f>E63*F63</f>
        <v>0</v>
      </c>
      <c r="H63" s="251">
        <v>0</v>
      </c>
      <c r="I63" s="252">
        <f>E63*H63</f>
        <v>0</v>
      </c>
      <c r="J63" s="251">
        <v>-0.145</v>
      </c>
      <c r="K63" s="252">
        <f>E63*J63</f>
        <v>-162.98</v>
      </c>
      <c r="O63" s="244">
        <v>2</v>
      </c>
      <c r="AA63" s="217">
        <v>1</v>
      </c>
      <c r="AB63" s="217">
        <v>1</v>
      </c>
      <c r="AC63" s="217">
        <v>1</v>
      </c>
      <c r="AZ63" s="217">
        <v>1</v>
      </c>
      <c r="BA63" s="217">
        <f>IF(AZ63=1,G63,0)</f>
        <v>0</v>
      </c>
      <c r="BB63" s="217">
        <f>IF(AZ63=2,G63,0)</f>
        <v>0</v>
      </c>
      <c r="BC63" s="217">
        <f>IF(AZ63=3,G63,0)</f>
        <v>0</v>
      </c>
      <c r="BD63" s="217">
        <f>IF(AZ63=4,G63,0)</f>
        <v>0</v>
      </c>
      <c r="BE63" s="217">
        <f>IF(AZ63=5,G63,0)</f>
        <v>0</v>
      </c>
      <c r="CA63" s="244">
        <v>1</v>
      </c>
      <c r="CB63" s="244">
        <v>1</v>
      </c>
    </row>
    <row r="64" spans="1:15" ht="12.75">
      <c r="A64" s="253"/>
      <c r="B64" s="257"/>
      <c r="C64" s="320" t="s">
        <v>159</v>
      </c>
      <c r="D64" s="321"/>
      <c r="E64" s="258">
        <v>0</v>
      </c>
      <c r="F64" s="259"/>
      <c r="G64" s="260"/>
      <c r="H64" s="261"/>
      <c r="I64" s="255"/>
      <c r="J64" s="262"/>
      <c r="K64" s="255"/>
      <c r="M64" s="256" t="s">
        <v>159</v>
      </c>
      <c r="O64" s="244"/>
    </row>
    <row r="65" spans="1:15" ht="12.75">
      <c r="A65" s="253"/>
      <c r="B65" s="257"/>
      <c r="C65" s="320" t="s">
        <v>160</v>
      </c>
      <c r="D65" s="321"/>
      <c r="E65" s="258">
        <v>0</v>
      </c>
      <c r="F65" s="259"/>
      <c r="G65" s="260"/>
      <c r="H65" s="261"/>
      <c r="I65" s="255"/>
      <c r="J65" s="262"/>
      <c r="K65" s="255"/>
      <c r="M65" s="256" t="s">
        <v>160</v>
      </c>
      <c r="O65" s="244"/>
    </row>
    <row r="66" spans="1:15" ht="12.75">
      <c r="A66" s="253"/>
      <c r="B66" s="257"/>
      <c r="C66" s="320" t="s">
        <v>198</v>
      </c>
      <c r="D66" s="321"/>
      <c r="E66" s="258">
        <v>280</v>
      </c>
      <c r="F66" s="259"/>
      <c r="G66" s="260"/>
      <c r="H66" s="261"/>
      <c r="I66" s="255"/>
      <c r="J66" s="262"/>
      <c r="K66" s="255"/>
      <c r="M66" s="256" t="s">
        <v>198</v>
      </c>
      <c r="O66" s="244"/>
    </row>
    <row r="67" spans="1:15" ht="12.75">
      <c r="A67" s="253"/>
      <c r="B67" s="257"/>
      <c r="C67" s="320" t="s">
        <v>199</v>
      </c>
      <c r="D67" s="321"/>
      <c r="E67" s="258">
        <v>384</v>
      </c>
      <c r="F67" s="259"/>
      <c r="G67" s="260"/>
      <c r="H67" s="261"/>
      <c r="I67" s="255"/>
      <c r="J67" s="262"/>
      <c r="K67" s="255"/>
      <c r="M67" s="256" t="s">
        <v>199</v>
      </c>
      <c r="O67" s="244"/>
    </row>
    <row r="68" spans="1:15" ht="12.75">
      <c r="A68" s="253"/>
      <c r="B68" s="257"/>
      <c r="C68" s="320" t="s">
        <v>200</v>
      </c>
      <c r="D68" s="321"/>
      <c r="E68" s="258">
        <v>49</v>
      </c>
      <c r="F68" s="259"/>
      <c r="G68" s="260"/>
      <c r="H68" s="261"/>
      <c r="I68" s="255"/>
      <c r="J68" s="262"/>
      <c r="K68" s="255"/>
      <c r="M68" s="256" t="s">
        <v>200</v>
      </c>
      <c r="O68" s="244"/>
    </row>
    <row r="69" spans="1:15" ht="12.75">
      <c r="A69" s="253"/>
      <c r="B69" s="257"/>
      <c r="C69" s="320" t="s">
        <v>201</v>
      </c>
      <c r="D69" s="321"/>
      <c r="E69" s="258">
        <v>411</v>
      </c>
      <c r="F69" s="259"/>
      <c r="G69" s="260"/>
      <c r="H69" s="261"/>
      <c r="I69" s="255"/>
      <c r="J69" s="262"/>
      <c r="K69" s="255"/>
      <c r="M69" s="256" t="s">
        <v>201</v>
      </c>
      <c r="O69" s="244"/>
    </row>
    <row r="70" spans="1:80" ht="12.75">
      <c r="A70" s="245">
        <v>9</v>
      </c>
      <c r="B70" s="246" t="s">
        <v>202</v>
      </c>
      <c r="C70" s="247" t="s">
        <v>203</v>
      </c>
      <c r="D70" s="248" t="s">
        <v>204</v>
      </c>
      <c r="E70" s="249">
        <v>74.74</v>
      </c>
      <c r="F70" s="249">
        <v>0</v>
      </c>
      <c r="G70" s="250">
        <f>E70*F70</f>
        <v>0</v>
      </c>
      <c r="H70" s="251">
        <v>0</v>
      </c>
      <c r="I70" s="252">
        <f>E70*H70</f>
        <v>0</v>
      </c>
      <c r="J70" s="251">
        <v>0</v>
      </c>
      <c r="K70" s="252">
        <f>E70*J70</f>
        <v>0</v>
      </c>
      <c r="O70" s="244">
        <v>2</v>
      </c>
      <c r="AA70" s="217">
        <v>1</v>
      </c>
      <c r="AB70" s="217">
        <v>1</v>
      </c>
      <c r="AC70" s="217">
        <v>1</v>
      </c>
      <c r="AZ70" s="217">
        <v>1</v>
      </c>
      <c r="BA70" s="217">
        <f>IF(AZ70=1,G70,0)</f>
        <v>0</v>
      </c>
      <c r="BB70" s="217">
        <f>IF(AZ70=2,G70,0)</f>
        <v>0</v>
      </c>
      <c r="BC70" s="217">
        <f>IF(AZ70=3,G70,0)</f>
        <v>0</v>
      </c>
      <c r="BD70" s="217">
        <f>IF(AZ70=4,G70,0)</f>
        <v>0</v>
      </c>
      <c r="BE70" s="217">
        <f>IF(AZ70=5,G70,0)</f>
        <v>0</v>
      </c>
      <c r="CA70" s="244">
        <v>1</v>
      </c>
      <c r="CB70" s="244">
        <v>1</v>
      </c>
    </row>
    <row r="71" spans="1:15" ht="12.75">
      <c r="A71" s="253"/>
      <c r="B71" s="257"/>
      <c r="C71" s="320" t="s">
        <v>159</v>
      </c>
      <c r="D71" s="321"/>
      <c r="E71" s="258">
        <v>0</v>
      </c>
      <c r="F71" s="259"/>
      <c r="G71" s="260"/>
      <c r="H71" s="261"/>
      <c r="I71" s="255"/>
      <c r="J71" s="262"/>
      <c r="K71" s="255"/>
      <c r="M71" s="256" t="s">
        <v>159</v>
      </c>
      <c r="O71" s="244"/>
    </row>
    <row r="72" spans="1:15" ht="12.75">
      <c r="A72" s="253"/>
      <c r="B72" s="257"/>
      <c r="C72" s="320" t="s">
        <v>160</v>
      </c>
      <c r="D72" s="321"/>
      <c r="E72" s="258">
        <v>0</v>
      </c>
      <c r="F72" s="259"/>
      <c r="G72" s="260"/>
      <c r="H72" s="261"/>
      <c r="I72" s="255"/>
      <c r="J72" s="262"/>
      <c r="K72" s="255"/>
      <c r="M72" s="256" t="s">
        <v>160</v>
      </c>
      <c r="O72" s="244"/>
    </row>
    <row r="73" spans="1:15" ht="12.75">
      <c r="A73" s="253"/>
      <c r="B73" s="257"/>
      <c r="C73" s="320" t="s">
        <v>205</v>
      </c>
      <c r="D73" s="321"/>
      <c r="E73" s="258">
        <v>49.49</v>
      </c>
      <c r="F73" s="259"/>
      <c r="G73" s="260"/>
      <c r="H73" s="261"/>
      <c r="I73" s="255"/>
      <c r="J73" s="262"/>
      <c r="K73" s="255"/>
      <c r="M73" s="256" t="s">
        <v>205</v>
      </c>
      <c r="O73" s="244"/>
    </row>
    <row r="74" spans="1:15" ht="12.75">
      <c r="A74" s="253"/>
      <c r="B74" s="257"/>
      <c r="C74" s="320" t="s">
        <v>206</v>
      </c>
      <c r="D74" s="321"/>
      <c r="E74" s="258">
        <v>0</v>
      </c>
      <c r="F74" s="259"/>
      <c r="G74" s="260"/>
      <c r="H74" s="261"/>
      <c r="I74" s="255"/>
      <c r="J74" s="262"/>
      <c r="K74" s="255"/>
      <c r="M74" s="256" t="s">
        <v>206</v>
      </c>
      <c r="O74" s="244"/>
    </row>
    <row r="75" spans="1:15" ht="12.75">
      <c r="A75" s="253"/>
      <c r="B75" s="257"/>
      <c r="C75" s="320" t="s">
        <v>207</v>
      </c>
      <c r="D75" s="321"/>
      <c r="E75" s="258">
        <v>0</v>
      </c>
      <c r="F75" s="259"/>
      <c r="G75" s="260"/>
      <c r="H75" s="261"/>
      <c r="I75" s="255"/>
      <c r="J75" s="262"/>
      <c r="K75" s="255"/>
      <c r="M75" s="256" t="s">
        <v>207</v>
      </c>
      <c r="O75" s="244"/>
    </row>
    <row r="76" spans="1:15" ht="12.75">
      <c r="A76" s="253"/>
      <c r="B76" s="257"/>
      <c r="C76" s="320" t="s">
        <v>208</v>
      </c>
      <c r="D76" s="321"/>
      <c r="E76" s="258">
        <v>25.25</v>
      </c>
      <c r="F76" s="259"/>
      <c r="G76" s="260"/>
      <c r="H76" s="261"/>
      <c r="I76" s="255"/>
      <c r="J76" s="262"/>
      <c r="K76" s="255"/>
      <c r="M76" s="256" t="s">
        <v>208</v>
      </c>
      <c r="O76" s="244"/>
    </row>
    <row r="77" spans="1:80" ht="12.75">
      <c r="A77" s="245">
        <v>10</v>
      </c>
      <c r="B77" s="246" t="s">
        <v>209</v>
      </c>
      <c r="C77" s="247" t="s">
        <v>210</v>
      </c>
      <c r="D77" s="248" t="s">
        <v>204</v>
      </c>
      <c r="E77" s="249">
        <v>14.948</v>
      </c>
      <c r="F77" s="249">
        <v>0</v>
      </c>
      <c r="G77" s="250">
        <f>E77*F77</f>
        <v>0</v>
      </c>
      <c r="H77" s="251">
        <v>0</v>
      </c>
      <c r="I77" s="252">
        <f>E77*H77</f>
        <v>0</v>
      </c>
      <c r="J77" s="251">
        <v>0</v>
      </c>
      <c r="K77" s="252">
        <f>E77*J77</f>
        <v>0</v>
      </c>
      <c r="O77" s="244">
        <v>2</v>
      </c>
      <c r="AA77" s="217">
        <v>1</v>
      </c>
      <c r="AB77" s="217">
        <v>1</v>
      </c>
      <c r="AC77" s="217">
        <v>1</v>
      </c>
      <c r="AZ77" s="217">
        <v>1</v>
      </c>
      <c r="BA77" s="217">
        <f>IF(AZ77=1,G77,0)</f>
        <v>0</v>
      </c>
      <c r="BB77" s="217">
        <f>IF(AZ77=2,G77,0)</f>
        <v>0</v>
      </c>
      <c r="BC77" s="217">
        <f>IF(AZ77=3,G77,0)</f>
        <v>0</v>
      </c>
      <c r="BD77" s="217">
        <f>IF(AZ77=4,G77,0)</f>
        <v>0</v>
      </c>
      <c r="BE77" s="217">
        <f>IF(AZ77=5,G77,0)</f>
        <v>0</v>
      </c>
      <c r="CA77" s="244">
        <v>1</v>
      </c>
      <c r="CB77" s="244">
        <v>1</v>
      </c>
    </row>
    <row r="78" spans="1:15" ht="12.75">
      <c r="A78" s="253"/>
      <c r="B78" s="257"/>
      <c r="C78" s="320" t="s">
        <v>211</v>
      </c>
      <c r="D78" s="321"/>
      <c r="E78" s="258">
        <v>14.948</v>
      </c>
      <c r="F78" s="259"/>
      <c r="G78" s="260"/>
      <c r="H78" s="261"/>
      <c r="I78" s="255"/>
      <c r="J78" s="262"/>
      <c r="K78" s="255"/>
      <c r="M78" s="256" t="s">
        <v>211</v>
      </c>
      <c r="O78" s="244"/>
    </row>
    <row r="79" spans="1:80" ht="12.75">
      <c r="A79" s="245">
        <v>11</v>
      </c>
      <c r="B79" s="246" t="s">
        <v>212</v>
      </c>
      <c r="C79" s="247" t="s">
        <v>213</v>
      </c>
      <c r="D79" s="248" t="s">
        <v>204</v>
      </c>
      <c r="E79" s="249">
        <v>62.025</v>
      </c>
      <c r="F79" s="249">
        <v>0</v>
      </c>
      <c r="G79" s="250">
        <f>E79*F79</f>
        <v>0</v>
      </c>
      <c r="H79" s="251">
        <v>0</v>
      </c>
      <c r="I79" s="252">
        <f>E79*H79</f>
        <v>0</v>
      </c>
      <c r="J79" s="251">
        <v>0</v>
      </c>
      <c r="K79" s="252">
        <f>E79*J79</f>
        <v>0</v>
      </c>
      <c r="O79" s="244">
        <v>2</v>
      </c>
      <c r="AA79" s="217">
        <v>1</v>
      </c>
      <c r="AB79" s="217">
        <v>1</v>
      </c>
      <c r="AC79" s="217">
        <v>1</v>
      </c>
      <c r="AZ79" s="217">
        <v>1</v>
      </c>
      <c r="BA79" s="217">
        <f>IF(AZ79=1,G79,0)</f>
        <v>0</v>
      </c>
      <c r="BB79" s="217">
        <f>IF(AZ79=2,G79,0)</f>
        <v>0</v>
      </c>
      <c r="BC79" s="217">
        <f>IF(AZ79=3,G79,0)</f>
        <v>0</v>
      </c>
      <c r="BD79" s="217">
        <f>IF(AZ79=4,G79,0)</f>
        <v>0</v>
      </c>
      <c r="BE79" s="217">
        <f>IF(AZ79=5,G79,0)</f>
        <v>0</v>
      </c>
      <c r="CA79" s="244">
        <v>1</v>
      </c>
      <c r="CB79" s="244">
        <v>1</v>
      </c>
    </row>
    <row r="80" spans="1:15" ht="12.75">
      <c r="A80" s="253"/>
      <c r="B80" s="257"/>
      <c r="C80" s="320" t="s">
        <v>214</v>
      </c>
      <c r="D80" s="321"/>
      <c r="E80" s="258">
        <v>62.025</v>
      </c>
      <c r="F80" s="259"/>
      <c r="G80" s="260"/>
      <c r="H80" s="261"/>
      <c r="I80" s="255"/>
      <c r="J80" s="262"/>
      <c r="K80" s="255"/>
      <c r="M80" s="256" t="s">
        <v>214</v>
      </c>
      <c r="O80" s="244"/>
    </row>
    <row r="81" spans="1:80" ht="12.75">
      <c r="A81" s="245">
        <v>12</v>
      </c>
      <c r="B81" s="246" t="s">
        <v>215</v>
      </c>
      <c r="C81" s="247" t="s">
        <v>216</v>
      </c>
      <c r="D81" s="248" t="s">
        <v>204</v>
      </c>
      <c r="E81" s="249">
        <v>96.3275</v>
      </c>
      <c r="F81" s="249">
        <v>0</v>
      </c>
      <c r="G81" s="250">
        <f>E81*F81</f>
        <v>0</v>
      </c>
      <c r="H81" s="251">
        <v>0</v>
      </c>
      <c r="I81" s="252">
        <f>E81*H81</f>
        <v>0</v>
      </c>
      <c r="J81" s="251">
        <v>0</v>
      </c>
      <c r="K81" s="252">
        <f>E81*J81</f>
        <v>0</v>
      </c>
      <c r="O81" s="244">
        <v>2</v>
      </c>
      <c r="AA81" s="217">
        <v>1</v>
      </c>
      <c r="AB81" s="217">
        <v>0</v>
      </c>
      <c r="AC81" s="217">
        <v>0</v>
      </c>
      <c r="AZ81" s="217">
        <v>1</v>
      </c>
      <c r="BA81" s="217">
        <f>IF(AZ81=1,G81,0)</f>
        <v>0</v>
      </c>
      <c r="BB81" s="217">
        <f>IF(AZ81=2,G81,0)</f>
        <v>0</v>
      </c>
      <c r="BC81" s="217">
        <f>IF(AZ81=3,G81,0)</f>
        <v>0</v>
      </c>
      <c r="BD81" s="217">
        <f>IF(AZ81=4,G81,0)</f>
        <v>0</v>
      </c>
      <c r="BE81" s="217">
        <f>IF(AZ81=5,G81,0)</f>
        <v>0</v>
      </c>
      <c r="CA81" s="244">
        <v>1</v>
      </c>
      <c r="CB81" s="244">
        <v>0</v>
      </c>
    </row>
    <row r="82" spans="1:15" ht="12.75">
      <c r="A82" s="253"/>
      <c r="B82" s="254"/>
      <c r="C82" s="312" t="s">
        <v>217</v>
      </c>
      <c r="D82" s="313"/>
      <c r="E82" s="313"/>
      <c r="F82" s="313"/>
      <c r="G82" s="314"/>
      <c r="I82" s="255"/>
      <c r="K82" s="255"/>
      <c r="L82" s="256" t="s">
        <v>217</v>
      </c>
      <c r="O82" s="244">
        <v>3</v>
      </c>
    </row>
    <row r="83" spans="1:15" ht="12.75">
      <c r="A83" s="253"/>
      <c r="B83" s="257"/>
      <c r="C83" s="320" t="s">
        <v>218</v>
      </c>
      <c r="D83" s="321"/>
      <c r="E83" s="258">
        <v>74.74</v>
      </c>
      <c r="F83" s="259"/>
      <c r="G83" s="260"/>
      <c r="H83" s="261"/>
      <c r="I83" s="255"/>
      <c r="J83" s="262"/>
      <c r="K83" s="255"/>
      <c r="M83" s="256" t="s">
        <v>218</v>
      </c>
      <c r="O83" s="244"/>
    </row>
    <row r="84" spans="1:15" ht="12.75">
      <c r="A84" s="253"/>
      <c r="B84" s="257"/>
      <c r="C84" s="320" t="s">
        <v>219</v>
      </c>
      <c r="D84" s="321"/>
      <c r="E84" s="258">
        <v>52.6</v>
      </c>
      <c r="F84" s="259"/>
      <c r="G84" s="260"/>
      <c r="H84" s="261"/>
      <c r="I84" s="255"/>
      <c r="J84" s="262"/>
      <c r="K84" s="255"/>
      <c r="M84" s="256" t="s">
        <v>219</v>
      </c>
      <c r="O84" s="244"/>
    </row>
    <row r="85" spans="1:15" ht="12.75">
      <c r="A85" s="253"/>
      <c r="B85" s="257"/>
      <c r="C85" s="320" t="s">
        <v>220</v>
      </c>
      <c r="D85" s="321"/>
      <c r="E85" s="258">
        <v>-31.0125</v>
      </c>
      <c r="F85" s="259"/>
      <c r="G85" s="260"/>
      <c r="H85" s="261"/>
      <c r="I85" s="255"/>
      <c r="J85" s="262"/>
      <c r="K85" s="255"/>
      <c r="M85" s="256" t="s">
        <v>220</v>
      </c>
      <c r="O85" s="244"/>
    </row>
    <row r="86" spans="1:80" ht="12.75">
      <c r="A86" s="245">
        <v>13</v>
      </c>
      <c r="B86" s="246" t="s">
        <v>221</v>
      </c>
      <c r="C86" s="247" t="s">
        <v>222</v>
      </c>
      <c r="D86" s="248" t="s">
        <v>204</v>
      </c>
      <c r="E86" s="249">
        <v>31.0125</v>
      </c>
      <c r="F86" s="249">
        <v>0</v>
      </c>
      <c r="G86" s="250">
        <f>E86*F86</f>
        <v>0</v>
      </c>
      <c r="H86" s="251">
        <v>0</v>
      </c>
      <c r="I86" s="252">
        <f>E86*H86</f>
        <v>0</v>
      </c>
      <c r="J86" s="251">
        <v>0</v>
      </c>
      <c r="K86" s="252">
        <f>E86*J86</f>
        <v>0</v>
      </c>
      <c r="O86" s="244">
        <v>2</v>
      </c>
      <c r="AA86" s="217">
        <v>1</v>
      </c>
      <c r="AB86" s="217">
        <v>1</v>
      </c>
      <c r="AC86" s="217">
        <v>1</v>
      </c>
      <c r="AZ86" s="217">
        <v>1</v>
      </c>
      <c r="BA86" s="217">
        <f>IF(AZ86=1,G86,0)</f>
        <v>0</v>
      </c>
      <c r="BB86" s="217">
        <f>IF(AZ86=2,G86,0)</f>
        <v>0</v>
      </c>
      <c r="BC86" s="217">
        <f>IF(AZ86=3,G86,0)</f>
        <v>0</v>
      </c>
      <c r="BD86" s="217">
        <f>IF(AZ86=4,G86,0)</f>
        <v>0</v>
      </c>
      <c r="BE86" s="217">
        <f>IF(AZ86=5,G86,0)</f>
        <v>0</v>
      </c>
      <c r="CA86" s="244">
        <v>1</v>
      </c>
      <c r="CB86" s="244">
        <v>1</v>
      </c>
    </row>
    <row r="87" spans="1:15" ht="12.75">
      <c r="A87" s="253"/>
      <c r="B87" s="257"/>
      <c r="C87" s="320" t="s">
        <v>223</v>
      </c>
      <c r="D87" s="321"/>
      <c r="E87" s="258">
        <v>0</v>
      </c>
      <c r="F87" s="259"/>
      <c r="G87" s="260"/>
      <c r="H87" s="261"/>
      <c r="I87" s="255"/>
      <c r="J87" s="262"/>
      <c r="K87" s="255"/>
      <c r="M87" s="256" t="s">
        <v>223</v>
      </c>
      <c r="O87" s="244"/>
    </row>
    <row r="88" spans="1:15" ht="12.75">
      <c r="A88" s="253"/>
      <c r="B88" s="257"/>
      <c r="C88" s="320" t="s">
        <v>160</v>
      </c>
      <c r="D88" s="321"/>
      <c r="E88" s="258">
        <v>0</v>
      </c>
      <c r="F88" s="259"/>
      <c r="G88" s="260"/>
      <c r="H88" s="261"/>
      <c r="I88" s="255"/>
      <c r="J88" s="262"/>
      <c r="K88" s="255"/>
      <c r="M88" s="256" t="s">
        <v>160</v>
      </c>
      <c r="O88" s="244"/>
    </row>
    <row r="89" spans="1:15" ht="12.75">
      <c r="A89" s="253"/>
      <c r="B89" s="257"/>
      <c r="C89" s="320" t="s">
        <v>224</v>
      </c>
      <c r="D89" s="321"/>
      <c r="E89" s="258">
        <v>21</v>
      </c>
      <c r="F89" s="259"/>
      <c r="G89" s="260"/>
      <c r="H89" s="261"/>
      <c r="I89" s="255"/>
      <c r="J89" s="262"/>
      <c r="K89" s="255"/>
      <c r="M89" s="256" t="s">
        <v>224</v>
      </c>
      <c r="O89" s="244"/>
    </row>
    <row r="90" spans="1:15" ht="12.75">
      <c r="A90" s="253"/>
      <c r="B90" s="257"/>
      <c r="C90" s="320" t="s">
        <v>225</v>
      </c>
      <c r="D90" s="321"/>
      <c r="E90" s="258">
        <v>10.0125</v>
      </c>
      <c r="F90" s="259"/>
      <c r="G90" s="260"/>
      <c r="H90" s="261"/>
      <c r="I90" s="255"/>
      <c r="J90" s="262"/>
      <c r="K90" s="255"/>
      <c r="M90" s="256" t="s">
        <v>225</v>
      </c>
      <c r="O90" s="244"/>
    </row>
    <row r="91" spans="1:80" ht="12.75">
      <c r="A91" s="245">
        <v>14</v>
      </c>
      <c r="B91" s="246" t="s">
        <v>226</v>
      </c>
      <c r="C91" s="247" t="s">
        <v>227</v>
      </c>
      <c r="D91" s="248" t="s">
        <v>204</v>
      </c>
      <c r="E91" s="249">
        <v>96.3275</v>
      </c>
      <c r="F91" s="249">
        <v>0</v>
      </c>
      <c r="G91" s="250">
        <f>E91*F91</f>
        <v>0</v>
      </c>
      <c r="H91" s="251">
        <v>0</v>
      </c>
      <c r="I91" s="252">
        <f>E91*H91</f>
        <v>0</v>
      </c>
      <c r="J91" s="251">
        <v>0</v>
      </c>
      <c r="K91" s="252">
        <f>E91*J91</f>
        <v>0</v>
      </c>
      <c r="O91" s="244">
        <v>2</v>
      </c>
      <c r="AA91" s="217">
        <v>1</v>
      </c>
      <c r="AB91" s="217">
        <v>1</v>
      </c>
      <c r="AC91" s="217">
        <v>1</v>
      </c>
      <c r="AZ91" s="217">
        <v>1</v>
      </c>
      <c r="BA91" s="217">
        <f>IF(AZ91=1,G91,0)</f>
        <v>0</v>
      </c>
      <c r="BB91" s="217">
        <f>IF(AZ91=2,G91,0)</f>
        <v>0</v>
      </c>
      <c r="BC91" s="217">
        <f>IF(AZ91=3,G91,0)</f>
        <v>0</v>
      </c>
      <c r="BD91" s="217">
        <f>IF(AZ91=4,G91,0)</f>
        <v>0</v>
      </c>
      <c r="BE91" s="217">
        <f>IF(AZ91=5,G91,0)</f>
        <v>0</v>
      </c>
      <c r="CA91" s="244">
        <v>1</v>
      </c>
      <c r="CB91" s="244">
        <v>1</v>
      </c>
    </row>
    <row r="92" spans="1:80" ht="12.75">
      <c r="A92" s="245">
        <v>15</v>
      </c>
      <c r="B92" s="246" t="s">
        <v>228</v>
      </c>
      <c r="C92" s="247" t="s">
        <v>229</v>
      </c>
      <c r="D92" s="248" t="s">
        <v>158</v>
      </c>
      <c r="E92" s="249">
        <v>526</v>
      </c>
      <c r="F92" s="249">
        <v>0</v>
      </c>
      <c r="G92" s="250">
        <f>E92*F92</f>
        <v>0</v>
      </c>
      <c r="H92" s="251">
        <v>0</v>
      </c>
      <c r="I92" s="252">
        <f>E92*H92</f>
        <v>0</v>
      </c>
      <c r="J92" s="251">
        <v>0</v>
      </c>
      <c r="K92" s="252">
        <f>E92*J92</f>
        <v>0</v>
      </c>
      <c r="O92" s="244">
        <v>2</v>
      </c>
      <c r="AA92" s="217">
        <v>1</v>
      </c>
      <c r="AB92" s="217">
        <v>1</v>
      </c>
      <c r="AC92" s="217">
        <v>1</v>
      </c>
      <c r="AZ92" s="217">
        <v>1</v>
      </c>
      <c r="BA92" s="217">
        <f>IF(AZ92=1,G92,0)</f>
        <v>0</v>
      </c>
      <c r="BB92" s="217">
        <f>IF(AZ92=2,G92,0)</f>
        <v>0</v>
      </c>
      <c r="BC92" s="217">
        <f>IF(AZ92=3,G92,0)</f>
        <v>0</v>
      </c>
      <c r="BD92" s="217">
        <f>IF(AZ92=4,G92,0)</f>
        <v>0</v>
      </c>
      <c r="BE92" s="217">
        <f>IF(AZ92=5,G92,0)</f>
        <v>0</v>
      </c>
      <c r="CA92" s="244">
        <v>1</v>
      </c>
      <c r="CB92" s="244">
        <v>1</v>
      </c>
    </row>
    <row r="93" spans="1:15" ht="12.75">
      <c r="A93" s="253"/>
      <c r="B93" s="257"/>
      <c r="C93" s="320" t="s">
        <v>159</v>
      </c>
      <c r="D93" s="321"/>
      <c r="E93" s="258">
        <v>0</v>
      </c>
      <c r="F93" s="259"/>
      <c r="G93" s="260"/>
      <c r="H93" s="261"/>
      <c r="I93" s="255"/>
      <c r="J93" s="262"/>
      <c r="K93" s="255"/>
      <c r="M93" s="256" t="s">
        <v>159</v>
      </c>
      <c r="O93" s="244"/>
    </row>
    <row r="94" spans="1:15" ht="12.75">
      <c r="A94" s="253"/>
      <c r="B94" s="257"/>
      <c r="C94" s="320" t="s">
        <v>160</v>
      </c>
      <c r="D94" s="321"/>
      <c r="E94" s="258">
        <v>0</v>
      </c>
      <c r="F94" s="259"/>
      <c r="G94" s="260"/>
      <c r="H94" s="261"/>
      <c r="I94" s="255"/>
      <c r="J94" s="262"/>
      <c r="K94" s="255"/>
      <c r="M94" s="256" t="s">
        <v>160</v>
      </c>
      <c r="O94" s="244"/>
    </row>
    <row r="95" spans="1:15" ht="12.75">
      <c r="A95" s="253"/>
      <c r="B95" s="257"/>
      <c r="C95" s="320" t="s">
        <v>161</v>
      </c>
      <c r="D95" s="321"/>
      <c r="E95" s="258">
        <v>145</v>
      </c>
      <c r="F95" s="259"/>
      <c r="G95" s="260"/>
      <c r="H95" s="261"/>
      <c r="I95" s="255"/>
      <c r="J95" s="262"/>
      <c r="K95" s="255"/>
      <c r="M95" s="256" t="s">
        <v>161</v>
      </c>
      <c r="O95" s="244"/>
    </row>
    <row r="96" spans="1:15" ht="12.75">
      <c r="A96" s="253"/>
      <c r="B96" s="257"/>
      <c r="C96" s="320" t="s">
        <v>162</v>
      </c>
      <c r="D96" s="321"/>
      <c r="E96" s="258">
        <v>221</v>
      </c>
      <c r="F96" s="259"/>
      <c r="G96" s="260"/>
      <c r="H96" s="261"/>
      <c r="I96" s="255"/>
      <c r="J96" s="262"/>
      <c r="K96" s="255"/>
      <c r="M96" s="256" t="s">
        <v>162</v>
      </c>
      <c r="O96" s="244"/>
    </row>
    <row r="97" spans="1:15" ht="12.75">
      <c r="A97" s="253"/>
      <c r="B97" s="257"/>
      <c r="C97" s="320" t="s">
        <v>163</v>
      </c>
      <c r="D97" s="321"/>
      <c r="E97" s="258">
        <v>35</v>
      </c>
      <c r="F97" s="259"/>
      <c r="G97" s="260"/>
      <c r="H97" s="261"/>
      <c r="I97" s="255"/>
      <c r="J97" s="262"/>
      <c r="K97" s="255"/>
      <c r="M97" s="256" t="s">
        <v>163</v>
      </c>
      <c r="O97" s="244"/>
    </row>
    <row r="98" spans="1:15" ht="12.75">
      <c r="A98" s="253"/>
      <c r="B98" s="257"/>
      <c r="C98" s="320" t="s">
        <v>164</v>
      </c>
      <c r="D98" s="321"/>
      <c r="E98" s="258">
        <v>125</v>
      </c>
      <c r="F98" s="259"/>
      <c r="G98" s="260"/>
      <c r="H98" s="261"/>
      <c r="I98" s="255"/>
      <c r="J98" s="262"/>
      <c r="K98" s="255"/>
      <c r="M98" s="256" t="s">
        <v>164</v>
      </c>
      <c r="O98" s="244"/>
    </row>
    <row r="99" spans="1:80" ht="12.75">
      <c r="A99" s="245">
        <v>16</v>
      </c>
      <c r="B99" s="246" t="s">
        <v>230</v>
      </c>
      <c r="C99" s="247" t="s">
        <v>231</v>
      </c>
      <c r="D99" s="248" t="s">
        <v>158</v>
      </c>
      <c r="E99" s="249">
        <v>526</v>
      </c>
      <c r="F99" s="249">
        <v>0</v>
      </c>
      <c r="G99" s="250">
        <f>E99*F99</f>
        <v>0</v>
      </c>
      <c r="H99" s="251">
        <v>0</v>
      </c>
      <c r="I99" s="252">
        <f>E99*H99</f>
        <v>0</v>
      </c>
      <c r="J99" s="251">
        <v>0</v>
      </c>
      <c r="K99" s="252">
        <f>E99*J99</f>
        <v>0</v>
      </c>
      <c r="O99" s="244">
        <v>2</v>
      </c>
      <c r="AA99" s="217">
        <v>1</v>
      </c>
      <c r="AB99" s="217">
        <v>1</v>
      </c>
      <c r="AC99" s="217">
        <v>1</v>
      </c>
      <c r="AZ99" s="217">
        <v>1</v>
      </c>
      <c r="BA99" s="217">
        <f>IF(AZ99=1,G99,0)</f>
        <v>0</v>
      </c>
      <c r="BB99" s="217">
        <f>IF(AZ99=2,G99,0)</f>
        <v>0</v>
      </c>
      <c r="BC99" s="217">
        <f>IF(AZ99=3,G99,0)</f>
        <v>0</v>
      </c>
      <c r="BD99" s="217">
        <f>IF(AZ99=4,G99,0)</f>
        <v>0</v>
      </c>
      <c r="BE99" s="217">
        <f>IF(AZ99=5,G99,0)</f>
        <v>0</v>
      </c>
      <c r="CA99" s="244">
        <v>1</v>
      </c>
      <c r="CB99" s="244">
        <v>1</v>
      </c>
    </row>
    <row r="100" spans="1:80" ht="12.75">
      <c r="A100" s="245">
        <v>17</v>
      </c>
      <c r="B100" s="246" t="s">
        <v>232</v>
      </c>
      <c r="C100" s="247" t="s">
        <v>233</v>
      </c>
      <c r="D100" s="248" t="s">
        <v>158</v>
      </c>
      <c r="E100" s="249">
        <v>3947.14</v>
      </c>
      <c r="F100" s="249">
        <v>0</v>
      </c>
      <c r="G100" s="250">
        <f>E100*F100</f>
        <v>0</v>
      </c>
      <c r="H100" s="251">
        <v>0</v>
      </c>
      <c r="I100" s="252">
        <f>E100*H100</f>
        <v>0</v>
      </c>
      <c r="J100" s="251">
        <v>0</v>
      </c>
      <c r="K100" s="252">
        <f>E100*J100</f>
        <v>0</v>
      </c>
      <c r="O100" s="244">
        <v>2</v>
      </c>
      <c r="AA100" s="217">
        <v>1</v>
      </c>
      <c r="AB100" s="217">
        <v>0</v>
      </c>
      <c r="AC100" s="217">
        <v>0</v>
      </c>
      <c r="AZ100" s="217">
        <v>1</v>
      </c>
      <c r="BA100" s="217">
        <f>IF(AZ100=1,G100,0)</f>
        <v>0</v>
      </c>
      <c r="BB100" s="217">
        <f>IF(AZ100=2,G100,0)</f>
        <v>0</v>
      </c>
      <c r="BC100" s="217">
        <f>IF(AZ100=3,G100,0)</f>
        <v>0</v>
      </c>
      <c r="BD100" s="217">
        <f>IF(AZ100=4,G100,0)</f>
        <v>0</v>
      </c>
      <c r="BE100" s="217">
        <f>IF(AZ100=5,G100,0)</f>
        <v>0</v>
      </c>
      <c r="CA100" s="244">
        <v>1</v>
      </c>
      <c r="CB100" s="244">
        <v>0</v>
      </c>
    </row>
    <row r="101" spans="1:15" ht="12.75">
      <c r="A101" s="253"/>
      <c r="B101" s="257"/>
      <c r="C101" s="320" t="s">
        <v>223</v>
      </c>
      <c r="D101" s="321"/>
      <c r="E101" s="258">
        <v>0</v>
      </c>
      <c r="F101" s="259"/>
      <c r="G101" s="260"/>
      <c r="H101" s="261"/>
      <c r="I101" s="255"/>
      <c r="J101" s="262"/>
      <c r="K101" s="255"/>
      <c r="M101" s="256" t="s">
        <v>223</v>
      </c>
      <c r="O101" s="244"/>
    </row>
    <row r="102" spans="1:15" ht="12.75">
      <c r="A102" s="253"/>
      <c r="B102" s="257"/>
      <c r="C102" s="320" t="s">
        <v>160</v>
      </c>
      <c r="D102" s="321"/>
      <c r="E102" s="258">
        <v>0</v>
      </c>
      <c r="F102" s="259"/>
      <c r="G102" s="260"/>
      <c r="H102" s="261"/>
      <c r="I102" s="255"/>
      <c r="J102" s="262"/>
      <c r="K102" s="255"/>
      <c r="M102" s="256" t="s">
        <v>160</v>
      </c>
      <c r="O102" s="244"/>
    </row>
    <row r="103" spans="1:15" ht="12.75">
      <c r="A103" s="253"/>
      <c r="B103" s="257"/>
      <c r="C103" s="320" t="s">
        <v>234</v>
      </c>
      <c r="D103" s="321"/>
      <c r="E103" s="258">
        <v>635</v>
      </c>
      <c r="F103" s="259"/>
      <c r="G103" s="260"/>
      <c r="H103" s="261"/>
      <c r="I103" s="255"/>
      <c r="J103" s="262"/>
      <c r="K103" s="255"/>
      <c r="M103" s="256" t="s">
        <v>234</v>
      </c>
      <c r="O103" s="244"/>
    </row>
    <row r="104" spans="1:15" ht="12.75">
      <c r="A104" s="253"/>
      <c r="B104" s="257"/>
      <c r="C104" s="320" t="s">
        <v>235</v>
      </c>
      <c r="D104" s="321"/>
      <c r="E104" s="258">
        <v>871.7</v>
      </c>
      <c r="F104" s="259"/>
      <c r="G104" s="260"/>
      <c r="H104" s="261"/>
      <c r="I104" s="255"/>
      <c r="J104" s="262"/>
      <c r="K104" s="255"/>
      <c r="M104" s="256" t="s">
        <v>235</v>
      </c>
      <c r="O104" s="244"/>
    </row>
    <row r="105" spans="1:15" ht="12.75">
      <c r="A105" s="253"/>
      <c r="B105" s="257"/>
      <c r="C105" s="320" t="s">
        <v>236</v>
      </c>
      <c r="D105" s="321"/>
      <c r="E105" s="258">
        <v>15.3</v>
      </c>
      <c r="F105" s="259"/>
      <c r="G105" s="260"/>
      <c r="H105" s="261"/>
      <c r="I105" s="255"/>
      <c r="J105" s="262"/>
      <c r="K105" s="255"/>
      <c r="M105" s="256" t="s">
        <v>236</v>
      </c>
      <c r="O105" s="244"/>
    </row>
    <row r="106" spans="1:15" ht="12.75">
      <c r="A106" s="253"/>
      <c r="B106" s="257"/>
      <c r="C106" s="320" t="s">
        <v>237</v>
      </c>
      <c r="D106" s="321"/>
      <c r="E106" s="258">
        <v>0</v>
      </c>
      <c r="F106" s="259"/>
      <c r="G106" s="260"/>
      <c r="H106" s="261"/>
      <c r="I106" s="255"/>
      <c r="J106" s="262"/>
      <c r="K106" s="255"/>
      <c r="M106" s="256" t="s">
        <v>237</v>
      </c>
      <c r="O106" s="244"/>
    </row>
    <row r="107" spans="1:15" ht="12.75">
      <c r="A107" s="253"/>
      <c r="B107" s="257"/>
      <c r="C107" s="320" t="s">
        <v>238</v>
      </c>
      <c r="D107" s="321"/>
      <c r="E107" s="258">
        <v>147</v>
      </c>
      <c r="F107" s="259"/>
      <c r="G107" s="260"/>
      <c r="H107" s="261"/>
      <c r="I107" s="255"/>
      <c r="J107" s="262"/>
      <c r="K107" s="255"/>
      <c r="M107" s="256" t="s">
        <v>238</v>
      </c>
      <c r="O107" s="244"/>
    </row>
    <row r="108" spans="1:15" ht="12.75">
      <c r="A108" s="253"/>
      <c r="B108" s="257"/>
      <c r="C108" s="320" t="s">
        <v>239</v>
      </c>
      <c r="D108" s="321"/>
      <c r="E108" s="258">
        <v>31.8</v>
      </c>
      <c r="F108" s="259"/>
      <c r="G108" s="260"/>
      <c r="H108" s="261"/>
      <c r="I108" s="255"/>
      <c r="J108" s="262"/>
      <c r="K108" s="255"/>
      <c r="M108" s="256" t="s">
        <v>239</v>
      </c>
      <c r="O108" s="244"/>
    </row>
    <row r="109" spans="1:15" ht="12.75">
      <c r="A109" s="253"/>
      <c r="B109" s="257"/>
      <c r="C109" s="320" t="s">
        <v>240</v>
      </c>
      <c r="D109" s="321"/>
      <c r="E109" s="258">
        <v>0</v>
      </c>
      <c r="F109" s="259"/>
      <c r="G109" s="260"/>
      <c r="H109" s="261"/>
      <c r="I109" s="255"/>
      <c r="J109" s="262"/>
      <c r="K109" s="255"/>
      <c r="M109" s="256" t="s">
        <v>240</v>
      </c>
      <c r="O109" s="244"/>
    </row>
    <row r="110" spans="1:15" ht="12.75">
      <c r="A110" s="253"/>
      <c r="B110" s="257"/>
      <c r="C110" s="320" t="s">
        <v>241</v>
      </c>
      <c r="D110" s="321"/>
      <c r="E110" s="258">
        <v>517</v>
      </c>
      <c r="F110" s="259"/>
      <c r="G110" s="260"/>
      <c r="H110" s="261"/>
      <c r="I110" s="255"/>
      <c r="J110" s="262"/>
      <c r="K110" s="255"/>
      <c r="M110" s="256" t="s">
        <v>241</v>
      </c>
      <c r="O110" s="244"/>
    </row>
    <row r="111" spans="1:15" ht="12.75">
      <c r="A111" s="253"/>
      <c r="B111" s="257"/>
      <c r="C111" s="320" t="s">
        <v>242</v>
      </c>
      <c r="D111" s="321"/>
      <c r="E111" s="258">
        <v>643.5</v>
      </c>
      <c r="F111" s="259"/>
      <c r="G111" s="260"/>
      <c r="H111" s="261"/>
      <c r="I111" s="255"/>
      <c r="J111" s="262"/>
      <c r="K111" s="255"/>
      <c r="M111" s="256" t="s">
        <v>242</v>
      </c>
      <c r="O111" s="244"/>
    </row>
    <row r="112" spans="1:15" ht="12.75">
      <c r="A112" s="253"/>
      <c r="B112" s="257"/>
      <c r="C112" s="320" t="s">
        <v>243</v>
      </c>
      <c r="D112" s="321"/>
      <c r="E112" s="258">
        <v>0</v>
      </c>
      <c r="F112" s="259"/>
      <c r="G112" s="260"/>
      <c r="H112" s="261"/>
      <c r="I112" s="255"/>
      <c r="J112" s="262"/>
      <c r="K112" s="255"/>
      <c r="M112" s="256" t="s">
        <v>243</v>
      </c>
      <c r="O112" s="244"/>
    </row>
    <row r="113" spans="1:15" ht="12.75">
      <c r="A113" s="253"/>
      <c r="B113" s="257"/>
      <c r="C113" s="320" t="s">
        <v>244</v>
      </c>
      <c r="D113" s="321"/>
      <c r="E113" s="258">
        <v>164.64</v>
      </c>
      <c r="F113" s="259"/>
      <c r="G113" s="260"/>
      <c r="H113" s="261"/>
      <c r="I113" s="255"/>
      <c r="J113" s="262"/>
      <c r="K113" s="255"/>
      <c r="M113" s="256" t="s">
        <v>244</v>
      </c>
      <c r="O113" s="244"/>
    </row>
    <row r="114" spans="1:15" ht="12.75">
      <c r="A114" s="253"/>
      <c r="B114" s="257"/>
      <c r="C114" s="320" t="s">
        <v>245</v>
      </c>
      <c r="D114" s="321"/>
      <c r="E114" s="258">
        <v>271</v>
      </c>
      <c r="F114" s="259"/>
      <c r="G114" s="260"/>
      <c r="H114" s="261"/>
      <c r="I114" s="255"/>
      <c r="J114" s="262"/>
      <c r="K114" s="255"/>
      <c r="M114" s="256" t="s">
        <v>245</v>
      </c>
      <c r="O114" s="244"/>
    </row>
    <row r="115" spans="1:15" ht="12.75">
      <c r="A115" s="253"/>
      <c r="B115" s="257"/>
      <c r="C115" s="320" t="s">
        <v>246</v>
      </c>
      <c r="D115" s="321"/>
      <c r="E115" s="258">
        <v>455.7</v>
      </c>
      <c r="F115" s="259"/>
      <c r="G115" s="260"/>
      <c r="H115" s="261"/>
      <c r="I115" s="255"/>
      <c r="J115" s="262"/>
      <c r="K115" s="255"/>
      <c r="M115" s="256" t="s">
        <v>246</v>
      </c>
      <c r="O115" s="244"/>
    </row>
    <row r="116" spans="1:15" ht="12.75">
      <c r="A116" s="253"/>
      <c r="B116" s="257"/>
      <c r="C116" s="320" t="s">
        <v>247</v>
      </c>
      <c r="D116" s="321"/>
      <c r="E116" s="258">
        <v>0</v>
      </c>
      <c r="F116" s="259"/>
      <c r="G116" s="260"/>
      <c r="H116" s="261"/>
      <c r="I116" s="255"/>
      <c r="J116" s="262"/>
      <c r="K116" s="255"/>
      <c r="M116" s="256" t="s">
        <v>247</v>
      </c>
      <c r="O116" s="244"/>
    </row>
    <row r="117" spans="1:15" ht="12.75">
      <c r="A117" s="253"/>
      <c r="B117" s="257"/>
      <c r="C117" s="320" t="s">
        <v>248</v>
      </c>
      <c r="D117" s="321"/>
      <c r="E117" s="258">
        <v>0</v>
      </c>
      <c r="F117" s="259"/>
      <c r="G117" s="260"/>
      <c r="H117" s="261"/>
      <c r="I117" s="255"/>
      <c r="J117" s="262"/>
      <c r="K117" s="255"/>
      <c r="M117" s="256" t="s">
        <v>248</v>
      </c>
      <c r="O117" s="244"/>
    </row>
    <row r="118" spans="1:15" ht="12.75">
      <c r="A118" s="253"/>
      <c r="B118" s="257"/>
      <c r="C118" s="320" t="s">
        <v>249</v>
      </c>
      <c r="D118" s="321"/>
      <c r="E118" s="258">
        <v>23.6</v>
      </c>
      <c r="F118" s="259"/>
      <c r="G118" s="260"/>
      <c r="H118" s="261"/>
      <c r="I118" s="255"/>
      <c r="J118" s="262"/>
      <c r="K118" s="255"/>
      <c r="M118" s="256" t="s">
        <v>249</v>
      </c>
      <c r="O118" s="244"/>
    </row>
    <row r="119" spans="1:15" ht="12.75">
      <c r="A119" s="253"/>
      <c r="B119" s="257"/>
      <c r="C119" s="320" t="s">
        <v>250</v>
      </c>
      <c r="D119" s="321"/>
      <c r="E119" s="258">
        <v>37.4</v>
      </c>
      <c r="F119" s="259"/>
      <c r="G119" s="260"/>
      <c r="H119" s="261"/>
      <c r="I119" s="255"/>
      <c r="J119" s="262"/>
      <c r="K119" s="255"/>
      <c r="M119" s="256" t="s">
        <v>250</v>
      </c>
      <c r="O119" s="244"/>
    </row>
    <row r="120" spans="1:15" ht="12.75">
      <c r="A120" s="253"/>
      <c r="B120" s="257"/>
      <c r="C120" s="320" t="s">
        <v>251</v>
      </c>
      <c r="D120" s="321"/>
      <c r="E120" s="258">
        <v>133.5</v>
      </c>
      <c r="F120" s="259"/>
      <c r="G120" s="260"/>
      <c r="H120" s="261"/>
      <c r="I120" s="255"/>
      <c r="J120" s="262"/>
      <c r="K120" s="255"/>
      <c r="M120" s="256" t="s">
        <v>251</v>
      </c>
      <c r="O120" s="244"/>
    </row>
    <row r="121" spans="1:80" ht="12.75">
      <c r="A121" s="245">
        <v>18</v>
      </c>
      <c r="B121" s="246" t="s">
        <v>252</v>
      </c>
      <c r="C121" s="247" t="s">
        <v>253</v>
      </c>
      <c r="D121" s="248" t="s">
        <v>158</v>
      </c>
      <c r="E121" s="249">
        <v>526</v>
      </c>
      <c r="F121" s="249">
        <v>0</v>
      </c>
      <c r="G121" s="250">
        <f>E121*F121</f>
        <v>0</v>
      </c>
      <c r="H121" s="251">
        <v>0</v>
      </c>
      <c r="I121" s="252">
        <f>E121*H121</f>
        <v>0</v>
      </c>
      <c r="J121" s="251">
        <v>0</v>
      </c>
      <c r="K121" s="252">
        <f>E121*J121</f>
        <v>0</v>
      </c>
      <c r="O121" s="244">
        <v>2</v>
      </c>
      <c r="AA121" s="217">
        <v>1</v>
      </c>
      <c r="AB121" s="217">
        <v>1</v>
      </c>
      <c r="AC121" s="217">
        <v>1</v>
      </c>
      <c r="AZ121" s="217">
        <v>1</v>
      </c>
      <c r="BA121" s="217">
        <f>IF(AZ121=1,G121,0)</f>
        <v>0</v>
      </c>
      <c r="BB121" s="217">
        <f>IF(AZ121=2,G121,0)</f>
        <v>0</v>
      </c>
      <c r="BC121" s="217">
        <f>IF(AZ121=3,G121,0)</f>
        <v>0</v>
      </c>
      <c r="BD121" s="217">
        <f>IF(AZ121=4,G121,0)</f>
        <v>0</v>
      </c>
      <c r="BE121" s="217">
        <f>IF(AZ121=5,G121,0)</f>
        <v>0</v>
      </c>
      <c r="CA121" s="244">
        <v>1</v>
      </c>
      <c r="CB121" s="244">
        <v>1</v>
      </c>
    </row>
    <row r="122" spans="1:15" ht="12.75">
      <c r="A122" s="253"/>
      <c r="B122" s="257"/>
      <c r="C122" s="320" t="s">
        <v>159</v>
      </c>
      <c r="D122" s="321"/>
      <c r="E122" s="258">
        <v>0</v>
      </c>
      <c r="F122" s="259"/>
      <c r="G122" s="260"/>
      <c r="H122" s="261"/>
      <c r="I122" s="255"/>
      <c r="J122" s="262"/>
      <c r="K122" s="255"/>
      <c r="M122" s="256" t="s">
        <v>159</v>
      </c>
      <c r="O122" s="244"/>
    </row>
    <row r="123" spans="1:15" ht="12.75">
      <c r="A123" s="253"/>
      <c r="B123" s="257"/>
      <c r="C123" s="320" t="s">
        <v>160</v>
      </c>
      <c r="D123" s="321"/>
      <c r="E123" s="258">
        <v>0</v>
      </c>
      <c r="F123" s="259"/>
      <c r="G123" s="260"/>
      <c r="H123" s="261"/>
      <c r="I123" s="255"/>
      <c r="J123" s="262"/>
      <c r="K123" s="255"/>
      <c r="M123" s="256" t="s">
        <v>160</v>
      </c>
      <c r="O123" s="244"/>
    </row>
    <row r="124" spans="1:15" ht="12.75">
      <c r="A124" s="253"/>
      <c r="B124" s="257"/>
      <c r="C124" s="320" t="s">
        <v>161</v>
      </c>
      <c r="D124" s="321"/>
      <c r="E124" s="258">
        <v>145</v>
      </c>
      <c r="F124" s="259"/>
      <c r="G124" s="260"/>
      <c r="H124" s="261"/>
      <c r="I124" s="255"/>
      <c r="J124" s="262"/>
      <c r="K124" s="255"/>
      <c r="M124" s="256" t="s">
        <v>161</v>
      </c>
      <c r="O124" s="244"/>
    </row>
    <row r="125" spans="1:15" ht="12.75">
      <c r="A125" s="253"/>
      <c r="B125" s="257"/>
      <c r="C125" s="320" t="s">
        <v>162</v>
      </c>
      <c r="D125" s="321"/>
      <c r="E125" s="258">
        <v>221</v>
      </c>
      <c r="F125" s="259"/>
      <c r="G125" s="260"/>
      <c r="H125" s="261"/>
      <c r="I125" s="255"/>
      <c r="J125" s="262"/>
      <c r="K125" s="255"/>
      <c r="M125" s="256" t="s">
        <v>162</v>
      </c>
      <c r="O125" s="244"/>
    </row>
    <row r="126" spans="1:15" ht="12.75">
      <c r="A126" s="253"/>
      <c r="B126" s="257"/>
      <c r="C126" s="320" t="s">
        <v>163</v>
      </c>
      <c r="D126" s="321"/>
      <c r="E126" s="258">
        <v>35</v>
      </c>
      <c r="F126" s="259"/>
      <c r="G126" s="260"/>
      <c r="H126" s="261"/>
      <c r="I126" s="255"/>
      <c r="J126" s="262"/>
      <c r="K126" s="255"/>
      <c r="M126" s="256" t="s">
        <v>163</v>
      </c>
      <c r="O126" s="244"/>
    </row>
    <row r="127" spans="1:15" ht="12.75">
      <c r="A127" s="253"/>
      <c r="B127" s="257"/>
      <c r="C127" s="320" t="s">
        <v>164</v>
      </c>
      <c r="D127" s="321"/>
      <c r="E127" s="258">
        <v>125</v>
      </c>
      <c r="F127" s="259"/>
      <c r="G127" s="260"/>
      <c r="H127" s="261"/>
      <c r="I127" s="255"/>
      <c r="J127" s="262"/>
      <c r="K127" s="255"/>
      <c r="M127" s="256" t="s">
        <v>164</v>
      </c>
      <c r="O127" s="244"/>
    </row>
    <row r="128" spans="1:80" ht="12.75">
      <c r="A128" s="245">
        <v>19</v>
      </c>
      <c r="B128" s="246" t="s">
        <v>254</v>
      </c>
      <c r="C128" s="247" t="s">
        <v>255</v>
      </c>
      <c r="D128" s="248" t="s">
        <v>158</v>
      </c>
      <c r="E128" s="249">
        <v>526</v>
      </c>
      <c r="F128" s="249">
        <v>0</v>
      </c>
      <c r="G128" s="250">
        <f>E128*F128</f>
        <v>0</v>
      </c>
      <c r="H128" s="251">
        <v>0</v>
      </c>
      <c r="I128" s="252">
        <f>E128*H128</f>
        <v>0</v>
      </c>
      <c r="J128" s="251">
        <v>0</v>
      </c>
      <c r="K128" s="252">
        <f>E128*J128</f>
        <v>0</v>
      </c>
      <c r="O128" s="244">
        <v>2</v>
      </c>
      <c r="AA128" s="217">
        <v>1</v>
      </c>
      <c r="AB128" s="217">
        <v>1</v>
      </c>
      <c r="AC128" s="217">
        <v>1</v>
      </c>
      <c r="AZ128" s="217">
        <v>1</v>
      </c>
      <c r="BA128" s="217">
        <f>IF(AZ128=1,G128,0)</f>
        <v>0</v>
      </c>
      <c r="BB128" s="217">
        <f>IF(AZ128=2,G128,0)</f>
        <v>0</v>
      </c>
      <c r="BC128" s="217">
        <f>IF(AZ128=3,G128,0)</f>
        <v>0</v>
      </c>
      <c r="BD128" s="217">
        <f>IF(AZ128=4,G128,0)</f>
        <v>0</v>
      </c>
      <c r="BE128" s="217">
        <f>IF(AZ128=5,G128,0)</f>
        <v>0</v>
      </c>
      <c r="CA128" s="244">
        <v>1</v>
      </c>
      <c r="CB128" s="244">
        <v>1</v>
      </c>
    </row>
    <row r="129" spans="1:15" ht="12.75">
      <c r="A129" s="253"/>
      <c r="B129" s="257"/>
      <c r="C129" s="320" t="s">
        <v>159</v>
      </c>
      <c r="D129" s="321"/>
      <c r="E129" s="258">
        <v>0</v>
      </c>
      <c r="F129" s="259"/>
      <c r="G129" s="260"/>
      <c r="H129" s="261"/>
      <c r="I129" s="255"/>
      <c r="J129" s="262"/>
      <c r="K129" s="255"/>
      <c r="M129" s="256" t="s">
        <v>159</v>
      </c>
      <c r="O129" s="244"/>
    </row>
    <row r="130" spans="1:15" ht="12.75">
      <c r="A130" s="253"/>
      <c r="B130" s="257"/>
      <c r="C130" s="320" t="s">
        <v>160</v>
      </c>
      <c r="D130" s="321"/>
      <c r="E130" s="258">
        <v>0</v>
      </c>
      <c r="F130" s="259"/>
      <c r="G130" s="260"/>
      <c r="H130" s="261"/>
      <c r="I130" s="255"/>
      <c r="J130" s="262"/>
      <c r="K130" s="255"/>
      <c r="M130" s="256" t="s">
        <v>160</v>
      </c>
      <c r="O130" s="244"/>
    </row>
    <row r="131" spans="1:15" ht="12.75">
      <c r="A131" s="253"/>
      <c r="B131" s="257"/>
      <c r="C131" s="320" t="s">
        <v>161</v>
      </c>
      <c r="D131" s="321"/>
      <c r="E131" s="258">
        <v>145</v>
      </c>
      <c r="F131" s="259"/>
      <c r="G131" s="260"/>
      <c r="H131" s="261"/>
      <c r="I131" s="255"/>
      <c r="J131" s="262"/>
      <c r="K131" s="255"/>
      <c r="M131" s="256" t="s">
        <v>161</v>
      </c>
      <c r="O131" s="244"/>
    </row>
    <row r="132" spans="1:15" ht="12.75">
      <c r="A132" s="253"/>
      <c r="B132" s="257"/>
      <c r="C132" s="320" t="s">
        <v>162</v>
      </c>
      <c r="D132" s="321"/>
      <c r="E132" s="258">
        <v>221</v>
      </c>
      <c r="F132" s="259"/>
      <c r="G132" s="260"/>
      <c r="H132" s="261"/>
      <c r="I132" s="255"/>
      <c r="J132" s="262"/>
      <c r="K132" s="255"/>
      <c r="M132" s="256" t="s">
        <v>162</v>
      </c>
      <c r="O132" s="244"/>
    </row>
    <row r="133" spans="1:15" ht="12.75">
      <c r="A133" s="253"/>
      <c r="B133" s="257"/>
      <c r="C133" s="320" t="s">
        <v>163</v>
      </c>
      <c r="D133" s="321"/>
      <c r="E133" s="258">
        <v>35</v>
      </c>
      <c r="F133" s="259"/>
      <c r="G133" s="260"/>
      <c r="H133" s="261"/>
      <c r="I133" s="255"/>
      <c r="J133" s="262"/>
      <c r="K133" s="255"/>
      <c r="M133" s="256" t="s">
        <v>163</v>
      </c>
      <c r="O133" s="244"/>
    </row>
    <row r="134" spans="1:15" ht="12.75">
      <c r="A134" s="253"/>
      <c r="B134" s="257"/>
      <c r="C134" s="320" t="s">
        <v>164</v>
      </c>
      <c r="D134" s="321"/>
      <c r="E134" s="258">
        <v>125</v>
      </c>
      <c r="F134" s="259"/>
      <c r="G134" s="260"/>
      <c r="H134" s="261"/>
      <c r="I134" s="255"/>
      <c r="J134" s="262"/>
      <c r="K134" s="255"/>
      <c r="M134" s="256" t="s">
        <v>164</v>
      </c>
      <c r="O134" s="244"/>
    </row>
    <row r="135" spans="1:80" ht="12.75">
      <c r="A135" s="245">
        <v>20</v>
      </c>
      <c r="B135" s="246" t="s">
        <v>256</v>
      </c>
      <c r="C135" s="247" t="s">
        <v>257</v>
      </c>
      <c r="D135" s="248" t="s">
        <v>258</v>
      </c>
      <c r="E135" s="249">
        <v>34</v>
      </c>
      <c r="F135" s="249">
        <v>0</v>
      </c>
      <c r="G135" s="250">
        <f>E135*F135</f>
        <v>0</v>
      </c>
      <c r="H135" s="251">
        <v>0</v>
      </c>
      <c r="I135" s="252">
        <f>E135*H135</f>
        <v>0</v>
      </c>
      <c r="J135" s="251">
        <v>0</v>
      </c>
      <c r="K135" s="252">
        <f>E135*J135</f>
        <v>0</v>
      </c>
      <c r="O135" s="244">
        <v>2</v>
      </c>
      <c r="AA135" s="217">
        <v>1</v>
      </c>
      <c r="AB135" s="217">
        <v>1</v>
      </c>
      <c r="AC135" s="217">
        <v>1</v>
      </c>
      <c r="AZ135" s="217">
        <v>1</v>
      </c>
      <c r="BA135" s="217">
        <f>IF(AZ135=1,G135,0)</f>
        <v>0</v>
      </c>
      <c r="BB135" s="217">
        <f>IF(AZ135=2,G135,0)</f>
        <v>0</v>
      </c>
      <c r="BC135" s="217">
        <f>IF(AZ135=3,G135,0)</f>
        <v>0</v>
      </c>
      <c r="BD135" s="217">
        <f>IF(AZ135=4,G135,0)</f>
        <v>0</v>
      </c>
      <c r="BE135" s="217">
        <f>IF(AZ135=5,G135,0)</f>
        <v>0</v>
      </c>
      <c r="CA135" s="244">
        <v>1</v>
      </c>
      <c r="CB135" s="244">
        <v>1</v>
      </c>
    </row>
    <row r="136" spans="1:15" ht="12.75">
      <c r="A136" s="253"/>
      <c r="B136" s="257"/>
      <c r="C136" s="320" t="s">
        <v>159</v>
      </c>
      <c r="D136" s="321"/>
      <c r="E136" s="258">
        <v>0</v>
      </c>
      <c r="F136" s="259"/>
      <c r="G136" s="260"/>
      <c r="H136" s="261"/>
      <c r="I136" s="255"/>
      <c r="J136" s="262"/>
      <c r="K136" s="255"/>
      <c r="M136" s="256" t="s">
        <v>159</v>
      </c>
      <c r="O136" s="244"/>
    </row>
    <row r="137" spans="1:15" ht="12.75">
      <c r="A137" s="253"/>
      <c r="B137" s="257"/>
      <c r="C137" s="320" t="s">
        <v>259</v>
      </c>
      <c r="D137" s="321"/>
      <c r="E137" s="258">
        <v>34</v>
      </c>
      <c r="F137" s="259"/>
      <c r="G137" s="260"/>
      <c r="H137" s="261"/>
      <c r="I137" s="255"/>
      <c r="J137" s="262"/>
      <c r="K137" s="255"/>
      <c r="M137" s="256" t="s">
        <v>259</v>
      </c>
      <c r="O137" s="244"/>
    </row>
    <row r="138" spans="1:80" ht="12.75">
      <c r="A138" s="245">
        <v>21</v>
      </c>
      <c r="B138" s="246" t="s">
        <v>260</v>
      </c>
      <c r="C138" s="247" t="s">
        <v>261</v>
      </c>
      <c r="D138" s="248" t="s">
        <v>158</v>
      </c>
      <c r="E138" s="249">
        <v>526</v>
      </c>
      <c r="F138" s="249">
        <v>0</v>
      </c>
      <c r="G138" s="250">
        <f>E138*F138</f>
        <v>0</v>
      </c>
      <c r="H138" s="251">
        <v>0</v>
      </c>
      <c r="I138" s="252">
        <f>E138*H138</f>
        <v>0</v>
      </c>
      <c r="J138" s="251">
        <v>0</v>
      </c>
      <c r="K138" s="252">
        <f>E138*J138</f>
        <v>0</v>
      </c>
      <c r="O138" s="244">
        <v>2</v>
      </c>
      <c r="AA138" s="217">
        <v>1</v>
      </c>
      <c r="AB138" s="217">
        <v>1</v>
      </c>
      <c r="AC138" s="217">
        <v>1</v>
      </c>
      <c r="AZ138" s="217">
        <v>1</v>
      </c>
      <c r="BA138" s="217">
        <f>IF(AZ138=1,G138,0)</f>
        <v>0</v>
      </c>
      <c r="BB138" s="217">
        <f>IF(AZ138=2,G138,0)</f>
        <v>0</v>
      </c>
      <c r="BC138" s="217">
        <f>IF(AZ138=3,G138,0)</f>
        <v>0</v>
      </c>
      <c r="BD138" s="217">
        <f>IF(AZ138=4,G138,0)</f>
        <v>0</v>
      </c>
      <c r="BE138" s="217">
        <f>IF(AZ138=5,G138,0)</f>
        <v>0</v>
      </c>
      <c r="CA138" s="244">
        <v>1</v>
      </c>
      <c r="CB138" s="244">
        <v>1</v>
      </c>
    </row>
    <row r="139" spans="1:80" ht="12.75">
      <c r="A139" s="245">
        <v>22</v>
      </c>
      <c r="B139" s="246" t="s">
        <v>262</v>
      </c>
      <c r="C139" s="247" t="s">
        <v>263</v>
      </c>
      <c r="D139" s="248" t="s">
        <v>204</v>
      </c>
      <c r="E139" s="249">
        <v>96.3275</v>
      </c>
      <c r="F139" s="249">
        <v>0</v>
      </c>
      <c r="G139" s="250">
        <f>E139*F139</f>
        <v>0</v>
      </c>
      <c r="H139" s="251">
        <v>0</v>
      </c>
      <c r="I139" s="252">
        <f>E139*H139</f>
        <v>0</v>
      </c>
      <c r="J139" s="251">
        <v>0</v>
      </c>
      <c r="K139" s="252">
        <f>E139*J139</f>
        <v>0</v>
      </c>
      <c r="O139" s="244">
        <v>2</v>
      </c>
      <c r="AA139" s="217">
        <v>1</v>
      </c>
      <c r="AB139" s="217">
        <v>1</v>
      </c>
      <c r="AC139" s="217">
        <v>1</v>
      </c>
      <c r="AZ139" s="217">
        <v>1</v>
      </c>
      <c r="BA139" s="217">
        <f>IF(AZ139=1,G139,0)</f>
        <v>0</v>
      </c>
      <c r="BB139" s="217">
        <f>IF(AZ139=2,G139,0)</f>
        <v>0</v>
      </c>
      <c r="BC139" s="217">
        <f>IF(AZ139=3,G139,0)</f>
        <v>0</v>
      </c>
      <c r="BD139" s="217">
        <f>IF(AZ139=4,G139,0)</f>
        <v>0</v>
      </c>
      <c r="BE139" s="217">
        <f>IF(AZ139=5,G139,0)</f>
        <v>0</v>
      </c>
      <c r="CA139" s="244">
        <v>1</v>
      </c>
      <c r="CB139" s="244">
        <v>1</v>
      </c>
    </row>
    <row r="140" spans="1:80" ht="12.75">
      <c r="A140" s="245">
        <v>23</v>
      </c>
      <c r="B140" s="246" t="s">
        <v>264</v>
      </c>
      <c r="C140" s="247" t="s">
        <v>265</v>
      </c>
      <c r="D140" s="248" t="s">
        <v>158</v>
      </c>
      <c r="E140" s="249">
        <v>34</v>
      </c>
      <c r="F140" s="249">
        <v>0</v>
      </c>
      <c r="G140" s="250">
        <f>E140*F140</f>
        <v>0</v>
      </c>
      <c r="H140" s="251">
        <v>5E-05</v>
      </c>
      <c r="I140" s="252">
        <f>E140*H140</f>
        <v>0.0017000000000000001</v>
      </c>
      <c r="J140" s="251">
        <v>0</v>
      </c>
      <c r="K140" s="252">
        <f>E140*J140</f>
        <v>0</v>
      </c>
      <c r="O140" s="244">
        <v>2</v>
      </c>
      <c r="AA140" s="217">
        <v>2</v>
      </c>
      <c r="AB140" s="217">
        <v>1</v>
      </c>
      <c r="AC140" s="217">
        <v>1</v>
      </c>
      <c r="AZ140" s="217">
        <v>1</v>
      </c>
      <c r="BA140" s="217">
        <f>IF(AZ140=1,G140,0)</f>
        <v>0</v>
      </c>
      <c r="BB140" s="217">
        <f>IF(AZ140=2,G140,0)</f>
        <v>0</v>
      </c>
      <c r="BC140" s="217">
        <f>IF(AZ140=3,G140,0)</f>
        <v>0</v>
      </c>
      <c r="BD140" s="217">
        <f>IF(AZ140=4,G140,0)</f>
        <v>0</v>
      </c>
      <c r="BE140" s="217">
        <f>IF(AZ140=5,G140,0)</f>
        <v>0</v>
      </c>
      <c r="CA140" s="244">
        <v>2</v>
      </c>
      <c r="CB140" s="244">
        <v>1</v>
      </c>
    </row>
    <row r="141" spans="1:15" ht="12.75">
      <c r="A141" s="253"/>
      <c r="B141" s="257"/>
      <c r="C141" s="320" t="s">
        <v>159</v>
      </c>
      <c r="D141" s="321"/>
      <c r="E141" s="258">
        <v>0</v>
      </c>
      <c r="F141" s="259"/>
      <c r="G141" s="260"/>
      <c r="H141" s="261"/>
      <c r="I141" s="255"/>
      <c r="J141" s="262"/>
      <c r="K141" s="255"/>
      <c r="M141" s="256" t="s">
        <v>159</v>
      </c>
      <c r="O141" s="244"/>
    </row>
    <row r="142" spans="1:15" ht="12.75">
      <c r="A142" s="253"/>
      <c r="B142" s="257"/>
      <c r="C142" s="320" t="s">
        <v>160</v>
      </c>
      <c r="D142" s="321"/>
      <c r="E142" s="258">
        <v>0</v>
      </c>
      <c r="F142" s="259"/>
      <c r="G142" s="260"/>
      <c r="H142" s="261"/>
      <c r="I142" s="255"/>
      <c r="J142" s="262"/>
      <c r="K142" s="255"/>
      <c r="M142" s="256" t="s">
        <v>160</v>
      </c>
      <c r="O142" s="244"/>
    </row>
    <row r="143" spans="1:15" ht="12.75">
      <c r="A143" s="253"/>
      <c r="B143" s="257"/>
      <c r="C143" s="320" t="s">
        <v>266</v>
      </c>
      <c r="D143" s="321"/>
      <c r="E143" s="258">
        <v>34</v>
      </c>
      <c r="F143" s="259"/>
      <c r="G143" s="260"/>
      <c r="H143" s="261"/>
      <c r="I143" s="255"/>
      <c r="J143" s="262"/>
      <c r="K143" s="255"/>
      <c r="M143" s="256" t="s">
        <v>266</v>
      </c>
      <c r="O143" s="244"/>
    </row>
    <row r="144" spans="1:80" ht="12.75">
      <c r="A144" s="245">
        <v>24</v>
      </c>
      <c r="B144" s="246" t="s">
        <v>267</v>
      </c>
      <c r="C144" s="247" t="s">
        <v>268</v>
      </c>
      <c r="D144" s="248" t="s">
        <v>258</v>
      </c>
      <c r="E144" s="249">
        <v>34</v>
      </c>
      <c r="F144" s="249">
        <v>0</v>
      </c>
      <c r="G144" s="250">
        <f>E144*F144</f>
        <v>0</v>
      </c>
      <c r="H144" s="251">
        <v>0</v>
      </c>
      <c r="I144" s="252">
        <f>E144*H144</f>
        <v>0</v>
      </c>
      <c r="J144" s="251">
        <v>0</v>
      </c>
      <c r="K144" s="252">
        <f>E144*J144</f>
        <v>0</v>
      </c>
      <c r="O144" s="244">
        <v>2</v>
      </c>
      <c r="AA144" s="217">
        <v>2</v>
      </c>
      <c r="AB144" s="217">
        <v>1</v>
      </c>
      <c r="AC144" s="217">
        <v>1</v>
      </c>
      <c r="AZ144" s="217">
        <v>1</v>
      </c>
      <c r="BA144" s="217">
        <f>IF(AZ144=1,G144,0)</f>
        <v>0</v>
      </c>
      <c r="BB144" s="217">
        <f>IF(AZ144=2,G144,0)</f>
        <v>0</v>
      </c>
      <c r="BC144" s="217">
        <f>IF(AZ144=3,G144,0)</f>
        <v>0</v>
      </c>
      <c r="BD144" s="217">
        <f>IF(AZ144=4,G144,0)</f>
        <v>0</v>
      </c>
      <c r="BE144" s="217">
        <f>IF(AZ144=5,G144,0)</f>
        <v>0</v>
      </c>
      <c r="CA144" s="244">
        <v>2</v>
      </c>
      <c r="CB144" s="244">
        <v>1</v>
      </c>
    </row>
    <row r="145" spans="1:15" ht="31.2">
      <c r="A145" s="253"/>
      <c r="B145" s="254"/>
      <c r="C145" s="312" t="s">
        <v>269</v>
      </c>
      <c r="D145" s="313"/>
      <c r="E145" s="313"/>
      <c r="F145" s="313"/>
      <c r="G145" s="314"/>
      <c r="I145" s="255"/>
      <c r="K145" s="255"/>
      <c r="L145" s="256" t="s">
        <v>269</v>
      </c>
      <c r="O145" s="244">
        <v>3</v>
      </c>
    </row>
    <row r="146" spans="1:15" ht="12.75">
      <c r="A146" s="253"/>
      <c r="B146" s="257"/>
      <c r="C146" s="320" t="s">
        <v>159</v>
      </c>
      <c r="D146" s="321"/>
      <c r="E146" s="258">
        <v>0</v>
      </c>
      <c r="F146" s="259"/>
      <c r="G146" s="260"/>
      <c r="H146" s="261"/>
      <c r="I146" s="255"/>
      <c r="J146" s="262"/>
      <c r="K146" s="255"/>
      <c r="M146" s="256" t="s">
        <v>159</v>
      </c>
      <c r="O146" s="244"/>
    </row>
    <row r="147" spans="1:15" ht="12.75">
      <c r="A147" s="253"/>
      <c r="B147" s="257"/>
      <c r="C147" s="320" t="s">
        <v>160</v>
      </c>
      <c r="D147" s="321"/>
      <c r="E147" s="258">
        <v>0</v>
      </c>
      <c r="F147" s="259"/>
      <c r="G147" s="260"/>
      <c r="H147" s="261"/>
      <c r="I147" s="255"/>
      <c r="J147" s="262"/>
      <c r="K147" s="255"/>
      <c r="M147" s="256" t="s">
        <v>160</v>
      </c>
      <c r="O147" s="244"/>
    </row>
    <row r="148" spans="1:15" ht="12.75">
      <c r="A148" s="253"/>
      <c r="B148" s="257"/>
      <c r="C148" s="320" t="s">
        <v>259</v>
      </c>
      <c r="D148" s="321"/>
      <c r="E148" s="258">
        <v>34</v>
      </c>
      <c r="F148" s="259"/>
      <c r="G148" s="260"/>
      <c r="H148" s="261"/>
      <c r="I148" s="255"/>
      <c r="J148" s="262"/>
      <c r="K148" s="255"/>
      <c r="M148" s="256" t="s">
        <v>259</v>
      </c>
      <c r="O148" s="244"/>
    </row>
    <row r="149" spans="1:80" ht="12.75">
      <c r="A149" s="245">
        <v>25</v>
      </c>
      <c r="B149" s="246" t="s">
        <v>270</v>
      </c>
      <c r="C149" s="247" t="s">
        <v>271</v>
      </c>
      <c r="D149" s="248" t="s">
        <v>258</v>
      </c>
      <c r="E149" s="249">
        <v>1</v>
      </c>
      <c r="F149" s="249">
        <v>0</v>
      </c>
      <c r="G149" s="250">
        <f>E149*F149</f>
        <v>0</v>
      </c>
      <c r="H149" s="251">
        <v>0.03647</v>
      </c>
      <c r="I149" s="252">
        <f>E149*H149</f>
        <v>0.03647</v>
      </c>
      <c r="J149" s="251">
        <v>0</v>
      </c>
      <c r="K149" s="252">
        <f>E149*J149</f>
        <v>0</v>
      </c>
      <c r="O149" s="244">
        <v>2</v>
      </c>
      <c r="AA149" s="217">
        <v>2</v>
      </c>
      <c r="AB149" s="217">
        <v>0</v>
      </c>
      <c r="AC149" s="217">
        <v>0</v>
      </c>
      <c r="AZ149" s="217">
        <v>1</v>
      </c>
      <c r="BA149" s="217">
        <f>IF(AZ149=1,G149,0)</f>
        <v>0</v>
      </c>
      <c r="BB149" s="217">
        <f>IF(AZ149=2,G149,0)</f>
        <v>0</v>
      </c>
      <c r="BC149" s="217">
        <f>IF(AZ149=3,G149,0)</f>
        <v>0</v>
      </c>
      <c r="BD149" s="217">
        <f>IF(AZ149=4,G149,0)</f>
        <v>0</v>
      </c>
      <c r="BE149" s="217">
        <f>IF(AZ149=5,G149,0)</f>
        <v>0</v>
      </c>
      <c r="CA149" s="244">
        <v>2</v>
      </c>
      <c r="CB149" s="244">
        <v>0</v>
      </c>
    </row>
    <row r="150" spans="1:15" ht="41.4">
      <c r="A150" s="253"/>
      <c r="B150" s="254"/>
      <c r="C150" s="312" t="s">
        <v>272</v>
      </c>
      <c r="D150" s="313"/>
      <c r="E150" s="313"/>
      <c r="F150" s="313"/>
      <c r="G150" s="314"/>
      <c r="I150" s="255"/>
      <c r="K150" s="255"/>
      <c r="L150" s="256" t="s">
        <v>272</v>
      </c>
      <c r="O150" s="244">
        <v>3</v>
      </c>
    </row>
    <row r="151" spans="1:15" ht="12.75">
      <c r="A151" s="253"/>
      <c r="B151" s="257"/>
      <c r="C151" s="320" t="s">
        <v>159</v>
      </c>
      <c r="D151" s="321"/>
      <c r="E151" s="258">
        <v>0</v>
      </c>
      <c r="F151" s="259"/>
      <c r="G151" s="260"/>
      <c r="H151" s="261"/>
      <c r="I151" s="255"/>
      <c r="J151" s="262"/>
      <c r="K151" s="255"/>
      <c r="M151" s="256" t="s">
        <v>159</v>
      </c>
      <c r="O151" s="244"/>
    </row>
    <row r="152" spans="1:15" ht="12.75">
      <c r="A152" s="253"/>
      <c r="B152" s="257"/>
      <c r="C152" s="320" t="s">
        <v>273</v>
      </c>
      <c r="D152" s="321"/>
      <c r="E152" s="258">
        <v>1</v>
      </c>
      <c r="F152" s="259"/>
      <c r="G152" s="260"/>
      <c r="H152" s="261"/>
      <c r="I152" s="255"/>
      <c r="J152" s="262"/>
      <c r="K152" s="255"/>
      <c r="M152" s="256" t="s">
        <v>273</v>
      </c>
      <c r="O152" s="244"/>
    </row>
    <row r="153" spans="1:80" ht="20.4">
      <c r="A153" s="245">
        <v>26</v>
      </c>
      <c r="B153" s="246" t="s">
        <v>274</v>
      </c>
      <c r="C153" s="247" t="s">
        <v>275</v>
      </c>
      <c r="D153" s="248" t="s">
        <v>158</v>
      </c>
      <c r="E153" s="249">
        <v>3573.84</v>
      </c>
      <c r="F153" s="249">
        <v>0</v>
      </c>
      <c r="G153" s="250">
        <f>E153*F153</f>
        <v>0</v>
      </c>
      <c r="H153" s="251">
        <v>0</v>
      </c>
      <c r="I153" s="252">
        <f>E153*H153</f>
        <v>0</v>
      </c>
      <c r="J153" s="251"/>
      <c r="K153" s="252">
        <f>E153*J153</f>
        <v>0</v>
      </c>
      <c r="O153" s="244">
        <v>2</v>
      </c>
      <c r="AA153" s="217">
        <v>12</v>
      </c>
      <c r="AB153" s="217">
        <v>0</v>
      </c>
      <c r="AC153" s="217">
        <v>1</v>
      </c>
      <c r="AZ153" s="217">
        <v>1</v>
      </c>
      <c r="BA153" s="217">
        <f>IF(AZ153=1,G153,0)</f>
        <v>0</v>
      </c>
      <c r="BB153" s="217">
        <f>IF(AZ153=2,G153,0)</f>
        <v>0</v>
      </c>
      <c r="BC153" s="217">
        <f>IF(AZ153=3,G153,0)</f>
        <v>0</v>
      </c>
      <c r="BD153" s="217">
        <f>IF(AZ153=4,G153,0)</f>
        <v>0</v>
      </c>
      <c r="BE153" s="217">
        <f>IF(AZ153=5,G153,0)</f>
        <v>0</v>
      </c>
      <c r="CA153" s="244">
        <v>12</v>
      </c>
      <c r="CB153" s="244">
        <v>0</v>
      </c>
    </row>
    <row r="154" spans="1:15" ht="12.75">
      <c r="A154" s="253"/>
      <c r="B154" s="257"/>
      <c r="C154" s="320" t="s">
        <v>223</v>
      </c>
      <c r="D154" s="321"/>
      <c r="E154" s="258">
        <v>0</v>
      </c>
      <c r="F154" s="259"/>
      <c r="G154" s="260"/>
      <c r="H154" s="261"/>
      <c r="I154" s="255"/>
      <c r="J154" s="262"/>
      <c r="K154" s="255"/>
      <c r="M154" s="256" t="s">
        <v>223</v>
      </c>
      <c r="O154" s="244"/>
    </row>
    <row r="155" spans="1:15" ht="12.75">
      <c r="A155" s="253"/>
      <c r="B155" s="257"/>
      <c r="C155" s="320" t="s">
        <v>160</v>
      </c>
      <c r="D155" s="321"/>
      <c r="E155" s="258">
        <v>0</v>
      </c>
      <c r="F155" s="259"/>
      <c r="G155" s="260"/>
      <c r="H155" s="261"/>
      <c r="I155" s="255"/>
      <c r="J155" s="262"/>
      <c r="K155" s="255"/>
      <c r="M155" s="256" t="s">
        <v>160</v>
      </c>
      <c r="O155" s="244"/>
    </row>
    <row r="156" spans="1:15" ht="12.75">
      <c r="A156" s="253"/>
      <c r="B156" s="257"/>
      <c r="C156" s="320" t="s">
        <v>234</v>
      </c>
      <c r="D156" s="321"/>
      <c r="E156" s="258">
        <v>635</v>
      </c>
      <c r="F156" s="259"/>
      <c r="G156" s="260"/>
      <c r="H156" s="261"/>
      <c r="I156" s="255"/>
      <c r="J156" s="262"/>
      <c r="K156" s="255"/>
      <c r="M156" s="256" t="s">
        <v>234</v>
      </c>
      <c r="O156" s="244"/>
    </row>
    <row r="157" spans="1:15" ht="12.75">
      <c r="A157" s="253"/>
      <c r="B157" s="257"/>
      <c r="C157" s="320" t="s">
        <v>235</v>
      </c>
      <c r="D157" s="321"/>
      <c r="E157" s="258">
        <v>871.7</v>
      </c>
      <c r="F157" s="259"/>
      <c r="G157" s="260"/>
      <c r="H157" s="261"/>
      <c r="I157" s="255"/>
      <c r="J157" s="262"/>
      <c r="K157" s="255"/>
      <c r="M157" s="256" t="s">
        <v>235</v>
      </c>
      <c r="O157" s="244"/>
    </row>
    <row r="158" spans="1:15" ht="12.75">
      <c r="A158" s="253"/>
      <c r="B158" s="257"/>
      <c r="C158" s="320" t="s">
        <v>236</v>
      </c>
      <c r="D158" s="321"/>
      <c r="E158" s="258">
        <v>15.3</v>
      </c>
      <c r="F158" s="259"/>
      <c r="G158" s="260"/>
      <c r="H158" s="261"/>
      <c r="I158" s="255"/>
      <c r="J158" s="262"/>
      <c r="K158" s="255"/>
      <c r="M158" s="256" t="s">
        <v>236</v>
      </c>
      <c r="O158" s="244"/>
    </row>
    <row r="159" spans="1:15" ht="12.75">
      <c r="A159" s="253"/>
      <c r="B159" s="257"/>
      <c r="C159" s="320" t="s">
        <v>240</v>
      </c>
      <c r="D159" s="321"/>
      <c r="E159" s="258">
        <v>0</v>
      </c>
      <c r="F159" s="259"/>
      <c r="G159" s="260"/>
      <c r="H159" s="261"/>
      <c r="I159" s="255"/>
      <c r="J159" s="262"/>
      <c r="K159" s="255"/>
      <c r="M159" s="256" t="s">
        <v>240</v>
      </c>
      <c r="O159" s="244"/>
    </row>
    <row r="160" spans="1:15" ht="12.75">
      <c r="A160" s="253"/>
      <c r="B160" s="257"/>
      <c r="C160" s="320" t="s">
        <v>241</v>
      </c>
      <c r="D160" s="321"/>
      <c r="E160" s="258">
        <v>517</v>
      </c>
      <c r="F160" s="259"/>
      <c r="G160" s="260"/>
      <c r="H160" s="261"/>
      <c r="I160" s="255"/>
      <c r="J160" s="262"/>
      <c r="K160" s="255"/>
      <c r="M160" s="256" t="s">
        <v>241</v>
      </c>
      <c r="O160" s="244"/>
    </row>
    <row r="161" spans="1:15" ht="12.75">
      <c r="A161" s="253"/>
      <c r="B161" s="257"/>
      <c r="C161" s="320" t="s">
        <v>242</v>
      </c>
      <c r="D161" s="321"/>
      <c r="E161" s="258">
        <v>643.5</v>
      </c>
      <c r="F161" s="259"/>
      <c r="G161" s="260"/>
      <c r="H161" s="261"/>
      <c r="I161" s="255"/>
      <c r="J161" s="262"/>
      <c r="K161" s="255"/>
      <c r="M161" s="256" t="s">
        <v>242</v>
      </c>
      <c r="O161" s="244"/>
    </row>
    <row r="162" spans="1:15" ht="12.75">
      <c r="A162" s="253"/>
      <c r="B162" s="257"/>
      <c r="C162" s="320" t="s">
        <v>244</v>
      </c>
      <c r="D162" s="321"/>
      <c r="E162" s="258">
        <v>164.64</v>
      </c>
      <c r="F162" s="259"/>
      <c r="G162" s="260"/>
      <c r="H162" s="261"/>
      <c r="I162" s="255"/>
      <c r="J162" s="262"/>
      <c r="K162" s="255"/>
      <c r="M162" s="256" t="s">
        <v>244</v>
      </c>
      <c r="O162" s="244"/>
    </row>
    <row r="163" spans="1:15" ht="12.75">
      <c r="A163" s="253"/>
      <c r="B163" s="257"/>
      <c r="C163" s="320" t="s">
        <v>245</v>
      </c>
      <c r="D163" s="321"/>
      <c r="E163" s="258">
        <v>271</v>
      </c>
      <c r="F163" s="259"/>
      <c r="G163" s="260"/>
      <c r="H163" s="261"/>
      <c r="I163" s="255"/>
      <c r="J163" s="262"/>
      <c r="K163" s="255"/>
      <c r="M163" s="256" t="s">
        <v>245</v>
      </c>
      <c r="O163" s="244"/>
    </row>
    <row r="164" spans="1:15" ht="12.75">
      <c r="A164" s="253"/>
      <c r="B164" s="257"/>
      <c r="C164" s="320" t="s">
        <v>246</v>
      </c>
      <c r="D164" s="321"/>
      <c r="E164" s="258">
        <v>455.7</v>
      </c>
      <c r="F164" s="259"/>
      <c r="G164" s="260"/>
      <c r="H164" s="261"/>
      <c r="I164" s="255"/>
      <c r="J164" s="262"/>
      <c r="K164" s="255"/>
      <c r="M164" s="256" t="s">
        <v>246</v>
      </c>
      <c r="O164" s="244"/>
    </row>
    <row r="165" spans="1:80" ht="12.75">
      <c r="A165" s="245">
        <v>27</v>
      </c>
      <c r="B165" s="246" t="s">
        <v>276</v>
      </c>
      <c r="C165" s="247" t="s">
        <v>277</v>
      </c>
      <c r="D165" s="248" t="s">
        <v>278</v>
      </c>
      <c r="E165" s="249">
        <v>27.615</v>
      </c>
      <c r="F165" s="249">
        <v>0</v>
      </c>
      <c r="G165" s="250">
        <f>E165*F165</f>
        <v>0</v>
      </c>
      <c r="H165" s="251">
        <v>0.001</v>
      </c>
      <c r="I165" s="252">
        <f>E165*H165</f>
        <v>0.027615</v>
      </c>
      <c r="J165" s="251"/>
      <c r="K165" s="252">
        <f>E165*J165</f>
        <v>0</v>
      </c>
      <c r="O165" s="244">
        <v>2</v>
      </c>
      <c r="AA165" s="217">
        <v>3</v>
      </c>
      <c r="AB165" s="217">
        <v>1</v>
      </c>
      <c r="AC165" s="217">
        <v>572420</v>
      </c>
      <c r="AZ165" s="217">
        <v>1</v>
      </c>
      <c r="BA165" s="217">
        <f>IF(AZ165=1,G165,0)</f>
        <v>0</v>
      </c>
      <c r="BB165" s="217">
        <f>IF(AZ165=2,G165,0)</f>
        <v>0</v>
      </c>
      <c r="BC165" s="217">
        <f>IF(AZ165=3,G165,0)</f>
        <v>0</v>
      </c>
      <c r="BD165" s="217">
        <f>IF(AZ165=4,G165,0)</f>
        <v>0</v>
      </c>
      <c r="BE165" s="217">
        <f>IF(AZ165=5,G165,0)</f>
        <v>0</v>
      </c>
      <c r="CA165" s="244">
        <v>3</v>
      </c>
      <c r="CB165" s="244">
        <v>1</v>
      </c>
    </row>
    <row r="166" spans="1:15" ht="12.75">
      <c r="A166" s="253"/>
      <c r="B166" s="257"/>
      <c r="C166" s="320" t="s">
        <v>279</v>
      </c>
      <c r="D166" s="321"/>
      <c r="E166" s="258">
        <v>27.615</v>
      </c>
      <c r="F166" s="259"/>
      <c r="G166" s="260"/>
      <c r="H166" s="261"/>
      <c r="I166" s="255"/>
      <c r="J166" s="262"/>
      <c r="K166" s="255"/>
      <c r="M166" s="256" t="s">
        <v>279</v>
      </c>
      <c r="O166" s="244"/>
    </row>
    <row r="167" spans="1:80" ht="12.75">
      <c r="A167" s="245">
        <v>28</v>
      </c>
      <c r="B167" s="246" t="s">
        <v>280</v>
      </c>
      <c r="C167" s="247" t="s">
        <v>281</v>
      </c>
      <c r="D167" s="248" t="s">
        <v>258</v>
      </c>
      <c r="E167" s="249">
        <v>35.7</v>
      </c>
      <c r="F167" s="249">
        <v>0</v>
      </c>
      <c r="G167" s="250">
        <f>E167*F167</f>
        <v>0</v>
      </c>
      <c r="H167" s="251">
        <v>0.0035</v>
      </c>
      <c r="I167" s="252">
        <f>E167*H167</f>
        <v>0.12495000000000002</v>
      </c>
      <c r="J167" s="251"/>
      <c r="K167" s="252">
        <f>E167*J167</f>
        <v>0</v>
      </c>
      <c r="O167" s="244">
        <v>2</v>
      </c>
      <c r="AA167" s="217">
        <v>3</v>
      </c>
      <c r="AB167" s="217">
        <v>1</v>
      </c>
      <c r="AC167" s="217">
        <v>2651279</v>
      </c>
      <c r="AZ167" s="217">
        <v>1</v>
      </c>
      <c r="BA167" s="217">
        <f>IF(AZ167=1,G167,0)</f>
        <v>0</v>
      </c>
      <c r="BB167" s="217">
        <f>IF(AZ167=2,G167,0)</f>
        <v>0</v>
      </c>
      <c r="BC167" s="217">
        <f>IF(AZ167=3,G167,0)</f>
        <v>0</v>
      </c>
      <c r="BD167" s="217">
        <f>IF(AZ167=4,G167,0)</f>
        <v>0</v>
      </c>
      <c r="BE167" s="217">
        <f>IF(AZ167=5,G167,0)</f>
        <v>0</v>
      </c>
      <c r="CA167" s="244">
        <v>3</v>
      </c>
      <c r="CB167" s="244">
        <v>1</v>
      </c>
    </row>
    <row r="168" spans="1:15" ht="12.75">
      <c r="A168" s="253"/>
      <c r="B168" s="254"/>
      <c r="C168" s="312" t="s">
        <v>282</v>
      </c>
      <c r="D168" s="313"/>
      <c r="E168" s="313"/>
      <c r="F168" s="313"/>
      <c r="G168" s="314"/>
      <c r="I168" s="255"/>
      <c r="K168" s="255"/>
      <c r="L168" s="256" t="s">
        <v>282</v>
      </c>
      <c r="O168" s="244">
        <v>3</v>
      </c>
    </row>
    <row r="169" spans="1:15" ht="12.75">
      <c r="A169" s="253"/>
      <c r="B169" s="257"/>
      <c r="C169" s="320" t="s">
        <v>159</v>
      </c>
      <c r="D169" s="321"/>
      <c r="E169" s="258">
        <v>0</v>
      </c>
      <c r="F169" s="259"/>
      <c r="G169" s="260"/>
      <c r="H169" s="261"/>
      <c r="I169" s="255"/>
      <c r="J169" s="262"/>
      <c r="K169" s="255"/>
      <c r="M169" s="256" t="s">
        <v>159</v>
      </c>
      <c r="O169" s="244"/>
    </row>
    <row r="170" spans="1:15" ht="12.75">
      <c r="A170" s="253"/>
      <c r="B170" s="257"/>
      <c r="C170" s="320" t="s">
        <v>283</v>
      </c>
      <c r="D170" s="321"/>
      <c r="E170" s="258">
        <v>35.7</v>
      </c>
      <c r="F170" s="259"/>
      <c r="G170" s="260"/>
      <c r="H170" s="261"/>
      <c r="I170" s="255"/>
      <c r="J170" s="262"/>
      <c r="K170" s="255"/>
      <c r="M170" s="256" t="s">
        <v>283</v>
      </c>
      <c r="O170" s="244"/>
    </row>
    <row r="171" spans="1:80" ht="12.75">
      <c r="A171" s="245">
        <v>29</v>
      </c>
      <c r="B171" s="246" t="s">
        <v>284</v>
      </c>
      <c r="C171" s="247" t="s">
        <v>285</v>
      </c>
      <c r="D171" s="248" t="s">
        <v>204</v>
      </c>
      <c r="E171" s="249">
        <v>52.6</v>
      </c>
      <c r="F171" s="249">
        <v>0</v>
      </c>
      <c r="G171" s="250">
        <f>E171*F171</f>
        <v>0</v>
      </c>
      <c r="H171" s="251">
        <v>1.67</v>
      </c>
      <c r="I171" s="252">
        <f>E171*H171</f>
        <v>87.842</v>
      </c>
      <c r="J171" s="251"/>
      <c r="K171" s="252">
        <f>E171*J171</f>
        <v>0</v>
      </c>
      <c r="O171" s="244">
        <v>2</v>
      </c>
      <c r="AA171" s="217">
        <v>3</v>
      </c>
      <c r="AB171" s="217">
        <v>1</v>
      </c>
      <c r="AC171" s="217">
        <v>10364200</v>
      </c>
      <c r="AZ171" s="217">
        <v>1</v>
      </c>
      <c r="BA171" s="217">
        <f>IF(AZ171=1,G171,0)</f>
        <v>0</v>
      </c>
      <c r="BB171" s="217">
        <f>IF(AZ171=2,G171,0)</f>
        <v>0</v>
      </c>
      <c r="BC171" s="217">
        <f>IF(AZ171=3,G171,0)</f>
        <v>0</v>
      </c>
      <c r="BD171" s="217">
        <f>IF(AZ171=4,G171,0)</f>
        <v>0</v>
      </c>
      <c r="BE171" s="217">
        <f>IF(AZ171=5,G171,0)</f>
        <v>0</v>
      </c>
      <c r="CA171" s="244">
        <v>3</v>
      </c>
      <c r="CB171" s="244">
        <v>1</v>
      </c>
    </row>
    <row r="172" spans="1:15" ht="12.75">
      <c r="A172" s="253"/>
      <c r="B172" s="257"/>
      <c r="C172" s="320" t="s">
        <v>286</v>
      </c>
      <c r="D172" s="321"/>
      <c r="E172" s="258">
        <v>52.6</v>
      </c>
      <c r="F172" s="259"/>
      <c r="G172" s="260"/>
      <c r="H172" s="261"/>
      <c r="I172" s="255"/>
      <c r="J172" s="262"/>
      <c r="K172" s="255"/>
      <c r="M172" s="256" t="s">
        <v>286</v>
      </c>
      <c r="O172" s="244"/>
    </row>
    <row r="173" spans="1:57" ht="12.75">
      <c r="A173" s="263"/>
      <c r="B173" s="264" t="s">
        <v>89</v>
      </c>
      <c r="C173" s="265" t="s">
        <v>155</v>
      </c>
      <c r="D173" s="266"/>
      <c r="E173" s="267"/>
      <c r="F173" s="268"/>
      <c r="G173" s="269">
        <f>SUM(G7:G172)</f>
        <v>0</v>
      </c>
      <c r="H173" s="270"/>
      <c r="I173" s="271">
        <f>SUM(I7:I172)</f>
        <v>88.032735</v>
      </c>
      <c r="J173" s="270"/>
      <c r="K173" s="271">
        <f>SUM(K7:K172)</f>
        <v>-3431.705</v>
      </c>
      <c r="O173" s="244">
        <v>4</v>
      </c>
      <c r="BA173" s="272">
        <f>SUM(BA7:BA172)</f>
        <v>0</v>
      </c>
      <c r="BB173" s="272">
        <f>SUM(BB7:BB172)</f>
        <v>0</v>
      </c>
      <c r="BC173" s="272">
        <f>SUM(BC7:BC172)</f>
        <v>0</v>
      </c>
      <c r="BD173" s="272">
        <f>SUM(BD7:BD172)</f>
        <v>0</v>
      </c>
      <c r="BE173" s="272">
        <f>SUM(BE7:BE172)</f>
        <v>0</v>
      </c>
    </row>
    <row r="174" spans="1:15" ht="12.75">
      <c r="A174" s="234" t="s">
        <v>85</v>
      </c>
      <c r="B174" s="235" t="s">
        <v>287</v>
      </c>
      <c r="C174" s="236" t="s">
        <v>288</v>
      </c>
      <c r="D174" s="237"/>
      <c r="E174" s="238"/>
      <c r="F174" s="238"/>
      <c r="G174" s="239"/>
      <c r="H174" s="240"/>
      <c r="I174" s="241"/>
      <c r="J174" s="242"/>
      <c r="K174" s="243"/>
      <c r="O174" s="244">
        <v>1</v>
      </c>
    </row>
    <row r="175" spans="1:80" ht="12.75">
      <c r="A175" s="245">
        <v>30</v>
      </c>
      <c r="B175" s="246" t="s">
        <v>290</v>
      </c>
      <c r="C175" s="247" t="s">
        <v>291</v>
      </c>
      <c r="D175" s="248" t="s">
        <v>197</v>
      </c>
      <c r="E175" s="249">
        <v>22.2134</v>
      </c>
      <c r="F175" s="249">
        <v>0</v>
      </c>
      <c r="G175" s="250">
        <f>E175*F175</f>
        <v>0</v>
      </c>
      <c r="H175" s="251">
        <v>0.23382</v>
      </c>
      <c r="I175" s="252">
        <f>E175*H175</f>
        <v>5.193937188</v>
      </c>
      <c r="J175" s="251">
        <v>0</v>
      </c>
      <c r="K175" s="252">
        <f>E175*J175</f>
        <v>0</v>
      </c>
      <c r="O175" s="244">
        <v>2</v>
      </c>
      <c r="AA175" s="217">
        <v>1</v>
      </c>
      <c r="AB175" s="217">
        <v>1</v>
      </c>
      <c r="AC175" s="217">
        <v>1</v>
      </c>
      <c r="AZ175" s="217">
        <v>1</v>
      </c>
      <c r="BA175" s="217">
        <f>IF(AZ175=1,G175,0)</f>
        <v>0</v>
      </c>
      <c r="BB175" s="217">
        <f>IF(AZ175=2,G175,0)</f>
        <v>0</v>
      </c>
      <c r="BC175" s="217">
        <f>IF(AZ175=3,G175,0)</f>
        <v>0</v>
      </c>
      <c r="BD175" s="217">
        <f>IF(AZ175=4,G175,0)</f>
        <v>0</v>
      </c>
      <c r="BE175" s="217">
        <f>IF(AZ175=5,G175,0)</f>
        <v>0</v>
      </c>
      <c r="CA175" s="244">
        <v>1</v>
      </c>
      <c r="CB175" s="244">
        <v>1</v>
      </c>
    </row>
    <row r="176" spans="1:15" ht="12.75">
      <c r="A176" s="253"/>
      <c r="B176" s="254"/>
      <c r="C176" s="312" t="s">
        <v>292</v>
      </c>
      <c r="D176" s="313"/>
      <c r="E176" s="313"/>
      <c r="F176" s="313"/>
      <c r="G176" s="314"/>
      <c r="I176" s="255"/>
      <c r="K176" s="255"/>
      <c r="L176" s="256" t="s">
        <v>292</v>
      </c>
      <c r="O176" s="244">
        <v>3</v>
      </c>
    </row>
    <row r="177" spans="1:15" ht="12.75">
      <c r="A177" s="253"/>
      <c r="B177" s="257"/>
      <c r="C177" s="320" t="s">
        <v>159</v>
      </c>
      <c r="D177" s="321"/>
      <c r="E177" s="258">
        <v>0</v>
      </c>
      <c r="F177" s="259"/>
      <c r="G177" s="260"/>
      <c r="H177" s="261"/>
      <c r="I177" s="255"/>
      <c r="J177" s="262"/>
      <c r="K177" s="255"/>
      <c r="M177" s="256" t="s">
        <v>159</v>
      </c>
      <c r="O177" s="244"/>
    </row>
    <row r="178" spans="1:15" ht="12.75">
      <c r="A178" s="253"/>
      <c r="B178" s="257"/>
      <c r="C178" s="322" t="s">
        <v>293</v>
      </c>
      <c r="D178" s="321"/>
      <c r="E178" s="283">
        <v>0</v>
      </c>
      <c r="F178" s="259"/>
      <c r="G178" s="260"/>
      <c r="H178" s="261"/>
      <c r="I178" s="255"/>
      <c r="J178" s="262"/>
      <c r="K178" s="255"/>
      <c r="M178" s="256" t="s">
        <v>293</v>
      </c>
      <c r="O178" s="244"/>
    </row>
    <row r="179" spans="1:15" ht="12.75">
      <c r="A179" s="253"/>
      <c r="B179" s="257"/>
      <c r="C179" s="322" t="s">
        <v>294</v>
      </c>
      <c r="D179" s="321"/>
      <c r="E179" s="283">
        <v>130.6667</v>
      </c>
      <c r="F179" s="259"/>
      <c r="G179" s="260"/>
      <c r="H179" s="261"/>
      <c r="I179" s="255"/>
      <c r="J179" s="262"/>
      <c r="K179" s="255"/>
      <c r="M179" s="256" t="s">
        <v>294</v>
      </c>
      <c r="O179" s="244"/>
    </row>
    <row r="180" spans="1:15" ht="12.75">
      <c r="A180" s="253"/>
      <c r="B180" s="257"/>
      <c r="C180" s="322" t="s">
        <v>295</v>
      </c>
      <c r="D180" s="321"/>
      <c r="E180" s="283">
        <v>130.6667</v>
      </c>
      <c r="F180" s="259"/>
      <c r="G180" s="260"/>
      <c r="H180" s="261"/>
      <c r="I180" s="255"/>
      <c r="J180" s="262"/>
      <c r="K180" s="255"/>
      <c r="M180" s="256" t="s">
        <v>295</v>
      </c>
      <c r="O180" s="244"/>
    </row>
    <row r="181" spans="1:15" ht="12.75">
      <c r="A181" s="253"/>
      <c r="B181" s="257"/>
      <c r="C181" s="320" t="s">
        <v>296</v>
      </c>
      <c r="D181" s="321"/>
      <c r="E181" s="258">
        <v>22.2134</v>
      </c>
      <c r="F181" s="259"/>
      <c r="G181" s="260"/>
      <c r="H181" s="261"/>
      <c r="I181" s="255"/>
      <c r="J181" s="262"/>
      <c r="K181" s="255"/>
      <c r="M181" s="256" t="s">
        <v>296</v>
      </c>
      <c r="O181" s="244"/>
    </row>
    <row r="182" spans="1:80" ht="12.75">
      <c r="A182" s="245">
        <v>31</v>
      </c>
      <c r="B182" s="246" t="s">
        <v>297</v>
      </c>
      <c r="C182" s="247" t="s">
        <v>298</v>
      </c>
      <c r="D182" s="248" t="s">
        <v>258</v>
      </c>
      <c r="E182" s="249">
        <v>3</v>
      </c>
      <c r="F182" s="249">
        <v>0</v>
      </c>
      <c r="G182" s="250">
        <f>E182*F182</f>
        <v>0</v>
      </c>
      <c r="H182" s="251">
        <v>0.12846</v>
      </c>
      <c r="I182" s="252">
        <f>E182*H182</f>
        <v>0.38537999999999994</v>
      </c>
      <c r="J182" s="251">
        <v>0</v>
      </c>
      <c r="K182" s="252">
        <f>E182*J182</f>
        <v>0</v>
      </c>
      <c r="O182" s="244">
        <v>2</v>
      </c>
      <c r="AA182" s="217">
        <v>1</v>
      </c>
      <c r="AB182" s="217">
        <v>0</v>
      </c>
      <c r="AC182" s="217">
        <v>0</v>
      </c>
      <c r="AZ182" s="217">
        <v>1</v>
      </c>
      <c r="BA182" s="217">
        <f>IF(AZ182=1,G182,0)</f>
        <v>0</v>
      </c>
      <c r="BB182" s="217">
        <f>IF(AZ182=2,G182,0)</f>
        <v>0</v>
      </c>
      <c r="BC182" s="217">
        <f>IF(AZ182=3,G182,0)</f>
        <v>0</v>
      </c>
      <c r="BD182" s="217">
        <f>IF(AZ182=4,G182,0)</f>
        <v>0</v>
      </c>
      <c r="BE182" s="217">
        <f>IF(AZ182=5,G182,0)</f>
        <v>0</v>
      </c>
      <c r="CA182" s="244">
        <v>1</v>
      </c>
      <c r="CB182" s="244">
        <v>0</v>
      </c>
    </row>
    <row r="183" spans="1:15" ht="12.75">
      <c r="A183" s="253"/>
      <c r="B183" s="257"/>
      <c r="C183" s="320" t="s">
        <v>223</v>
      </c>
      <c r="D183" s="321"/>
      <c r="E183" s="258">
        <v>0</v>
      </c>
      <c r="F183" s="259"/>
      <c r="G183" s="260"/>
      <c r="H183" s="261"/>
      <c r="I183" s="255"/>
      <c r="J183" s="262"/>
      <c r="K183" s="255"/>
      <c r="M183" s="256" t="s">
        <v>223</v>
      </c>
      <c r="O183" s="244"/>
    </row>
    <row r="184" spans="1:15" ht="12.75">
      <c r="A184" s="253"/>
      <c r="B184" s="257"/>
      <c r="C184" s="320" t="s">
        <v>160</v>
      </c>
      <c r="D184" s="321"/>
      <c r="E184" s="258">
        <v>0</v>
      </c>
      <c r="F184" s="259"/>
      <c r="G184" s="260"/>
      <c r="H184" s="261"/>
      <c r="I184" s="255"/>
      <c r="J184" s="262"/>
      <c r="K184" s="255"/>
      <c r="M184" s="256" t="s">
        <v>160</v>
      </c>
      <c r="O184" s="244"/>
    </row>
    <row r="185" spans="1:15" ht="12.75">
      <c r="A185" s="253"/>
      <c r="B185" s="257"/>
      <c r="C185" s="320" t="s">
        <v>299</v>
      </c>
      <c r="D185" s="321"/>
      <c r="E185" s="258">
        <v>1</v>
      </c>
      <c r="F185" s="259"/>
      <c r="G185" s="260"/>
      <c r="H185" s="261"/>
      <c r="I185" s="255"/>
      <c r="J185" s="262"/>
      <c r="K185" s="255"/>
      <c r="M185" s="256" t="s">
        <v>299</v>
      </c>
      <c r="O185" s="244"/>
    </row>
    <row r="186" spans="1:15" ht="12.75">
      <c r="A186" s="253"/>
      <c r="B186" s="257"/>
      <c r="C186" s="320" t="s">
        <v>300</v>
      </c>
      <c r="D186" s="321"/>
      <c r="E186" s="258">
        <v>2</v>
      </c>
      <c r="F186" s="259"/>
      <c r="G186" s="260"/>
      <c r="H186" s="261"/>
      <c r="I186" s="255"/>
      <c r="J186" s="262"/>
      <c r="K186" s="255"/>
      <c r="M186" s="256" t="s">
        <v>300</v>
      </c>
      <c r="O186" s="244"/>
    </row>
    <row r="187" spans="1:80" ht="12.75">
      <c r="A187" s="245">
        <v>32</v>
      </c>
      <c r="B187" s="246" t="s">
        <v>301</v>
      </c>
      <c r="C187" s="247" t="s">
        <v>302</v>
      </c>
      <c r="D187" s="248" t="s">
        <v>158</v>
      </c>
      <c r="E187" s="249">
        <v>11.79</v>
      </c>
      <c r="F187" s="249">
        <v>0</v>
      </c>
      <c r="G187" s="250">
        <f>E187*F187</f>
        <v>0</v>
      </c>
      <c r="H187" s="251">
        <v>0.0005</v>
      </c>
      <c r="I187" s="252">
        <f>E187*H187</f>
        <v>0.005895</v>
      </c>
      <c r="J187" s="251">
        <v>0</v>
      </c>
      <c r="K187" s="252">
        <f>E187*J187</f>
        <v>0</v>
      </c>
      <c r="O187" s="244">
        <v>2</v>
      </c>
      <c r="AA187" s="217">
        <v>1</v>
      </c>
      <c r="AB187" s="217">
        <v>0</v>
      </c>
      <c r="AC187" s="217">
        <v>0</v>
      </c>
      <c r="AZ187" s="217">
        <v>1</v>
      </c>
      <c r="BA187" s="217">
        <f>IF(AZ187=1,G187,0)</f>
        <v>0</v>
      </c>
      <c r="BB187" s="217">
        <f>IF(AZ187=2,G187,0)</f>
        <v>0</v>
      </c>
      <c r="BC187" s="217">
        <f>IF(AZ187=3,G187,0)</f>
        <v>0</v>
      </c>
      <c r="BD187" s="217">
        <f>IF(AZ187=4,G187,0)</f>
        <v>0</v>
      </c>
      <c r="BE187" s="217">
        <f>IF(AZ187=5,G187,0)</f>
        <v>0</v>
      </c>
      <c r="CA187" s="244">
        <v>1</v>
      </c>
      <c r="CB187" s="244">
        <v>0</v>
      </c>
    </row>
    <row r="188" spans="1:15" ht="12.75">
      <c r="A188" s="253"/>
      <c r="B188" s="254"/>
      <c r="C188" s="312" t="s">
        <v>303</v>
      </c>
      <c r="D188" s="313"/>
      <c r="E188" s="313"/>
      <c r="F188" s="313"/>
      <c r="G188" s="314"/>
      <c r="I188" s="255"/>
      <c r="K188" s="255"/>
      <c r="L188" s="256" t="s">
        <v>303</v>
      </c>
      <c r="O188" s="244">
        <v>3</v>
      </c>
    </row>
    <row r="189" spans="1:15" ht="12.75">
      <c r="A189" s="253"/>
      <c r="B189" s="257"/>
      <c r="C189" s="320" t="s">
        <v>159</v>
      </c>
      <c r="D189" s="321"/>
      <c r="E189" s="258">
        <v>0</v>
      </c>
      <c r="F189" s="259"/>
      <c r="G189" s="260"/>
      <c r="H189" s="261"/>
      <c r="I189" s="255"/>
      <c r="J189" s="262"/>
      <c r="K189" s="255"/>
      <c r="M189" s="256" t="s">
        <v>159</v>
      </c>
      <c r="O189" s="244"/>
    </row>
    <row r="190" spans="1:15" ht="12.75">
      <c r="A190" s="253"/>
      <c r="B190" s="257"/>
      <c r="C190" s="322" t="s">
        <v>293</v>
      </c>
      <c r="D190" s="321"/>
      <c r="E190" s="283">
        <v>0</v>
      </c>
      <c r="F190" s="259"/>
      <c r="G190" s="260"/>
      <c r="H190" s="261"/>
      <c r="I190" s="255"/>
      <c r="J190" s="262"/>
      <c r="K190" s="255"/>
      <c r="M190" s="256" t="s">
        <v>293</v>
      </c>
      <c r="O190" s="244"/>
    </row>
    <row r="191" spans="1:15" ht="12.75">
      <c r="A191" s="253"/>
      <c r="B191" s="257"/>
      <c r="C191" s="322" t="s">
        <v>294</v>
      </c>
      <c r="D191" s="321"/>
      <c r="E191" s="283">
        <v>130.6667</v>
      </c>
      <c r="F191" s="259"/>
      <c r="G191" s="260"/>
      <c r="H191" s="261"/>
      <c r="I191" s="255"/>
      <c r="J191" s="262"/>
      <c r="K191" s="255"/>
      <c r="M191" s="256" t="s">
        <v>294</v>
      </c>
      <c r="O191" s="244"/>
    </row>
    <row r="192" spans="1:15" ht="12.75">
      <c r="A192" s="253"/>
      <c r="B192" s="257"/>
      <c r="C192" s="322" t="s">
        <v>295</v>
      </c>
      <c r="D192" s="321"/>
      <c r="E192" s="283">
        <v>130.6667</v>
      </c>
      <c r="F192" s="259"/>
      <c r="G192" s="260"/>
      <c r="H192" s="261"/>
      <c r="I192" s="255"/>
      <c r="J192" s="262"/>
      <c r="K192" s="255"/>
      <c r="M192" s="256" t="s">
        <v>295</v>
      </c>
      <c r="O192" s="244"/>
    </row>
    <row r="193" spans="1:15" ht="12.75">
      <c r="A193" s="253"/>
      <c r="B193" s="257"/>
      <c r="C193" s="320" t="s">
        <v>304</v>
      </c>
      <c r="D193" s="321"/>
      <c r="E193" s="258">
        <v>11.79</v>
      </c>
      <c r="F193" s="259"/>
      <c r="G193" s="260"/>
      <c r="H193" s="261"/>
      <c r="I193" s="255"/>
      <c r="J193" s="262"/>
      <c r="K193" s="255"/>
      <c r="M193" s="256" t="s">
        <v>304</v>
      </c>
      <c r="O193" s="244"/>
    </row>
    <row r="194" spans="1:57" ht="12.75">
      <c r="A194" s="263"/>
      <c r="B194" s="264" t="s">
        <v>89</v>
      </c>
      <c r="C194" s="265" t="s">
        <v>289</v>
      </c>
      <c r="D194" s="266"/>
      <c r="E194" s="267"/>
      <c r="F194" s="268"/>
      <c r="G194" s="269">
        <f>SUM(G174:G193)</f>
        <v>0</v>
      </c>
      <c r="H194" s="270"/>
      <c r="I194" s="271">
        <f>SUM(I174:I193)</f>
        <v>5.585212187999999</v>
      </c>
      <c r="J194" s="270"/>
      <c r="K194" s="271">
        <f>SUM(K174:K193)</f>
        <v>0</v>
      </c>
      <c r="O194" s="244">
        <v>4</v>
      </c>
      <c r="BA194" s="272">
        <f>SUM(BA174:BA193)</f>
        <v>0</v>
      </c>
      <c r="BB194" s="272">
        <f>SUM(BB174:BB193)</f>
        <v>0</v>
      </c>
      <c r="BC194" s="272">
        <f>SUM(BC174:BC193)</f>
        <v>0</v>
      </c>
      <c r="BD194" s="272">
        <f>SUM(BD174:BD193)</f>
        <v>0</v>
      </c>
      <c r="BE194" s="272">
        <f>SUM(BE174:BE193)</f>
        <v>0</v>
      </c>
    </row>
    <row r="195" spans="1:15" ht="12.75">
      <c r="A195" s="234" t="s">
        <v>85</v>
      </c>
      <c r="B195" s="235" t="s">
        <v>305</v>
      </c>
      <c r="C195" s="236" t="s">
        <v>306</v>
      </c>
      <c r="D195" s="237"/>
      <c r="E195" s="238"/>
      <c r="F195" s="238"/>
      <c r="G195" s="239"/>
      <c r="H195" s="240"/>
      <c r="I195" s="241"/>
      <c r="J195" s="242"/>
      <c r="K195" s="243"/>
      <c r="O195" s="244">
        <v>1</v>
      </c>
    </row>
    <row r="196" spans="1:80" ht="12.75">
      <c r="A196" s="245">
        <v>33</v>
      </c>
      <c r="B196" s="246" t="s">
        <v>308</v>
      </c>
      <c r="C196" s="247" t="s">
        <v>309</v>
      </c>
      <c r="D196" s="248" t="s">
        <v>158</v>
      </c>
      <c r="E196" s="249">
        <v>86.24</v>
      </c>
      <c r="F196" s="249">
        <v>0</v>
      </c>
      <c r="G196" s="250">
        <f>E196*F196</f>
        <v>0</v>
      </c>
      <c r="H196" s="251">
        <v>0.24801</v>
      </c>
      <c r="I196" s="252">
        <f>E196*H196</f>
        <v>21.3883824</v>
      </c>
      <c r="J196" s="251">
        <v>0</v>
      </c>
      <c r="K196" s="252">
        <f>E196*J196</f>
        <v>0</v>
      </c>
      <c r="O196" s="244">
        <v>2</v>
      </c>
      <c r="AA196" s="217">
        <v>1</v>
      </c>
      <c r="AB196" s="217">
        <v>1</v>
      </c>
      <c r="AC196" s="217">
        <v>1</v>
      </c>
      <c r="AZ196" s="217">
        <v>1</v>
      </c>
      <c r="BA196" s="217">
        <f>IF(AZ196=1,G196,0)</f>
        <v>0</v>
      </c>
      <c r="BB196" s="217">
        <f>IF(AZ196=2,G196,0)</f>
        <v>0</v>
      </c>
      <c r="BC196" s="217">
        <f>IF(AZ196=3,G196,0)</f>
        <v>0</v>
      </c>
      <c r="BD196" s="217">
        <f>IF(AZ196=4,G196,0)</f>
        <v>0</v>
      </c>
      <c r="BE196" s="217">
        <f>IF(AZ196=5,G196,0)</f>
        <v>0</v>
      </c>
      <c r="CA196" s="244">
        <v>1</v>
      </c>
      <c r="CB196" s="244">
        <v>1</v>
      </c>
    </row>
    <row r="197" spans="1:15" ht="12.75">
      <c r="A197" s="253"/>
      <c r="B197" s="257"/>
      <c r="C197" s="320" t="s">
        <v>159</v>
      </c>
      <c r="D197" s="321"/>
      <c r="E197" s="258">
        <v>0</v>
      </c>
      <c r="F197" s="259"/>
      <c r="G197" s="260"/>
      <c r="H197" s="261"/>
      <c r="I197" s="255"/>
      <c r="J197" s="262"/>
      <c r="K197" s="255"/>
      <c r="M197" s="256" t="s">
        <v>159</v>
      </c>
      <c r="O197" s="244"/>
    </row>
    <row r="198" spans="1:15" ht="12.75">
      <c r="A198" s="253"/>
      <c r="B198" s="257"/>
      <c r="C198" s="320" t="s">
        <v>310</v>
      </c>
      <c r="D198" s="321"/>
      <c r="E198" s="258">
        <v>86.24</v>
      </c>
      <c r="F198" s="259"/>
      <c r="G198" s="260"/>
      <c r="H198" s="261"/>
      <c r="I198" s="255"/>
      <c r="J198" s="262"/>
      <c r="K198" s="255"/>
      <c r="M198" s="256" t="s">
        <v>310</v>
      </c>
      <c r="O198" s="244"/>
    </row>
    <row r="199" spans="1:57" ht="12.75">
      <c r="A199" s="263"/>
      <c r="B199" s="264" t="s">
        <v>89</v>
      </c>
      <c r="C199" s="265" t="s">
        <v>307</v>
      </c>
      <c r="D199" s="266"/>
      <c r="E199" s="267"/>
      <c r="F199" s="268"/>
      <c r="G199" s="269">
        <f>SUM(G195:G198)</f>
        <v>0</v>
      </c>
      <c r="H199" s="270"/>
      <c r="I199" s="271">
        <f>SUM(I195:I198)</f>
        <v>21.3883824</v>
      </c>
      <c r="J199" s="270"/>
      <c r="K199" s="271">
        <f>SUM(K195:K198)</f>
        <v>0</v>
      </c>
      <c r="O199" s="244">
        <v>4</v>
      </c>
      <c r="BA199" s="272">
        <f>SUM(BA195:BA198)</f>
        <v>0</v>
      </c>
      <c r="BB199" s="272">
        <f>SUM(BB195:BB198)</f>
        <v>0</v>
      </c>
      <c r="BC199" s="272">
        <f>SUM(BC195:BC198)</f>
        <v>0</v>
      </c>
      <c r="BD199" s="272">
        <f>SUM(BD195:BD198)</f>
        <v>0</v>
      </c>
      <c r="BE199" s="272">
        <f>SUM(BE195:BE198)</f>
        <v>0</v>
      </c>
    </row>
    <row r="200" spans="1:15" ht="12.75">
      <c r="A200" s="234" t="s">
        <v>85</v>
      </c>
      <c r="B200" s="235" t="s">
        <v>311</v>
      </c>
      <c r="C200" s="236" t="s">
        <v>312</v>
      </c>
      <c r="D200" s="237"/>
      <c r="E200" s="238"/>
      <c r="F200" s="238"/>
      <c r="G200" s="239"/>
      <c r="H200" s="240"/>
      <c r="I200" s="241"/>
      <c r="J200" s="242"/>
      <c r="K200" s="243"/>
      <c r="O200" s="244">
        <v>1</v>
      </c>
    </row>
    <row r="201" spans="1:80" ht="12.75">
      <c r="A201" s="245">
        <v>34</v>
      </c>
      <c r="B201" s="246" t="s">
        <v>314</v>
      </c>
      <c r="C201" s="247" t="s">
        <v>315</v>
      </c>
      <c r="D201" s="248" t="s">
        <v>158</v>
      </c>
      <c r="E201" s="249">
        <v>194.5</v>
      </c>
      <c r="F201" s="249">
        <v>0</v>
      </c>
      <c r="G201" s="250">
        <f>E201*F201</f>
        <v>0</v>
      </c>
      <c r="H201" s="251">
        <v>0.18907</v>
      </c>
      <c r="I201" s="252">
        <f>E201*H201</f>
        <v>36.774114999999995</v>
      </c>
      <c r="J201" s="251">
        <v>0</v>
      </c>
      <c r="K201" s="252">
        <f>E201*J201</f>
        <v>0</v>
      </c>
      <c r="O201" s="244">
        <v>2</v>
      </c>
      <c r="AA201" s="217">
        <v>1</v>
      </c>
      <c r="AB201" s="217">
        <v>1</v>
      </c>
      <c r="AC201" s="217">
        <v>1</v>
      </c>
      <c r="AZ201" s="217">
        <v>1</v>
      </c>
      <c r="BA201" s="217">
        <f>IF(AZ201=1,G201,0)</f>
        <v>0</v>
      </c>
      <c r="BB201" s="217">
        <f>IF(AZ201=2,G201,0)</f>
        <v>0</v>
      </c>
      <c r="BC201" s="217">
        <f>IF(AZ201=3,G201,0)</f>
        <v>0</v>
      </c>
      <c r="BD201" s="217">
        <f>IF(AZ201=4,G201,0)</f>
        <v>0</v>
      </c>
      <c r="BE201" s="217">
        <f>IF(AZ201=5,G201,0)</f>
        <v>0</v>
      </c>
      <c r="CA201" s="244">
        <v>1</v>
      </c>
      <c r="CB201" s="244">
        <v>1</v>
      </c>
    </row>
    <row r="202" spans="1:15" ht="12.75">
      <c r="A202" s="253"/>
      <c r="B202" s="254"/>
      <c r="C202" s="312" t="s">
        <v>316</v>
      </c>
      <c r="D202" s="313"/>
      <c r="E202" s="313"/>
      <c r="F202" s="313"/>
      <c r="G202" s="314"/>
      <c r="I202" s="255"/>
      <c r="K202" s="255"/>
      <c r="L202" s="256" t="s">
        <v>316</v>
      </c>
      <c r="O202" s="244">
        <v>3</v>
      </c>
    </row>
    <row r="203" spans="1:15" ht="12.75">
      <c r="A203" s="253"/>
      <c r="B203" s="257"/>
      <c r="C203" s="320" t="s">
        <v>159</v>
      </c>
      <c r="D203" s="321"/>
      <c r="E203" s="258">
        <v>0</v>
      </c>
      <c r="F203" s="259"/>
      <c r="G203" s="260"/>
      <c r="H203" s="261"/>
      <c r="I203" s="255"/>
      <c r="J203" s="262"/>
      <c r="K203" s="255"/>
      <c r="M203" s="256" t="s">
        <v>159</v>
      </c>
      <c r="O203" s="244"/>
    </row>
    <row r="204" spans="1:15" ht="12.75">
      <c r="A204" s="253"/>
      <c r="B204" s="257"/>
      <c r="C204" s="320" t="s">
        <v>248</v>
      </c>
      <c r="D204" s="321"/>
      <c r="E204" s="258">
        <v>0</v>
      </c>
      <c r="F204" s="259"/>
      <c r="G204" s="260"/>
      <c r="H204" s="261"/>
      <c r="I204" s="255"/>
      <c r="J204" s="262"/>
      <c r="K204" s="255"/>
      <c r="M204" s="256" t="s">
        <v>248</v>
      </c>
      <c r="O204" s="244"/>
    </row>
    <row r="205" spans="1:15" ht="12.75">
      <c r="A205" s="253"/>
      <c r="B205" s="257"/>
      <c r="C205" s="320" t="s">
        <v>249</v>
      </c>
      <c r="D205" s="321"/>
      <c r="E205" s="258">
        <v>23.6</v>
      </c>
      <c r="F205" s="259"/>
      <c r="G205" s="260"/>
      <c r="H205" s="261"/>
      <c r="I205" s="255"/>
      <c r="J205" s="262"/>
      <c r="K205" s="255"/>
      <c r="M205" s="256" t="s">
        <v>249</v>
      </c>
      <c r="O205" s="244"/>
    </row>
    <row r="206" spans="1:15" ht="12.75">
      <c r="A206" s="253"/>
      <c r="B206" s="257"/>
      <c r="C206" s="320" t="s">
        <v>250</v>
      </c>
      <c r="D206" s="321"/>
      <c r="E206" s="258">
        <v>37.4</v>
      </c>
      <c r="F206" s="259"/>
      <c r="G206" s="260"/>
      <c r="H206" s="261"/>
      <c r="I206" s="255"/>
      <c r="J206" s="262"/>
      <c r="K206" s="255"/>
      <c r="M206" s="256" t="s">
        <v>250</v>
      </c>
      <c r="O206" s="244"/>
    </row>
    <row r="207" spans="1:15" ht="12.75">
      <c r="A207" s="253"/>
      <c r="B207" s="257"/>
      <c r="C207" s="320" t="s">
        <v>251</v>
      </c>
      <c r="D207" s="321"/>
      <c r="E207" s="258">
        <v>133.5</v>
      </c>
      <c r="F207" s="259"/>
      <c r="G207" s="260"/>
      <c r="H207" s="261"/>
      <c r="I207" s="255"/>
      <c r="J207" s="262"/>
      <c r="K207" s="255"/>
      <c r="M207" s="256" t="s">
        <v>251</v>
      </c>
      <c r="O207" s="244"/>
    </row>
    <row r="208" spans="1:80" ht="12.75">
      <c r="A208" s="245">
        <v>35</v>
      </c>
      <c r="B208" s="246" t="s">
        <v>317</v>
      </c>
      <c r="C208" s="247" t="s">
        <v>318</v>
      </c>
      <c r="D208" s="248" t="s">
        <v>158</v>
      </c>
      <c r="E208" s="249">
        <v>726.7</v>
      </c>
      <c r="F208" s="249">
        <v>0</v>
      </c>
      <c r="G208" s="250">
        <f>E208*F208</f>
        <v>0</v>
      </c>
      <c r="H208" s="251">
        <v>0.27994</v>
      </c>
      <c r="I208" s="252">
        <f>E208*H208</f>
        <v>203.43239800000003</v>
      </c>
      <c r="J208" s="251">
        <v>0</v>
      </c>
      <c r="K208" s="252">
        <f>E208*J208</f>
        <v>0</v>
      </c>
      <c r="O208" s="244">
        <v>2</v>
      </c>
      <c r="AA208" s="217">
        <v>1</v>
      </c>
      <c r="AB208" s="217">
        <v>1</v>
      </c>
      <c r="AC208" s="217">
        <v>1</v>
      </c>
      <c r="AZ208" s="217">
        <v>1</v>
      </c>
      <c r="BA208" s="217">
        <f>IF(AZ208=1,G208,0)</f>
        <v>0</v>
      </c>
      <c r="BB208" s="217">
        <f>IF(AZ208=2,G208,0)</f>
        <v>0</v>
      </c>
      <c r="BC208" s="217">
        <f>IF(AZ208=3,G208,0)</f>
        <v>0</v>
      </c>
      <c r="BD208" s="217">
        <f>IF(AZ208=4,G208,0)</f>
        <v>0</v>
      </c>
      <c r="BE208" s="217">
        <f>IF(AZ208=5,G208,0)</f>
        <v>0</v>
      </c>
      <c r="CA208" s="244">
        <v>1</v>
      </c>
      <c r="CB208" s="244">
        <v>1</v>
      </c>
    </row>
    <row r="209" spans="1:15" ht="12.75">
      <c r="A209" s="253"/>
      <c r="B209" s="257"/>
      <c r="C209" s="320" t="s">
        <v>159</v>
      </c>
      <c r="D209" s="321"/>
      <c r="E209" s="258">
        <v>0</v>
      </c>
      <c r="F209" s="259"/>
      <c r="G209" s="260"/>
      <c r="H209" s="261"/>
      <c r="I209" s="255"/>
      <c r="J209" s="262"/>
      <c r="K209" s="255"/>
      <c r="M209" s="256" t="s">
        <v>159</v>
      </c>
      <c r="O209" s="244"/>
    </row>
    <row r="210" spans="1:15" ht="12.75">
      <c r="A210" s="253"/>
      <c r="B210" s="257"/>
      <c r="C210" s="320" t="s">
        <v>248</v>
      </c>
      <c r="D210" s="321"/>
      <c r="E210" s="258">
        <v>0</v>
      </c>
      <c r="F210" s="259"/>
      <c r="G210" s="260"/>
      <c r="H210" s="261"/>
      <c r="I210" s="255"/>
      <c r="J210" s="262"/>
      <c r="K210" s="255"/>
      <c r="M210" s="256" t="s">
        <v>248</v>
      </c>
      <c r="O210" s="244"/>
    </row>
    <row r="211" spans="1:15" ht="12.75">
      <c r="A211" s="253"/>
      <c r="B211" s="257"/>
      <c r="C211" s="320" t="s">
        <v>245</v>
      </c>
      <c r="D211" s="321"/>
      <c r="E211" s="258">
        <v>271</v>
      </c>
      <c r="F211" s="259"/>
      <c r="G211" s="260"/>
      <c r="H211" s="261"/>
      <c r="I211" s="255"/>
      <c r="J211" s="262"/>
      <c r="K211" s="255"/>
      <c r="M211" s="256" t="s">
        <v>245</v>
      </c>
      <c r="O211" s="244"/>
    </row>
    <row r="212" spans="1:15" ht="12.75">
      <c r="A212" s="253"/>
      <c r="B212" s="257"/>
      <c r="C212" s="320" t="s">
        <v>246</v>
      </c>
      <c r="D212" s="321"/>
      <c r="E212" s="258">
        <v>455.7</v>
      </c>
      <c r="F212" s="259"/>
      <c r="G212" s="260"/>
      <c r="H212" s="261"/>
      <c r="I212" s="255"/>
      <c r="J212" s="262"/>
      <c r="K212" s="255"/>
      <c r="M212" s="256" t="s">
        <v>246</v>
      </c>
      <c r="O212" s="244"/>
    </row>
    <row r="213" spans="1:80" ht="12.75">
      <c r="A213" s="245">
        <v>36</v>
      </c>
      <c r="B213" s="246" t="s">
        <v>319</v>
      </c>
      <c r="C213" s="247" t="s">
        <v>320</v>
      </c>
      <c r="D213" s="248" t="s">
        <v>158</v>
      </c>
      <c r="E213" s="249">
        <v>1506.7</v>
      </c>
      <c r="F213" s="249">
        <v>0</v>
      </c>
      <c r="G213" s="250">
        <f>E213*F213</f>
        <v>0</v>
      </c>
      <c r="H213" s="251">
        <v>0.3708</v>
      </c>
      <c r="I213" s="252">
        <f>E213*H213</f>
        <v>558.6843600000001</v>
      </c>
      <c r="J213" s="251">
        <v>0</v>
      </c>
      <c r="K213" s="252">
        <f>E213*J213</f>
        <v>0</v>
      </c>
      <c r="O213" s="244">
        <v>2</v>
      </c>
      <c r="AA213" s="217">
        <v>1</v>
      </c>
      <c r="AB213" s="217">
        <v>1</v>
      </c>
      <c r="AC213" s="217">
        <v>1</v>
      </c>
      <c r="AZ213" s="217">
        <v>1</v>
      </c>
      <c r="BA213" s="217">
        <f>IF(AZ213=1,G213,0)</f>
        <v>0</v>
      </c>
      <c r="BB213" s="217">
        <f>IF(AZ213=2,G213,0)</f>
        <v>0</v>
      </c>
      <c r="BC213" s="217">
        <f>IF(AZ213=3,G213,0)</f>
        <v>0</v>
      </c>
      <c r="BD213" s="217">
        <f>IF(AZ213=4,G213,0)</f>
        <v>0</v>
      </c>
      <c r="BE213" s="217">
        <f>IF(AZ213=5,G213,0)</f>
        <v>0</v>
      </c>
      <c r="CA213" s="244">
        <v>1</v>
      </c>
      <c r="CB213" s="244">
        <v>1</v>
      </c>
    </row>
    <row r="214" spans="1:15" ht="12.75">
      <c r="A214" s="253"/>
      <c r="B214" s="257"/>
      <c r="C214" s="320" t="s">
        <v>223</v>
      </c>
      <c r="D214" s="321"/>
      <c r="E214" s="258">
        <v>0</v>
      </c>
      <c r="F214" s="259"/>
      <c r="G214" s="260"/>
      <c r="H214" s="261"/>
      <c r="I214" s="255"/>
      <c r="J214" s="262"/>
      <c r="K214" s="255"/>
      <c r="M214" s="256" t="s">
        <v>223</v>
      </c>
      <c r="O214" s="244"/>
    </row>
    <row r="215" spans="1:15" ht="12.75">
      <c r="A215" s="253"/>
      <c r="B215" s="257"/>
      <c r="C215" s="320" t="s">
        <v>160</v>
      </c>
      <c r="D215" s="321"/>
      <c r="E215" s="258">
        <v>0</v>
      </c>
      <c r="F215" s="259"/>
      <c r="G215" s="260"/>
      <c r="H215" s="261"/>
      <c r="I215" s="255"/>
      <c r="J215" s="262"/>
      <c r="K215" s="255"/>
      <c r="M215" s="256" t="s">
        <v>160</v>
      </c>
      <c r="O215" s="244"/>
    </row>
    <row r="216" spans="1:15" ht="12.75">
      <c r="A216" s="253"/>
      <c r="B216" s="257"/>
      <c r="C216" s="320" t="s">
        <v>234</v>
      </c>
      <c r="D216" s="321"/>
      <c r="E216" s="258">
        <v>635</v>
      </c>
      <c r="F216" s="259"/>
      <c r="G216" s="260"/>
      <c r="H216" s="261"/>
      <c r="I216" s="255"/>
      <c r="J216" s="262"/>
      <c r="K216" s="255"/>
      <c r="M216" s="256" t="s">
        <v>234</v>
      </c>
      <c r="O216" s="244"/>
    </row>
    <row r="217" spans="1:15" ht="12.75">
      <c r="A217" s="253"/>
      <c r="B217" s="257"/>
      <c r="C217" s="320" t="s">
        <v>235</v>
      </c>
      <c r="D217" s="321"/>
      <c r="E217" s="258">
        <v>871.7</v>
      </c>
      <c r="F217" s="259"/>
      <c r="G217" s="260"/>
      <c r="H217" s="261"/>
      <c r="I217" s="255"/>
      <c r="J217" s="262"/>
      <c r="K217" s="255"/>
      <c r="M217" s="256" t="s">
        <v>235</v>
      </c>
      <c r="O217" s="244"/>
    </row>
    <row r="218" spans="1:80" ht="12.75">
      <c r="A218" s="245">
        <v>37</v>
      </c>
      <c r="B218" s="246" t="s">
        <v>321</v>
      </c>
      <c r="C218" s="247" t="s">
        <v>322</v>
      </c>
      <c r="D218" s="248" t="s">
        <v>158</v>
      </c>
      <c r="E218" s="249">
        <v>1700.8</v>
      </c>
      <c r="F218" s="249">
        <v>0</v>
      </c>
      <c r="G218" s="250">
        <f>E218*F218</f>
        <v>0</v>
      </c>
      <c r="H218" s="251">
        <v>0.38897</v>
      </c>
      <c r="I218" s="252">
        <f>E218*H218</f>
        <v>661.560176</v>
      </c>
      <c r="J218" s="251">
        <v>0</v>
      </c>
      <c r="K218" s="252">
        <f>E218*J218</f>
        <v>0</v>
      </c>
      <c r="O218" s="244">
        <v>2</v>
      </c>
      <c r="AA218" s="217">
        <v>1</v>
      </c>
      <c r="AB218" s="217">
        <v>1</v>
      </c>
      <c r="AC218" s="217">
        <v>1</v>
      </c>
      <c r="AZ218" s="217">
        <v>1</v>
      </c>
      <c r="BA218" s="217">
        <f>IF(AZ218=1,G218,0)</f>
        <v>0</v>
      </c>
      <c r="BB218" s="217">
        <f>IF(AZ218=2,G218,0)</f>
        <v>0</v>
      </c>
      <c r="BC218" s="217">
        <f>IF(AZ218=3,G218,0)</f>
        <v>0</v>
      </c>
      <c r="BD218" s="217">
        <f>IF(AZ218=4,G218,0)</f>
        <v>0</v>
      </c>
      <c r="BE218" s="217">
        <f>IF(AZ218=5,G218,0)</f>
        <v>0</v>
      </c>
      <c r="CA218" s="244">
        <v>1</v>
      </c>
      <c r="CB218" s="244">
        <v>1</v>
      </c>
    </row>
    <row r="219" spans="1:15" ht="12.75">
      <c r="A219" s="253"/>
      <c r="B219" s="257"/>
      <c r="C219" s="320" t="s">
        <v>223</v>
      </c>
      <c r="D219" s="321"/>
      <c r="E219" s="258">
        <v>0</v>
      </c>
      <c r="F219" s="259"/>
      <c r="G219" s="260"/>
      <c r="H219" s="261"/>
      <c r="I219" s="255"/>
      <c r="J219" s="262"/>
      <c r="K219" s="255"/>
      <c r="M219" s="256" t="s">
        <v>223</v>
      </c>
      <c r="O219" s="244"/>
    </row>
    <row r="220" spans="1:15" ht="12.75">
      <c r="A220" s="253"/>
      <c r="B220" s="257"/>
      <c r="C220" s="320" t="s">
        <v>160</v>
      </c>
      <c r="D220" s="321"/>
      <c r="E220" s="258">
        <v>0</v>
      </c>
      <c r="F220" s="259"/>
      <c r="G220" s="260"/>
      <c r="H220" s="261"/>
      <c r="I220" s="255"/>
      <c r="J220" s="262"/>
      <c r="K220" s="255"/>
      <c r="M220" s="256" t="s">
        <v>160</v>
      </c>
      <c r="O220" s="244"/>
    </row>
    <row r="221" spans="1:15" ht="12.75">
      <c r="A221" s="253"/>
      <c r="B221" s="257"/>
      <c r="C221" s="320" t="s">
        <v>234</v>
      </c>
      <c r="D221" s="321"/>
      <c r="E221" s="258">
        <v>635</v>
      </c>
      <c r="F221" s="259"/>
      <c r="G221" s="260"/>
      <c r="H221" s="261"/>
      <c r="I221" s="255"/>
      <c r="J221" s="262"/>
      <c r="K221" s="255"/>
      <c r="M221" s="256" t="s">
        <v>234</v>
      </c>
      <c r="O221" s="244"/>
    </row>
    <row r="222" spans="1:15" ht="12.75">
      <c r="A222" s="253"/>
      <c r="B222" s="257"/>
      <c r="C222" s="320" t="s">
        <v>235</v>
      </c>
      <c r="D222" s="321"/>
      <c r="E222" s="258">
        <v>871.7</v>
      </c>
      <c r="F222" s="259"/>
      <c r="G222" s="260"/>
      <c r="H222" s="261"/>
      <c r="I222" s="255"/>
      <c r="J222" s="262"/>
      <c r="K222" s="255"/>
      <c r="M222" s="256" t="s">
        <v>235</v>
      </c>
      <c r="O222" s="244"/>
    </row>
    <row r="223" spans="1:15" ht="12.75">
      <c r="A223" s="253"/>
      <c r="B223" s="257"/>
      <c r="C223" s="320" t="s">
        <v>236</v>
      </c>
      <c r="D223" s="321"/>
      <c r="E223" s="258">
        <v>15.3</v>
      </c>
      <c r="F223" s="259"/>
      <c r="G223" s="260"/>
      <c r="H223" s="261"/>
      <c r="I223" s="255"/>
      <c r="J223" s="262"/>
      <c r="K223" s="255"/>
      <c r="M223" s="256" t="s">
        <v>236</v>
      </c>
      <c r="O223" s="244"/>
    </row>
    <row r="224" spans="1:15" ht="12.75">
      <c r="A224" s="253"/>
      <c r="B224" s="257"/>
      <c r="C224" s="320" t="s">
        <v>237</v>
      </c>
      <c r="D224" s="321"/>
      <c r="E224" s="258">
        <v>0</v>
      </c>
      <c r="F224" s="259"/>
      <c r="G224" s="260"/>
      <c r="H224" s="261"/>
      <c r="I224" s="255"/>
      <c r="J224" s="262"/>
      <c r="K224" s="255"/>
      <c r="M224" s="256" t="s">
        <v>237</v>
      </c>
      <c r="O224" s="244"/>
    </row>
    <row r="225" spans="1:15" ht="12.75">
      <c r="A225" s="253"/>
      <c r="B225" s="257"/>
      <c r="C225" s="320" t="s">
        <v>238</v>
      </c>
      <c r="D225" s="321"/>
      <c r="E225" s="258">
        <v>147</v>
      </c>
      <c r="F225" s="259"/>
      <c r="G225" s="260"/>
      <c r="H225" s="261"/>
      <c r="I225" s="255"/>
      <c r="J225" s="262"/>
      <c r="K225" s="255"/>
      <c r="M225" s="256" t="s">
        <v>238</v>
      </c>
      <c r="O225" s="244"/>
    </row>
    <row r="226" spans="1:15" ht="12.75">
      <c r="A226" s="253"/>
      <c r="B226" s="257"/>
      <c r="C226" s="320" t="s">
        <v>239</v>
      </c>
      <c r="D226" s="321"/>
      <c r="E226" s="258">
        <v>31.8</v>
      </c>
      <c r="F226" s="259"/>
      <c r="G226" s="260"/>
      <c r="H226" s="261"/>
      <c r="I226" s="255"/>
      <c r="J226" s="262"/>
      <c r="K226" s="255"/>
      <c r="M226" s="256" t="s">
        <v>239</v>
      </c>
      <c r="O226" s="244"/>
    </row>
    <row r="227" spans="1:80" ht="12.75">
      <c r="A227" s="245">
        <v>38</v>
      </c>
      <c r="B227" s="246" t="s">
        <v>323</v>
      </c>
      <c r="C227" s="247" t="s">
        <v>324</v>
      </c>
      <c r="D227" s="248" t="s">
        <v>158</v>
      </c>
      <c r="E227" s="249">
        <v>1325.14</v>
      </c>
      <c r="F227" s="249">
        <v>0</v>
      </c>
      <c r="G227" s="250">
        <f>E227*F227</f>
        <v>0</v>
      </c>
      <c r="H227" s="251">
        <v>0.42532</v>
      </c>
      <c r="I227" s="252">
        <f>E227*H227</f>
        <v>563.6085448</v>
      </c>
      <c r="J227" s="251">
        <v>0</v>
      </c>
      <c r="K227" s="252">
        <f>E227*J227</f>
        <v>0</v>
      </c>
      <c r="O227" s="244">
        <v>2</v>
      </c>
      <c r="AA227" s="217">
        <v>1</v>
      </c>
      <c r="AB227" s="217">
        <v>1</v>
      </c>
      <c r="AC227" s="217">
        <v>1</v>
      </c>
      <c r="AZ227" s="217">
        <v>1</v>
      </c>
      <c r="BA227" s="217">
        <f>IF(AZ227=1,G227,0)</f>
        <v>0</v>
      </c>
      <c r="BB227" s="217">
        <f>IF(AZ227=2,G227,0)</f>
        <v>0</v>
      </c>
      <c r="BC227" s="217">
        <f>IF(AZ227=3,G227,0)</f>
        <v>0</v>
      </c>
      <c r="BD227" s="217">
        <f>IF(AZ227=4,G227,0)</f>
        <v>0</v>
      </c>
      <c r="BE227" s="217">
        <f>IF(AZ227=5,G227,0)</f>
        <v>0</v>
      </c>
      <c r="CA227" s="244">
        <v>1</v>
      </c>
      <c r="CB227" s="244">
        <v>1</v>
      </c>
    </row>
    <row r="228" spans="1:15" ht="12.75">
      <c r="A228" s="253"/>
      <c r="B228" s="257"/>
      <c r="C228" s="320" t="s">
        <v>159</v>
      </c>
      <c r="D228" s="321"/>
      <c r="E228" s="258">
        <v>0</v>
      </c>
      <c r="F228" s="259"/>
      <c r="G228" s="260"/>
      <c r="H228" s="261"/>
      <c r="I228" s="255"/>
      <c r="J228" s="262"/>
      <c r="K228" s="255"/>
      <c r="M228" s="256" t="s">
        <v>159</v>
      </c>
      <c r="O228" s="244"/>
    </row>
    <row r="229" spans="1:15" ht="12.75">
      <c r="A229" s="253"/>
      <c r="B229" s="257"/>
      <c r="C229" s="320" t="s">
        <v>160</v>
      </c>
      <c r="D229" s="321"/>
      <c r="E229" s="258">
        <v>0</v>
      </c>
      <c r="F229" s="259"/>
      <c r="G229" s="260"/>
      <c r="H229" s="261"/>
      <c r="I229" s="255"/>
      <c r="J229" s="262"/>
      <c r="K229" s="255"/>
      <c r="M229" s="256" t="s">
        <v>160</v>
      </c>
      <c r="O229" s="244"/>
    </row>
    <row r="230" spans="1:15" ht="12.75">
      <c r="A230" s="253"/>
      <c r="B230" s="257"/>
      <c r="C230" s="320" t="s">
        <v>241</v>
      </c>
      <c r="D230" s="321"/>
      <c r="E230" s="258">
        <v>517</v>
      </c>
      <c r="F230" s="259"/>
      <c r="G230" s="260"/>
      <c r="H230" s="261"/>
      <c r="I230" s="255"/>
      <c r="J230" s="262"/>
      <c r="K230" s="255"/>
      <c r="M230" s="256" t="s">
        <v>241</v>
      </c>
      <c r="O230" s="244"/>
    </row>
    <row r="231" spans="1:15" ht="12.75">
      <c r="A231" s="253"/>
      <c r="B231" s="257"/>
      <c r="C231" s="320" t="s">
        <v>242</v>
      </c>
      <c r="D231" s="321"/>
      <c r="E231" s="258">
        <v>643.5</v>
      </c>
      <c r="F231" s="259"/>
      <c r="G231" s="260"/>
      <c r="H231" s="261"/>
      <c r="I231" s="255"/>
      <c r="J231" s="262"/>
      <c r="K231" s="255"/>
      <c r="M231" s="256" t="s">
        <v>242</v>
      </c>
      <c r="O231" s="244"/>
    </row>
    <row r="232" spans="1:15" ht="12.75">
      <c r="A232" s="253"/>
      <c r="B232" s="257"/>
      <c r="C232" s="320" t="s">
        <v>244</v>
      </c>
      <c r="D232" s="321"/>
      <c r="E232" s="258">
        <v>164.64</v>
      </c>
      <c r="F232" s="259"/>
      <c r="G232" s="260"/>
      <c r="H232" s="261"/>
      <c r="I232" s="255"/>
      <c r="J232" s="262"/>
      <c r="K232" s="255"/>
      <c r="M232" s="256" t="s">
        <v>244</v>
      </c>
      <c r="O232" s="244"/>
    </row>
    <row r="233" spans="1:80" ht="12.75">
      <c r="A233" s="245">
        <v>39</v>
      </c>
      <c r="B233" s="246" t="s">
        <v>325</v>
      </c>
      <c r="C233" s="247" t="s">
        <v>326</v>
      </c>
      <c r="D233" s="248" t="s">
        <v>158</v>
      </c>
      <c r="E233" s="249">
        <v>1431.5</v>
      </c>
      <c r="F233" s="249">
        <v>0</v>
      </c>
      <c r="G233" s="250">
        <f>E233*F233</f>
        <v>0</v>
      </c>
      <c r="H233" s="251">
        <v>0.30651</v>
      </c>
      <c r="I233" s="252">
        <f>E233*H233</f>
        <v>438.769065</v>
      </c>
      <c r="J233" s="251">
        <v>0</v>
      </c>
      <c r="K233" s="252">
        <f>E233*J233</f>
        <v>0</v>
      </c>
      <c r="O233" s="244">
        <v>2</v>
      </c>
      <c r="AA233" s="217">
        <v>1</v>
      </c>
      <c r="AB233" s="217">
        <v>1</v>
      </c>
      <c r="AC233" s="217">
        <v>1</v>
      </c>
      <c r="AZ233" s="217">
        <v>1</v>
      </c>
      <c r="BA233" s="217">
        <f>IF(AZ233=1,G233,0)</f>
        <v>0</v>
      </c>
      <c r="BB233" s="217">
        <f>IF(AZ233=2,G233,0)</f>
        <v>0</v>
      </c>
      <c r="BC233" s="217">
        <f>IF(AZ233=3,G233,0)</f>
        <v>0</v>
      </c>
      <c r="BD233" s="217">
        <f>IF(AZ233=4,G233,0)</f>
        <v>0</v>
      </c>
      <c r="BE233" s="217">
        <f>IF(AZ233=5,G233,0)</f>
        <v>0</v>
      </c>
      <c r="CA233" s="244">
        <v>1</v>
      </c>
      <c r="CB233" s="244">
        <v>1</v>
      </c>
    </row>
    <row r="234" spans="1:15" ht="12.75">
      <c r="A234" s="253"/>
      <c r="B234" s="257"/>
      <c r="C234" s="320" t="s">
        <v>159</v>
      </c>
      <c r="D234" s="321"/>
      <c r="E234" s="258">
        <v>0</v>
      </c>
      <c r="F234" s="259"/>
      <c r="G234" s="260"/>
      <c r="H234" s="261"/>
      <c r="I234" s="255"/>
      <c r="J234" s="262"/>
      <c r="K234" s="255"/>
      <c r="M234" s="256" t="s">
        <v>159</v>
      </c>
      <c r="O234" s="244"/>
    </row>
    <row r="235" spans="1:15" ht="12.75">
      <c r="A235" s="253"/>
      <c r="B235" s="257"/>
      <c r="C235" s="320" t="s">
        <v>160</v>
      </c>
      <c r="D235" s="321"/>
      <c r="E235" s="258">
        <v>0</v>
      </c>
      <c r="F235" s="259"/>
      <c r="G235" s="260"/>
      <c r="H235" s="261"/>
      <c r="I235" s="255"/>
      <c r="J235" s="262"/>
      <c r="K235" s="255"/>
      <c r="M235" s="256" t="s">
        <v>160</v>
      </c>
      <c r="O235" s="244"/>
    </row>
    <row r="236" spans="1:15" ht="12.75">
      <c r="A236" s="253"/>
      <c r="B236" s="257"/>
      <c r="C236" s="320" t="s">
        <v>241</v>
      </c>
      <c r="D236" s="321"/>
      <c r="E236" s="258">
        <v>517</v>
      </c>
      <c r="F236" s="259"/>
      <c r="G236" s="260"/>
      <c r="H236" s="261"/>
      <c r="I236" s="255"/>
      <c r="J236" s="262"/>
      <c r="K236" s="255"/>
      <c r="M236" s="256" t="s">
        <v>241</v>
      </c>
      <c r="O236" s="244"/>
    </row>
    <row r="237" spans="1:15" ht="12.75">
      <c r="A237" s="253"/>
      <c r="B237" s="257"/>
      <c r="C237" s="320" t="s">
        <v>242</v>
      </c>
      <c r="D237" s="321"/>
      <c r="E237" s="258">
        <v>643.5</v>
      </c>
      <c r="F237" s="259"/>
      <c r="G237" s="260"/>
      <c r="H237" s="261"/>
      <c r="I237" s="255"/>
      <c r="J237" s="262"/>
      <c r="K237" s="255"/>
      <c r="M237" s="256" t="s">
        <v>242</v>
      </c>
      <c r="O237" s="244"/>
    </row>
    <row r="238" spans="1:15" ht="12.75">
      <c r="A238" s="253"/>
      <c r="B238" s="257"/>
      <c r="C238" s="320" t="s">
        <v>245</v>
      </c>
      <c r="D238" s="321"/>
      <c r="E238" s="258">
        <v>271</v>
      </c>
      <c r="F238" s="259"/>
      <c r="G238" s="260"/>
      <c r="H238" s="261"/>
      <c r="I238" s="255"/>
      <c r="J238" s="262"/>
      <c r="K238" s="255"/>
      <c r="M238" s="256" t="s">
        <v>245</v>
      </c>
      <c r="O238" s="244"/>
    </row>
    <row r="239" spans="1:80" ht="12.75">
      <c r="A239" s="245">
        <v>40</v>
      </c>
      <c r="B239" s="246" t="s">
        <v>327</v>
      </c>
      <c r="C239" s="247" t="s">
        <v>328</v>
      </c>
      <c r="D239" s="248" t="s">
        <v>204</v>
      </c>
      <c r="E239" s="249">
        <v>31.0125</v>
      </c>
      <c r="F239" s="249">
        <v>0</v>
      </c>
      <c r="G239" s="250">
        <f>E239*F239</f>
        <v>0</v>
      </c>
      <c r="H239" s="251">
        <v>0</v>
      </c>
      <c r="I239" s="252">
        <f>E239*H239</f>
        <v>0</v>
      </c>
      <c r="J239" s="251">
        <v>0</v>
      </c>
      <c r="K239" s="252">
        <f>E239*J239</f>
        <v>0</v>
      </c>
      <c r="O239" s="244">
        <v>2</v>
      </c>
      <c r="AA239" s="217">
        <v>1</v>
      </c>
      <c r="AB239" s="217">
        <v>1</v>
      </c>
      <c r="AC239" s="217">
        <v>1</v>
      </c>
      <c r="AZ239" s="217">
        <v>1</v>
      </c>
      <c r="BA239" s="217">
        <f>IF(AZ239=1,G239,0)</f>
        <v>0</v>
      </c>
      <c r="BB239" s="217">
        <f>IF(AZ239=2,G239,0)</f>
        <v>0</v>
      </c>
      <c r="BC239" s="217">
        <f>IF(AZ239=3,G239,0)</f>
        <v>0</v>
      </c>
      <c r="BD239" s="217">
        <f>IF(AZ239=4,G239,0)</f>
        <v>0</v>
      </c>
      <c r="BE239" s="217">
        <f>IF(AZ239=5,G239,0)</f>
        <v>0</v>
      </c>
      <c r="CA239" s="244">
        <v>1</v>
      </c>
      <c r="CB239" s="244">
        <v>1</v>
      </c>
    </row>
    <row r="240" spans="1:15" ht="12.75">
      <c r="A240" s="253"/>
      <c r="B240" s="257"/>
      <c r="C240" s="320" t="s">
        <v>223</v>
      </c>
      <c r="D240" s="321"/>
      <c r="E240" s="258">
        <v>0</v>
      </c>
      <c r="F240" s="259"/>
      <c r="G240" s="260"/>
      <c r="H240" s="261"/>
      <c r="I240" s="255"/>
      <c r="J240" s="262"/>
      <c r="K240" s="255"/>
      <c r="M240" s="256" t="s">
        <v>223</v>
      </c>
      <c r="O240" s="244"/>
    </row>
    <row r="241" spans="1:15" ht="12.75">
      <c r="A241" s="253"/>
      <c r="B241" s="257"/>
      <c r="C241" s="320" t="s">
        <v>160</v>
      </c>
      <c r="D241" s="321"/>
      <c r="E241" s="258">
        <v>0</v>
      </c>
      <c r="F241" s="259"/>
      <c r="G241" s="260"/>
      <c r="H241" s="261"/>
      <c r="I241" s="255"/>
      <c r="J241" s="262"/>
      <c r="K241" s="255"/>
      <c r="M241" s="256" t="s">
        <v>160</v>
      </c>
      <c r="O241" s="244"/>
    </row>
    <row r="242" spans="1:15" ht="12.75">
      <c r="A242" s="253"/>
      <c r="B242" s="257"/>
      <c r="C242" s="320" t="s">
        <v>224</v>
      </c>
      <c r="D242" s="321"/>
      <c r="E242" s="258">
        <v>21</v>
      </c>
      <c r="F242" s="259"/>
      <c r="G242" s="260"/>
      <c r="H242" s="261"/>
      <c r="I242" s="255"/>
      <c r="J242" s="262"/>
      <c r="K242" s="255"/>
      <c r="M242" s="256" t="s">
        <v>224</v>
      </c>
      <c r="O242" s="244"/>
    </row>
    <row r="243" spans="1:15" ht="12.75">
      <c r="A243" s="253"/>
      <c r="B243" s="257"/>
      <c r="C243" s="320" t="s">
        <v>225</v>
      </c>
      <c r="D243" s="321"/>
      <c r="E243" s="258">
        <v>10.0125</v>
      </c>
      <c r="F243" s="259"/>
      <c r="G243" s="260"/>
      <c r="H243" s="261"/>
      <c r="I243" s="255"/>
      <c r="J243" s="262"/>
      <c r="K243" s="255"/>
      <c r="M243" s="256" t="s">
        <v>225</v>
      </c>
      <c r="O243" s="244"/>
    </row>
    <row r="244" spans="1:80" ht="12.75">
      <c r="A244" s="245">
        <v>41</v>
      </c>
      <c r="B244" s="246" t="s">
        <v>329</v>
      </c>
      <c r="C244" s="247" t="s">
        <v>330</v>
      </c>
      <c r="D244" s="248" t="s">
        <v>158</v>
      </c>
      <c r="E244" s="249">
        <v>1506.7</v>
      </c>
      <c r="F244" s="249">
        <v>0</v>
      </c>
      <c r="G244" s="250">
        <f>E244*F244</f>
        <v>0</v>
      </c>
      <c r="H244" s="251">
        <v>0.00561</v>
      </c>
      <c r="I244" s="252">
        <f>E244*H244</f>
        <v>8.452587000000001</v>
      </c>
      <c r="J244" s="251">
        <v>0</v>
      </c>
      <c r="K244" s="252">
        <f>E244*J244</f>
        <v>0</v>
      </c>
      <c r="O244" s="244">
        <v>2</v>
      </c>
      <c r="AA244" s="217">
        <v>1</v>
      </c>
      <c r="AB244" s="217">
        <v>1</v>
      </c>
      <c r="AC244" s="217">
        <v>1</v>
      </c>
      <c r="AZ244" s="217">
        <v>1</v>
      </c>
      <c r="BA244" s="217">
        <f>IF(AZ244=1,G244,0)</f>
        <v>0</v>
      </c>
      <c r="BB244" s="217">
        <f>IF(AZ244=2,G244,0)</f>
        <v>0</v>
      </c>
      <c r="BC244" s="217">
        <f>IF(AZ244=3,G244,0)</f>
        <v>0</v>
      </c>
      <c r="BD244" s="217">
        <f>IF(AZ244=4,G244,0)</f>
        <v>0</v>
      </c>
      <c r="BE244" s="217">
        <f>IF(AZ244=5,G244,0)</f>
        <v>0</v>
      </c>
      <c r="CA244" s="244">
        <v>1</v>
      </c>
      <c r="CB244" s="244">
        <v>1</v>
      </c>
    </row>
    <row r="245" spans="1:15" ht="12.75">
      <c r="A245" s="253"/>
      <c r="B245" s="257"/>
      <c r="C245" s="320" t="s">
        <v>223</v>
      </c>
      <c r="D245" s="321"/>
      <c r="E245" s="258">
        <v>0</v>
      </c>
      <c r="F245" s="259"/>
      <c r="G245" s="260"/>
      <c r="H245" s="261"/>
      <c r="I245" s="255"/>
      <c r="J245" s="262"/>
      <c r="K245" s="255"/>
      <c r="M245" s="256" t="s">
        <v>223</v>
      </c>
      <c r="O245" s="244"/>
    </row>
    <row r="246" spans="1:15" ht="12.75">
      <c r="A246" s="253"/>
      <c r="B246" s="257"/>
      <c r="C246" s="320" t="s">
        <v>160</v>
      </c>
      <c r="D246" s="321"/>
      <c r="E246" s="258">
        <v>0</v>
      </c>
      <c r="F246" s="259"/>
      <c r="G246" s="260"/>
      <c r="H246" s="261"/>
      <c r="I246" s="255"/>
      <c r="J246" s="262"/>
      <c r="K246" s="255"/>
      <c r="M246" s="256" t="s">
        <v>160</v>
      </c>
      <c r="O246" s="244"/>
    </row>
    <row r="247" spans="1:15" ht="12.75">
      <c r="A247" s="253"/>
      <c r="B247" s="257"/>
      <c r="C247" s="320" t="s">
        <v>234</v>
      </c>
      <c r="D247" s="321"/>
      <c r="E247" s="258">
        <v>635</v>
      </c>
      <c r="F247" s="259"/>
      <c r="G247" s="260"/>
      <c r="H247" s="261"/>
      <c r="I247" s="255"/>
      <c r="J247" s="262"/>
      <c r="K247" s="255"/>
      <c r="M247" s="256" t="s">
        <v>234</v>
      </c>
      <c r="O247" s="244"/>
    </row>
    <row r="248" spans="1:15" ht="12.75">
      <c r="A248" s="253"/>
      <c r="B248" s="257"/>
      <c r="C248" s="320" t="s">
        <v>235</v>
      </c>
      <c r="D248" s="321"/>
      <c r="E248" s="258">
        <v>871.7</v>
      </c>
      <c r="F248" s="259"/>
      <c r="G248" s="260"/>
      <c r="H248" s="261"/>
      <c r="I248" s="255"/>
      <c r="J248" s="262"/>
      <c r="K248" s="255"/>
      <c r="M248" s="256" t="s">
        <v>235</v>
      </c>
      <c r="O248" s="244"/>
    </row>
    <row r="249" spans="1:80" ht="12.75">
      <c r="A249" s="245">
        <v>42</v>
      </c>
      <c r="B249" s="246" t="s">
        <v>331</v>
      </c>
      <c r="C249" s="247" t="s">
        <v>332</v>
      </c>
      <c r="D249" s="248" t="s">
        <v>158</v>
      </c>
      <c r="E249" s="249">
        <v>1506.7</v>
      </c>
      <c r="F249" s="249">
        <v>0</v>
      </c>
      <c r="G249" s="250">
        <f>E249*F249</f>
        <v>0</v>
      </c>
      <c r="H249" s="251">
        <v>0.00061</v>
      </c>
      <c r="I249" s="252">
        <f>E249*H249</f>
        <v>0.919087</v>
      </c>
      <c r="J249" s="251">
        <v>0</v>
      </c>
      <c r="K249" s="252">
        <f>E249*J249</f>
        <v>0</v>
      </c>
      <c r="O249" s="244">
        <v>2</v>
      </c>
      <c r="AA249" s="217">
        <v>1</v>
      </c>
      <c r="AB249" s="217">
        <v>0</v>
      </c>
      <c r="AC249" s="217">
        <v>0</v>
      </c>
      <c r="AZ249" s="217">
        <v>1</v>
      </c>
      <c r="BA249" s="217">
        <f>IF(AZ249=1,G249,0)</f>
        <v>0</v>
      </c>
      <c r="BB249" s="217">
        <f>IF(AZ249=2,G249,0)</f>
        <v>0</v>
      </c>
      <c r="BC249" s="217">
        <f>IF(AZ249=3,G249,0)</f>
        <v>0</v>
      </c>
      <c r="BD249" s="217">
        <f>IF(AZ249=4,G249,0)</f>
        <v>0</v>
      </c>
      <c r="BE249" s="217">
        <f>IF(AZ249=5,G249,0)</f>
        <v>0</v>
      </c>
      <c r="CA249" s="244">
        <v>1</v>
      </c>
      <c r="CB249" s="244">
        <v>0</v>
      </c>
    </row>
    <row r="250" spans="1:15" ht="12.75">
      <c r="A250" s="253"/>
      <c r="B250" s="257"/>
      <c r="C250" s="320" t="s">
        <v>223</v>
      </c>
      <c r="D250" s="321"/>
      <c r="E250" s="258">
        <v>0</v>
      </c>
      <c r="F250" s="259"/>
      <c r="G250" s="260"/>
      <c r="H250" s="261"/>
      <c r="I250" s="255"/>
      <c r="J250" s="262"/>
      <c r="K250" s="255"/>
      <c r="M250" s="256" t="s">
        <v>223</v>
      </c>
      <c r="O250" s="244"/>
    </row>
    <row r="251" spans="1:15" ht="12.75">
      <c r="A251" s="253"/>
      <c r="B251" s="257"/>
      <c r="C251" s="320" t="s">
        <v>160</v>
      </c>
      <c r="D251" s="321"/>
      <c r="E251" s="258">
        <v>0</v>
      </c>
      <c r="F251" s="259"/>
      <c r="G251" s="260"/>
      <c r="H251" s="261"/>
      <c r="I251" s="255"/>
      <c r="J251" s="262"/>
      <c r="K251" s="255"/>
      <c r="M251" s="256" t="s">
        <v>160</v>
      </c>
      <c r="O251" s="244"/>
    </row>
    <row r="252" spans="1:15" ht="12.75">
      <c r="A252" s="253"/>
      <c r="B252" s="257"/>
      <c r="C252" s="320" t="s">
        <v>234</v>
      </c>
      <c r="D252" s="321"/>
      <c r="E252" s="258">
        <v>635</v>
      </c>
      <c r="F252" s="259"/>
      <c r="G252" s="260"/>
      <c r="H252" s="261"/>
      <c r="I252" s="255"/>
      <c r="J252" s="262"/>
      <c r="K252" s="255"/>
      <c r="M252" s="256" t="s">
        <v>234</v>
      </c>
      <c r="O252" s="244"/>
    </row>
    <row r="253" spans="1:15" ht="12.75">
      <c r="A253" s="253"/>
      <c r="B253" s="257"/>
      <c r="C253" s="320" t="s">
        <v>235</v>
      </c>
      <c r="D253" s="321"/>
      <c r="E253" s="258">
        <v>871.7</v>
      </c>
      <c r="F253" s="259"/>
      <c r="G253" s="260"/>
      <c r="H253" s="261"/>
      <c r="I253" s="255"/>
      <c r="J253" s="262"/>
      <c r="K253" s="255"/>
      <c r="M253" s="256" t="s">
        <v>235</v>
      </c>
      <c r="O253" s="244"/>
    </row>
    <row r="254" spans="1:80" ht="12.75">
      <c r="A254" s="245">
        <v>43</v>
      </c>
      <c r="B254" s="246" t="s">
        <v>333</v>
      </c>
      <c r="C254" s="247" t="s">
        <v>334</v>
      </c>
      <c r="D254" s="248" t="s">
        <v>158</v>
      </c>
      <c r="E254" s="249">
        <v>1506.7</v>
      </c>
      <c r="F254" s="249">
        <v>0</v>
      </c>
      <c r="G254" s="250">
        <f>E254*F254</f>
        <v>0</v>
      </c>
      <c r="H254" s="251">
        <v>0.10141</v>
      </c>
      <c r="I254" s="252">
        <f>E254*H254</f>
        <v>152.794447</v>
      </c>
      <c r="J254" s="251">
        <v>0</v>
      </c>
      <c r="K254" s="252">
        <f>E254*J254</f>
        <v>0</v>
      </c>
      <c r="O254" s="244">
        <v>2</v>
      </c>
      <c r="AA254" s="217">
        <v>1</v>
      </c>
      <c r="AB254" s="217">
        <v>1</v>
      </c>
      <c r="AC254" s="217">
        <v>1</v>
      </c>
      <c r="AZ254" s="217">
        <v>1</v>
      </c>
      <c r="BA254" s="217">
        <f>IF(AZ254=1,G254,0)</f>
        <v>0</v>
      </c>
      <c r="BB254" s="217">
        <f>IF(AZ254=2,G254,0)</f>
        <v>0</v>
      </c>
      <c r="BC254" s="217">
        <f>IF(AZ254=3,G254,0)</f>
        <v>0</v>
      </c>
      <c r="BD254" s="217">
        <f>IF(AZ254=4,G254,0)</f>
        <v>0</v>
      </c>
      <c r="BE254" s="217">
        <f>IF(AZ254=5,G254,0)</f>
        <v>0</v>
      </c>
      <c r="CA254" s="244">
        <v>1</v>
      </c>
      <c r="CB254" s="244">
        <v>1</v>
      </c>
    </row>
    <row r="255" spans="1:15" ht="12.75">
      <c r="A255" s="253"/>
      <c r="B255" s="257"/>
      <c r="C255" s="320" t="s">
        <v>223</v>
      </c>
      <c r="D255" s="321"/>
      <c r="E255" s="258">
        <v>0</v>
      </c>
      <c r="F255" s="259"/>
      <c r="G255" s="260"/>
      <c r="H255" s="261"/>
      <c r="I255" s="255"/>
      <c r="J255" s="262"/>
      <c r="K255" s="255"/>
      <c r="M255" s="256" t="s">
        <v>223</v>
      </c>
      <c r="O255" s="244"/>
    </row>
    <row r="256" spans="1:15" ht="12.75">
      <c r="A256" s="253"/>
      <c r="B256" s="257"/>
      <c r="C256" s="320" t="s">
        <v>160</v>
      </c>
      <c r="D256" s="321"/>
      <c r="E256" s="258">
        <v>0</v>
      </c>
      <c r="F256" s="259"/>
      <c r="G256" s="260"/>
      <c r="H256" s="261"/>
      <c r="I256" s="255"/>
      <c r="J256" s="262"/>
      <c r="K256" s="255"/>
      <c r="M256" s="256" t="s">
        <v>160</v>
      </c>
      <c r="O256" s="244"/>
    </row>
    <row r="257" spans="1:15" ht="12.75">
      <c r="A257" s="253"/>
      <c r="B257" s="257"/>
      <c r="C257" s="320" t="s">
        <v>234</v>
      </c>
      <c r="D257" s="321"/>
      <c r="E257" s="258">
        <v>635</v>
      </c>
      <c r="F257" s="259"/>
      <c r="G257" s="260"/>
      <c r="H257" s="261"/>
      <c r="I257" s="255"/>
      <c r="J257" s="262"/>
      <c r="K257" s="255"/>
      <c r="M257" s="256" t="s">
        <v>234</v>
      </c>
      <c r="O257" s="244"/>
    </row>
    <row r="258" spans="1:15" ht="12.75">
      <c r="A258" s="253"/>
      <c r="B258" s="257"/>
      <c r="C258" s="320" t="s">
        <v>235</v>
      </c>
      <c r="D258" s="321"/>
      <c r="E258" s="258">
        <v>871.7</v>
      </c>
      <c r="F258" s="259"/>
      <c r="G258" s="260"/>
      <c r="H258" s="261"/>
      <c r="I258" s="255"/>
      <c r="J258" s="262"/>
      <c r="K258" s="255"/>
      <c r="M258" s="256" t="s">
        <v>235</v>
      </c>
      <c r="O258" s="244"/>
    </row>
    <row r="259" spans="1:80" ht="12.75">
      <c r="A259" s="245">
        <v>44</v>
      </c>
      <c r="B259" s="246" t="s">
        <v>335</v>
      </c>
      <c r="C259" s="247" t="s">
        <v>336</v>
      </c>
      <c r="D259" s="248" t="s">
        <v>158</v>
      </c>
      <c r="E259" s="249">
        <v>1506.7</v>
      </c>
      <c r="F259" s="249">
        <v>0</v>
      </c>
      <c r="G259" s="250">
        <f>E259*F259</f>
        <v>0</v>
      </c>
      <c r="H259" s="251">
        <v>0.12966</v>
      </c>
      <c r="I259" s="252">
        <f>E259*H259</f>
        <v>195.358722</v>
      </c>
      <c r="J259" s="251">
        <v>0</v>
      </c>
      <c r="K259" s="252">
        <f>E259*J259</f>
        <v>0</v>
      </c>
      <c r="O259" s="244">
        <v>2</v>
      </c>
      <c r="AA259" s="217">
        <v>1</v>
      </c>
      <c r="AB259" s="217">
        <v>1</v>
      </c>
      <c r="AC259" s="217">
        <v>1</v>
      </c>
      <c r="AZ259" s="217">
        <v>1</v>
      </c>
      <c r="BA259" s="217">
        <f>IF(AZ259=1,G259,0)</f>
        <v>0</v>
      </c>
      <c r="BB259" s="217">
        <f>IF(AZ259=2,G259,0)</f>
        <v>0</v>
      </c>
      <c r="BC259" s="217">
        <f>IF(AZ259=3,G259,0)</f>
        <v>0</v>
      </c>
      <c r="BD259" s="217">
        <f>IF(AZ259=4,G259,0)</f>
        <v>0</v>
      </c>
      <c r="BE259" s="217">
        <f>IF(AZ259=5,G259,0)</f>
        <v>0</v>
      </c>
      <c r="CA259" s="244">
        <v>1</v>
      </c>
      <c r="CB259" s="244">
        <v>1</v>
      </c>
    </row>
    <row r="260" spans="1:15" ht="12.75">
      <c r="A260" s="253"/>
      <c r="B260" s="257"/>
      <c r="C260" s="320" t="s">
        <v>223</v>
      </c>
      <c r="D260" s="321"/>
      <c r="E260" s="258">
        <v>0</v>
      </c>
      <c r="F260" s="259"/>
      <c r="G260" s="260"/>
      <c r="H260" s="261"/>
      <c r="I260" s="255"/>
      <c r="J260" s="262"/>
      <c r="K260" s="255"/>
      <c r="M260" s="256" t="s">
        <v>223</v>
      </c>
      <c r="O260" s="244"/>
    </row>
    <row r="261" spans="1:15" ht="12.75">
      <c r="A261" s="253"/>
      <c r="B261" s="257"/>
      <c r="C261" s="320" t="s">
        <v>160</v>
      </c>
      <c r="D261" s="321"/>
      <c r="E261" s="258">
        <v>0</v>
      </c>
      <c r="F261" s="259"/>
      <c r="G261" s="260"/>
      <c r="H261" s="261"/>
      <c r="I261" s="255"/>
      <c r="J261" s="262"/>
      <c r="K261" s="255"/>
      <c r="M261" s="256" t="s">
        <v>160</v>
      </c>
      <c r="O261" s="244"/>
    </row>
    <row r="262" spans="1:15" ht="12.75">
      <c r="A262" s="253"/>
      <c r="B262" s="257"/>
      <c r="C262" s="320" t="s">
        <v>234</v>
      </c>
      <c r="D262" s="321"/>
      <c r="E262" s="258">
        <v>635</v>
      </c>
      <c r="F262" s="259"/>
      <c r="G262" s="260"/>
      <c r="H262" s="261"/>
      <c r="I262" s="255"/>
      <c r="J262" s="262"/>
      <c r="K262" s="255"/>
      <c r="M262" s="256" t="s">
        <v>234</v>
      </c>
      <c r="O262" s="244"/>
    </row>
    <row r="263" spans="1:15" ht="12.75">
      <c r="A263" s="253"/>
      <c r="B263" s="257"/>
      <c r="C263" s="320" t="s">
        <v>235</v>
      </c>
      <c r="D263" s="321"/>
      <c r="E263" s="258">
        <v>871.7</v>
      </c>
      <c r="F263" s="259"/>
      <c r="G263" s="260"/>
      <c r="H263" s="261"/>
      <c r="I263" s="255"/>
      <c r="J263" s="262"/>
      <c r="K263" s="255"/>
      <c r="M263" s="256" t="s">
        <v>235</v>
      </c>
      <c r="O263" s="244"/>
    </row>
    <row r="264" spans="1:80" ht="12.75">
      <c r="A264" s="245">
        <v>45</v>
      </c>
      <c r="B264" s="246" t="s">
        <v>337</v>
      </c>
      <c r="C264" s="247" t="s">
        <v>338</v>
      </c>
      <c r="D264" s="248" t="s">
        <v>158</v>
      </c>
      <c r="E264" s="249">
        <v>1215.5</v>
      </c>
      <c r="F264" s="249">
        <v>0</v>
      </c>
      <c r="G264" s="250">
        <f>E264*F264</f>
        <v>0</v>
      </c>
      <c r="H264" s="251">
        <v>0.11</v>
      </c>
      <c r="I264" s="252">
        <f>E264*H264</f>
        <v>133.705</v>
      </c>
      <c r="J264" s="251">
        <v>0</v>
      </c>
      <c r="K264" s="252">
        <f>E264*J264</f>
        <v>0</v>
      </c>
      <c r="O264" s="244">
        <v>2</v>
      </c>
      <c r="AA264" s="217">
        <v>1</v>
      </c>
      <c r="AB264" s="217">
        <v>1</v>
      </c>
      <c r="AC264" s="217">
        <v>1</v>
      </c>
      <c r="AZ264" s="217">
        <v>1</v>
      </c>
      <c r="BA264" s="217">
        <f>IF(AZ264=1,G264,0)</f>
        <v>0</v>
      </c>
      <c r="BB264" s="217">
        <f>IF(AZ264=2,G264,0)</f>
        <v>0</v>
      </c>
      <c r="BC264" s="217">
        <f>IF(AZ264=3,G264,0)</f>
        <v>0</v>
      </c>
      <c r="BD264" s="217">
        <f>IF(AZ264=4,G264,0)</f>
        <v>0</v>
      </c>
      <c r="BE264" s="217">
        <f>IF(AZ264=5,G264,0)</f>
        <v>0</v>
      </c>
      <c r="CA264" s="244">
        <v>1</v>
      </c>
      <c r="CB264" s="244">
        <v>1</v>
      </c>
    </row>
    <row r="265" spans="1:15" ht="12.75">
      <c r="A265" s="253"/>
      <c r="B265" s="257"/>
      <c r="C265" s="320" t="s">
        <v>159</v>
      </c>
      <c r="D265" s="321"/>
      <c r="E265" s="258">
        <v>0</v>
      </c>
      <c r="F265" s="259"/>
      <c r="G265" s="260"/>
      <c r="H265" s="261"/>
      <c r="I265" s="255"/>
      <c r="J265" s="262"/>
      <c r="K265" s="255"/>
      <c r="M265" s="256" t="s">
        <v>159</v>
      </c>
      <c r="O265" s="244"/>
    </row>
    <row r="266" spans="1:15" ht="12.75">
      <c r="A266" s="253"/>
      <c r="B266" s="257"/>
      <c r="C266" s="320" t="s">
        <v>339</v>
      </c>
      <c r="D266" s="321"/>
      <c r="E266" s="258">
        <v>1160.5</v>
      </c>
      <c r="F266" s="259"/>
      <c r="G266" s="260"/>
      <c r="H266" s="261"/>
      <c r="I266" s="255"/>
      <c r="J266" s="262"/>
      <c r="K266" s="255"/>
      <c r="M266" s="256" t="s">
        <v>339</v>
      </c>
      <c r="O266" s="244"/>
    </row>
    <row r="267" spans="1:15" ht="12.75">
      <c r="A267" s="253"/>
      <c r="B267" s="257"/>
      <c r="C267" s="320" t="s">
        <v>167</v>
      </c>
      <c r="D267" s="321"/>
      <c r="E267" s="258">
        <v>0</v>
      </c>
      <c r="F267" s="259"/>
      <c r="G267" s="260"/>
      <c r="H267" s="261"/>
      <c r="I267" s="255"/>
      <c r="J267" s="262"/>
      <c r="K267" s="255"/>
      <c r="M267" s="256" t="s">
        <v>167</v>
      </c>
      <c r="O267" s="244"/>
    </row>
    <row r="268" spans="1:15" ht="12.75">
      <c r="A268" s="253"/>
      <c r="B268" s="257"/>
      <c r="C268" s="320" t="s">
        <v>168</v>
      </c>
      <c r="D268" s="321"/>
      <c r="E268" s="258">
        <v>30</v>
      </c>
      <c r="F268" s="259"/>
      <c r="G268" s="260"/>
      <c r="H268" s="261"/>
      <c r="I268" s="255"/>
      <c r="J268" s="262"/>
      <c r="K268" s="255"/>
      <c r="M268" s="256" t="s">
        <v>168</v>
      </c>
      <c r="O268" s="244"/>
    </row>
    <row r="269" spans="1:15" ht="12.75">
      <c r="A269" s="253"/>
      <c r="B269" s="257"/>
      <c r="C269" s="320" t="s">
        <v>169</v>
      </c>
      <c r="D269" s="321"/>
      <c r="E269" s="258">
        <v>25</v>
      </c>
      <c r="F269" s="259"/>
      <c r="G269" s="260"/>
      <c r="H269" s="261"/>
      <c r="I269" s="255"/>
      <c r="J269" s="262"/>
      <c r="K269" s="255"/>
      <c r="M269" s="256" t="s">
        <v>169</v>
      </c>
      <c r="O269" s="244"/>
    </row>
    <row r="270" spans="1:80" ht="12.75">
      <c r="A270" s="245">
        <v>46</v>
      </c>
      <c r="B270" s="246" t="s">
        <v>340</v>
      </c>
      <c r="C270" s="247" t="s">
        <v>341</v>
      </c>
      <c r="D270" s="248" t="s">
        <v>158</v>
      </c>
      <c r="E270" s="249">
        <v>78.4</v>
      </c>
      <c r="F270" s="249">
        <v>0</v>
      </c>
      <c r="G270" s="250">
        <f>E270*F270</f>
        <v>0</v>
      </c>
      <c r="H270" s="251">
        <v>0.30132</v>
      </c>
      <c r="I270" s="252">
        <f>E270*H270</f>
        <v>23.623488</v>
      </c>
      <c r="J270" s="251">
        <v>0</v>
      </c>
      <c r="K270" s="252">
        <f>E270*J270</f>
        <v>0</v>
      </c>
      <c r="O270" s="244">
        <v>2</v>
      </c>
      <c r="AA270" s="217">
        <v>1</v>
      </c>
      <c r="AB270" s="217">
        <v>1</v>
      </c>
      <c r="AC270" s="217">
        <v>1</v>
      </c>
      <c r="AZ270" s="217">
        <v>1</v>
      </c>
      <c r="BA270" s="217">
        <f>IF(AZ270=1,G270,0)</f>
        <v>0</v>
      </c>
      <c r="BB270" s="217">
        <f>IF(AZ270=2,G270,0)</f>
        <v>0</v>
      </c>
      <c r="BC270" s="217">
        <f>IF(AZ270=3,G270,0)</f>
        <v>0</v>
      </c>
      <c r="BD270" s="217">
        <f>IF(AZ270=4,G270,0)</f>
        <v>0</v>
      </c>
      <c r="BE270" s="217">
        <f>IF(AZ270=5,G270,0)</f>
        <v>0</v>
      </c>
      <c r="CA270" s="244">
        <v>1</v>
      </c>
      <c r="CB270" s="244">
        <v>1</v>
      </c>
    </row>
    <row r="271" spans="1:15" ht="12.75">
      <c r="A271" s="253"/>
      <c r="B271" s="257"/>
      <c r="C271" s="320" t="s">
        <v>159</v>
      </c>
      <c r="D271" s="321"/>
      <c r="E271" s="258">
        <v>0</v>
      </c>
      <c r="F271" s="259"/>
      <c r="G271" s="260"/>
      <c r="H271" s="261"/>
      <c r="I271" s="255"/>
      <c r="J271" s="262"/>
      <c r="K271" s="255"/>
      <c r="M271" s="256" t="s">
        <v>159</v>
      </c>
      <c r="O271" s="244"/>
    </row>
    <row r="272" spans="1:15" ht="12.75">
      <c r="A272" s="253"/>
      <c r="B272" s="257"/>
      <c r="C272" s="320" t="s">
        <v>342</v>
      </c>
      <c r="D272" s="321"/>
      <c r="E272" s="258">
        <v>78.4</v>
      </c>
      <c r="F272" s="259"/>
      <c r="G272" s="260"/>
      <c r="H272" s="261"/>
      <c r="I272" s="255"/>
      <c r="J272" s="262"/>
      <c r="K272" s="255"/>
      <c r="M272" s="256" t="s">
        <v>342</v>
      </c>
      <c r="O272" s="244"/>
    </row>
    <row r="273" spans="1:80" ht="12.75">
      <c r="A273" s="245">
        <v>47</v>
      </c>
      <c r="B273" s="246" t="s">
        <v>343</v>
      </c>
      <c r="C273" s="247" t="s">
        <v>344</v>
      </c>
      <c r="D273" s="248" t="s">
        <v>158</v>
      </c>
      <c r="E273" s="249">
        <v>516.7</v>
      </c>
      <c r="F273" s="249">
        <v>0</v>
      </c>
      <c r="G273" s="250">
        <f>E273*F273</f>
        <v>0</v>
      </c>
      <c r="H273" s="251">
        <v>0.05545</v>
      </c>
      <c r="I273" s="252">
        <f>E273*H273</f>
        <v>28.651015</v>
      </c>
      <c r="J273" s="251">
        <v>0</v>
      </c>
      <c r="K273" s="252">
        <f>E273*J273</f>
        <v>0</v>
      </c>
      <c r="O273" s="244">
        <v>2</v>
      </c>
      <c r="AA273" s="217">
        <v>1</v>
      </c>
      <c r="AB273" s="217">
        <v>1</v>
      </c>
      <c r="AC273" s="217">
        <v>1</v>
      </c>
      <c r="AZ273" s="217">
        <v>1</v>
      </c>
      <c r="BA273" s="217">
        <f>IF(AZ273=1,G273,0)</f>
        <v>0</v>
      </c>
      <c r="BB273" s="217">
        <f>IF(AZ273=2,G273,0)</f>
        <v>0</v>
      </c>
      <c r="BC273" s="217">
        <f>IF(AZ273=3,G273,0)</f>
        <v>0</v>
      </c>
      <c r="BD273" s="217">
        <f>IF(AZ273=4,G273,0)</f>
        <v>0</v>
      </c>
      <c r="BE273" s="217">
        <f>IF(AZ273=5,G273,0)</f>
        <v>0</v>
      </c>
      <c r="CA273" s="244">
        <v>1</v>
      </c>
      <c r="CB273" s="244">
        <v>1</v>
      </c>
    </row>
    <row r="274" spans="1:15" ht="12.75">
      <c r="A274" s="253"/>
      <c r="B274" s="257"/>
      <c r="C274" s="320" t="s">
        <v>159</v>
      </c>
      <c r="D274" s="321"/>
      <c r="E274" s="258">
        <v>0</v>
      </c>
      <c r="F274" s="259"/>
      <c r="G274" s="260"/>
      <c r="H274" s="261"/>
      <c r="I274" s="255"/>
      <c r="J274" s="262"/>
      <c r="K274" s="255"/>
      <c r="M274" s="256" t="s">
        <v>159</v>
      </c>
      <c r="O274" s="244"/>
    </row>
    <row r="275" spans="1:15" ht="12.75">
      <c r="A275" s="253"/>
      <c r="B275" s="257"/>
      <c r="C275" s="320" t="s">
        <v>160</v>
      </c>
      <c r="D275" s="321"/>
      <c r="E275" s="258">
        <v>0</v>
      </c>
      <c r="F275" s="259"/>
      <c r="G275" s="260"/>
      <c r="H275" s="261"/>
      <c r="I275" s="255"/>
      <c r="J275" s="262"/>
      <c r="K275" s="255"/>
      <c r="M275" s="256" t="s">
        <v>160</v>
      </c>
      <c r="O275" s="244"/>
    </row>
    <row r="276" spans="1:15" ht="12.75">
      <c r="A276" s="253"/>
      <c r="B276" s="257"/>
      <c r="C276" s="320" t="s">
        <v>345</v>
      </c>
      <c r="D276" s="321"/>
      <c r="E276" s="258">
        <v>23.6</v>
      </c>
      <c r="F276" s="259"/>
      <c r="G276" s="260"/>
      <c r="H276" s="261"/>
      <c r="I276" s="255"/>
      <c r="J276" s="262"/>
      <c r="K276" s="255"/>
      <c r="M276" s="256" t="s">
        <v>345</v>
      </c>
      <c r="O276" s="244"/>
    </row>
    <row r="277" spans="1:15" ht="12.75">
      <c r="A277" s="253"/>
      <c r="B277" s="257"/>
      <c r="C277" s="320" t="s">
        <v>250</v>
      </c>
      <c r="D277" s="321"/>
      <c r="E277" s="258">
        <v>37.4</v>
      </c>
      <c r="F277" s="259"/>
      <c r="G277" s="260"/>
      <c r="H277" s="261"/>
      <c r="I277" s="255"/>
      <c r="J277" s="262"/>
      <c r="K277" s="255"/>
      <c r="M277" s="256" t="s">
        <v>250</v>
      </c>
      <c r="O277" s="244"/>
    </row>
    <row r="278" spans="1:15" ht="12.75">
      <c r="A278" s="253"/>
      <c r="B278" s="257"/>
      <c r="C278" s="320" t="s">
        <v>246</v>
      </c>
      <c r="D278" s="321"/>
      <c r="E278" s="258">
        <v>455.7</v>
      </c>
      <c r="F278" s="259"/>
      <c r="G278" s="260"/>
      <c r="H278" s="261"/>
      <c r="I278" s="255"/>
      <c r="J278" s="262"/>
      <c r="K278" s="255"/>
      <c r="M278" s="256" t="s">
        <v>246</v>
      </c>
      <c r="O278" s="244"/>
    </row>
    <row r="279" spans="1:80" ht="12.75">
      <c r="A279" s="245">
        <v>48</v>
      </c>
      <c r="B279" s="246" t="s">
        <v>346</v>
      </c>
      <c r="C279" s="247" t="s">
        <v>347</v>
      </c>
      <c r="D279" s="248" t="s">
        <v>158</v>
      </c>
      <c r="E279" s="249">
        <v>7.7</v>
      </c>
      <c r="F279" s="249">
        <v>0</v>
      </c>
      <c r="G279" s="250">
        <f>E279*F279</f>
        <v>0</v>
      </c>
      <c r="H279" s="251">
        <v>0</v>
      </c>
      <c r="I279" s="252">
        <f>E279*H279</f>
        <v>0</v>
      </c>
      <c r="J279" s="251">
        <v>0</v>
      </c>
      <c r="K279" s="252">
        <f>E279*J279</f>
        <v>0</v>
      </c>
      <c r="O279" s="244">
        <v>2</v>
      </c>
      <c r="AA279" s="217">
        <v>1</v>
      </c>
      <c r="AB279" s="217">
        <v>1</v>
      </c>
      <c r="AC279" s="217">
        <v>1</v>
      </c>
      <c r="AZ279" s="217">
        <v>1</v>
      </c>
      <c r="BA279" s="217">
        <f>IF(AZ279=1,G279,0)</f>
        <v>0</v>
      </c>
      <c r="BB279" s="217">
        <f>IF(AZ279=2,G279,0)</f>
        <v>0</v>
      </c>
      <c r="BC279" s="217">
        <f>IF(AZ279=3,G279,0)</f>
        <v>0</v>
      </c>
      <c r="BD279" s="217">
        <f>IF(AZ279=4,G279,0)</f>
        <v>0</v>
      </c>
      <c r="BE279" s="217">
        <f>IF(AZ279=5,G279,0)</f>
        <v>0</v>
      </c>
      <c r="CA279" s="244">
        <v>1</v>
      </c>
      <c r="CB279" s="244">
        <v>1</v>
      </c>
    </row>
    <row r="280" spans="1:15" ht="12.75">
      <c r="A280" s="253"/>
      <c r="B280" s="257"/>
      <c r="C280" s="320" t="s">
        <v>159</v>
      </c>
      <c r="D280" s="321"/>
      <c r="E280" s="258">
        <v>0</v>
      </c>
      <c r="F280" s="259"/>
      <c r="G280" s="260"/>
      <c r="H280" s="261"/>
      <c r="I280" s="255"/>
      <c r="J280" s="262"/>
      <c r="K280" s="255"/>
      <c r="M280" s="256" t="s">
        <v>159</v>
      </c>
      <c r="O280" s="244"/>
    </row>
    <row r="281" spans="1:15" ht="12.75">
      <c r="A281" s="253"/>
      <c r="B281" s="257"/>
      <c r="C281" s="320" t="s">
        <v>160</v>
      </c>
      <c r="D281" s="321"/>
      <c r="E281" s="258">
        <v>0</v>
      </c>
      <c r="F281" s="259"/>
      <c r="G281" s="260"/>
      <c r="H281" s="261"/>
      <c r="I281" s="255"/>
      <c r="J281" s="262"/>
      <c r="K281" s="255"/>
      <c r="M281" s="256" t="s">
        <v>160</v>
      </c>
      <c r="O281" s="244"/>
    </row>
    <row r="282" spans="1:15" ht="12.75">
      <c r="A282" s="253"/>
      <c r="B282" s="257"/>
      <c r="C282" s="320" t="s">
        <v>348</v>
      </c>
      <c r="D282" s="321"/>
      <c r="E282" s="258">
        <v>2.6</v>
      </c>
      <c r="F282" s="259"/>
      <c r="G282" s="260"/>
      <c r="H282" s="261"/>
      <c r="I282" s="255"/>
      <c r="J282" s="262"/>
      <c r="K282" s="255"/>
      <c r="M282" s="256" t="s">
        <v>348</v>
      </c>
      <c r="O282" s="244"/>
    </row>
    <row r="283" spans="1:15" ht="12.75">
      <c r="A283" s="253"/>
      <c r="B283" s="257"/>
      <c r="C283" s="320" t="s">
        <v>349</v>
      </c>
      <c r="D283" s="321"/>
      <c r="E283" s="258">
        <v>3.4</v>
      </c>
      <c r="F283" s="259"/>
      <c r="G283" s="260"/>
      <c r="H283" s="261"/>
      <c r="I283" s="255"/>
      <c r="J283" s="262"/>
      <c r="K283" s="255"/>
      <c r="M283" s="256" t="s">
        <v>349</v>
      </c>
      <c r="O283" s="244"/>
    </row>
    <row r="284" spans="1:15" ht="12.75">
      <c r="A284" s="253"/>
      <c r="B284" s="257"/>
      <c r="C284" s="320" t="s">
        <v>350</v>
      </c>
      <c r="D284" s="321"/>
      <c r="E284" s="258">
        <v>1.7</v>
      </c>
      <c r="F284" s="259"/>
      <c r="G284" s="260"/>
      <c r="H284" s="261"/>
      <c r="I284" s="255"/>
      <c r="J284" s="262"/>
      <c r="K284" s="255"/>
      <c r="M284" s="256" t="s">
        <v>350</v>
      </c>
      <c r="O284" s="244"/>
    </row>
    <row r="285" spans="1:80" ht="12.75">
      <c r="A285" s="245">
        <v>49</v>
      </c>
      <c r="B285" s="246" t="s">
        <v>351</v>
      </c>
      <c r="C285" s="247" t="s">
        <v>352</v>
      </c>
      <c r="D285" s="248" t="s">
        <v>158</v>
      </c>
      <c r="E285" s="249">
        <v>7.7</v>
      </c>
      <c r="F285" s="249">
        <v>0</v>
      </c>
      <c r="G285" s="250">
        <f>E285*F285</f>
        <v>0</v>
      </c>
      <c r="H285" s="251">
        <v>0</v>
      </c>
      <c r="I285" s="252">
        <f>E285*H285</f>
        <v>0</v>
      </c>
      <c r="J285" s="251">
        <v>0</v>
      </c>
      <c r="K285" s="252">
        <f>E285*J285</f>
        <v>0</v>
      </c>
      <c r="O285" s="244">
        <v>2</v>
      </c>
      <c r="AA285" s="217">
        <v>1</v>
      </c>
      <c r="AB285" s="217">
        <v>1</v>
      </c>
      <c r="AC285" s="217">
        <v>1</v>
      </c>
      <c r="AZ285" s="217">
        <v>1</v>
      </c>
      <c r="BA285" s="217">
        <f>IF(AZ285=1,G285,0)</f>
        <v>0</v>
      </c>
      <c r="BB285" s="217">
        <f>IF(AZ285=2,G285,0)</f>
        <v>0</v>
      </c>
      <c r="BC285" s="217">
        <f>IF(AZ285=3,G285,0)</f>
        <v>0</v>
      </c>
      <c r="BD285" s="217">
        <f>IF(AZ285=4,G285,0)</f>
        <v>0</v>
      </c>
      <c r="BE285" s="217">
        <f>IF(AZ285=5,G285,0)</f>
        <v>0</v>
      </c>
      <c r="CA285" s="244">
        <v>1</v>
      </c>
      <c r="CB285" s="244">
        <v>1</v>
      </c>
    </row>
    <row r="286" spans="1:80" ht="12.75">
      <c r="A286" s="245">
        <v>50</v>
      </c>
      <c r="B286" s="246" t="s">
        <v>353</v>
      </c>
      <c r="C286" s="247" t="s">
        <v>354</v>
      </c>
      <c r="D286" s="248" t="s">
        <v>158</v>
      </c>
      <c r="E286" s="249">
        <v>271</v>
      </c>
      <c r="F286" s="249">
        <v>0</v>
      </c>
      <c r="G286" s="250">
        <f>E286*F286</f>
        <v>0</v>
      </c>
      <c r="H286" s="251">
        <v>0.0739</v>
      </c>
      <c r="I286" s="252">
        <f>E286*H286</f>
        <v>20.026899999999998</v>
      </c>
      <c r="J286" s="251">
        <v>0</v>
      </c>
      <c r="K286" s="252">
        <f>E286*J286</f>
        <v>0</v>
      </c>
      <c r="O286" s="244">
        <v>2</v>
      </c>
      <c r="AA286" s="217">
        <v>1</v>
      </c>
      <c r="AB286" s="217">
        <v>1</v>
      </c>
      <c r="AC286" s="217">
        <v>1</v>
      </c>
      <c r="AZ286" s="217">
        <v>1</v>
      </c>
      <c r="BA286" s="217">
        <f>IF(AZ286=1,G286,0)</f>
        <v>0</v>
      </c>
      <c r="BB286" s="217">
        <f>IF(AZ286=2,G286,0)</f>
        <v>0</v>
      </c>
      <c r="BC286" s="217">
        <f>IF(AZ286=3,G286,0)</f>
        <v>0</v>
      </c>
      <c r="BD286" s="217">
        <f>IF(AZ286=4,G286,0)</f>
        <v>0</v>
      </c>
      <c r="BE286" s="217">
        <f>IF(AZ286=5,G286,0)</f>
        <v>0</v>
      </c>
      <c r="CA286" s="244">
        <v>1</v>
      </c>
      <c r="CB286" s="244">
        <v>1</v>
      </c>
    </row>
    <row r="287" spans="1:15" ht="12.75">
      <c r="A287" s="253"/>
      <c r="B287" s="257"/>
      <c r="C287" s="320" t="s">
        <v>159</v>
      </c>
      <c r="D287" s="321"/>
      <c r="E287" s="258">
        <v>0</v>
      </c>
      <c r="F287" s="259"/>
      <c r="G287" s="260"/>
      <c r="H287" s="261"/>
      <c r="I287" s="255"/>
      <c r="J287" s="262"/>
      <c r="K287" s="255"/>
      <c r="M287" s="256" t="s">
        <v>159</v>
      </c>
      <c r="O287" s="244"/>
    </row>
    <row r="288" spans="1:15" ht="12.75">
      <c r="A288" s="253"/>
      <c r="B288" s="257"/>
      <c r="C288" s="320" t="s">
        <v>160</v>
      </c>
      <c r="D288" s="321"/>
      <c r="E288" s="258">
        <v>0</v>
      </c>
      <c r="F288" s="259"/>
      <c r="G288" s="260"/>
      <c r="H288" s="261"/>
      <c r="I288" s="255"/>
      <c r="J288" s="262"/>
      <c r="K288" s="255"/>
      <c r="M288" s="256" t="s">
        <v>160</v>
      </c>
      <c r="O288" s="244"/>
    </row>
    <row r="289" spans="1:15" ht="12.75">
      <c r="A289" s="253"/>
      <c r="B289" s="257"/>
      <c r="C289" s="320" t="s">
        <v>245</v>
      </c>
      <c r="D289" s="321"/>
      <c r="E289" s="258">
        <v>271</v>
      </c>
      <c r="F289" s="259"/>
      <c r="G289" s="260"/>
      <c r="H289" s="261"/>
      <c r="I289" s="255"/>
      <c r="J289" s="262"/>
      <c r="K289" s="255"/>
      <c r="M289" s="256" t="s">
        <v>245</v>
      </c>
      <c r="O289" s="244"/>
    </row>
    <row r="290" spans="1:80" ht="12.75">
      <c r="A290" s="245">
        <v>51</v>
      </c>
      <c r="B290" s="246" t="s">
        <v>355</v>
      </c>
      <c r="C290" s="247" t="s">
        <v>356</v>
      </c>
      <c r="D290" s="248" t="s">
        <v>357</v>
      </c>
      <c r="E290" s="249">
        <v>312.8223</v>
      </c>
      <c r="F290" s="249">
        <v>0</v>
      </c>
      <c r="G290" s="250">
        <f>E290*F290</f>
        <v>0</v>
      </c>
      <c r="H290" s="251">
        <v>1</v>
      </c>
      <c r="I290" s="252">
        <f>E290*H290</f>
        <v>312.8223</v>
      </c>
      <c r="J290" s="251"/>
      <c r="K290" s="252">
        <f>E290*J290</f>
        <v>0</v>
      </c>
      <c r="O290" s="244">
        <v>2</v>
      </c>
      <c r="AA290" s="217">
        <v>3</v>
      </c>
      <c r="AB290" s="217">
        <v>1</v>
      </c>
      <c r="AC290" s="217">
        <v>58380129</v>
      </c>
      <c r="AZ290" s="217">
        <v>1</v>
      </c>
      <c r="BA290" s="217">
        <f>IF(AZ290=1,G290,0)</f>
        <v>0</v>
      </c>
      <c r="BB290" s="217">
        <f>IF(AZ290=2,G290,0)</f>
        <v>0</v>
      </c>
      <c r="BC290" s="217">
        <f>IF(AZ290=3,G290,0)</f>
        <v>0</v>
      </c>
      <c r="BD290" s="217">
        <f>IF(AZ290=4,G290,0)</f>
        <v>0</v>
      </c>
      <c r="BE290" s="217">
        <f>IF(AZ290=5,G290,0)</f>
        <v>0</v>
      </c>
      <c r="CA290" s="244">
        <v>3</v>
      </c>
      <c r="CB290" s="244">
        <v>1</v>
      </c>
    </row>
    <row r="291" spans="1:15" ht="12.75">
      <c r="A291" s="253"/>
      <c r="B291" s="257"/>
      <c r="C291" s="320" t="s">
        <v>159</v>
      </c>
      <c r="D291" s="321"/>
      <c r="E291" s="258">
        <v>0</v>
      </c>
      <c r="F291" s="259"/>
      <c r="G291" s="260"/>
      <c r="H291" s="261"/>
      <c r="I291" s="255"/>
      <c r="J291" s="262"/>
      <c r="K291" s="255"/>
      <c r="M291" s="256" t="s">
        <v>159</v>
      </c>
      <c r="O291" s="244"/>
    </row>
    <row r="292" spans="1:15" ht="12.75">
      <c r="A292" s="253"/>
      <c r="B292" s="257"/>
      <c r="C292" s="322" t="s">
        <v>293</v>
      </c>
      <c r="D292" s="321"/>
      <c r="E292" s="283">
        <v>0</v>
      </c>
      <c r="F292" s="259"/>
      <c r="G292" s="260"/>
      <c r="H292" s="261"/>
      <c r="I292" s="255"/>
      <c r="J292" s="262"/>
      <c r="K292" s="255"/>
      <c r="M292" s="256" t="s">
        <v>293</v>
      </c>
      <c r="O292" s="244"/>
    </row>
    <row r="293" spans="1:15" ht="12.75">
      <c r="A293" s="253"/>
      <c r="B293" s="257"/>
      <c r="C293" s="322" t="s">
        <v>339</v>
      </c>
      <c r="D293" s="321"/>
      <c r="E293" s="283">
        <v>1160.5</v>
      </c>
      <c r="F293" s="259"/>
      <c r="G293" s="260"/>
      <c r="H293" s="261"/>
      <c r="I293" s="255"/>
      <c r="J293" s="262"/>
      <c r="K293" s="255"/>
      <c r="M293" s="256" t="s">
        <v>339</v>
      </c>
      <c r="O293" s="244"/>
    </row>
    <row r="294" spans="1:15" ht="12.75">
      <c r="A294" s="253"/>
      <c r="B294" s="257"/>
      <c r="C294" s="322" t="s">
        <v>342</v>
      </c>
      <c r="D294" s="321"/>
      <c r="E294" s="283">
        <v>78.4</v>
      </c>
      <c r="F294" s="259"/>
      <c r="G294" s="260"/>
      <c r="H294" s="261"/>
      <c r="I294" s="255"/>
      <c r="J294" s="262"/>
      <c r="K294" s="255"/>
      <c r="M294" s="256" t="s">
        <v>342</v>
      </c>
      <c r="O294" s="244"/>
    </row>
    <row r="295" spans="1:15" ht="12.75">
      <c r="A295" s="253"/>
      <c r="B295" s="257"/>
      <c r="C295" s="322" t="s">
        <v>295</v>
      </c>
      <c r="D295" s="321"/>
      <c r="E295" s="283">
        <v>1238.9</v>
      </c>
      <c r="F295" s="259"/>
      <c r="G295" s="260"/>
      <c r="H295" s="261"/>
      <c r="I295" s="255"/>
      <c r="J295" s="262"/>
      <c r="K295" s="255"/>
      <c r="M295" s="256" t="s">
        <v>295</v>
      </c>
      <c r="O295" s="244"/>
    </row>
    <row r="296" spans="1:15" ht="12.75">
      <c r="A296" s="253"/>
      <c r="B296" s="257"/>
      <c r="C296" s="320" t="s">
        <v>358</v>
      </c>
      <c r="D296" s="321"/>
      <c r="E296" s="258">
        <v>312.8223</v>
      </c>
      <c r="F296" s="259"/>
      <c r="G296" s="260"/>
      <c r="H296" s="261"/>
      <c r="I296" s="255"/>
      <c r="J296" s="262"/>
      <c r="K296" s="255"/>
      <c r="M296" s="256" t="s">
        <v>358</v>
      </c>
      <c r="O296" s="244"/>
    </row>
    <row r="297" spans="1:80" ht="12.75">
      <c r="A297" s="245">
        <v>52</v>
      </c>
      <c r="B297" s="246" t="s">
        <v>359</v>
      </c>
      <c r="C297" s="247" t="s">
        <v>360</v>
      </c>
      <c r="D297" s="248" t="s">
        <v>158</v>
      </c>
      <c r="E297" s="249">
        <v>8.085</v>
      </c>
      <c r="F297" s="249">
        <v>0</v>
      </c>
      <c r="G297" s="250">
        <f>E297*F297</f>
        <v>0</v>
      </c>
      <c r="H297" s="251">
        <v>0.131</v>
      </c>
      <c r="I297" s="252">
        <f>E297*H297</f>
        <v>1.0591350000000002</v>
      </c>
      <c r="J297" s="251"/>
      <c r="K297" s="252">
        <f>E297*J297</f>
        <v>0</v>
      </c>
      <c r="O297" s="244">
        <v>2</v>
      </c>
      <c r="AA297" s="217">
        <v>3</v>
      </c>
      <c r="AB297" s="217">
        <v>1</v>
      </c>
      <c r="AC297" s="217">
        <v>59245267</v>
      </c>
      <c r="AZ297" s="217">
        <v>1</v>
      </c>
      <c r="BA297" s="217">
        <f>IF(AZ297=1,G297,0)</f>
        <v>0</v>
      </c>
      <c r="BB297" s="217">
        <f>IF(AZ297=2,G297,0)</f>
        <v>0</v>
      </c>
      <c r="BC297" s="217">
        <f>IF(AZ297=3,G297,0)</f>
        <v>0</v>
      </c>
      <c r="BD297" s="217">
        <f>IF(AZ297=4,G297,0)</f>
        <v>0</v>
      </c>
      <c r="BE297" s="217">
        <f>IF(AZ297=5,G297,0)</f>
        <v>0</v>
      </c>
      <c r="CA297" s="244">
        <v>3</v>
      </c>
      <c r="CB297" s="244">
        <v>1</v>
      </c>
    </row>
    <row r="298" spans="1:15" ht="12.75">
      <c r="A298" s="253"/>
      <c r="B298" s="257"/>
      <c r="C298" s="320" t="s">
        <v>159</v>
      </c>
      <c r="D298" s="321"/>
      <c r="E298" s="258">
        <v>0</v>
      </c>
      <c r="F298" s="259"/>
      <c r="G298" s="260"/>
      <c r="H298" s="261"/>
      <c r="I298" s="255"/>
      <c r="J298" s="262"/>
      <c r="K298" s="255"/>
      <c r="M298" s="256" t="s">
        <v>159</v>
      </c>
      <c r="O298" s="244"/>
    </row>
    <row r="299" spans="1:15" ht="12.75">
      <c r="A299" s="253"/>
      <c r="B299" s="257"/>
      <c r="C299" s="320" t="s">
        <v>160</v>
      </c>
      <c r="D299" s="321"/>
      <c r="E299" s="258">
        <v>0</v>
      </c>
      <c r="F299" s="259"/>
      <c r="G299" s="260"/>
      <c r="H299" s="261"/>
      <c r="I299" s="255"/>
      <c r="J299" s="262"/>
      <c r="K299" s="255"/>
      <c r="M299" s="256" t="s">
        <v>160</v>
      </c>
      <c r="O299" s="244"/>
    </row>
    <row r="300" spans="1:15" ht="12.75">
      <c r="A300" s="253"/>
      <c r="B300" s="257"/>
      <c r="C300" s="320" t="s">
        <v>361</v>
      </c>
      <c r="D300" s="321"/>
      <c r="E300" s="258">
        <v>2.73</v>
      </c>
      <c r="F300" s="259"/>
      <c r="G300" s="260"/>
      <c r="H300" s="261"/>
      <c r="I300" s="255"/>
      <c r="J300" s="262"/>
      <c r="K300" s="255"/>
      <c r="M300" s="256" t="s">
        <v>361</v>
      </c>
      <c r="O300" s="244"/>
    </row>
    <row r="301" spans="1:15" ht="12.75">
      <c r="A301" s="253"/>
      <c r="B301" s="257"/>
      <c r="C301" s="320" t="s">
        <v>362</v>
      </c>
      <c r="D301" s="321"/>
      <c r="E301" s="258">
        <v>3.57</v>
      </c>
      <c r="F301" s="259"/>
      <c r="G301" s="260"/>
      <c r="H301" s="261"/>
      <c r="I301" s="255"/>
      <c r="J301" s="262"/>
      <c r="K301" s="255"/>
      <c r="M301" s="256" t="s">
        <v>362</v>
      </c>
      <c r="O301" s="244"/>
    </row>
    <row r="302" spans="1:15" ht="12.75">
      <c r="A302" s="253"/>
      <c r="B302" s="257"/>
      <c r="C302" s="320" t="s">
        <v>363</v>
      </c>
      <c r="D302" s="321"/>
      <c r="E302" s="258">
        <v>1.785</v>
      </c>
      <c r="F302" s="259"/>
      <c r="G302" s="260"/>
      <c r="H302" s="261"/>
      <c r="I302" s="255"/>
      <c r="J302" s="262"/>
      <c r="K302" s="255"/>
      <c r="M302" s="256" t="s">
        <v>363</v>
      </c>
      <c r="O302" s="244"/>
    </row>
    <row r="303" spans="1:80" ht="12.75">
      <c r="A303" s="245">
        <v>53</v>
      </c>
      <c r="B303" s="246" t="s">
        <v>364</v>
      </c>
      <c r="C303" s="247" t="s">
        <v>365</v>
      </c>
      <c r="D303" s="248" t="s">
        <v>158</v>
      </c>
      <c r="E303" s="249">
        <v>284.55</v>
      </c>
      <c r="F303" s="249">
        <v>0</v>
      </c>
      <c r="G303" s="250">
        <f>E303*F303</f>
        <v>0</v>
      </c>
      <c r="H303" s="251">
        <v>0.152</v>
      </c>
      <c r="I303" s="252">
        <f>E303*H303</f>
        <v>43.2516</v>
      </c>
      <c r="J303" s="251"/>
      <c r="K303" s="252">
        <f>E303*J303</f>
        <v>0</v>
      </c>
      <c r="O303" s="244">
        <v>2</v>
      </c>
      <c r="AA303" s="217">
        <v>3</v>
      </c>
      <c r="AB303" s="217">
        <v>1</v>
      </c>
      <c r="AC303" s="217">
        <v>59245300</v>
      </c>
      <c r="AZ303" s="217">
        <v>1</v>
      </c>
      <c r="BA303" s="217">
        <f>IF(AZ303=1,G303,0)</f>
        <v>0</v>
      </c>
      <c r="BB303" s="217">
        <f>IF(AZ303=2,G303,0)</f>
        <v>0</v>
      </c>
      <c r="BC303" s="217">
        <f>IF(AZ303=3,G303,0)</f>
        <v>0</v>
      </c>
      <c r="BD303" s="217">
        <f>IF(AZ303=4,G303,0)</f>
        <v>0</v>
      </c>
      <c r="BE303" s="217">
        <f>IF(AZ303=5,G303,0)</f>
        <v>0</v>
      </c>
      <c r="CA303" s="244">
        <v>3</v>
      </c>
      <c r="CB303" s="244">
        <v>1</v>
      </c>
    </row>
    <row r="304" spans="1:15" ht="12.75">
      <c r="A304" s="253"/>
      <c r="B304" s="257"/>
      <c r="C304" s="320" t="s">
        <v>159</v>
      </c>
      <c r="D304" s="321"/>
      <c r="E304" s="258">
        <v>0</v>
      </c>
      <c r="F304" s="259"/>
      <c r="G304" s="260"/>
      <c r="H304" s="261"/>
      <c r="I304" s="255"/>
      <c r="J304" s="262"/>
      <c r="K304" s="255"/>
      <c r="M304" s="256" t="s">
        <v>159</v>
      </c>
      <c r="O304" s="244"/>
    </row>
    <row r="305" spans="1:15" ht="12.75">
      <c r="A305" s="253"/>
      <c r="B305" s="257"/>
      <c r="C305" s="320" t="s">
        <v>160</v>
      </c>
      <c r="D305" s="321"/>
      <c r="E305" s="258">
        <v>0</v>
      </c>
      <c r="F305" s="259"/>
      <c r="G305" s="260"/>
      <c r="H305" s="261"/>
      <c r="I305" s="255"/>
      <c r="J305" s="262"/>
      <c r="K305" s="255"/>
      <c r="M305" s="256" t="s">
        <v>160</v>
      </c>
      <c r="O305" s="244"/>
    </row>
    <row r="306" spans="1:15" ht="12.75">
      <c r="A306" s="253"/>
      <c r="B306" s="257"/>
      <c r="C306" s="320" t="s">
        <v>366</v>
      </c>
      <c r="D306" s="321"/>
      <c r="E306" s="258">
        <v>284.55</v>
      </c>
      <c r="F306" s="259"/>
      <c r="G306" s="260"/>
      <c r="H306" s="261"/>
      <c r="I306" s="255"/>
      <c r="J306" s="262"/>
      <c r="K306" s="255"/>
      <c r="M306" s="256" t="s">
        <v>366</v>
      </c>
      <c r="O306" s="244"/>
    </row>
    <row r="307" spans="1:80" ht="12.75">
      <c r="A307" s="245">
        <v>54</v>
      </c>
      <c r="B307" s="246" t="s">
        <v>367</v>
      </c>
      <c r="C307" s="247" t="s">
        <v>368</v>
      </c>
      <c r="D307" s="248" t="s">
        <v>158</v>
      </c>
      <c r="E307" s="249">
        <v>534.45</v>
      </c>
      <c r="F307" s="249">
        <v>0</v>
      </c>
      <c r="G307" s="250">
        <f>E307*F307</f>
        <v>0</v>
      </c>
      <c r="H307" s="251">
        <v>0.113</v>
      </c>
      <c r="I307" s="252">
        <f>E307*H307</f>
        <v>60.39285000000001</v>
      </c>
      <c r="J307" s="251"/>
      <c r="K307" s="252">
        <f>E307*J307</f>
        <v>0</v>
      </c>
      <c r="O307" s="244">
        <v>2</v>
      </c>
      <c r="AA307" s="217">
        <v>3</v>
      </c>
      <c r="AB307" s="217">
        <v>1</v>
      </c>
      <c r="AC307" s="217">
        <v>59245304</v>
      </c>
      <c r="AZ307" s="217">
        <v>1</v>
      </c>
      <c r="BA307" s="217">
        <f>IF(AZ307=1,G307,0)</f>
        <v>0</v>
      </c>
      <c r="BB307" s="217">
        <f>IF(AZ307=2,G307,0)</f>
        <v>0</v>
      </c>
      <c r="BC307" s="217">
        <f>IF(AZ307=3,G307,0)</f>
        <v>0</v>
      </c>
      <c r="BD307" s="217">
        <f>IF(AZ307=4,G307,0)</f>
        <v>0</v>
      </c>
      <c r="BE307" s="217">
        <f>IF(AZ307=5,G307,0)</f>
        <v>0</v>
      </c>
      <c r="CA307" s="244">
        <v>3</v>
      </c>
      <c r="CB307" s="244">
        <v>1</v>
      </c>
    </row>
    <row r="308" spans="1:15" ht="12.75">
      <c r="A308" s="253"/>
      <c r="B308" s="257"/>
      <c r="C308" s="320" t="s">
        <v>159</v>
      </c>
      <c r="D308" s="321"/>
      <c r="E308" s="258">
        <v>0</v>
      </c>
      <c r="F308" s="259"/>
      <c r="G308" s="260"/>
      <c r="H308" s="261"/>
      <c r="I308" s="255"/>
      <c r="J308" s="262"/>
      <c r="K308" s="255"/>
      <c r="M308" s="256" t="s">
        <v>159</v>
      </c>
      <c r="O308" s="244"/>
    </row>
    <row r="309" spans="1:15" ht="12.75">
      <c r="A309" s="253"/>
      <c r="B309" s="257"/>
      <c r="C309" s="320" t="s">
        <v>160</v>
      </c>
      <c r="D309" s="321"/>
      <c r="E309" s="258">
        <v>0</v>
      </c>
      <c r="F309" s="259"/>
      <c r="G309" s="260"/>
      <c r="H309" s="261"/>
      <c r="I309" s="255"/>
      <c r="J309" s="262"/>
      <c r="K309" s="255"/>
      <c r="M309" s="256" t="s">
        <v>160</v>
      </c>
      <c r="O309" s="244"/>
    </row>
    <row r="310" spans="1:15" ht="12.75">
      <c r="A310" s="253"/>
      <c r="B310" s="257"/>
      <c r="C310" s="320" t="s">
        <v>369</v>
      </c>
      <c r="D310" s="321"/>
      <c r="E310" s="258">
        <v>22.05</v>
      </c>
      <c r="F310" s="259"/>
      <c r="G310" s="260"/>
      <c r="H310" s="261"/>
      <c r="I310" s="255"/>
      <c r="J310" s="262"/>
      <c r="K310" s="255"/>
      <c r="M310" s="256" t="s">
        <v>369</v>
      </c>
      <c r="O310" s="244"/>
    </row>
    <row r="311" spans="1:15" ht="12.75">
      <c r="A311" s="253"/>
      <c r="B311" s="257"/>
      <c r="C311" s="320" t="s">
        <v>370</v>
      </c>
      <c r="D311" s="321"/>
      <c r="E311" s="258">
        <v>35.7</v>
      </c>
      <c r="F311" s="259"/>
      <c r="G311" s="260"/>
      <c r="H311" s="261"/>
      <c r="I311" s="255"/>
      <c r="J311" s="262"/>
      <c r="K311" s="255"/>
      <c r="M311" s="256" t="s">
        <v>370</v>
      </c>
      <c r="O311" s="244"/>
    </row>
    <row r="312" spans="1:15" ht="12.75">
      <c r="A312" s="253"/>
      <c r="B312" s="257"/>
      <c r="C312" s="320" t="s">
        <v>371</v>
      </c>
      <c r="D312" s="321"/>
      <c r="E312" s="258">
        <v>476.7</v>
      </c>
      <c r="F312" s="259"/>
      <c r="G312" s="260"/>
      <c r="H312" s="261"/>
      <c r="I312" s="255"/>
      <c r="J312" s="262"/>
      <c r="K312" s="255"/>
      <c r="M312" s="256" t="s">
        <v>371</v>
      </c>
      <c r="O312" s="244"/>
    </row>
    <row r="313" spans="1:57" ht="12.75">
      <c r="A313" s="263"/>
      <c r="B313" s="264" t="s">
        <v>89</v>
      </c>
      <c r="C313" s="265" t="s">
        <v>313</v>
      </c>
      <c r="D313" s="266"/>
      <c r="E313" s="267"/>
      <c r="F313" s="268"/>
      <c r="G313" s="269">
        <f>SUM(G200:G312)</f>
        <v>0</v>
      </c>
      <c r="H313" s="270"/>
      <c r="I313" s="271">
        <f>SUM(I200:I312)</f>
        <v>3443.8857898</v>
      </c>
      <c r="J313" s="270"/>
      <c r="K313" s="271">
        <f>SUM(K200:K312)</f>
        <v>0</v>
      </c>
      <c r="O313" s="244">
        <v>4</v>
      </c>
      <c r="BA313" s="272">
        <f>SUM(BA200:BA312)</f>
        <v>0</v>
      </c>
      <c r="BB313" s="272">
        <f>SUM(BB200:BB312)</f>
        <v>0</v>
      </c>
      <c r="BC313" s="272">
        <f>SUM(BC200:BC312)</f>
        <v>0</v>
      </c>
      <c r="BD313" s="272">
        <f>SUM(BD200:BD312)</f>
        <v>0</v>
      </c>
      <c r="BE313" s="272">
        <f>SUM(BE200:BE312)</f>
        <v>0</v>
      </c>
    </row>
    <row r="314" spans="1:15" ht="12.75">
      <c r="A314" s="234" t="s">
        <v>85</v>
      </c>
      <c r="B314" s="235" t="s">
        <v>372</v>
      </c>
      <c r="C314" s="236" t="s">
        <v>373</v>
      </c>
      <c r="D314" s="237"/>
      <c r="E314" s="238"/>
      <c r="F314" s="238"/>
      <c r="G314" s="239"/>
      <c r="H314" s="240"/>
      <c r="I314" s="241"/>
      <c r="J314" s="242"/>
      <c r="K314" s="243"/>
      <c r="O314" s="244">
        <v>1</v>
      </c>
    </row>
    <row r="315" spans="1:80" ht="12.75">
      <c r="A315" s="245">
        <v>55</v>
      </c>
      <c r="B315" s="246" t="s">
        <v>375</v>
      </c>
      <c r="C315" s="247" t="s">
        <v>376</v>
      </c>
      <c r="D315" s="248" t="s">
        <v>258</v>
      </c>
      <c r="E315" s="249">
        <v>17</v>
      </c>
      <c r="F315" s="249">
        <v>0</v>
      </c>
      <c r="G315" s="250">
        <f>E315*F315</f>
        <v>0</v>
      </c>
      <c r="H315" s="251">
        <v>0.43382</v>
      </c>
      <c r="I315" s="252">
        <f>E315*H315</f>
        <v>7.37494</v>
      </c>
      <c r="J315" s="251">
        <v>0</v>
      </c>
      <c r="K315" s="252">
        <f>E315*J315</f>
        <v>0</v>
      </c>
      <c r="O315" s="244">
        <v>2</v>
      </c>
      <c r="AA315" s="217">
        <v>1</v>
      </c>
      <c r="AB315" s="217">
        <v>1</v>
      </c>
      <c r="AC315" s="217">
        <v>1</v>
      </c>
      <c r="AZ315" s="217">
        <v>1</v>
      </c>
      <c r="BA315" s="217">
        <f>IF(AZ315=1,G315,0)</f>
        <v>0</v>
      </c>
      <c r="BB315" s="217">
        <f>IF(AZ315=2,G315,0)</f>
        <v>0</v>
      </c>
      <c r="BC315" s="217">
        <f>IF(AZ315=3,G315,0)</f>
        <v>0</v>
      </c>
      <c r="BD315" s="217">
        <f>IF(AZ315=4,G315,0)</f>
        <v>0</v>
      </c>
      <c r="BE315" s="217">
        <f>IF(AZ315=5,G315,0)</f>
        <v>0</v>
      </c>
      <c r="CA315" s="244">
        <v>1</v>
      </c>
      <c r="CB315" s="244">
        <v>1</v>
      </c>
    </row>
    <row r="316" spans="1:15" ht="12.75">
      <c r="A316" s="253"/>
      <c r="B316" s="254"/>
      <c r="C316" s="312" t="s">
        <v>377</v>
      </c>
      <c r="D316" s="313"/>
      <c r="E316" s="313"/>
      <c r="F316" s="313"/>
      <c r="G316" s="314"/>
      <c r="I316" s="255"/>
      <c r="K316" s="255"/>
      <c r="L316" s="256" t="s">
        <v>377</v>
      </c>
      <c r="O316" s="244">
        <v>3</v>
      </c>
    </row>
    <row r="317" spans="1:15" ht="12.75">
      <c r="A317" s="253"/>
      <c r="B317" s="257"/>
      <c r="C317" s="320" t="s">
        <v>223</v>
      </c>
      <c r="D317" s="321"/>
      <c r="E317" s="258">
        <v>0</v>
      </c>
      <c r="F317" s="259"/>
      <c r="G317" s="260"/>
      <c r="H317" s="261"/>
      <c r="I317" s="255"/>
      <c r="J317" s="262"/>
      <c r="K317" s="255"/>
      <c r="M317" s="256" t="s">
        <v>223</v>
      </c>
      <c r="O317" s="244"/>
    </row>
    <row r="318" spans="1:15" ht="12.75">
      <c r="A318" s="253"/>
      <c r="B318" s="257"/>
      <c r="C318" s="320" t="s">
        <v>160</v>
      </c>
      <c r="D318" s="321"/>
      <c r="E318" s="258">
        <v>0</v>
      </c>
      <c r="F318" s="259"/>
      <c r="G318" s="260"/>
      <c r="H318" s="261"/>
      <c r="I318" s="255"/>
      <c r="J318" s="262"/>
      <c r="K318" s="255"/>
      <c r="M318" s="256" t="s">
        <v>160</v>
      </c>
      <c r="O318" s="244"/>
    </row>
    <row r="319" spans="1:15" ht="12.75">
      <c r="A319" s="253"/>
      <c r="B319" s="257"/>
      <c r="C319" s="320" t="s">
        <v>378</v>
      </c>
      <c r="D319" s="321"/>
      <c r="E319" s="258">
        <v>7</v>
      </c>
      <c r="F319" s="259"/>
      <c r="G319" s="260"/>
      <c r="H319" s="261"/>
      <c r="I319" s="255"/>
      <c r="J319" s="262"/>
      <c r="K319" s="255"/>
      <c r="M319" s="256" t="s">
        <v>378</v>
      </c>
      <c r="O319" s="244"/>
    </row>
    <row r="320" spans="1:15" ht="12.75">
      <c r="A320" s="253"/>
      <c r="B320" s="257"/>
      <c r="C320" s="320" t="s">
        <v>379</v>
      </c>
      <c r="D320" s="321"/>
      <c r="E320" s="258">
        <v>8</v>
      </c>
      <c r="F320" s="259"/>
      <c r="G320" s="260"/>
      <c r="H320" s="261"/>
      <c r="I320" s="255"/>
      <c r="J320" s="262"/>
      <c r="K320" s="255"/>
      <c r="M320" s="256" t="s">
        <v>379</v>
      </c>
      <c r="O320" s="244"/>
    </row>
    <row r="321" spans="1:15" ht="12.75">
      <c r="A321" s="253"/>
      <c r="B321" s="257"/>
      <c r="C321" s="320" t="s">
        <v>380</v>
      </c>
      <c r="D321" s="321"/>
      <c r="E321" s="258">
        <v>2</v>
      </c>
      <c r="F321" s="259"/>
      <c r="G321" s="260"/>
      <c r="H321" s="261"/>
      <c r="I321" s="255"/>
      <c r="J321" s="262"/>
      <c r="K321" s="255"/>
      <c r="M321" s="256" t="s">
        <v>380</v>
      </c>
      <c r="O321" s="244"/>
    </row>
    <row r="322" spans="1:80" ht="12.75">
      <c r="A322" s="245">
        <v>56</v>
      </c>
      <c r="B322" s="246" t="s">
        <v>381</v>
      </c>
      <c r="C322" s="247" t="s">
        <v>382</v>
      </c>
      <c r="D322" s="248" t="s">
        <v>258</v>
      </c>
      <c r="E322" s="249">
        <v>8</v>
      </c>
      <c r="F322" s="249">
        <v>0</v>
      </c>
      <c r="G322" s="250">
        <f>E322*F322</f>
        <v>0</v>
      </c>
      <c r="H322" s="251">
        <v>0.43094</v>
      </c>
      <c r="I322" s="252">
        <f>E322*H322</f>
        <v>3.44752</v>
      </c>
      <c r="J322" s="251">
        <v>0</v>
      </c>
      <c r="K322" s="252">
        <f>E322*J322</f>
        <v>0</v>
      </c>
      <c r="O322" s="244">
        <v>2</v>
      </c>
      <c r="AA322" s="217">
        <v>1</v>
      </c>
      <c r="AB322" s="217">
        <v>1</v>
      </c>
      <c r="AC322" s="217">
        <v>1</v>
      </c>
      <c r="AZ322" s="217">
        <v>1</v>
      </c>
      <c r="BA322" s="217">
        <f>IF(AZ322=1,G322,0)</f>
        <v>0</v>
      </c>
      <c r="BB322" s="217">
        <f>IF(AZ322=2,G322,0)</f>
        <v>0</v>
      </c>
      <c r="BC322" s="217">
        <f>IF(AZ322=3,G322,0)</f>
        <v>0</v>
      </c>
      <c r="BD322" s="217">
        <f>IF(AZ322=4,G322,0)</f>
        <v>0</v>
      </c>
      <c r="BE322" s="217">
        <f>IF(AZ322=5,G322,0)</f>
        <v>0</v>
      </c>
      <c r="CA322" s="244">
        <v>1</v>
      </c>
      <c r="CB322" s="244">
        <v>1</v>
      </c>
    </row>
    <row r="323" spans="1:15" ht="12.75">
      <c r="A323" s="253"/>
      <c r="B323" s="257"/>
      <c r="C323" s="320" t="s">
        <v>223</v>
      </c>
      <c r="D323" s="321"/>
      <c r="E323" s="258">
        <v>0</v>
      </c>
      <c r="F323" s="259"/>
      <c r="G323" s="260"/>
      <c r="H323" s="261"/>
      <c r="I323" s="255"/>
      <c r="J323" s="262"/>
      <c r="K323" s="255"/>
      <c r="M323" s="256" t="s">
        <v>223</v>
      </c>
      <c r="O323" s="244"/>
    </row>
    <row r="324" spans="1:15" ht="12.75">
      <c r="A324" s="253"/>
      <c r="B324" s="257"/>
      <c r="C324" s="320" t="s">
        <v>383</v>
      </c>
      <c r="D324" s="321"/>
      <c r="E324" s="258">
        <v>8</v>
      </c>
      <c r="F324" s="259"/>
      <c r="G324" s="260"/>
      <c r="H324" s="261"/>
      <c r="I324" s="255"/>
      <c r="J324" s="262"/>
      <c r="K324" s="255"/>
      <c r="M324" s="256" t="s">
        <v>383</v>
      </c>
      <c r="O324" s="244"/>
    </row>
    <row r="325" spans="1:80" ht="12.75">
      <c r="A325" s="245">
        <v>57</v>
      </c>
      <c r="B325" s="246" t="s">
        <v>384</v>
      </c>
      <c r="C325" s="247" t="s">
        <v>385</v>
      </c>
      <c r="D325" s="248" t="s">
        <v>258</v>
      </c>
      <c r="E325" s="249">
        <v>10</v>
      </c>
      <c r="F325" s="249">
        <v>0</v>
      </c>
      <c r="G325" s="250">
        <f>E325*F325</f>
        <v>0</v>
      </c>
      <c r="H325" s="251">
        <v>0.3159</v>
      </c>
      <c r="I325" s="252">
        <f>E325*H325</f>
        <v>3.1590000000000003</v>
      </c>
      <c r="J325" s="251">
        <v>0</v>
      </c>
      <c r="K325" s="252">
        <f>E325*J325</f>
        <v>0</v>
      </c>
      <c r="O325" s="244">
        <v>2</v>
      </c>
      <c r="AA325" s="217">
        <v>1</v>
      </c>
      <c r="AB325" s="217">
        <v>1</v>
      </c>
      <c r="AC325" s="217">
        <v>1</v>
      </c>
      <c r="AZ325" s="217">
        <v>1</v>
      </c>
      <c r="BA325" s="217">
        <f>IF(AZ325=1,G325,0)</f>
        <v>0</v>
      </c>
      <c r="BB325" s="217">
        <f>IF(AZ325=2,G325,0)</f>
        <v>0</v>
      </c>
      <c r="BC325" s="217">
        <f>IF(AZ325=3,G325,0)</f>
        <v>0</v>
      </c>
      <c r="BD325" s="217">
        <f>IF(AZ325=4,G325,0)</f>
        <v>0</v>
      </c>
      <c r="BE325" s="217">
        <f>IF(AZ325=5,G325,0)</f>
        <v>0</v>
      </c>
      <c r="CA325" s="244">
        <v>1</v>
      </c>
      <c r="CB325" s="244">
        <v>1</v>
      </c>
    </row>
    <row r="326" spans="1:80" ht="12.75">
      <c r="A326" s="245">
        <v>58</v>
      </c>
      <c r="B326" s="246" t="s">
        <v>386</v>
      </c>
      <c r="C326" s="247" t="s">
        <v>387</v>
      </c>
      <c r="D326" s="248" t="s">
        <v>197</v>
      </c>
      <c r="E326" s="249">
        <v>50</v>
      </c>
      <c r="F326" s="249">
        <v>0</v>
      </c>
      <c r="G326" s="250">
        <f>E326*F326</f>
        <v>0</v>
      </c>
      <c r="H326" s="251">
        <v>0.83008</v>
      </c>
      <c r="I326" s="252">
        <f>E326*H326</f>
        <v>41.504000000000005</v>
      </c>
      <c r="J326" s="251">
        <v>0</v>
      </c>
      <c r="K326" s="252">
        <f>E326*J326</f>
        <v>0</v>
      </c>
      <c r="O326" s="244">
        <v>2</v>
      </c>
      <c r="AA326" s="217">
        <v>2</v>
      </c>
      <c r="AB326" s="217">
        <v>0</v>
      </c>
      <c r="AC326" s="217">
        <v>0</v>
      </c>
      <c r="AZ326" s="217">
        <v>1</v>
      </c>
      <c r="BA326" s="217">
        <f>IF(AZ326=1,G326,0)</f>
        <v>0</v>
      </c>
      <c r="BB326" s="217">
        <f>IF(AZ326=2,G326,0)</f>
        <v>0</v>
      </c>
      <c r="BC326" s="217">
        <f>IF(AZ326=3,G326,0)</f>
        <v>0</v>
      </c>
      <c r="BD326" s="217">
        <f>IF(AZ326=4,G326,0)</f>
        <v>0</v>
      </c>
      <c r="BE326" s="217">
        <f>IF(AZ326=5,G326,0)</f>
        <v>0</v>
      </c>
      <c r="CA326" s="244">
        <v>2</v>
      </c>
      <c r="CB326" s="244">
        <v>0</v>
      </c>
    </row>
    <row r="327" spans="1:15" ht="12.75">
      <c r="A327" s="253"/>
      <c r="B327" s="254"/>
      <c r="C327" s="312" t="s">
        <v>388</v>
      </c>
      <c r="D327" s="313"/>
      <c r="E327" s="313"/>
      <c r="F327" s="313"/>
      <c r="G327" s="314"/>
      <c r="I327" s="255"/>
      <c r="K327" s="255"/>
      <c r="L327" s="256" t="s">
        <v>388</v>
      </c>
      <c r="O327" s="244">
        <v>3</v>
      </c>
    </row>
    <row r="328" spans="1:15" ht="12.75">
      <c r="A328" s="253"/>
      <c r="B328" s="257"/>
      <c r="C328" s="320" t="s">
        <v>223</v>
      </c>
      <c r="D328" s="321"/>
      <c r="E328" s="258">
        <v>0</v>
      </c>
      <c r="F328" s="259"/>
      <c r="G328" s="260"/>
      <c r="H328" s="261"/>
      <c r="I328" s="255"/>
      <c r="J328" s="262"/>
      <c r="K328" s="255"/>
      <c r="M328" s="256" t="s">
        <v>223</v>
      </c>
      <c r="O328" s="244"/>
    </row>
    <row r="329" spans="1:15" ht="12.75">
      <c r="A329" s="253"/>
      <c r="B329" s="257"/>
      <c r="C329" s="320" t="s">
        <v>160</v>
      </c>
      <c r="D329" s="321"/>
      <c r="E329" s="258">
        <v>0</v>
      </c>
      <c r="F329" s="259"/>
      <c r="G329" s="260"/>
      <c r="H329" s="261"/>
      <c r="I329" s="255"/>
      <c r="J329" s="262"/>
      <c r="K329" s="255"/>
      <c r="M329" s="256" t="s">
        <v>160</v>
      </c>
      <c r="O329" s="244"/>
    </row>
    <row r="330" spans="1:15" ht="12.75">
      <c r="A330" s="253"/>
      <c r="B330" s="257"/>
      <c r="C330" s="320" t="s">
        <v>389</v>
      </c>
      <c r="D330" s="321"/>
      <c r="E330" s="258">
        <v>23</v>
      </c>
      <c r="F330" s="259"/>
      <c r="G330" s="260"/>
      <c r="H330" s="261"/>
      <c r="I330" s="255"/>
      <c r="J330" s="262"/>
      <c r="K330" s="255"/>
      <c r="M330" s="256" t="s">
        <v>389</v>
      </c>
      <c r="O330" s="244"/>
    </row>
    <row r="331" spans="1:15" ht="12.75">
      <c r="A331" s="253"/>
      <c r="B331" s="257"/>
      <c r="C331" s="320" t="s">
        <v>390</v>
      </c>
      <c r="D331" s="321"/>
      <c r="E331" s="258">
        <v>20</v>
      </c>
      <c r="F331" s="259"/>
      <c r="G331" s="260"/>
      <c r="H331" s="261"/>
      <c r="I331" s="255"/>
      <c r="J331" s="262"/>
      <c r="K331" s="255"/>
      <c r="M331" s="256" t="s">
        <v>390</v>
      </c>
      <c r="O331" s="244"/>
    </row>
    <row r="332" spans="1:15" ht="12.75">
      <c r="A332" s="253"/>
      <c r="B332" s="257"/>
      <c r="C332" s="320" t="s">
        <v>391</v>
      </c>
      <c r="D332" s="321"/>
      <c r="E332" s="258">
        <v>7</v>
      </c>
      <c r="F332" s="259"/>
      <c r="G332" s="260"/>
      <c r="H332" s="261"/>
      <c r="I332" s="255"/>
      <c r="J332" s="262"/>
      <c r="K332" s="255"/>
      <c r="M332" s="256" t="s">
        <v>391</v>
      </c>
      <c r="O332" s="244"/>
    </row>
    <row r="333" spans="1:80" ht="12.75">
      <c r="A333" s="245">
        <v>59</v>
      </c>
      <c r="B333" s="246" t="s">
        <v>392</v>
      </c>
      <c r="C333" s="247" t="s">
        <v>393</v>
      </c>
      <c r="D333" s="248" t="s">
        <v>258</v>
      </c>
      <c r="E333" s="249">
        <v>17</v>
      </c>
      <c r="F333" s="249">
        <v>0</v>
      </c>
      <c r="G333" s="250">
        <f>E333*F333</f>
        <v>0</v>
      </c>
      <c r="H333" s="251">
        <v>4.77</v>
      </c>
      <c r="I333" s="252">
        <f>E333*H333</f>
        <v>81.08999999999999</v>
      </c>
      <c r="J333" s="251">
        <v>0</v>
      </c>
      <c r="K333" s="252">
        <f>E333*J333</f>
        <v>0</v>
      </c>
      <c r="O333" s="244">
        <v>2</v>
      </c>
      <c r="AA333" s="217">
        <v>2</v>
      </c>
      <c r="AB333" s="217">
        <v>0</v>
      </c>
      <c r="AC333" s="217">
        <v>0</v>
      </c>
      <c r="AZ333" s="217">
        <v>1</v>
      </c>
      <c r="BA333" s="217">
        <f>IF(AZ333=1,G333,0)</f>
        <v>0</v>
      </c>
      <c r="BB333" s="217">
        <f>IF(AZ333=2,G333,0)</f>
        <v>0</v>
      </c>
      <c r="BC333" s="217">
        <f>IF(AZ333=3,G333,0)</f>
        <v>0</v>
      </c>
      <c r="BD333" s="217">
        <f>IF(AZ333=4,G333,0)</f>
        <v>0</v>
      </c>
      <c r="BE333" s="217">
        <f>IF(AZ333=5,G333,0)</f>
        <v>0</v>
      </c>
      <c r="CA333" s="244">
        <v>2</v>
      </c>
      <c r="CB333" s="244">
        <v>0</v>
      </c>
    </row>
    <row r="334" spans="1:15" ht="12.75">
      <c r="A334" s="253"/>
      <c r="B334" s="254"/>
      <c r="C334" s="312" t="s">
        <v>394</v>
      </c>
      <c r="D334" s="313"/>
      <c r="E334" s="313"/>
      <c r="F334" s="313"/>
      <c r="G334" s="314"/>
      <c r="I334" s="255"/>
      <c r="K334" s="255"/>
      <c r="L334" s="256" t="s">
        <v>394</v>
      </c>
      <c r="O334" s="244">
        <v>3</v>
      </c>
    </row>
    <row r="335" spans="1:15" ht="12.75">
      <c r="A335" s="253"/>
      <c r="B335" s="257"/>
      <c r="C335" s="320" t="s">
        <v>223</v>
      </c>
      <c r="D335" s="321"/>
      <c r="E335" s="258">
        <v>0</v>
      </c>
      <c r="F335" s="259"/>
      <c r="G335" s="260"/>
      <c r="H335" s="261"/>
      <c r="I335" s="255"/>
      <c r="J335" s="262"/>
      <c r="K335" s="255"/>
      <c r="M335" s="256" t="s">
        <v>223</v>
      </c>
      <c r="O335" s="244"/>
    </row>
    <row r="336" spans="1:15" ht="12.75">
      <c r="A336" s="253"/>
      <c r="B336" s="257"/>
      <c r="C336" s="320" t="s">
        <v>160</v>
      </c>
      <c r="D336" s="321"/>
      <c r="E336" s="258">
        <v>0</v>
      </c>
      <c r="F336" s="259"/>
      <c r="G336" s="260"/>
      <c r="H336" s="261"/>
      <c r="I336" s="255"/>
      <c r="J336" s="262"/>
      <c r="K336" s="255"/>
      <c r="M336" s="256" t="s">
        <v>160</v>
      </c>
      <c r="O336" s="244"/>
    </row>
    <row r="337" spans="1:15" ht="12.75">
      <c r="A337" s="253"/>
      <c r="B337" s="257"/>
      <c r="C337" s="320" t="s">
        <v>378</v>
      </c>
      <c r="D337" s="321"/>
      <c r="E337" s="258">
        <v>7</v>
      </c>
      <c r="F337" s="259"/>
      <c r="G337" s="260"/>
      <c r="H337" s="261"/>
      <c r="I337" s="255"/>
      <c r="J337" s="262"/>
      <c r="K337" s="255"/>
      <c r="M337" s="256" t="s">
        <v>378</v>
      </c>
      <c r="O337" s="244"/>
    </row>
    <row r="338" spans="1:15" ht="12.75">
      <c r="A338" s="253"/>
      <c r="B338" s="257"/>
      <c r="C338" s="320" t="s">
        <v>379</v>
      </c>
      <c r="D338" s="321"/>
      <c r="E338" s="258">
        <v>8</v>
      </c>
      <c r="F338" s="259"/>
      <c r="G338" s="260"/>
      <c r="H338" s="261"/>
      <c r="I338" s="255"/>
      <c r="J338" s="262"/>
      <c r="K338" s="255"/>
      <c r="M338" s="256" t="s">
        <v>379</v>
      </c>
      <c r="O338" s="244"/>
    </row>
    <row r="339" spans="1:15" ht="12.75">
      <c r="A339" s="253"/>
      <c r="B339" s="257"/>
      <c r="C339" s="320" t="s">
        <v>380</v>
      </c>
      <c r="D339" s="321"/>
      <c r="E339" s="258">
        <v>2</v>
      </c>
      <c r="F339" s="259"/>
      <c r="G339" s="260"/>
      <c r="H339" s="261"/>
      <c r="I339" s="255"/>
      <c r="J339" s="262"/>
      <c r="K339" s="255"/>
      <c r="M339" s="256" t="s">
        <v>380</v>
      </c>
      <c r="O339" s="244"/>
    </row>
    <row r="340" spans="1:57" ht="12.75">
      <c r="A340" s="263"/>
      <c r="B340" s="264" t="s">
        <v>89</v>
      </c>
      <c r="C340" s="265" t="s">
        <v>374</v>
      </c>
      <c r="D340" s="266"/>
      <c r="E340" s="267"/>
      <c r="F340" s="268"/>
      <c r="G340" s="269">
        <f>SUM(G314:G339)</f>
        <v>0</v>
      </c>
      <c r="H340" s="270"/>
      <c r="I340" s="271">
        <f>SUM(I314:I339)</f>
        <v>136.57546</v>
      </c>
      <c r="J340" s="270"/>
      <c r="K340" s="271">
        <f>SUM(K314:K339)</f>
        <v>0</v>
      </c>
      <c r="O340" s="244">
        <v>4</v>
      </c>
      <c r="BA340" s="272">
        <f>SUM(BA314:BA339)</f>
        <v>0</v>
      </c>
      <c r="BB340" s="272">
        <f>SUM(BB314:BB339)</f>
        <v>0</v>
      </c>
      <c r="BC340" s="272">
        <f>SUM(BC314:BC339)</f>
        <v>0</v>
      </c>
      <c r="BD340" s="272">
        <f>SUM(BD314:BD339)</f>
        <v>0</v>
      </c>
      <c r="BE340" s="272">
        <f>SUM(BE314:BE339)</f>
        <v>0</v>
      </c>
    </row>
    <row r="341" spans="1:15" ht="12.75">
      <c r="A341" s="234" t="s">
        <v>85</v>
      </c>
      <c r="B341" s="235" t="s">
        <v>395</v>
      </c>
      <c r="C341" s="236" t="s">
        <v>396</v>
      </c>
      <c r="D341" s="237"/>
      <c r="E341" s="238"/>
      <c r="F341" s="238"/>
      <c r="G341" s="239"/>
      <c r="H341" s="240"/>
      <c r="I341" s="241"/>
      <c r="J341" s="242"/>
      <c r="K341" s="243"/>
      <c r="O341" s="244">
        <v>1</v>
      </c>
    </row>
    <row r="342" spans="1:80" ht="12.75">
      <c r="A342" s="245">
        <v>60</v>
      </c>
      <c r="B342" s="246" t="s">
        <v>398</v>
      </c>
      <c r="C342" s="247" t="s">
        <v>399</v>
      </c>
      <c r="D342" s="248" t="s">
        <v>197</v>
      </c>
      <c r="E342" s="249">
        <v>1073</v>
      </c>
      <c r="F342" s="249">
        <v>0</v>
      </c>
      <c r="G342" s="250">
        <f>E342*F342</f>
        <v>0</v>
      </c>
      <c r="H342" s="251">
        <v>0.14874</v>
      </c>
      <c r="I342" s="252">
        <f>E342*H342</f>
        <v>159.59802000000002</v>
      </c>
      <c r="J342" s="251">
        <v>0</v>
      </c>
      <c r="K342" s="252">
        <f>E342*J342</f>
        <v>0</v>
      </c>
      <c r="O342" s="244">
        <v>2</v>
      </c>
      <c r="AA342" s="217">
        <v>1</v>
      </c>
      <c r="AB342" s="217">
        <v>1</v>
      </c>
      <c r="AC342" s="217">
        <v>1</v>
      </c>
      <c r="AZ342" s="217">
        <v>1</v>
      </c>
      <c r="BA342" s="217">
        <f>IF(AZ342=1,G342,0)</f>
        <v>0</v>
      </c>
      <c r="BB342" s="217">
        <f>IF(AZ342=2,G342,0)</f>
        <v>0</v>
      </c>
      <c r="BC342" s="217">
        <f>IF(AZ342=3,G342,0)</f>
        <v>0</v>
      </c>
      <c r="BD342" s="217">
        <f>IF(AZ342=4,G342,0)</f>
        <v>0</v>
      </c>
      <c r="BE342" s="217">
        <f>IF(AZ342=5,G342,0)</f>
        <v>0</v>
      </c>
      <c r="CA342" s="244">
        <v>1</v>
      </c>
      <c r="CB342" s="244">
        <v>1</v>
      </c>
    </row>
    <row r="343" spans="1:15" ht="12.75">
      <c r="A343" s="253"/>
      <c r="B343" s="257"/>
      <c r="C343" s="320" t="s">
        <v>159</v>
      </c>
      <c r="D343" s="321"/>
      <c r="E343" s="258">
        <v>0</v>
      </c>
      <c r="F343" s="259"/>
      <c r="G343" s="260"/>
      <c r="H343" s="261"/>
      <c r="I343" s="255"/>
      <c r="J343" s="262"/>
      <c r="K343" s="255"/>
      <c r="M343" s="256" t="s">
        <v>159</v>
      </c>
      <c r="O343" s="244"/>
    </row>
    <row r="344" spans="1:15" ht="12.75">
      <c r="A344" s="253"/>
      <c r="B344" s="257"/>
      <c r="C344" s="320" t="s">
        <v>160</v>
      </c>
      <c r="D344" s="321"/>
      <c r="E344" s="258">
        <v>0</v>
      </c>
      <c r="F344" s="259"/>
      <c r="G344" s="260"/>
      <c r="H344" s="261"/>
      <c r="I344" s="255"/>
      <c r="J344" s="262"/>
      <c r="K344" s="255"/>
      <c r="M344" s="256" t="s">
        <v>160</v>
      </c>
      <c r="O344" s="244"/>
    </row>
    <row r="345" spans="1:15" ht="12.75">
      <c r="A345" s="253"/>
      <c r="B345" s="257"/>
      <c r="C345" s="320" t="s">
        <v>173</v>
      </c>
      <c r="D345" s="321"/>
      <c r="E345" s="258">
        <v>0</v>
      </c>
      <c r="F345" s="259"/>
      <c r="G345" s="260"/>
      <c r="H345" s="261"/>
      <c r="I345" s="255"/>
      <c r="J345" s="262"/>
      <c r="K345" s="255"/>
      <c r="M345" s="256" t="s">
        <v>173</v>
      </c>
      <c r="O345" s="244"/>
    </row>
    <row r="346" spans="1:15" ht="12.75">
      <c r="A346" s="253"/>
      <c r="B346" s="257"/>
      <c r="C346" s="320" t="s">
        <v>175</v>
      </c>
      <c r="D346" s="321"/>
      <c r="E346" s="258">
        <v>0</v>
      </c>
      <c r="F346" s="259"/>
      <c r="G346" s="260"/>
      <c r="H346" s="261"/>
      <c r="I346" s="255"/>
      <c r="J346" s="262"/>
      <c r="K346" s="255"/>
      <c r="M346" s="256" t="s">
        <v>175</v>
      </c>
      <c r="O346" s="244"/>
    </row>
    <row r="347" spans="1:15" ht="12.75">
      <c r="A347" s="253"/>
      <c r="B347" s="257"/>
      <c r="C347" s="320" t="s">
        <v>183</v>
      </c>
      <c r="D347" s="321"/>
      <c r="E347" s="258">
        <v>0</v>
      </c>
      <c r="F347" s="259"/>
      <c r="G347" s="260"/>
      <c r="H347" s="261"/>
      <c r="I347" s="255"/>
      <c r="J347" s="262"/>
      <c r="K347" s="255"/>
      <c r="M347" s="256" t="s">
        <v>183</v>
      </c>
      <c r="O347" s="244"/>
    </row>
    <row r="348" spans="1:15" ht="12.75">
      <c r="A348" s="253"/>
      <c r="B348" s="257"/>
      <c r="C348" s="320" t="s">
        <v>179</v>
      </c>
      <c r="D348" s="321"/>
      <c r="E348" s="258">
        <v>0</v>
      </c>
      <c r="F348" s="259"/>
      <c r="G348" s="260"/>
      <c r="H348" s="261"/>
      <c r="I348" s="255"/>
      <c r="J348" s="262"/>
      <c r="K348" s="255"/>
      <c r="M348" s="256" t="s">
        <v>179</v>
      </c>
      <c r="O348" s="244"/>
    </row>
    <row r="349" spans="1:15" ht="12.75">
      <c r="A349" s="253"/>
      <c r="B349" s="257"/>
      <c r="C349" s="320" t="s">
        <v>400</v>
      </c>
      <c r="D349" s="321"/>
      <c r="E349" s="258">
        <v>420</v>
      </c>
      <c r="F349" s="259"/>
      <c r="G349" s="260"/>
      <c r="H349" s="261"/>
      <c r="I349" s="255"/>
      <c r="J349" s="262"/>
      <c r="K349" s="255"/>
      <c r="M349" s="256" t="s">
        <v>400</v>
      </c>
      <c r="O349" s="244"/>
    </row>
    <row r="350" spans="1:15" ht="12.75">
      <c r="A350" s="253"/>
      <c r="B350" s="257"/>
      <c r="C350" s="320" t="s">
        <v>401</v>
      </c>
      <c r="D350" s="321"/>
      <c r="E350" s="258">
        <v>102</v>
      </c>
      <c r="F350" s="259"/>
      <c r="G350" s="260"/>
      <c r="H350" s="261"/>
      <c r="I350" s="255"/>
      <c r="J350" s="262"/>
      <c r="K350" s="255"/>
      <c r="M350" s="256" t="s">
        <v>401</v>
      </c>
      <c r="O350" s="244"/>
    </row>
    <row r="351" spans="1:15" ht="12.75">
      <c r="A351" s="253"/>
      <c r="B351" s="257"/>
      <c r="C351" s="320" t="s">
        <v>402</v>
      </c>
      <c r="D351" s="321"/>
      <c r="E351" s="258">
        <v>106</v>
      </c>
      <c r="F351" s="259"/>
      <c r="G351" s="260"/>
      <c r="H351" s="261"/>
      <c r="I351" s="255"/>
      <c r="J351" s="262"/>
      <c r="K351" s="255"/>
      <c r="M351" s="256" t="s">
        <v>402</v>
      </c>
      <c r="O351" s="244"/>
    </row>
    <row r="352" spans="1:15" ht="12.75">
      <c r="A352" s="253"/>
      <c r="B352" s="257"/>
      <c r="C352" s="320" t="s">
        <v>403</v>
      </c>
      <c r="D352" s="321"/>
      <c r="E352" s="258">
        <v>445</v>
      </c>
      <c r="F352" s="259"/>
      <c r="G352" s="260"/>
      <c r="H352" s="261"/>
      <c r="I352" s="255"/>
      <c r="J352" s="262"/>
      <c r="K352" s="255"/>
      <c r="M352" s="256" t="s">
        <v>403</v>
      </c>
      <c r="O352" s="244"/>
    </row>
    <row r="353" spans="1:80" ht="12.75">
      <c r="A353" s="245">
        <v>61</v>
      </c>
      <c r="B353" s="246" t="s">
        <v>404</v>
      </c>
      <c r="C353" s="247" t="s">
        <v>405</v>
      </c>
      <c r="D353" s="248" t="s">
        <v>197</v>
      </c>
      <c r="E353" s="249">
        <v>57.8875</v>
      </c>
      <c r="F353" s="249">
        <v>0</v>
      </c>
      <c r="G353" s="250">
        <f>E353*F353</f>
        <v>0</v>
      </c>
      <c r="H353" s="251">
        <v>0</v>
      </c>
      <c r="I353" s="252">
        <f>E353*H353</f>
        <v>0</v>
      </c>
      <c r="J353" s="251">
        <v>0</v>
      </c>
      <c r="K353" s="252">
        <f>E353*J353</f>
        <v>0</v>
      </c>
      <c r="O353" s="244">
        <v>2</v>
      </c>
      <c r="AA353" s="217">
        <v>1</v>
      </c>
      <c r="AB353" s="217">
        <v>0</v>
      </c>
      <c r="AC353" s="217">
        <v>0</v>
      </c>
      <c r="AZ353" s="217">
        <v>1</v>
      </c>
      <c r="BA353" s="217">
        <f>IF(AZ353=1,G353,0)</f>
        <v>0</v>
      </c>
      <c r="BB353" s="217">
        <f>IF(AZ353=2,G353,0)</f>
        <v>0</v>
      </c>
      <c r="BC353" s="217">
        <f>IF(AZ353=3,G353,0)</f>
        <v>0</v>
      </c>
      <c r="BD353" s="217">
        <f>IF(AZ353=4,G353,0)</f>
        <v>0</v>
      </c>
      <c r="BE353" s="217">
        <f>IF(AZ353=5,G353,0)</f>
        <v>0</v>
      </c>
      <c r="CA353" s="244">
        <v>1</v>
      </c>
      <c r="CB353" s="244">
        <v>0</v>
      </c>
    </row>
    <row r="354" spans="1:15" ht="12.75">
      <c r="A354" s="253"/>
      <c r="B354" s="257"/>
      <c r="C354" s="320" t="s">
        <v>159</v>
      </c>
      <c r="D354" s="321"/>
      <c r="E354" s="258">
        <v>0</v>
      </c>
      <c r="F354" s="259"/>
      <c r="G354" s="260"/>
      <c r="H354" s="261"/>
      <c r="I354" s="255"/>
      <c r="J354" s="262"/>
      <c r="K354" s="255"/>
      <c r="M354" s="256" t="s">
        <v>159</v>
      </c>
      <c r="O354" s="244"/>
    </row>
    <row r="355" spans="1:15" ht="12.75">
      <c r="A355" s="253"/>
      <c r="B355" s="257"/>
      <c r="C355" s="320" t="s">
        <v>160</v>
      </c>
      <c r="D355" s="321"/>
      <c r="E355" s="258">
        <v>0</v>
      </c>
      <c r="F355" s="259"/>
      <c r="G355" s="260"/>
      <c r="H355" s="261"/>
      <c r="I355" s="255"/>
      <c r="J355" s="262"/>
      <c r="K355" s="255"/>
      <c r="M355" s="256" t="s">
        <v>160</v>
      </c>
      <c r="O355" s="244"/>
    </row>
    <row r="356" spans="1:15" ht="12.75">
      <c r="A356" s="253"/>
      <c r="B356" s="257"/>
      <c r="C356" s="320" t="s">
        <v>173</v>
      </c>
      <c r="D356" s="321"/>
      <c r="E356" s="258">
        <v>0</v>
      </c>
      <c r="F356" s="259"/>
      <c r="G356" s="260"/>
      <c r="H356" s="261"/>
      <c r="I356" s="255"/>
      <c r="J356" s="262"/>
      <c r="K356" s="255"/>
      <c r="M356" s="256" t="s">
        <v>173</v>
      </c>
      <c r="O356" s="244"/>
    </row>
    <row r="357" spans="1:15" ht="12.75">
      <c r="A357" s="253"/>
      <c r="B357" s="257"/>
      <c r="C357" s="320" t="s">
        <v>175</v>
      </c>
      <c r="D357" s="321"/>
      <c r="E357" s="258">
        <v>0</v>
      </c>
      <c r="F357" s="259"/>
      <c r="G357" s="260"/>
      <c r="H357" s="261"/>
      <c r="I357" s="255"/>
      <c r="J357" s="262"/>
      <c r="K357" s="255"/>
      <c r="M357" s="256" t="s">
        <v>175</v>
      </c>
      <c r="O357" s="244"/>
    </row>
    <row r="358" spans="1:15" ht="12.75">
      <c r="A358" s="253"/>
      <c r="B358" s="257"/>
      <c r="C358" s="320" t="s">
        <v>183</v>
      </c>
      <c r="D358" s="321"/>
      <c r="E358" s="258">
        <v>0</v>
      </c>
      <c r="F358" s="259"/>
      <c r="G358" s="260"/>
      <c r="H358" s="261"/>
      <c r="I358" s="255"/>
      <c r="J358" s="262"/>
      <c r="K358" s="255"/>
      <c r="M358" s="256" t="s">
        <v>183</v>
      </c>
      <c r="O358" s="244"/>
    </row>
    <row r="359" spans="1:15" ht="12.75">
      <c r="A359" s="253"/>
      <c r="B359" s="257"/>
      <c r="C359" s="320" t="s">
        <v>179</v>
      </c>
      <c r="D359" s="321"/>
      <c r="E359" s="258">
        <v>0</v>
      </c>
      <c r="F359" s="259"/>
      <c r="G359" s="260"/>
      <c r="H359" s="261"/>
      <c r="I359" s="255"/>
      <c r="J359" s="262"/>
      <c r="K359" s="255"/>
      <c r="M359" s="256" t="s">
        <v>179</v>
      </c>
      <c r="O359" s="244"/>
    </row>
    <row r="360" spans="1:15" ht="12.75">
      <c r="A360" s="253"/>
      <c r="B360" s="257"/>
      <c r="C360" s="320" t="s">
        <v>406</v>
      </c>
      <c r="D360" s="321"/>
      <c r="E360" s="258">
        <v>26.25</v>
      </c>
      <c r="F360" s="259"/>
      <c r="G360" s="260"/>
      <c r="H360" s="261"/>
      <c r="I360" s="255"/>
      <c r="J360" s="262"/>
      <c r="K360" s="255"/>
      <c r="M360" s="256" t="s">
        <v>406</v>
      </c>
      <c r="O360" s="244"/>
    </row>
    <row r="361" spans="1:15" ht="12.75">
      <c r="A361" s="253"/>
      <c r="B361" s="257"/>
      <c r="C361" s="320" t="s">
        <v>407</v>
      </c>
      <c r="D361" s="321"/>
      <c r="E361" s="258">
        <v>3.825</v>
      </c>
      <c r="F361" s="259"/>
      <c r="G361" s="260"/>
      <c r="H361" s="261"/>
      <c r="I361" s="255"/>
      <c r="J361" s="262"/>
      <c r="K361" s="255"/>
      <c r="M361" s="256" t="s">
        <v>407</v>
      </c>
      <c r="O361" s="244"/>
    </row>
    <row r="362" spans="1:15" ht="12.75">
      <c r="A362" s="253"/>
      <c r="B362" s="257"/>
      <c r="C362" s="320" t="s">
        <v>408</v>
      </c>
      <c r="D362" s="321"/>
      <c r="E362" s="258">
        <v>27.8125</v>
      </c>
      <c r="F362" s="259"/>
      <c r="G362" s="260"/>
      <c r="H362" s="261"/>
      <c r="I362" s="255"/>
      <c r="J362" s="262"/>
      <c r="K362" s="255"/>
      <c r="M362" s="256" t="s">
        <v>408</v>
      </c>
      <c r="O362" s="244"/>
    </row>
    <row r="363" spans="1:80" ht="12.75">
      <c r="A363" s="245">
        <v>62</v>
      </c>
      <c r="B363" s="246" t="s">
        <v>409</v>
      </c>
      <c r="C363" s="247" t="s">
        <v>410</v>
      </c>
      <c r="D363" s="248" t="s">
        <v>88</v>
      </c>
      <c r="E363" s="249">
        <v>6</v>
      </c>
      <c r="F363" s="249">
        <v>0</v>
      </c>
      <c r="G363" s="250">
        <f>E363*F363</f>
        <v>0</v>
      </c>
      <c r="H363" s="251">
        <v>0</v>
      </c>
      <c r="I363" s="252">
        <f>E363*H363</f>
        <v>0</v>
      </c>
      <c r="J363" s="251"/>
      <c r="K363" s="252">
        <f>E363*J363</f>
        <v>0</v>
      </c>
      <c r="O363" s="244">
        <v>2</v>
      </c>
      <c r="AA363" s="217">
        <v>12</v>
      </c>
      <c r="AB363" s="217">
        <v>0</v>
      </c>
      <c r="AC363" s="217">
        <v>2</v>
      </c>
      <c r="AZ363" s="217">
        <v>1</v>
      </c>
      <c r="BA363" s="217">
        <f>IF(AZ363=1,G363,0)</f>
        <v>0</v>
      </c>
      <c r="BB363" s="217">
        <f>IF(AZ363=2,G363,0)</f>
        <v>0</v>
      </c>
      <c r="BC363" s="217">
        <f>IF(AZ363=3,G363,0)</f>
        <v>0</v>
      </c>
      <c r="BD363" s="217">
        <f>IF(AZ363=4,G363,0)</f>
        <v>0</v>
      </c>
      <c r="BE363" s="217">
        <f>IF(AZ363=5,G363,0)</f>
        <v>0</v>
      </c>
      <c r="CA363" s="244">
        <v>12</v>
      </c>
      <c r="CB363" s="244">
        <v>0</v>
      </c>
    </row>
    <row r="364" spans="1:80" ht="12.75">
      <c r="A364" s="245">
        <v>63</v>
      </c>
      <c r="B364" s="246" t="s">
        <v>411</v>
      </c>
      <c r="C364" s="247" t="s">
        <v>412</v>
      </c>
      <c r="D364" s="248" t="s">
        <v>258</v>
      </c>
      <c r="E364" s="249">
        <v>449.45</v>
      </c>
      <c r="F364" s="249">
        <v>0</v>
      </c>
      <c r="G364" s="250">
        <f>E364*F364</f>
        <v>0</v>
      </c>
      <c r="H364" s="251">
        <v>0.06</v>
      </c>
      <c r="I364" s="252">
        <f>E364*H364</f>
        <v>26.967</v>
      </c>
      <c r="J364" s="251"/>
      <c r="K364" s="252">
        <f>E364*J364</f>
        <v>0</v>
      </c>
      <c r="O364" s="244">
        <v>2</v>
      </c>
      <c r="AA364" s="217">
        <v>3</v>
      </c>
      <c r="AB364" s="217">
        <v>1</v>
      </c>
      <c r="AC364" s="217">
        <v>59217421</v>
      </c>
      <c r="AZ364" s="217">
        <v>1</v>
      </c>
      <c r="BA364" s="217">
        <f>IF(AZ364=1,G364,0)</f>
        <v>0</v>
      </c>
      <c r="BB364" s="217">
        <f>IF(AZ364=2,G364,0)</f>
        <v>0</v>
      </c>
      <c r="BC364" s="217">
        <f>IF(AZ364=3,G364,0)</f>
        <v>0</v>
      </c>
      <c r="BD364" s="217">
        <f>IF(AZ364=4,G364,0)</f>
        <v>0</v>
      </c>
      <c r="BE364" s="217">
        <f>IF(AZ364=5,G364,0)</f>
        <v>0</v>
      </c>
      <c r="CA364" s="244">
        <v>3</v>
      </c>
      <c r="CB364" s="244">
        <v>1</v>
      </c>
    </row>
    <row r="365" spans="1:15" ht="12.75">
      <c r="A365" s="253"/>
      <c r="B365" s="257"/>
      <c r="C365" s="320" t="s">
        <v>159</v>
      </c>
      <c r="D365" s="321"/>
      <c r="E365" s="258">
        <v>0</v>
      </c>
      <c r="F365" s="259"/>
      <c r="G365" s="260"/>
      <c r="H365" s="261"/>
      <c r="I365" s="255"/>
      <c r="J365" s="262"/>
      <c r="K365" s="255"/>
      <c r="M365" s="256" t="s">
        <v>159</v>
      </c>
      <c r="O365" s="244"/>
    </row>
    <row r="366" spans="1:15" ht="12.75">
      <c r="A366" s="253"/>
      <c r="B366" s="257"/>
      <c r="C366" s="320" t="s">
        <v>160</v>
      </c>
      <c r="D366" s="321"/>
      <c r="E366" s="258">
        <v>0</v>
      </c>
      <c r="F366" s="259"/>
      <c r="G366" s="260"/>
      <c r="H366" s="261"/>
      <c r="I366" s="255"/>
      <c r="J366" s="262"/>
      <c r="K366" s="255"/>
      <c r="M366" s="256" t="s">
        <v>160</v>
      </c>
      <c r="O366" s="244"/>
    </row>
    <row r="367" spans="1:15" ht="12.75">
      <c r="A367" s="253"/>
      <c r="B367" s="257"/>
      <c r="C367" s="320" t="s">
        <v>173</v>
      </c>
      <c r="D367" s="321"/>
      <c r="E367" s="258">
        <v>0</v>
      </c>
      <c r="F367" s="259"/>
      <c r="G367" s="260"/>
      <c r="H367" s="261"/>
      <c r="I367" s="255"/>
      <c r="J367" s="262"/>
      <c r="K367" s="255"/>
      <c r="M367" s="256" t="s">
        <v>173</v>
      </c>
      <c r="O367" s="244"/>
    </row>
    <row r="368" spans="1:15" ht="12.75">
      <c r="A368" s="253"/>
      <c r="B368" s="257"/>
      <c r="C368" s="320" t="s">
        <v>175</v>
      </c>
      <c r="D368" s="321"/>
      <c r="E368" s="258">
        <v>0</v>
      </c>
      <c r="F368" s="259"/>
      <c r="G368" s="260"/>
      <c r="H368" s="261"/>
      <c r="I368" s="255"/>
      <c r="J368" s="262"/>
      <c r="K368" s="255"/>
      <c r="M368" s="256" t="s">
        <v>175</v>
      </c>
      <c r="O368" s="244"/>
    </row>
    <row r="369" spans="1:15" ht="12.75">
      <c r="A369" s="253"/>
      <c r="B369" s="257"/>
      <c r="C369" s="320" t="s">
        <v>179</v>
      </c>
      <c r="D369" s="321"/>
      <c r="E369" s="258">
        <v>0</v>
      </c>
      <c r="F369" s="259"/>
      <c r="G369" s="260"/>
      <c r="H369" s="261"/>
      <c r="I369" s="255"/>
      <c r="J369" s="262"/>
      <c r="K369" s="255"/>
      <c r="M369" s="256" t="s">
        <v>179</v>
      </c>
      <c r="O369" s="244"/>
    </row>
    <row r="370" spans="1:15" ht="12.75">
      <c r="A370" s="253"/>
      <c r="B370" s="257"/>
      <c r="C370" s="320" t="s">
        <v>413</v>
      </c>
      <c r="D370" s="321"/>
      <c r="E370" s="258">
        <v>449.45</v>
      </c>
      <c r="F370" s="259"/>
      <c r="G370" s="260"/>
      <c r="H370" s="261"/>
      <c r="I370" s="255"/>
      <c r="J370" s="262"/>
      <c r="K370" s="255"/>
      <c r="M370" s="256" t="s">
        <v>413</v>
      </c>
      <c r="O370" s="244"/>
    </row>
    <row r="371" spans="1:80" ht="12.75">
      <c r="A371" s="245">
        <v>64</v>
      </c>
      <c r="B371" s="246" t="s">
        <v>414</v>
      </c>
      <c r="C371" s="247" t="s">
        <v>415</v>
      </c>
      <c r="D371" s="248" t="s">
        <v>258</v>
      </c>
      <c r="E371" s="249">
        <v>424.2</v>
      </c>
      <c r="F371" s="249">
        <v>0</v>
      </c>
      <c r="G371" s="250">
        <f>E371*F371</f>
        <v>0</v>
      </c>
      <c r="H371" s="251">
        <v>0.081</v>
      </c>
      <c r="I371" s="252">
        <f>E371*H371</f>
        <v>34.3602</v>
      </c>
      <c r="J371" s="251"/>
      <c r="K371" s="252">
        <f>E371*J371</f>
        <v>0</v>
      </c>
      <c r="O371" s="244">
        <v>2</v>
      </c>
      <c r="AA371" s="217">
        <v>3</v>
      </c>
      <c r="AB371" s="217">
        <v>1</v>
      </c>
      <c r="AC371" s="217">
        <v>59217460</v>
      </c>
      <c r="AZ371" s="217">
        <v>1</v>
      </c>
      <c r="BA371" s="217">
        <f>IF(AZ371=1,G371,0)</f>
        <v>0</v>
      </c>
      <c r="BB371" s="217">
        <f>IF(AZ371=2,G371,0)</f>
        <v>0</v>
      </c>
      <c r="BC371" s="217">
        <f>IF(AZ371=3,G371,0)</f>
        <v>0</v>
      </c>
      <c r="BD371" s="217">
        <f>IF(AZ371=4,G371,0)</f>
        <v>0</v>
      </c>
      <c r="BE371" s="217">
        <f>IF(AZ371=5,G371,0)</f>
        <v>0</v>
      </c>
      <c r="CA371" s="244">
        <v>3</v>
      </c>
      <c r="CB371" s="244">
        <v>1</v>
      </c>
    </row>
    <row r="372" spans="1:15" ht="12.75">
      <c r="A372" s="253"/>
      <c r="B372" s="257"/>
      <c r="C372" s="320" t="s">
        <v>159</v>
      </c>
      <c r="D372" s="321"/>
      <c r="E372" s="258">
        <v>0</v>
      </c>
      <c r="F372" s="259"/>
      <c r="G372" s="260"/>
      <c r="H372" s="261"/>
      <c r="I372" s="255"/>
      <c r="J372" s="262"/>
      <c r="K372" s="255"/>
      <c r="M372" s="256" t="s">
        <v>159</v>
      </c>
      <c r="O372" s="244"/>
    </row>
    <row r="373" spans="1:15" ht="12.75">
      <c r="A373" s="253"/>
      <c r="B373" s="257"/>
      <c r="C373" s="320" t="s">
        <v>160</v>
      </c>
      <c r="D373" s="321"/>
      <c r="E373" s="258">
        <v>0</v>
      </c>
      <c r="F373" s="259"/>
      <c r="G373" s="260"/>
      <c r="H373" s="261"/>
      <c r="I373" s="255"/>
      <c r="J373" s="262"/>
      <c r="K373" s="255"/>
      <c r="M373" s="256" t="s">
        <v>160</v>
      </c>
      <c r="O373" s="244"/>
    </row>
    <row r="374" spans="1:15" ht="12.75">
      <c r="A374" s="253"/>
      <c r="B374" s="257"/>
      <c r="C374" s="320" t="s">
        <v>416</v>
      </c>
      <c r="D374" s="321"/>
      <c r="E374" s="258">
        <v>424.2</v>
      </c>
      <c r="F374" s="259"/>
      <c r="G374" s="260"/>
      <c r="H374" s="261"/>
      <c r="I374" s="255"/>
      <c r="J374" s="262"/>
      <c r="K374" s="255"/>
      <c r="M374" s="256" t="s">
        <v>416</v>
      </c>
      <c r="O374" s="244"/>
    </row>
    <row r="375" spans="1:80" ht="12.75">
      <c r="A375" s="245">
        <v>65</v>
      </c>
      <c r="B375" s="246" t="s">
        <v>417</v>
      </c>
      <c r="C375" s="247" t="s">
        <v>418</v>
      </c>
      <c r="D375" s="248" t="s">
        <v>258</v>
      </c>
      <c r="E375" s="249">
        <v>103.02</v>
      </c>
      <c r="F375" s="249">
        <v>0</v>
      </c>
      <c r="G375" s="250">
        <f>E375*F375</f>
        <v>0</v>
      </c>
      <c r="H375" s="251">
        <v>0.048</v>
      </c>
      <c r="I375" s="252">
        <f>E375*H375</f>
        <v>4.94496</v>
      </c>
      <c r="J375" s="251"/>
      <c r="K375" s="252">
        <f>E375*J375</f>
        <v>0</v>
      </c>
      <c r="O375" s="244">
        <v>2</v>
      </c>
      <c r="AA375" s="217">
        <v>3</v>
      </c>
      <c r="AB375" s="217">
        <v>1</v>
      </c>
      <c r="AC375" s="217">
        <v>59217476</v>
      </c>
      <c r="AZ375" s="217">
        <v>1</v>
      </c>
      <c r="BA375" s="217">
        <f>IF(AZ375=1,G375,0)</f>
        <v>0</v>
      </c>
      <c r="BB375" s="217">
        <f>IF(AZ375=2,G375,0)</f>
        <v>0</v>
      </c>
      <c r="BC375" s="217">
        <f>IF(AZ375=3,G375,0)</f>
        <v>0</v>
      </c>
      <c r="BD375" s="217">
        <f>IF(AZ375=4,G375,0)</f>
        <v>0</v>
      </c>
      <c r="BE375" s="217">
        <f>IF(AZ375=5,G375,0)</f>
        <v>0</v>
      </c>
      <c r="CA375" s="244">
        <v>3</v>
      </c>
      <c r="CB375" s="244">
        <v>1</v>
      </c>
    </row>
    <row r="376" spans="1:15" ht="12.75">
      <c r="A376" s="253"/>
      <c r="B376" s="257"/>
      <c r="C376" s="320" t="s">
        <v>159</v>
      </c>
      <c r="D376" s="321"/>
      <c r="E376" s="258">
        <v>0</v>
      </c>
      <c r="F376" s="259"/>
      <c r="G376" s="260"/>
      <c r="H376" s="261"/>
      <c r="I376" s="255"/>
      <c r="J376" s="262"/>
      <c r="K376" s="255"/>
      <c r="M376" s="256" t="s">
        <v>159</v>
      </c>
      <c r="O376" s="244"/>
    </row>
    <row r="377" spans="1:15" ht="12.75">
      <c r="A377" s="253"/>
      <c r="B377" s="257"/>
      <c r="C377" s="320" t="s">
        <v>160</v>
      </c>
      <c r="D377" s="321"/>
      <c r="E377" s="258">
        <v>0</v>
      </c>
      <c r="F377" s="259"/>
      <c r="G377" s="260"/>
      <c r="H377" s="261"/>
      <c r="I377" s="255"/>
      <c r="J377" s="262"/>
      <c r="K377" s="255"/>
      <c r="M377" s="256" t="s">
        <v>160</v>
      </c>
      <c r="O377" s="244"/>
    </row>
    <row r="378" spans="1:15" ht="12.75">
      <c r="A378" s="253"/>
      <c r="B378" s="257"/>
      <c r="C378" s="320" t="s">
        <v>419</v>
      </c>
      <c r="D378" s="321"/>
      <c r="E378" s="258">
        <v>103.02</v>
      </c>
      <c r="F378" s="259"/>
      <c r="G378" s="260"/>
      <c r="H378" s="261"/>
      <c r="I378" s="255"/>
      <c r="J378" s="262"/>
      <c r="K378" s="255"/>
      <c r="M378" s="256" t="s">
        <v>419</v>
      </c>
      <c r="O378" s="244"/>
    </row>
    <row r="379" spans="1:80" ht="12.75">
      <c r="A379" s="245">
        <v>66</v>
      </c>
      <c r="B379" s="246" t="s">
        <v>420</v>
      </c>
      <c r="C379" s="247" t="s">
        <v>421</v>
      </c>
      <c r="D379" s="248" t="s">
        <v>258</v>
      </c>
      <c r="E379" s="249">
        <v>53.53</v>
      </c>
      <c r="F379" s="249">
        <v>0</v>
      </c>
      <c r="G379" s="250">
        <f>E379*F379</f>
        <v>0</v>
      </c>
      <c r="H379" s="251">
        <v>0.064</v>
      </c>
      <c r="I379" s="252">
        <f>E379*H379</f>
        <v>3.42592</v>
      </c>
      <c r="J379" s="251"/>
      <c r="K379" s="252">
        <f>E379*J379</f>
        <v>0</v>
      </c>
      <c r="O379" s="244">
        <v>2</v>
      </c>
      <c r="AA379" s="217">
        <v>3</v>
      </c>
      <c r="AB379" s="217">
        <v>1</v>
      </c>
      <c r="AC379" s="217">
        <v>59217480</v>
      </c>
      <c r="AZ379" s="217">
        <v>1</v>
      </c>
      <c r="BA379" s="217">
        <f>IF(AZ379=1,G379,0)</f>
        <v>0</v>
      </c>
      <c r="BB379" s="217">
        <f>IF(AZ379=2,G379,0)</f>
        <v>0</v>
      </c>
      <c r="BC379" s="217">
        <f>IF(AZ379=3,G379,0)</f>
        <v>0</v>
      </c>
      <c r="BD379" s="217">
        <f>IF(AZ379=4,G379,0)</f>
        <v>0</v>
      </c>
      <c r="BE379" s="217">
        <f>IF(AZ379=5,G379,0)</f>
        <v>0</v>
      </c>
      <c r="CA379" s="244">
        <v>3</v>
      </c>
      <c r="CB379" s="244">
        <v>1</v>
      </c>
    </row>
    <row r="380" spans="1:15" ht="12.75">
      <c r="A380" s="253"/>
      <c r="B380" s="257"/>
      <c r="C380" s="320" t="s">
        <v>159</v>
      </c>
      <c r="D380" s="321"/>
      <c r="E380" s="258">
        <v>0</v>
      </c>
      <c r="F380" s="259"/>
      <c r="G380" s="260"/>
      <c r="H380" s="261"/>
      <c r="I380" s="255"/>
      <c r="J380" s="262"/>
      <c r="K380" s="255"/>
      <c r="M380" s="256" t="s">
        <v>159</v>
      </c>
      <c r="O380" s="244"/>
    </row>
    <row r="381" spans="1:15" ht="12.75">
      <c r="A381" s="253"/>
      <c r="B381" s="257"/>
      <c r="C381" s="320" t="s">
        <v>160</v>
      </c>
      <c r="D381" s="321"/>
      <c r="E381" s="258">
        <v>0</v>
      </c>
      <c r="F381" s="259"/>
      <c r="G381" s="260"/>
      <c r="H381" s="261"/>
      <c r="I381" s="255"/>
      <c r="J381" s="262"/>
      <c r="K381" s="255"/>
      <c r="M381" s="256" t="s">
        <v>160</v>
      </c>
      <c r="O381" s="244"/>
    </row>
    <row r="382" spans="1:15" ht="12.75">
      <c r="A382" s="253"/>
      <c r="B382" s="257"/>
      <c r="C382" s="320" t="s">
        <v>422</v>
      </c>
      <c r="D382" s="321"/>
      <c r="E382" s="258">
        <v>53.53</v>
      </c>
      <c r="F382" s="259"/>
      <c r="G382" s="260"/>
      <c r="H382" s="261"/>
      <c r="I382" s="255"/>
      <c r="J382" s="262"/>
      <c r="K382" s="255"/>
      <c r="M382" s="256" t="s">
        <v>422</v>
      </c>
      <c r="O382" s="244"/>
    </row>
    <row r="383" spans="1:80" ht="12.75">
      <c r="A383" s="245">
        <v>67</v>
      </c>
      <c r="B383" s="246" t="s">
        <v>423</v>
      </c>
      <c r="C383" s="247" t="s">
        <v>424</v>
      </c>
      <c r="D383" s="248" t="s">
        <v>258</v>
      </c>
      <c r="E383" s="249">
        <v>53.53</v>
      </c>
      <c r="F383" s="249">
        <v>0</v>
      </c>
      <c r="G383" s="250">
        <f>E383*F383</f>
        <v>0</v>
      </c>
      <c r="H383" s="251">
        <v>0.064</v>
      </c>
      <c r="I383" s="252">
        <f>E383*H383</f>
        <v>3.42592</v>
      </c>
      <c r="J383" s="251"/>
      <c r="K383" s="252">
        <f>E383*J383</f>
        <v>0</v>
      </c>
      <c r="O383" s="244">
        <v>2</v>
      </c>
      <c r="AA383" s="217">
        <v>3</v>
      </c>
      <c r="AB383" s="217">
        <v>1</v>
      </c>
      <c r="AC383" s="217">
        <v>59217481</v>
      </c>
      <c r="AZ383" s="217">
        <v>1</v>
      </c>
      <c r="BA383" s="217">
        <f>IF(AZ383=1,G383,0)</f>
        <v>0</v>
      </c>
      <c r="BB383" s="217">
        <f>IF(AZ383=2,G383,0)</f>
        <v>0</v>
      </c>
      <c r="BC383" s="217">
        <f>IF(AZ383=3,G383,0)</f>
        <v>0</v>
      </c>
      <c r="BD383" s="217">
        <f>IF(AZ383=4,G383,0)</f>
        <v>0</v>
      </c>
      <c r="BE383" s="217">
        <f>IF(AZ383=5,G383,0)</f>
        <v>0</v>
      </c>
      <c r="CA383" s="244">
        <v>3</v>
      </c>
      <c r="CB383" s="244">
        <v>1</v>
      </c>
    </row>
    <row r="384" spans="1:15" ht="12.75">
      <c r="A384" s="253"/>
      <c r="B384" s="257"/>
      <c r="C384" s="320" t="s">
        <v>159</v>
      </c>
      <c r="D384" s="321"/>
      <c r="E384" s="258">
        <v>0</v>
      </c>
      <c r="F384" s="259"/>
      <c r="G384" s="260"/>
      <c r="H384" s="261"/>
      <c r="I384" s="255"/>
      <c r="J384" s="262"/>
      <c r="K384" s="255"/>
      <c r="M384" s="256" t="s">
        <v>159</v>
      </c>
      <c r="O384" s="244"/>
    </row>
    <row r="385" spans="1:15" ht="12.75">
      <c r="A385" s="253"/>
      <c r="B385" s="257"/>
      <c r="C385" s="320" t="s">
        <v>160</v>
      </c>
      <c r="D385" s="321"/>
      <c r="E385" s="258">
        <v>0</v>
      </c>
      <c r="F385" s="259"/>
      <c r="G385" s="260"/>
      <c r="H385" s="261"/>
      <c r="I385" s="255"/>
      <c r="J385" s="262"/>
      <c r="K385" s="255"/>
      <c r="M385" s="256" t="s">
        <v>160</v>
      </c>
      <c r="O385" s="244"/>
    </row>
    <row r="386" spans="1:15" ht="12.75">
      <c r="A386" s="253"/>
      <c r="B386" s="257"/>
      <c r="C386" s="320" t="s">
        <v>422</v>
      </c>
      <c r="D386" s="321"/>
      <c r="E386" s="258">
        <v>53.53</v>
      </c>
      <c r="F386" s="259"/>
      <c r="G386" s="260"/>
      <c r="H386" s="261"/>
      <c r="I386" s="255"/>
      <c r="J386" s="262"/>
      <c r="K386" s="255"/>
      <c r="M386" s="256" t="s">
        <v>422</v>
      </c>
      <c r="O386" s="244"/>
    </row>
    <row r="387" spans="1:57" ht="12.75">
      <c r="A387" s="263"/>
      <c r="B387" s="264" t="s">
        <v>89</v>
      </c>
      <c r="C387" s="265" t="s">
        <v>397</v>
      </c>
      <c r="D387" s="266"/>
      <c r="E387" s="267"/>
      <c r="F387" s="268"/>
      <c r="G387" s="269">
        <f>SUM(G341:G386)</f>
        <v>0</v>
      </c>
      <c r="H387" s="270"/>
      <c r="I387" s="271">
        <f>SUM(I341:I386)</f>
        <v>232.72202</v>
      </c>
      <c r="J387" s="270"/>
      <c r="K387" s="271">
        <f>SUM(K341:K386)</f>
        <v>0</v>
      </c>
      <c r="O387" s="244">
        <v>4</v>
      </c>
      <c r="BA387" s="272">
        <f>SUM(BA341:BA386)</f>
        <v>0</v>
      </c>
      <c r="BB387" s="272">
        <f>SUM(BB341:BB386)</f>
        <v>0</v>
      </c>
      <c r="BC387" s="272">
        <f>SUM(BC341:BC386)</f>
        <v>0</v>
      </c>
      <c r="BD387" s="272">
        <f>SUM(BD341:BD386)</f>
        <v>0</v>
      </c>
      <c r="BE387" s="272">
        <f>SUM(BE341:BE386)</f>
        <v>0</v>
      </c>
    </row>
    <row r="388" spans="1:15" ht="12.75">
      <c r="A388" s="234" t="s">
        <v>85</v>
      </c>
      <c r="B388" s="235" t="s">
        <v>425</v>
      </c>
      <c r="C388" s="236" t="s">
        <v>426</v>
      </c>
      <c r="D388" s="237"/>
      <c r="E388" s="238"/>
      <c r="F388" s="238"/>
      <c r="G388" s="239"/>
      <c r="H388" s="240"/>
      <c r="I388" s="241"/>
      <c r="J388" s="242"/>
      <c r="K388" s="243"/>
      <c r="O388" s="244">
        <v>1</v>
      </c>
    </row>
    <row r="389" spans="1:80" ht="12.75">
      <c r="A389" s="245">
        <v>68</v>
      </c>
      <c r="B389" s="246" t="s">
        <v>428</v>
      </c>
      <c r="C389" s="247" t="s">
        <v>429</v>
      </c>
      <c r="D389" s="248" t="s">
        <v>258</v>
      </c>
      <c r="E389" s="249">
        <v>3</v>
      </c>
      <c r="F389" s="249">
        <v>0</v>
      </c>
      <c r="G389" s="250">
        <f>E389*F389</f>
        <v>0</v>
      </c>
      <c r="H389" s="251">
        <v>0.25</v>
      </c>
      <c r="I389" s="252">
        <f>E389*H389</f>
        <v>0.75</v>
      </c>
      <c r="J389" s="251">
        <v>0</v>
      </c>
      <c r="K389" s="252">
        <f>E389*J389</f>
        <v>0</v>
      </c>
      <c r="O389" s="244">
        <v>2</v>
      </c>
      <c r="AA389" s="217">
        <v>1</v>
      </c>
      <c r="AB389" s="217">
        <v>0</v>
      </c>
      <c r="AC389" s="217">
        <v>0</v>
      </c>
      <c r="AZ389" s="217">
        <v>1</v>
      </c>
      <c r="BA389" s="217">
        <f>IF(AZ389=1,G389,0)</f>
        <v>0</v>
      </c>
      <c r="BB389" s="217">
        <f>IF(AZ389=2,G389,0)</f>
        <v>0</v>
      </c>
      <c r="BC389" s="217">
        <f>IF(AZ389=3,G389,0)</f>
        <v>0</v>
      </c>
      <c r="BD389" s="217">
        <f>IF(AZ389=4,G389,0)</f>
        <v>0</v>
      </c>
      <c r="BE389" s="217">
        <f>IF(AZ389=5,G389,0)</f>
        <v>0</v>
      </c>
      <c r="CA389" s="244">
        <v>1</v>
      </c>
      <c r="CB389" s="244">
        <v>0</v>
      </c>
    </row>
    <row r="390" spans="1:15" ht="12.75">
      <c r="A390" s="253"/>
      <c r="B390" s="254"/>
      <c r="C390" s="312" t="s">
        <v>430</v>
      </c>
      <c r="D390" s="313"/>
      <c r="E390" s="313"/>
      <c r="F390" s="313"/>
      <c r="G390" s="314"/>
      <c r="I390" s="255"/>
      <c r="K390" s="255"/>
      <c r="L390" s="256" t="s">
        <v>430</v>
      </c>
      <c r="O390" s="244">
        <v>3</v>
      </c>
    </row>
    <row r="391" spans="1:15" ht="12.75">
      <c r="A391" s="253"/>
      <c r="B391" s="254"/>
      <c r="C391" s="312" t="s">
        <v>431</v>
      </c>
      <c r="D391" s="313"/>
      <c r="E391" s="313"/>
      <c r="F391" s="313"/>
      <c r="G391" s="314"/>
      <c r="I391" s="255"/>
      <c r="K391" s="255"/>
      <c r="L391" s="256" t="s">
        <v>431</v>
      </c>
      <c r="O391" s="244">
        <v>3</v>
      </c>
    </row>
    <row r="392" spans="1:15" ht="12.75">
      <c r="A392" s="253"/>
      <c r="B392" s="254"/>
      <c r="C392" s="312" t="s">
        <v>432</v>
      </c>
      <c r="D392" s="313"/>
      <c r="E392" s="313"/>
      <c r="F392" s="313"/>
      <c r="G392" s="314"/>
      <c r="I392" s="255"/>
      <c r="K392" s="255"/>
      <c r="L392" s="256" t="s">
        <v>432</v>
      </c>
      <c r="O392" s="244">
        <v>3</v>
      </c>
    </row>
    <row r="393" spans="1:15" ht="12.75">
      <c r="A393" s="253"/>
      <c r="B393" s="254"/>
      <c r="C393" s="312" t="s">
        <v>433</v>
      </c>
      <c r="D393" s="313"/>
      <c r="E393" s="313"/>
      <c r="F393" s="313"/>
      <c r="G393" s="314"/>
      <c r="I393" s="255"/>
      <c r="K393" s="255"/>
      <c r="L393" s="256" t="s">
        <v>433</v>
      </c>
      <c r="O393" s="244">
        <v>3</v>
      </c>
    </row>
    <row r="394" spans="1:15" ht="12.75">
      <c r="A394" s="253"/>
      <c r="B394" s="257"/>
      <c r="C394" s="320" t="s">
        <v>223</v>
      </c>
      <c r="D394" s="321"/>
      <c r="E394" s="258">
        <v>0</v>
      </c>
      <c r="F394" s="259"/>
      <c r="G394" s="260"/>
      <c r="H394" s="261"/>
      <c r="I394" s="255"/>
      <c r="J394" s="262"/>
      <c r="K394" s="255"/>
      <c r="M394" s="256" t="s">
        <v>223</v>
      </c>
      <c r="O394" s="244"/>
    </row>
    <row r="395" spans="1:15" ht="12.75">
      <c r="A395" s="253"/>
      <c r="B395" s="257"/>
      <c r="C395" s="320" t="s">
        <v>160</v>
      </c>
      <c r="D395" s="321"/>
      <c r="E395" s="258">
        <v>0</v>
      </c>
      <c r="F395" s="259"/>
      <c r="G395" s="260"/>
      <c r="H395" s="261"/>
      <c r="I395" s="255"/>
      <c r="J395" s="262"/>
      <c r="K395" s="255"/>
      <c r="M395" s="256" t="s">
        <v>160</v>
      </c>
      <c r="O395" s="244"/>
    </row>
    <row r="396" spans="1:15" ht="12.75">
      <c r="A396" s="253"/>
      <c r="B396" s="257"/>
      <c r="C396" s="320" t="s">
        <v>299</v>
      </c>
      <c r="D396" s="321"/>
      <c r="E396" s="258">
        <v>1</v>
      </c>
      <c r="F396" s="259"/>
      <c r="G396" s="260"/>
      <c r="H396" s="261"/>
      <c r="I396" s="255"/>
      <c r="J396" s="262"/>
      <c r="K396" s="255"/>
      <c r="M396" s="256" t="s">
        <v>299</v>
      </c>
      <c r="O396" s="244"/>
    </row>
    <row r="397" spans="1:15" ht="12.75">
      <c r="A397" s="253"/>
      <c r="B397" s="257"/>
      <c r="C397" s="320" t="s">
        <v>300</v>
      </c>
      <c r="D397" s="321"/>
      <c r="E397" s="258">
        <v>2</v>
      </c>
      <c r="F397" s="259"/>
      <c r="G397" s="260"/>
      <c r="H397" s="261"/>
      <c r="I397" s="255"/>
      <c r="J397" s="262"/>
      <c r="K397" s="255"/>
      <c r="M397" s="256" t="s">
        <v>300</v>
      </c>
      <c r="O397" s="244"/>
    </row>
    <row r="398" spans="1:80" ht="12.75">
      <c r="A398" s="245">
        <v>69</v>
      </c>
      <c r="B398" s="246" t="s">
        <v>434</v>
      </c>
      <c r="C398" s="247" t="s">
        <v>435</v>
      </c>
      <c r="D398" s="248" t="s">
        <v>88</v>
      </c>
      <c r="E398" s="249">
        <v>2</v>
      </c>
      <c r="F398" s="249">
        <v>0</v>
      </c>
      <c r="G398" s="250">
        <f>E398*F398</f>
        <v>0</v>
      </c>
      <c r="H398" s="251">
        <v>0</v>
      </c>
      <c r="I398" s="252">
        <f>E398*H398</f>
        <v>0</v>
      </c>
      <c r="J398" s="251">
        <v>-0.066</v>
      </c>
      <c r="K398" s="252">
        <f>E398*J398</f>
        <v>-0.132</v>
      </c>
      <c r="O398" s="244">
        <v>2</v>
      </c>
      <c r="AA398" s="217">
        <v>1</v>
      </c>
      <c r="AB398" s="217">
        <v>0</v>
      </c>
      <c r="AC398" s="217">
        <v>0</v>
      </c>
      <c r="AZ398" s="217">
        <v>1</v>
      </c>
      <c r="BA398" s="217">
        <f>IF(AZ398=1,G398,0)</f>
        <v>0</v>
      </c>
      <c r="BB398" s="217">
        <f>IF(AZ398=2,G398,0)</f>
        <v>0</v>
      </c>
      <c r="BC398" s="217">
        <f>IF(AZ398=3,G398,0)</f>
        <v>0</v>
      </c>
      <c r="BD398" s="217">
        <f>IF(AZ398=4,G398,0)</f>
        <v>0</v>
      </c>
      <c r="BE398" s="217">
        <f>IF(AZ398=5,G398,0)</f>
        <v>0</v>
      </c>
      <c r="CA398" s="244">
        <v>1</v>
      </c>
      <c r="CB398" s="244">
        <v>0</v>
      </c>
    </row>
    <row r="399" spans="1:15" ht="12.75">
      <c r="A399" s="253"/>
      <c r="B399" s="257"/>
      <c r="C399" s="320" t="s">
        <v>223</v>
      </c>
      <c r="D399" s="321"/>
      <c r="E399" s="258">
        <v>0</v>
      </c>
      <c r="F399" s="259"/>
      <c r="G399" s="260"/>
      <c r="H399" s="261"/>
      <c r="I399" s="255"/>
      <c r="J399" s="262"/>
      <c r="K399" s="255"/>
      <c r="M399" s="256" t="s">
        <v>223</v>
      </c>
      <c r="O399" s="244"/>
    </row>
    <row r="400" spans="1:15" ht="12.75">
      <c r="A400" s="253"/>
      <c r="B400" s="257"/>
      <c r="C400" s="320" t="s">
        <v>160</v>
      </c>
      <c r="D400" s="321"/>
      <c r="E400" s="258">
        <v>0</v>
      </c>
      <c r="F400" s="259"/>
      <c r="G400" s="260"/>
      <c r="H400" s="261"/>
      <c r="I400" s="255"/>
      <c r="J400" s="262"/>
      <c r="K400" s="255"/>
      <c r="M400" s="256" t="s">
        <v>160</v>
      </c>
      <c r="O400" s="244"/>
    </row>
    <row r="401" spans="1:15" ht="12.75">
      <c r="A401" s="253"/>
      <c r="B401" s="257"/>
      <c r="C401" s="320" t="s">
        <v>299</v>
      </c>
      <c r="D401" s="321"/>
      <c r="E401" s="258">
        <v>1</v>
      </c>
      <c r="F401" s="259"/>
      <c r="G401" s="260"/>
      <c r="H401" s="261"/>
      <c r="I401" s="255"/>
      <c r="J401" s="262"/>
      <c r="K401" s="255"/>
      <c r="M401" s="256" t="s">
        <v>299</v>
      </c>
      <c r="O401" s="244"/>
    </row>
    <row r="402" spans="1:15" ht="12.75">
      <c r="A402" s="253"/>
      <c r="B402" s="257"/>
      <c r="C402" s="320" t="s">
        <v>436</v>
      </c>
      <c r="D402" s="321"/>
      <c r="E402" s="258">
        <v>1</v>
      </c>
      <c r="F402" s="259"/>
      <c r="G402" s="260"/>
      <c r="H402" s="261"/>
      <c r="I402" s="255"/>
      <c r="J402" s="262"/>
      <c r="K402" s="255"/>
      <c r="M402" s="256" t="s">
        <v>436</v>
      </c>
      <c r="O402" s="244"/>
    </row>
    <row r="403" spans="1:80" ht="12.75">
      <c r="A403" s="245">
        <v>70</v>
      </c>
      <c r="B403" s="246" t="s">
        <v>437</v>
      </c>
      <c r="C403" s="247" t="s">
        <v>438</v>
      </c>
      <c r="D403" s="248" t="s">
        <v>197</v>
      </c>
      <c r="E403" s="249">
        <v>55.2</v>
      </c>
      <c r="F403" s="249">
        <v>0</v>
      </c>
      <c r="G403" s="250">
        <f>E403*F403</f>
        <v>0</v>
      </c>
      <c r="H403" s="251">
        <v>2E-05</v>
      </c>
      <c r="I403" s="252">
        <f>E403*H403</f>
        <v>0.0011040000000000002</v>
      </c>
      <c r="J403" s="251">
        <v>-0.0005</v>
      </c>
      <c r="K403" s="252">
        <f>E403*J403</f>
        <v>-0.027600000000000003</v>
      </c>
      <c r="O403" s="244">
        <v>2</v>
      </c>
      <c r="AA403" s="217">
        <v>1</v>
      </c>
      <c r="AB403" s="217">
        <v>0</v>
      </c>
      <c r="AC403" s="217">
        <v>0</v>
      </c>
      <c r="AZ403" s="217">
        <v>1</v>
      </c>
      <c r="BA403" s="217">
        <f>IF(AZ403=1,G403,0)</f>
        <v>0</v>
      </c>
      <c r="BB403" s="217">
        <f>IF(AZ403=2,G403,0)</f>
        <v>0</v>
      </c>
      <c r="BC403" s="217">
        <f>IF(AZ403=3,G403,0)</f>
        <v>0</v>
      </c>
      <c r="BD403" s="217">
        <f>IF(AZ403=4,G403,0)</f>
        <v>0</v>
      </c>
      <c r="BE403" s="217">
        <f>IF(AZ403=5,G403,0)</f>
        <v>0</v>
      </c>
      <c r="CA403" s="244">
        <v>1</v>
      </c>
      <c r="CB403" s="244">
        <v>0</v>
      </c>
    </row>
    <row r="404" spans="1:15" ht="12.75">
      <c r="A404" s="253"/>
      <c r="B404" s="254"/>
      <c r="C404" s="312" t="s">
        <v>439</v>
      </c>
      <c r="D404" s="313"/>
      <c r="E404" s="313"/>
      <c r="F404" s="313"/>
      <c r="G404" s="314"/>
      <c r="I404" s="255"/>
      <c r="K404" s="255"/>
      <c r="L404" s="256" t="s">
        <v>439</v>
      </c>
      <c r="O404" s="244">
        <v>3</v>
      </c>
    </row>
    <row r="405" spans="1:15" ht="12.75">
      <c r="A405" s="253"/>
      <c r="B405" s="257"/>
      <c r="C405" s="320" t="s">
        <v>223</v>
      </c>
      <c r="D405" s="321"/>
      <c r="E405" s="258">
        <v>0</v>
      </c>
      <c r="F405" s="259"/>
      <c r="G405" s="260"/>
      <c r="H405" s="261"/>
      <c r="I405" s="255"/>
      <c r="J405" s="262"/>
      <c r="K405" s="255"/>
      <c r="M405" s="256" t="s">
        <v>223</v>
      </c>
      <c r="O405" s="244"/>
    </row>
    <row r="406" spans="1:15" ht="12.75">
      <c r="A406" s="253"/>
      <c r="B406" s="257"/>
      <c r="C406" s="320" t="s">
        <v>160</v>
      </c>
      <c r="D406" s="321"/>
      <c r="E406" s="258">
        <v>0</v>
      </c>
      <c r="F406" s="259"/>
      <c r="G406" s="260"/>
      <c r="H406" s="261"/>
      <c r="I406" s="255"/>
      <c r="J406" s="262"/>
      <c r="K406" s="255"/>
      <c r="M406" s="256" t="s">
        <v>160</v>
      </c>
      <c r="O406" s="244"/>
    </row>
    <row r="407" spans="1:15" ht="12.75">
      <c r="A407" s="253"/>
      <c r="B407" s="257"/>
      <c r="C407" s="320" t="s">
        <v>440</v>
      </c>
      <c r="D407" s="321"/>
      <c r="E407" s="258">
        <v>17.2</v>
      </c>
      <c r="F407" s="259"/>
      <c r="G407" s="260"/>
      <c r="H407" s="261"/>
      <c r="I407" s="255"/>
      <c r="J407" s="262"/>
      <c r="K407" s="255"/>
      <c r="M407" s="256" t="s">
        <v>440</v>
      </c>
      <c r="O407" s="244"/>
    </row>
    <row r="408" spans="1:15" ht="12.75">
      <c r="A408" s="253"/>
      <c r="B408" s="257"/>
      <c r="C408" s="320" t="s">
        <v>441</v>
      </c>
      <c r="D408" s="321"/>
      <c r="E408" s="258">
        <v>38</v>
      </c>
      <c r="F408" s="259"/>
      <c r="G408" s="260"/>
      <c r="H408" s="261"/>
      <c r="I408" s="255"/>
      <c r="J408" s="262"/>
      <c r="K408" s="255"/>
      <c r="M408" s="256" t="s">
        <v>441</v>
      </c>
      <c r="O408" s="244"/>
    </row>
    <row r="409" spans="1:80" ht="12.75">
      <c r="A409" s="245">
        <v>71</v>
      </c>
      <c r="B409" s="246" t="s">
        <v>442</v>
      </c>
      <c r="C409" s="247" t="s">
        <v>443</v>
      </c>
      <c r="D409" s="248" t="s">
        <v>197</v>
      </c>
      <c r="E409" s="249">
        <v>55.2</v>
      </c>
      <c r="F409" s="249">
        <v>0</v>
      </c>
      <c r="G409" s="250">
        <f>E409*F409</f>
        <v>0</v>
      </c>
      <c r="H409" s="251">
        <v>0</v>
      </c>
      <c r="I409" s="252">
        <f>E409*H409</f>
        <v>0</v>
      </c>
      <c r="J409" s="251">
        <v>-0.001</v>
      </c>
      <c r="K409" s="252">
        <f>E409*J409</f>
        <v>-0.055200000000000006</v>
      </c>
      <c r="O409" s="244">
        <v>2</v>
      </c>
      <c r="AA409" s="217">
        <v>1</v>
      </c>
      <c r="AB409" s="217">
        <v>0</v>
      </c>
      <c r="AC409" s="217">
        <v>0</v>
      </c>
      <c r="AZ409" s="217">
        <v>1</v>
      </c>
      <c r="BA409" s="217">
        <f>IF(AZ409=1,G409,0)</f>
        <v>0</v>
      </c>
      <c r="BB409" s="217">
        <f>IF(AZ409=2,G409,0)</f>
        <v>0</v>
      </c>
      <c r="BC409" s="217">
        <f>IF(AZ409=3,G409,0)</f>
        <v>0</v>
      </c>
      <c r="BD409" s="217">
        <f>IF(AZ409=4,G409,0)</f>
        <v>0</v>
      </c>
      <c r="BE409" s="217">
        <f>IF(AZ409=5,G409,0)</f>
        <v>0</v>
      </c>
      <c r="CA409" s="244">
        <v>1</v>
      </c>
      <c r="CB409" s="244">
        <v>0</v>
      </c>
    </row>
    <row r="410" spans="1:15" ht="12.75">
      <c r="A410" s="253"/>
      <c r="B410" s="254"/>
      <c r="C410" s="312" t="s">
        <v>439</v>
      </c>
      <c r="D410" s="313"/>
      <c r="E410" s="313"/>
      <c r="F410" s="313"/>
      <c r="G410" s="314"/>
      <c r="I410" s="255"/>
      <c r="K410" s="255"/>
      <c r="L410" s="256" t="s">
        <v>439</v>
      </c>
      <c r="O410" s="244">
        <v>3</v>
      </c>
    </row>
    <row r="411" spans="1:80" ht="12.75">
      <c r="A411" s="245">
        <v>72</v>
      </c>
      <c r="B411" s="246" t="s">
        <v>444</v>
      </c>
      <c r="C411" s="247" t="s">
        <v>445</v>
      </c>
      <c r="D411" s="248" t="s">
        <v>197</v>
      </c>
      <c r="E411" s="249">
        <v>55.2</v>
      </c>
      <c r="F411" s="249">
        <v>0</v>
      </c>
      <c r="G411" s="250">
        <f>E411*F411</f>
        <v>0</v>
      </c>
      <c r="H411" s="251">
        <v>0</v>
      </c>
      <c r="I411" s="252">
        <f>E411*H411</f>
        <v>0</v>
      </c>
      <c r="J411" s="251">
        <v>0</v>
      </c>
      <c r="K411" s="252">
        <f>E411*J411</f>
        <v>0</v>
      </c>
      <c r="O411" s="244">
        <v>2</v>
      </c>
      <c r="AA411" s="217">
        <v>1</v>
      </c>
      <c r="AB411" s="217">
        <v>1</v>
      </c>
      <c r="AC411" s="217">
        <v>1</v>
      </c>
      <c r="AZ411" s="217">
        <v>1</v>
      </c>
      <c r="BA411" s="217">
        <f>IF(AZ411=1,G411,0)</f>
        <v>0</v>
      </c>
      <c r="BB411" s="217">
        <f>IF(AZ411=2,G411,0)</f>
        <v>0</v>
      </c>
      <c r="BC411" s="217">
        <f>IF(AZ411=3,G411,0)</f>
        <v>0</v>
      </c>
      <c r="BD411" s="217">
        <f>IF(AZ411=4,G411,0)</f>
        <v>0</v>
      </c>
      <c r="BE411" s="217">
        <f>IF(AZ411=5,G411,0)</f>
        <v>0</v>
      </c>
      <c r="CA411" s="244">
        <v>1</v>
      </c>
      <c r="CB411" s="244">
        <v>1</v>
      </c>
    </row>
    <row r="412" spans="1:15" ht="12.75">
      <c r="A412" s="253"/>
      <c r="B412" s="254"/>
      <c r="C412" s="312" t="s">
        <v>446</v>
      </c>
      <c r="D412" s="313"/>
      <c r="E412" s="313"/>
      <c r="F412" s="313"/>
      <c r="G412" s="314"/>
      <c r="I412" s="255"/>
      <c r="K412" s="255"/>
      <c r="L412" s="256" t="s">
        <v>446</v>
      </c>
      <c r="O412" s="244">
        <v>3</v>
      </c>
    </row>
    <row r="413" spans="1:15" ht="12.75">
      <c r="A413" s="253"/>
      <c r="B413" s="257"/>
      <c r="C413" s="320" t="s">
        <v>223</v>
      </c>
      <c r="D413" s="321"/>
      <c r="E413" s="258">
        <v>0</v>
      </c>
      <c r="F413" s="259"/>
      <c r="G413" s="260"/>
      <c r="H413" s="261"/>
      <c r="I413" s="255"/>
      <c r="J413" s="262"/>
      <c r="K413" s="255"/>
      <c r="M413" s="256" t="s">
        <v>223</v>
      </c>
      <c r="O413" s="244"/>
    </row>
    <row r="414" spans="1:15" ht="12.75">
      <c r="A414" s="253"/>
      <c r="B414" s="257"/>
      <c r="C414" s="320" t="s">
        <v>160</v>
      </c>
      <c r="D414" s="321"/>
      <c r="E414" s="258">
        <v>0</v>
      </c>
      <c r="F414" s="259"/>
      <c r="G414" s="260"/>
      <c r="H414" s="261"/>
      <c r="I414" s="255"/>
      <c r="J414" s="262"/>
      <c r="K414" s="255"/>
      <c r="M414" s="256" t="s">
        <v>160</v>
      </c>
      <c r="O414" s="244"/>
    </row>
    <row r="415" spans="1:15" ht="12.75">
      <c r="A415" s="253"/>
      <c r="B415" s="257"/>
      <c r="C415" s="320" t="s">
        <v>440</v>
      </c>
      <c r="D415" s="321"/>
      <c r="E415" s="258">
        <v>17.2</v>
      </c>
      <c r="F415" s="259"/>
      <c r="G415" s="260"/>
      <c r="H415" s="261"/>
      <c r="I415" s="255"/>
      <c r="J415" s="262"/>
      <c r="K415" s="255"/>
      <c r="M415" s="256" t="s">
        <v>440</v>
      </c>
      <c r="O415" s="244"/>
    </row>
    <row r="416" spans="1:15" ht="12.75">
      <c r="A416" s="253"/>
      <c r="B416" s="257"/>
      <c r="C416" s="320" t="s">
        <v>441</v>
      </c>
      <c r="D416" s="321"/>
      <c r="E416" s="258">
        <v>38</v>
      </c>
      <c r="F416" s="259"/>
      <c r="G416" s="260"/>
      <c r="H416" s="261"/>
      <c r="I416" s="255"/>
      <c r="J416" s="262"/>
      <c r="K416" s="255"/>
      <c r="M416" s="256" t="s">
        <v>441</v>
      </c>
      <c r="O416" s="244"/>
    </row>
    <row r="417" spans="1:80" ht="12.75">
      <c r="A417" s="245">
        <v>73</v>
      </c>
      <c r="B417" s="246" t="s">
        <v>447</v>
      </c>
      <c r="C417" s="247" t="s">
        <v>448</v>
      </c>
      <c r="D417" s="248" t="s">
        <v>88</v>
      </c>
      <c r="E417" s="249">
        <v>2</v>
      </c>
      <c r="F417" s="249">
        <v>0</v>
      </c>
      <c r="G417" s="250">
        <f>E417*F417</f>
        <v>0</v>
      </c>
      <c r="H417" s="251">
        <v>0.9</v>
      </c>
      <c r="I417" s="252">
        <f>E417*H417</f>
        <v>1.8</v>
      </c>
      <c r="J417" s="251"/>
      <c r="K417" s="252">
        <f>E417*J417</f>
        <v>0</v>
      </c>
      <c r="O417" s="244">
        <v>2</v>
      </c>
      <c r="AA417" s="217">
        <v>12</v>
      </c>
      <c r="AB417" s="217">
        <v>0</v>
      </c>
      <c r="AC417" s="217">
        <v>102</v>
      </c>
      <c r="AZ417" s="217">
        <v>1</v>
      </c>
      <c r="BA417" s="217">
        <f>IF(AZ417=1,G417,0)</f>
        <v>0</v>
      </c>
      <c r="BB417" s="217">
        <f>IF(AZ417=2,G417,0)</f>
        <v>0</v>
      </c>
      <c r="BC417" s="217">
        <f>IF(AZ417=3,G417,0)</f>
        <v>0</v>
      </c>
      <c r="BD417" s="217">
        <f>IF(AZ417=4,G417,0)</f>
        <v>0</v>
      </c>
      <c r="BE417" s="217">
        <f>IF(AZ417=5,G417,0)</f>
        <v>0</v>
      </c>
      <c r="CA417" s="244">
        <v>12</v>
      </c>
      <c r="CB417" s="244">
        <v>0</v>
      </c>
    </row>
    <row r="418" spans="1:15" ht="12.75">
      <c r="A418" s="253"/>
      <c r="B418" s="257"/>
      <c r="C418" s="320" t="s">
        <v>159</v>
      </c>
      <c r="D418" s="321"/>
      <c r="E418" s="258">
        <v>0</v>
      </c>
      <c r="F418" s="259"/>
      <c r="G418" s="260"/>
      <c r="H418" s="261"/>
      <c r="I418" s="255"/>
      <c r="J418" s="262"/>
      <c r="K418" s="255"/>
      <c r="M418" s="256" t="s">
        <v>159</v>
      </c>
      <c r="O418" s="244"/>
    </row>
    <row r="419" spans="1:15" ht="12.75">
      <c r="A419" s="253"/>
      <c r="B419" s="257"/>
      <c r="C419" s="320" t="s">
        <v>449</v>
      </c>
      <c r="D419" s="321"/>
      <c r="E419" s="258">
        <v>2</v>
      </c>
      <c r="F419" s="259"/>
      <c r="G419" s="260"/>
      <c r="H419" s="261"/>
      <c r="I419" s="255"/>
      <c r="J419" s="262"/>
      <c r="K419" s="255"/>
      <c r="M419" s="256" t="s">
        <v>449</v>
      </c>
      <c r="O419" s="244"/>
    </row>
    <row r="420" spans="1:80" ht="12.75">
      <c r="A420" s="245">
        <v>74</v>
      </c>
      <c r="B420" s="246" t="s">
        <v>450</v>
      </c>
      <c r="C420" s="247" t="s">
        <v>451</v>
      </c>
      <c r="D420" s="248" t="s">
        <v>357</v>
      </c>
      <c r="E420" s="249">
        <v>0.0552</v>
      </c>
      <c r="F420" s="249">
        <v>0</v>
      </c>
      <c r="G420" s="250">
        <f>E420*F420</f>
        <v>0</v>
      </c>
      <c r="H420" s="251">
        <v>1</v>
      </c>
      <c r="I420" s="252">
        <f>E420*H420</f>
        <v>0.0552</v>
      </c>
      <c r="J420" s="251"/>
      <c r="K420" s="252">
        <f>E420*J420</f>
        <v>0</v>
      </c>
      <c r="O420" s="244">
        <v>2</v>
      </c>
      <c r="AA420" s="217">
        <v>3</v>
      </c>
      <c r="AB420" s="217">
        <v>1</v>
      </c>
      <c r="AC420" s="217">
        <v>11162320</v>
      </c>
      <c r="AZ420" s="217">
        <v>1</v>
      </c>
      <c r="BA420" s="217">
        <f>IF(AZ420=1,G420,0)</f>
        <v>0</v>
      </c>
      <c r="BB420" s="217">
        <f>IF(AZ420=2,G420,0)</f>
        <v>0</v>
      </c>
      <c r="BC420" s="217">
        <f>IF(AZ420=3,G420,0)</f>
        <v>0</v>
      </c>
      <c r="BD420" s="217">
        <f>IF(AZ420=4,G420,0)</f>
        <v>0</v>
      </c>
      <c r="BE420" s="217">
        <f>IF(AZ420=5,G420,0)</f>
        <v>0</v>
      </c>
      <c r="CA420" s="244">
        <v>3</v>
      </c>
      <c r="CB420" s="244">
        <v>1</v>
      </c>
    </row>
    <row r="421" spans="1:15" ht="12.75">
      <c r="A421" s="253"/>
      <c r="B421" s="257"/>
      <c r="C421" s="320" t="s">
        <v>452</v>
      </c>
      <c r="D421" s="321"/>
      <c r="E421" s="258">
        <v>0.0552</v>
      </c>
      <c r="F421" s="259"/>
      <c r="G421" s="260"/>
      <c r="H421" s="261"/>
      <c r="I421" s="255"/>
      <c r="J421" s="262"/>
      <c r="K421" s="255"/>
      <c r="M421" s="256" t="s">
        <v>452</v>
      </c>
      <c r="O421" s="244"/>
    </row>
    <row r="422" spans="1:80" ht="12.75">
      <c r="A422" s="245">
        <v>75</v>
      </c>
      <c r="B422" s="246" t="s">
        <v>453</v>
      </c>
      <c r="C422" s="247" t="s">
        <v>454</v>
      </c>
      <c r="D422" s="248" t="s">
        <v>258</v>
      </c>
      <c r="E422" s="249">
        <v>1</v>
      </c>
      <c r="F422" s="249">
        <v>0</v>
      </c>
      <c r="G422" s="250">
        <f>E422*F422</f>
        <v>0</v>
      </c>
      <c r="H422" s="251">
        <v>0.0051</v>
      </c>
      <c r="I422" s="252">
        <f>E422*H422</f>
        <v>0.0051</v>
      </c>
      <c r="J422" s="251"/>
      <c r="K422" s="252">
        <f>E422*J422</f>
        <v>0</v>
      </c>
      <c r="O422" s="244">
        <v>2</v>
      </c>
      <c r="AA422" s="217">
        <v>3</v>
      </c>
      <c r="AB422" s="217">
        <v>1</v>
      </c>
      <c r="AC422" s="217" t="s">
        <v>453</v>
      </c>
      <c r="AZ422" s="217">
        <v>1</v>
      </c>
      <c r="BA422" s="217">
        <f>IF(AZ422=1,G422,0)</f>
        <v>0</v>
      </c>
      <c r="BB422" s="217">
        <f>IF(AZ422=2,G422,0)</f>
        <v>0</v>
      </c>
      <c r="BC422" s="217">
        <f>IF(AZ422=3,G422,0)</f>
        <v>0</v>
      </c>
      <c r="BD422" s="217">
        <f>IF(AZ422=4,G422,0)</f>
        <v>0</v>
      </c>
      <c r="BE422" s="217">
        <f>IF(AZ422=5,G422,0)</f>
        <v>0</v>
      </c>
      <c r="CA422" s="244">
        <v>3</v>
      </c>
      <c r="CB422" s="244">
        <v>1</v>
      </c>
    </row>
    <row r="423" spans="1:15" ht="12.75">
      <c r="A423" s="253"/>
      <c r="B423" s="257"/>
      <c r="C423" s="320" t="s">
        <v>223</v>
      </c>
      <c r="D423" s="321"/>
      <c r="E423" s="258">
        <v>0</v>
      </c>
      <c r="F423" s="259"/>
      <c r="G423" s="260"/>
      <c r="H423" s="261"/>
      <c r="I423" s="255"/>
      <c r="J423" s="262"/>
      <c r="K423" s="255"/>
      <c r="M423" s="256" t="s">
        <v>223</v>
      </c>
      <c r="O423" s="244"/>
    </row>
    <row r="424" spans="1:15" ht="12.75">
      <c r="A424" s="253"/>
      <c r="B424" s="257"/>
      <c r="C424" s="320" t="s">
        <v>160</v>
      </c>
      <c r="D424" s="321"/>
      <c r="E424" s="258">
        <v>0</v>
      </c>
      <c r="F424" s="259"/>
      <c r="G424" s="260"/>
      <c r="H424" s="261"/>
      <c r="I424" s="255"/>
      <c r="J424" s="262"/>
      <c r="K424" s="255"/>
      <c r="M424" s="256" t="s">
        <v>160</v>
      </c>
      <c r="O424" s="244"/>
    </row>
    <row r="425" spans="1:15" ht="12.75">
      <c r="A425" s="253"/>
      <c r="B425" s="257"/>
      <c r="C425" s="320" t="s">
        <v>436</v>
      </c>
      <c r="D425" s="321"/>
      <c r="E425" s="258">
        <v>1</v>
      </c>
      <c r="F425" s="259"/>
      <c r="G425" s="260"/>
      <c r="H425" s="261"/>
      <c r="I425" s="255"/>
      <c r="J425" s="262"/>
      <c r="K425" s="255"/>
      <c r="M425" s="256" t="s">
        <v>436</v>
      </c>
      <c r="O425" s="244"/>
    </row>
    <row r="426" spans="1:80" ht="12.75">
      <c r="A426" s="245">
        <v>76</v>
      </c>
      <c r="B426" s="246" t="s">
        <v>455</v>
      </c>
      <c r="C426" s="247" t="s">
        <v>456</v>
      </c>
      <c r="D426" s="248" t="s">
        <v>197</v>
      </c>
      <c r="E426" s="249">
        <v>3</v>
      </c>
      <c r="F426" s="249">
        <v>0</v>
      </c>
      <c r="G426" s="250">
        <f>E426*F426</f>
        <v>0</v>
      </c>
      <c r="H426" s="251">
        <v>0.002</v>
      </c>
      <c r="I426" s="252">
        <f>E426*H426</f>
        <v>0.006</v>
      </c>
      <c r="J426" s="251"/>
      <c r="K426" s="252">
        <f>E426*J426</f>
        <v>0</v>
      </c>
      <c r="O426" s="244">
        <v>2</v>
      </c>
      <c r="AA426" s="217">
        <v>3</v>
      </c>
      <c r="AB426" s="217">
        <v>1</v>
      </c>
      <c r="AC426" s="217">
        <v>40445960</v>
      </c>
      <c r="AZ426" s="217">
        <v>1</v>
      </c>
      <c r="BA426" s="217">
        <f>IF(AZ426=1,G426,0)</f>
        <v>0</v>
      </c>
      <c r="BB426" s="217">
        <f>IF(AZ426=2,G426,0)</f>
        <v>0</v>
      </c>
      <c r="BC426" s="217">
        <f>IF(AZ426=3,G426,0)</f>
        <v>0</v>
      </c>
      <c r="BD426" s="217">
        <f>IF(AZ426=4,G426,0)</f>
        <v>0</v>
      </c>
      <c r="BE426" s="217">
        <f>IF(AZ426=5,G426,0)</f>
        <v>0</v>
      </c>
      <c r="CA426" s="244">
        <v>3</v>
      </c>
      <c r="CB426" s="244">
        <v>1</v>
      </c>
    </row>
    <row r="427" spans="1:15" ht="12.75">
      <c r="A427" s="253"/>
      <c r="B427" s="257"/>
      <c r="C427" s="320" t="s">
        <v>457</v>
      </c>
      <c r="D427" s="321"/>
      <c r="E427" s="258">
        <v>0</v>
      </c>
      <c r="F427" s="259"/>
      <c r="G427" s="260"/>
      <c r="H427" s="261"/>
      <c r="I427" s="255"/>
      <c r="J427" s="262"/>
      <c r="K427" s="255"/>
      <c r="M427" s="256" t="s">
        <v>457</v>
      </c>
      <c r="O427" s="244"/>
    </row>
    <row r="428" spans="1:15" ht="12.75">
      <c r="A428" s="253"/>
      <c r="B428" s="257"/>
      <c r="C428" s="320" t="s">
        <v>160</v>
      </c>
      <c r="D428" s="321"/>
      <c r="E428" s="258">
        <v>0</v>
      </c>
      <c r="F428" s="259"/>
      <c r="G428" s="260"/>
      <c r="H428" s="261"/>
      <c r="I428" s="255"/>
      <c r="J428" s="262"/>
      <c r="K428" s="255"/>
      <c r="M428" s="256" t="s">
        <v>160</v>
      </c>
      <c r="O428" s="244"/>
    </row>
    <row r="429" spans="1:15" ht="12.75">
      <c r="A429" s="253"/>
      <c r="B429" s="257"/>
      <c r="C429" s="320" t="s">
        <v>458</v>
      </c>
      <c r="D429" s="321"/>
      <c r="E429" s="258">
        <v>3</v>
      </c>
      <c r="F429" s="259"/>
      <c r="G429" s="260"/>
      <c r="H429" s="261"/>
      <c r="I429" s="255"/>
      <c r="J429" s="262"/>
      <c r="K429" s="255"/>
      <c r="M429" s="256" t="s">
        <v>458</v>
      </c>
      <c r="O429" s="244"/>
    </row>
    <row r="430" spans="1:80" ht="12.75">
      <c r="A430" s="245">
        <v>77</v>
      </c>
      <c r="B430" s="246" t="s">
        <v>459</v>
      </c>
      <c r="C430" s="247" t="s">
        <v>460</v>
      </c>
      <c r="D430" s="248" t="s">
        <v>258</v>
      </c>
      <c r="E430" s="249">
        <v>1</v>
      </c>
      <c r="F430" s="249">
        <v>0</v>
      </c>
      <c r="G430" s="250">
        <f>E430*F430</f>
        <v>0</v>
      </c>
      <c r="H430" s="251">
        <v>0.00126</v>
      </c>
      <c r="I430" s="252">
        <f>E430*H430</f>
        <v>0.00126</v>
      </c>
      <c r="J430" s="251"/>
      <c r="K430" s="252">
        <f>E430*J430</f>
        <v>0</v>
      </c>
      <c r="O430" s="244">
        <v>2</v>
      </c>
      <c r="AA430" s="217">
        <v>3</v>
      </c>
      <c r="AB430" s="217">
        <v>1</v>
      </c>
      <c r="AC430" s="217" t="s">
        <v>459</v>
      </c>
      <c r="AZ430" s="217">
        <v>1</v>
      </c>
      <c r="BA430" s="217">
        <f>IF(AZ430=1,G430,0)</f>
        <v>0</v>
      </c>
      <c r="BB430" s="217">
        <f>IF(AZ430=2,G430,0)</f>
        <v>0</v>
      </c>
      <c r="BC430" s="217">
        <f>IF(AZ430=3,G430,0)</f>
        <v>0</v>
      </c>
      <c r="BD430" s="217">
        <f>IF(AZ430=4,G430,0)</f>
        <v>0</v>
      </c>
      <c r="BE430" s="217">
        <f>IF(AZ430=5,G430,0)</f>
        <v>0</v>
      </c>
      <c r="CA430" s="244">
        <v>3</v>
      </c>
      <c r="CB430" s="244">
        <v>1</v>
      </c>
    </row>
    <row r="431" spans="1:15" ht="12.75">
      <c r="A431" s="253"/>
      <c r="B431" s="257"/>
      <c r="C431" s="320" t="s">
        <v>223</v>
      </c>
      <c r="D431" s="321"/>
      <c r="E431" s="258">
        <v>0</v>
      </c>
      <c r="F431" s="259"/>
      <c r="G431" s="260"/>
      <c r="H431" s="261"/>
      <c r="I431" s="255"/>
      <c r="J431" s="262"/>
      <c r="K431" s="255"/>
      <c r="M431" s="256" t="s">
        <v>223</v>
      </c>
      <c r="O431" s="244"/>
    </row>
    <row r="432" spans="1:15" ht="12.75">
      <c r="A432" s="253"/>
      <c r="B432" s="257"/>
      <c r="C432" s="320" t="s">
        <v>160</v>
      </c>
      <c r="D432" s="321"/>
      <c r="E432" s="258">
        <v>0</v>
      </c>
      <c r="F432" s="259"/>
      <c r="G432" s="260"/>
      <c r="H432" s="261"/>
      <c r="I432" s="255"/>
      <c r="J432" s="262"/>
      <c r="K432" s="255"/>
      <c r="M432" s="256" t="s">
        <v>160</v>
      </c>
      <c r="O432" s="244"/>
    </row>
    <row r="433" spans="1:15" ht="12.75">
      <c r="A433" s="253"/>
      <c r="B433" s="257"/>
      <c r="C433" s="320" t="s">
        <v>436</v>
      </c>
      <c r="D433" s="321"/>
      <c r="E433" s="258">
        <v>1</v>
      </c>
      <c r="F433" s="259"/>
      <c r="G433" s="260"/>
      <c r="H433" s="261"/>
      <c r="I433" s="255"/>
      <c r="J433" s="262"/>
      <c r="K433" s="255"/>
      <c r="M433" s="256" t="s">
        <v>436</v>
      </c>
      <c r="O433" s="244"/>
    </row>
    <row r="434" spans="1:57" ht="12.75">
      <c r="A434" s="263"/>
      <c r="B434" s="264" t="s">
        <v>89</v>
      </c>
      <c r="C434" s="265" t="s">
        <v>427</v>
      </c>
      <c r="D434" s="266"/>
      <c r="E434" s="267"/>
      <c r="F434" s="268"/>
      <c r="G434" s="269">
        <f>SUM(G388:G433)</f>
        <v>0</v>
      </c>
      <c r="H434" s="270"/>
      <c r="I434" s="271">
        <f>SUM(I388:I433)</f>
        <v>2.618664</v>
      </c>
      <c r="J434" s="270"/>
      <c r="K434" s="271">
        <f>SUM(K388:K433)</f>
        <v>-0.21480000000000002</v>
      </c>
      <c r="O434" s="244">
        <v>4</v>
      </c>
      <c r="BA434" s="272">
        <f>SUM(BA388:BA433)</f>
        <v>0</v>
      </c>
      <c r="BB434" s="272">
        <f>SUM(BB388:BB433)</f>
        <v>0</v>
      </c>
      <c r="BC434" s="272">
        <f>SUM(BC388:BC433)</f>
        <v>0</v>
      </c>
      <c r="BD434" s="272">
        <f>SUM(BD388:BD433)</f>
        <v>0</v>
      </c>
      <c r="BE434" s="272">
        <f>SUM(BE388:BE433)</f>
        <v>0</v>
      </c>
    </row>
    <row r="435" spans="1:15" ht="12.75">
      <c r="A435" s="234" t="s">
        <v>85</v>
      </c>
      <c r="B435" s="235" t="s">
        <v>461</v>
      </c>
      <c r="C435" s="236" t="s">
        <v>462</v>
      </c>
      <c r="D435" s="237"/>
      <c r="E435" s="238"/>
      <c r="F435" s="238"/>
      <c r="G435" s="239"/>
      <c r="H435" s="240"/>
      <c r="I435" s="241"/>
      <c r="J435" s="242"/>
      <c r="K435" s="243"/>
      <c r="O435" s="244">
        <v>1</v>
      </c>
    </row>
    <row r="436" spans="1:80" ht="12.75">
      <c r="A436" s="245">
        <v>78</v>
      </c>
      <c r="B436" s="246" t="s">
        <v>464</v>
      </c>
      <c r="C436" s="247" t="s">
        <v>465</v>
      </c>
      <c r="D436" s="248" t="s">
        <v>258</v>
      </c>
      <c r="E436" s="249">
        <v>131</v>
      </c>
      <c r="F436" s="249">
        <v>0</v>
      </c>
      <c r="G436" s="250">
        <f>E436*F436</f>
        <v>0</v>
      </c>
      <c r="H436" s="251">
        <v>8E-05</v>
      </c>
      <c r="I436" s="252">
        <f>E436*H436</f>
        <v>0.010480000000000001</v>
      </c>
      <c r="J436" s="251">
        <v>0</v>
      </c>
      <c r="K436" s="252">
        <f>E436*J436</f>
        <v>0</v>
      </c>
      <c r="O436" s="244">
        <v>2</v>
      </c>
      <c r="AA436" s="217">
        <v>1</v>
      </c>
      <c r="AB436" s="217">
        <v>1</v>
      </c>
      <c r="AC436" s="217">
        <v>1</v>
      </c>
      <c r="AZ436" s="217">
        <v>1</v>
      </c>
      <c r="BA436" s="217">
        <f>IF(AZ436=1,G436,0)</f>
        <v>0</v>
      </c>
      <c r="BB436" s="217">
        <f>IF(AZ436=2,G436,0)</f>
        <v>0</v>
      </c>
      <c r="BC436" s="217">
        <f>IF(AZ436=3,G436,0)</f>
        <v>0</v>
      </c>
      <c r="BD436" s="217">
        <f>IF(AZ436=4,G436,0)</f>
        <v>0</v>
      </c>
      <c r="BE436" s="217">
        <f>IF(AZ436=5,G436,0)</f>
        <v>0</v>
      </c>
      <c r="CA436" s="244">
        <v>1</v>
      </c>
      <c r="CB436" s="244">
        <v>1</v>
      </c>
    </row>
    <row r="437" spans="1:15" ht="12.75">
      <c r="A437" s="253"/>
      <c r="B437" s="254"/>
      <c r="C437" s="312" t="s">
        <v>466</v>
      </c>
      <c r="D437" s="313"/>
      <c r="E437" s="313"/>
      <c r="F437" s="313"/>
      <c r="G437" s="314"/>
      <c r="I437" s="255"/>
      <c r="K437" s="255"/>
      <c r="L437" s="256" t="s">
        <v>466</v>
      </c>
      <c r="O437" s="244">
        <v>3</v>
      </c>
    </row>
    <row r="438" spans="1:15" ht="12.75">
      <c r="A438" s="253"/>
      <c r="B438" s="257"/>
      <c r="C438" s="320" t="s">
        <v>159</v>
      </c>
      <c r="D438" s="321"/>
      <c r="E438" s="258">
        <v>0</v>
      </c>
      <c r="F438" s="259"/>
      <c r="G438" s="260"/>
      <c r="H438" s="261"/>
      <c r="I438" s="255"/>
      <c r="J438" s="262"/>
      <c r="K438" s="255"/>
      <c r="M438" s="256" t="s">
        <v>159</v>
      </c>
      <c r="O438" s="244"/>
    </row>
    <row r="439" spans="1:15" ht="12.75">
      <c r="A439" s="253"/>
      <c r="B439" s="257"/>
      <c r="C439" s="322" t="s">
        <v>293</v>
      </c>
      <c r="D439" s="321"/>
      <c r="E439" s="283">
        <v>0</v>
      </c>
      <c r="F439" s="259"/>
      <c r="G439" s="260"/>
      <c r="H439" s="261"/>
      <c r="I439" s="255"/>
      <c r="J439" s="262"/>
      <c r="K439" s="255"/>
      <c r="M439" s="256" t="s">
        <v>293</v>
      </c>
      <c r="O439" s="244"/>
    </row>
    <row r="440" spans="1:15" ht="12.75">
      <c r="A440" s="253"/>
      <c r="B440" s="257"/>
      <c r="C440" s="322" t="s">
        <v>294</v>
      </c>
      <c r="D440" s="321"/>
      <c r="E440" s="283">
        <v>130.6667</v>
      </c>
      <c r="F440" s="259"/>
      <c r="G440" s="260"/>
      <c r="H440" s="261"/>
      <c r="I440" s="255"/>
      <c r="J440" s="262"/>
      <c r="K440" s="255"/>
      <c r="M440" s="256" t="s">
        <v>294</v>
      </c>
      <c r="O440" s="244"/>
    </row>
    <row r="441" spans="1:15" ht="12.75">
      <c r="A441" s="253"/>
      <c r="B441" s="257"/>
      <c r="C441" s="322" t="s">
        <v>295</v>
      </c>
      <c r="D441" s="321"/>
      <c r="E441" s="283">
        <v>130.6667</v>
      </c>
      <c r="F441" s="259"/>
      <c r="G441" s="260"/>
      <c r="H441" s="261"/>
      <c r="I441" s="255"/>
      <c r="J441" s="262"/>
      <c r="K441" s="255"/>
      <c r="M441" s="256" t="s">
        <v>295</v>
      </c>
      <c r="O441" s="244"/>
    </row>
    <row r="442" spans="1:15" ht="12.75">
      <c r="A442" s="253"/>
      <c r="B442" s="257"/>
      <c r="C442" s="320" t="s">
        <v>467</v>
      </c>
      <c r="D442" s="321"/>
      <c r="E442" s="258">
        <v>131</v>
      </c>
      <c r="F442" s="259"/>
      <c r="G442" s="260"/>
      <c r="H442" s="261"/>
      <c r="I442" s="255"/>
      <c r="J442" s="262"/>
      <c r="K442" s="255"/>
      <c r="M442" s="256">
        <v>131</v>
      </c>
      <c r="O442" s="244"/>
    </row>
    <row r="443" spans="1:57" ht="12.75">
      <c r="A443" s="263"/>
      <c r="B443" s="264" t="s">
        <v>89</v>
      </c>
      <c r="C443" s="265" t="s">
        <v>463</v>
      </c>
      <c r="D443" s="266"/>
      <c r="E443" s="267"/>
      <c r="F443" s="268"/>
      <c r="G443" s="269">
        <f>SUM(G435:G442)</f>
        <v>0</v>
      </c>
      <c r="H443" s="270"/>
      <c r="I443" s="271">
        <f>SUM(I435:I442)</f>
        <v>0.010480000000000001</v>
      </c>
      <c r="J443" s="270"/>
      <c r="K443" s="271">
        <f>SUM(K435:K442)</f>
        <v>0</v>
      </c>
      <c r="O443" s="244">
        <v>4</v>
      </c>
      <c r="BA443" s="272">
        <f>SUM(BA435:BA442)</f>
        <v>0</v>
      </c>
      <c r="BB443" s="272">
        <f>SUM(BB435:BB442)</f>
        <v>0</v>
      </c>
      <c r="BC443" s="272">
        <f>SUM(BC435:BC442)</f>
        <v>0</v>
      </c>
      <c r="BD443" s="272">
        <f>SUM(BD435:BD442)</f>
        <v>0</v>
      </c>
      <c r="BE443" s="272">
        <f>SUM(BE435:BE442)</f>
        <v>0</v>
      </c>
    </row>
    <row r="444" spans="1:15" ht="12.75">
      <c r="A444" s="234" t="s">
        <v>85</v>
      </c>
      <c r="B444" s="235" t="s">
        <v>468</v>
      </c>
      <c r="C444" s="236" t="s">
        <v>469</v>
      </c>
      <c r="D444" s="237"/>
      <c r="E444" s="238"/>
      <c r="F444" s="238"/>
      <c r="G444" s="239"/>
      <c r="H444" s="240"/>
      <c r="I444" s="241"/>
      <c r="J444" s="242"/>
      <c r="K444" s="243"/>
      <c r="O444" s="244">
        <v>1</v>
      </c>
    </row>
    <row r="445" spans="1:80" ht="12.75">
      <c r="A445" s="245">
        <v>79</v>
      </c>
      <c r="B445" s="246" t="s">
        <v>471</v>
      </c>
      <c r="C445" s="247" t="s">
        <v>472</v>
      </c>
      <c r="D445" s="248" t="s">
        <v>158</v>
      </c>
      <c r="E445" s="249">
        <v>55</v>
      </c>
      <c r="F445" s="249">
        <v>0</v>
      </c>
      <c r="G445" s="250">
        <f>E445*F445</f>
        <v>0</v>
      </c>
      <c r="H445" s="251">
        <v>0</v>
      </c>
      <c r="I445" s="252">
        <f>E445*H445</f>
        <v>0</v>
      </c>
      <c r="J445" s="251">
        <v>0</v>
      </c>
      <c r="K445" s="252">
        <f>E445*J445</f>
        <v>0</v>
      </c>
      <c r="O445" s="244">
        <v>2</v>
      </c>
      <c r="AA445" s="217">
        <v>1</v>
      </c>
      <c r="AB445" s="217">
        <v>1</v>
      </c>
      <c r="AC445" s="217">
        <v>1</v>
      </c>
      <c r="AZ445" s="217">
        <v>1</v>
      </c>
      <c r="BA445" s="217">
        <f>IF(AZ445=1,G445,0)</f>
        <v>0</v>
      </c>
      <c r="BB445" s="217">
        <f>IF(AZ445=2,G445,0)</f>
        <v>0</v>
      </c>
      <c r="BC445" s="217">
        <f>IF(AZ445=3,G445,0)</f>
        <v>0</v>
      </c>
      <c r="BD445" s="217">
        <f>IF(AZ445=4,G445,0)</f>
        <v>0</v>
      </c>
      <c r="BE445" s="217">
        <f>IF(AZ445=5,G445,0)</f>
        <v>0</v>
      </c>
      <c r="CA445" s="244">
        <v>1</v>
      </c>
      <c r="CB445" s="244">
        <v>1</v>
      </c>
    </row>
    <row r="446" spans="1:15" ht="12.75">
      <c r="A446" s="253"/>
      <c r="B446" s="257"/>
      <c r="C446" s="320" t="s">
        <v>159</v>
      </c>
      <c r="D446" s="321"/>
      <c r="E446" s="258">
        <v>0</v>
      </c>
      <c r="F446" s="259"/>
      <c r="G446" s="260"/>
      <c r="H446" s="261"/>
      <c r="I446" s="255"/>
      <c r="J446" s="262"/>
      <c r="K446" s="255"/>
      <c r="M446" s="256" t="s">
        <v>159</v>
      </c>
      <c r="O446" s="244"/>
    </row>
    <row r="447" spans="1:15" ht="12.75">
      <c r="A447" s="253"/>
      <c r="B447" s="257"/>
      <c r="C447" s="320" t="s">
        <v>167</v>
      </c>
      <c r="D447" s="321"/>
      <c r="E447" s="258">
        <v>0</v>
      </c>
      <c r="F447" s="259"/>
      <c r="G447" s="260"/>
      <c r="H447" s="261"/>
      <c r="I447" s="255"/>
      <c r="J447" s="262"/>
      <c r="K447" s="255"/>
      <c r="M447" s="256" t="s">
        <v>167</v>
      </c>
      <c r="O447" s="244"/>
    </row>
    <row r="448" spans="1:15" ht="12.75">
      <c r="A448" s="253"/>
      <c r="B448" s="257"/>
      <c r="C448" s="320" t="s">
        <v>168</v>
      </c>
      <c r="D448" s="321"/>
      <c r="E448" s="258">
        <v>30</v>
      </c>
      <c r="F448" s="259"/>
      <c r="G448" s="260"/>
      <c r="H448" s="261"/>
      <c r="I448" s="255"/>
      <c r="J448" s="262"/>
      <c r="K448" s="255"/>
      <c r="M448" s="256" t="s">
        <v>168</v>
      </c>
      <c r="O448" s="244"/>
    </row>
    <row r="449" spans="1:15" ht="12.75">
      <c r="A449" s="253"/>
      <c r="B449" s="257"/>
      <c r="C449" s="320" t="s">
        <v>169</v>
      </c>
      <c r="D449" s="321"/>
      <c r="E449" s="258">
        <v>25</v>
      </c>
      <c r="F449" s="259"/>
      <c r="G449" s="260"/>
      <c r="H449" s="261"/>
      <c r="I449" s="255"/>
      <c r="J449" s="262"/>
      <c r="K449" s="255"/>
      <c r="M449" s="256" t="s">
        <v>169</v>
      </c>
      <c r="O449" s="244"/>
    </row>
    <row r="450" spans="1:57" ht="12.75">
      <c r="A450" s="263"/>
      <c r="B450" s="264" t="s">
        <v>89</v>
      </c>
      <c r="C450" s="265" t="s">
        <v>470</v>
      </c>
      <c r="D450" s="266"/>
      <c r="E450" s="267"/>
      <c r="F450" s="268"/>
      <c r="G450" s="269">
        <f>SUM(G444:G449)</f>
        <v>0</v>
      </c>
      <c r="H450" s="270"/>
      <c r="I450" s="271">
        <f>SUM(I444:I449)</f>
        <v>0</v>
      </c>
      <c r="J450" s="270"/>
      <c r="K450" s="271">
        <f>SUM(K444:K449)</f>
        <v>0</v>
      </c>
      <c r="O450" s="244">
        <v>4</v>
      </c>
      <c r="BA450" s="272">
        <f>SUM(BA444:BA449)</f>
        <v>0</v>
      </c>
      <c r="BB450" s="272">
        <f>SUM(BB444:BB449)</f>
        <v>0</v>
      </c>
      <c r="BC450" s="272">
        <f>SUM(BC444:BC449)</f>
        <v>0</v>
      </c>
      <c r="BD450" s="272">
        <f>SUM(BD444:BD449)</f>
        <v>0</v>
      </c>
      <c r="BE450" s="272">
        <f>SUM(BE444:BE449)</f>
        <v>0</v>
      </c>
    </row>
    <row r="451" spans="1:15" ht="12.75">
      <c r="A451" s="234" t="s">
        <v>85</v>
      </c>
      <c r="B451" s="235" t="s">
        <v>473</v>
      </c>
      <c r="C451" s="236" t="s">
        <v>474</v>
      </c>
      <c r="D451" s="237"/>
      <c r="E451" s="238"/>
      <c r="F451" s="238"/>
      <c r="G451" s="239"/>
      <c r="H451" s="240"/>
      <c r="I451" s="241"/>
      <c r="J451" s="242"/>
      <c r="K451" s="243"/>
      <c r="O451" s="244">
        <v>1</v>
      </c>
    </row>
    <row r="452" spans="1:80" ht="12.75">
      <c r="A452" s="245">
        <v>80</v>
      </c>
      <c r="B452" s="246" t="s">
        <v>476</v>
      </c>
      <c r="C452" s="247" t="s">
        <v>477</v>
      </c>
      <c r="D452" s="248" t="s">
        <v>478</v>
      </c>
      <c r="E452" s="249">
        <v>2358.165</v>
      </c>
      <c r="F452" s="249">
        <v>0</v>
      </c>
      <c r="G452" s="250">
        <f>E452*F452</f>
        <v>0</v>
      </c>
      <c r="H452" s="251">
        <v>0</v>
      </c>
      <c r="I452" s="252">
        <f>E452*H452</f>
        <v>0</v>
      </c>
      <c r="J452" s="251">
        <v>0</v>
      </c>
      <c r="K452" s="252">
        <f>E452*J452</f>
        <v>0</v>
      </c>
      <c r="O452" s="244">
        <v>2</v>
      </c>
      <c r="AA452" s="217">
        <v>1</v>
      </c>
      <c r="AB452" s="217">
        <v>1</v>
      </c>
      <c r="AC452" s="217">
        <v>1</v>
      </c>
      <c r="AZ452" s="217">
        <v>1</v>
      </c>
      <c r="BA452" s="217">
        <f>IF(AZ452=1,G452,0)</f>
        <v>0</v>
      </c>
      <c r="BB452" s="217">
        <f>IF(AZ452=2,G452,0)</f>
        <v>0</v>
      </c>
      <c r="BC452" s="217">
        <f>IF(AZ452=3,G452,0)</f>
        <v>0</v>
      </c>
      <c r="BD452" s="217">
        <f>IF(AZ452=4,G452,0)</f>
        <v>0</v>
      </c>
      <c r="BE452" s="217">
        <f>IF(AZ452=5,G452,0)</f>
        <v>0</v>
      </c>
      <c r="CA452" s="244">
        <v>1</v>
      </c>
      <c r="CB452" s="244">
        <v>1</v>
      </c>
    </row>
    <row r="453" spans="1:80" ht="12.75">
      <c r="A453" s="245">
        <v>81</v>
      </c>
      <c r="B453" s="246" t="s">
        <v>479</v>
      </c>
      <c r="C453" s="247" t="s">
        <v>480</v>
      </c>
      <c r="D453" s="248" t="s">
        <v>478</v>
      </c>
      <c r="E453" s="249">
        <v>1475.65</v>
      </c>
      <c r="F453" s="249">
        <v>0</v>
      </c>
      <c r="G453" s="250">
        <f>E453*F453</f>
        <v>0</v>
      </c>
      <c r="H453" s="251">
        <v>0</v>
      </c>
      <c r="I453" s="252">
        <f>E453*H453</f>
        <v>0</v>
      </c>
      <c r="J453" s="251">
        <v>0</v>
      </c>
      <c r="K453" s="252">
        <f>E453*J453</f>
        <v>0</v>
      </c>
      <c r="O453" s="244">
        <v>2</v>
      </c>
      <c r="AA453" s="217">
        <v>1</v>
      </c>
      <c r="AB453" s="217">
        <v>1</v>
      </c>
      <c r="AC453" s="217">
        <v>1</v>
      </c>
      <c r="AZ453" s="217">
        <v>1</v>
      </c>
      <c r="BA453" s="217">
        <f>IF(AZ453=1,G453,0)</f>
        <v>0</v>
      </c>
      <c r="BB453" s="217">
        <f>IF(AZ453=2,G453,0)</f>
        <v>0</v>
      </c>
      <c r="BC453" s="217">
        <f>IF(AZ453=3,G453,0)</f>
        <v>0</v>
      </c>
      <c r="BD453" s="217">
        <f>IF(AZ453=4,G453,0)</f>
        <v>0</v>
      </c>
      <c r="BE453" s="217">
        <f>IF(AZ453=5,G453,0)</f>
        <v>0</v>
      </c>
      <c r="CA453" s="244">
        <v>1</v>
      </c>
      <c r="CB453" s="244">
        <v>1</v>
      </c>
    </row>
    <row r="454" spans="1:57" ht="12.75">
      <c r="A454" s="263"/>
      <c r="B454" s="264" t="s">
        <v>89</v>
      </c>
      <c r="C454" s="265" t="s">
        <v>475</v>
      </c>
      <c r="D454" s="266"/>
      <c r="E454" s="267"/>
      <c r="F454" s="268"/>
      <c r="G454" s="269">
        <f>SUM(G451:G453)</f>
        <v>0</v>
      </c>
      <c r="H454" s="270"/>
      <c r="I454" s="271">
        <f>SUM(I451:I453)</f>
        <v>0</v>
      </c>
      <c r="J454" s="270"/>
      <c r="K454" s="271">
        <f>SUM(K451:K453)</f>
        <v>0</v>
      </c>
      <c r="O454" s="244">
        <v>4</v>
      </c>
      <c r="BA454" s="272">
        <f>SUM(BA451:BA453)</f>
        <v>0</v>
      </c>
      <c r="BB454" s="272">
        <f>SUM(BB451:BB453)</f>
        <v>0</v>
      </c>
      <c r="BC454" s="272">
        <f>SUM(BC451:BC453)</f>
        <v>0</v>
      </c>
      <c r="BD454" s="272">
        <f>SUM(BD451:BD453)</f>
        <v>0</v>
      </c>
      <c r="BE454" s="272">
        <f>SUM(BE451:BE453)</f>
        <v>0</v>
      </c>
    </row>
    <row r="455" spans="1:15" ht="12.75">
      <c r="A455" s="234" t="s">
        <v>85</v>
      </c>
      <c r="B455" s="235" t="s">
        <v>481</v>
      </c>
      <c r="C455" s="236" t="s">
        <v>482</v>
      </c>
      <c r="D455" s="237"/>
      <c r="E455" s="238"/>
      <c r="F455" s="238"/>
      <c r="G455" s="239"/>
      <c r="H455" s="240"/>
      <c r="I455" s="241"/>
      <c r="J455" s="242"/>
      <c r="K455" s="243"/>
      <c r="O455" s="244">
        <v>1</v>
      </c>
    </row>
    <row r="456" spans="1:80" ht="12.75">
      <c r="A456" s="245">
        <v>82</v>
      </c>
      <c r="B456" s="246" t="s">
        <v>484</v>
      </c>
      <c r="C456" s="247" t="s">
        <v>485</v>
      </c>
      <c r="D456" s="248" t="s">
        <v>478</v>
      </c>
      <c r="E456" s="249">
        <v>3431.9198</v>
      </c>
      <c r="F456" s="249">
        <v>0</v>
      </c>
      <c r="G456" s="250">
        <f>E456*F456</f>
        <v>0</v>
      </c>
      <c r="H456" s="251">
        <v>0</v>
      </c>
      <c r="I456" s="252">
        <f>E456*H456</f>
        <v>0</v>
      </c>
      <c r="J456" s="251"/>
      <c r="K456" s="252">
        <f>E456*J456</f>
        <v>0</v>
      </c>
      <c r="O456" s="244">
        <v>2</v>
      </c>
      <c r="AA456" s="217">
        <v>8</v>
      </c>
      <c r="AB456" s="217">
        <v>0</v>
      </c>
      <c r="AC456" s="217">
        <v>3</v>
      </c>
      <c r="AZ456" s="217">
        <v>4</v>
      </c>
      <c r="BA456" s="217">
        <f>IF(AZ456=1,G456,0)</f>
        <v>0</v>
      </c>
      <c r="BB456" s="217">
        <f>IF(AZ456=2,G456,0)</f>
        <v>0</v>
      </c>
      <c r="BC456" s="217">
        <f>IF(AZ456=3,G456,0)</f>
        <v>0</v>
      </c>
      <c r="BD456" s="217">
        <f>IF(AZ456=4,G456,0)</f>
        <v>0</v>
      </c>
      <c r="BE456" s="217">
        <f>IF(AZ456=5,G456,0)</f>
        <v>0</v>
      </c>
      <c r="CA456" s="244">
        <v>8</v>
      </c>
      <c r="CB456" s="244">
        <v>0</v>
      </c>
    </row>
    <row r="457" spans="1:15" ht="12.75">
      <c r="A457" s="253"/>
      <c r="B457" s="254"/>
      <c r="C457" s="312" t="s">
        <v>430</v>
      </c>
      <c r="D457" s="313"/>
      <c r="E457" s="313"/>
      <c r="F457" s="313"/>
      <c r="G457" s="314"/>
      <c r="I457" s="255"/>
      <c r="K457" s="255"/>
      <c r="L457" s="256" t="s">
        <v>430</v>
      </c>
      <c r="O457" s="244">
        <v>3</v>
      </c>
    </row>
    <row r="458" spans="1:15" ht="12.75">
      <c r="A458" s="253"/>
      <c r="B458" s="254"/>
      <c r="C458" s="312" t="s">
        <v>486</v>
      </c>
      <c r="D458" s="313"/>
      <c r="E458" s="313"/>
      <c r="F458" s="313"/>
      <c r="G458" s="314"/>
      <c r="I458" s="255"/>
      <c r="K458" s="255"/>
      <c r="L458" s="256" t="s">
        <v>486</v>
      </c>
      <c r="O458" s="244">
        <v>3</v>
      </c>
    </row>
    <row r="459" spans="1:15" ht="21">
      <c r="A459" s="253"/>
      <c r="B459" s="254"/>
      <c r="C459" s="312" t="s">
        <v>487</v>
      </c>
      <c r="D459" s="313"/>
      <c r="E459" s="313"/>
      <c r="F459" s="313"/>
      <c r="G459" s="314"/>
      <c r="I459" s="255"/>
      <c r="K459" s="255"/>
      <c r="L459" s="256" t="s">
        <v>487</v>
      </c>
      <c r="O459" s="244">
        <v>3</v>
      </c>
    </row>
    <row r="460" spans="1:15" ht="12.75">
      <c r="A460" s="253"/>
      <c r="B460" s="254"/>
      <c r="C460" s="312" t="s">
        <v>488</v>
      </c>
      <c r="D460" s="313"/>
      <c r="E460" s="313"/>
      <c r="F460" s="313"/>
      <c r="G460" s="314"/>
      <c r="I460" s="255"/>
      <c r="K460" s="255"/>
      <c r="L460" s="256" t="s">
        <v>488</v>
      </c>
      <c r="O460" s="244">
        <v>3</v>
      </c>
    </row>
    <row r="461" spans="1:80" ht="12.75">
      <c r="A461" s="245">
        <v>83</v>
      </c>
      <c r="B461" s="246" t="s">
        <v>489</v>
      </c>
      <c r="C461" s="247" t="s">
        <v>490</v>
      </c>
      <c r="D461" s="248" t="s">
        <v>478</v>
      </c>
      <c r="E461" s="249">
        <v>3431.9198</v>
      </c>
      <c r="F461" s="249">
        <v>0</v>
      </c>
      <c r="G461" s="250">
        <f>E461*F461</f>
        <v>0</v>
      </c>
      <c r="H461" s="251">
        <v>0</v>
      </c>
      <c r="I461" s="252">
        <f>E461*H461</f>
        <v>0</v>
      </c>
      <c r="J461" s="251"/>
      <c r="K461" s="252">
        <f>E461*J461</f>
        <v>0</v>
      </c>
      <c r="O461" s="244">
        <v>2</v>
      </c>
      <c r="AA461" s="217">
        <v>8</v>
      </c>
      <c r="AB461" s="217">
        <v>0</v>
      </c>
      <c r="AC461" s="217">
        <v>3</v>
      </c>
      <c r="AZ461" s="217">
        <v>4</v>
      </c>
      <c r="BA461" s="217">
        <f>IF(AZ461=1,G461,0)</f>
        <v>0</v>
      </c>
      <c r="BB461" s="217">
        <f>IF(AZ461=2,G461,0)</f>
        <v>0</v>
      </c>
      <c r="BC461" s="217">
        <f>IF(AZ461=3,G461,0)</f>
        <v>0</v>
      </c>
      <c r="BD461" s="217">
        <f>IF(AZ461=4,G461,0)</f>
        <v>0</v>
      </c>
      <c r="BE461" s="217">
        <f>IF(AZ461=5,G461,0)</f>
        <v>0</v>
      </c>
      <c r="CA461" s="244">
        <v>8</v>
      </c>
      <c r="CB461" s="244">
        <v>0</v>
      </c>
    </row>
    <row r="462" spans="1:15" ht="12.75">
      <c r="A462" s="253"/>
      <c r="B462" s="254"/>
      <c r="C462" s="312" t="s">
        <v>491</v>
      </c>
      <c r="D462" s="313"/>
      <c r="E462" s="313"/>
      <c r="F462" s="313"/>
      <c r="G462" s="314"/>
      <c r="I462" s="255"/>
      <c r="K462" s="255"/>
      <c r="L462" s="256" t="s">
        <v>491</v>
      </c>
      <c r="O462" s="244">
        <v>3</v>
      </c>
    </row>
    <row r="463" spans="1:57" ht="12.75">
      <c r="A463" s="263"/>
      <c r="B463" s="264" t="s">
        <v>89</v>
      </c>
      <c r="C463" s="265" t="s">
        <v>483</v>
      </c>
      <c r="D463" s="266"/>
      <c r="E463" s="267"/>
      <c r="F463" s="268"/>
      <c r="G463" s="269">
        <f>SUM(G455:G462)</f>
        <v>0</v>
      </c>
      <c r="H463" s="270"/>
      <c r="I463" s="271">
        <f>SUM(I455:I462)</f>
        <v>0</v>
      </c>
      <c r="J463" s="270"/>
      <c r="K463" s="271">
        <f>SUM(K455:K462)</f>
        <v>0</v>
      </c>
      <c r="O463" s="244">
        <v>4</v>
      </c>
      <c r="BA463" s="272">
        <f>SUM(BA455:BA462)</f>
        <v>0</v>
      </c>
      <c r="BB463" s="272">
        <f>SUM(BB455:BB462)</f>
        <v>0</v>
      </c>
      <c r="BC463" s="272">
        <f>SUM(BC455:BC462)</f>
        <v>0</v>
      </c>
      <c r="BD463" s="272">
        <f>SUM(BD455:BD462)</f>
        <v>0</v>
      </c>
      <c r="BE463" s="272">
        <f>SUM(BE455:BE462)</f>
        <v>0</v>
      </c>
    </row>
    <row r="464" spans="1:15" ht="12.75">
      <c r="A464" s="234" t="s">
        <v>85</v>
      </c>
      <c r="B464" s="235" t="s">
        <v>492</v>
      </c>
      <c r="C464" s="236" t="s">
        <v>493</v>
      </c>
      <c r="D464" s="237"/>
      <c r="E464" s="238"/>
      <c r="F464" s="238"/>
      <c r="G464" s="239"/>
      <c r="H464" s="240"/>
      <c r="I464" s="241"/>
      <c r="J464" s="242"/>
      <c r="K464" s="243"/>
      <c r="O464" s="244">
        <v>1</v>
      </c>
    </row>
    <row r="465" spans="1:80" ht="12.75">
      <c r="A465" s="245">
        <v>84</v>
      </c>
      <c r="B465" s="246" t="s">
        <v>495</v>
      </c>
      <c r="C465" s="247" t="s">
        <v>496</v>
      </c>
      <c r="D465" s="248" t="s">
        <v>197</v>
      </c>
      <c r="E465" s="249">
        <v>19</v>
      </c>
      <c r="F465" s="249">
        <v>0</v>
      </c>
      <c r="G465" s="250">
        <f>E465*F465</f>
        <v>0</v>
      </c>
      <c r="H465" s="251">
        <v>0</v>
      </c>
      <c r="I465" s="252">
        <f>E465*H465</f>
        <v>0</v>
      </c>
      <c r="J465" s="251"/>
      <c r="K465" s="252">
        <f>E465*J465</f>
        <v>0</v>
      </c>
      <c r="O465" s="244">
        <v>2</v>
      </c>
      <c r="AA465" s="217">
        <v>12</v>
      </c>
      <c r="AB465" s="217">
        <v>0</v>
      </c>
      <c r="AC465" s="217">
        <v>96</v>
      </c>
      <c r="AZ465" s="217">
        <v>4</v>
      </c>
      <c r="BA465" s="217">
        <f>IF(AZ465=1,G465,0)</f>
        <v>0</v>
      </c>
      <c r="BB465" s="217">
        <f>IF(AZ465=2,G465,0)</f>
        <v>0</v>
      </c>
      <c r="BC465" s="217">
        <f>IF(AZ465=3,G465,0)</f>
        <v>0</v>
      </c>
      <c r="BD465" s="217">
        <f>IF(AZ465=4,G465,0)</f>
        <v>0</v>
      </c>
      <c r="BE465" s="217">
        <f>IF(AZ465=5,G465,0)</f>
        <v>0</v>
      </c>
      <c r="CA465" s="244">
        <v>12</v>
      </c>
      <c r="CB465" s="244">
        <v>0</v>
      </c>
    </row>
    <row r="466" spans="1:15" ht="12.75">
      <c r="A466" s="253"/>
      <c r="B466" s="254"/>
      <c r="C466" s="312" t="s">
        <v>497</v>
      </c>
      <c r="D466" s="313"/>
      <c r="E466" s="313"/>
      <c r="F466" s="313"/>
      <c r="G466" s="314"/>
      <c r="I466" s="255"/>
      <c r="K466" s="255"/>
      <c r="L466" s="256" t="s">
        <v>497</v>
      </c>
      <c r="O466" s="244">
        <v>3</v>
      </c>
    </row>
    <row r="467" spans="1:15" ht="12.75">
      <c r="A467" s="253"/>
      <c r="B467" s="257"/>
      <c r="C467" s="320" t="s">
        <v>159</v>
      </c>
      <c r="D467" s="321"/>
      <c r="E467" s="258">
        <v>0</v>
      </c>
      <c r="F467" s="259"/>
      <c r="G467" s="260"/>
      <c r="H467" s="261"/>
      <c r="I467" s="255"/>
      <c r="J467" s="262"/>
      <c r="K467" s="255"/>
      <c r="M467" s="256" t="s">
        <v>159</v>
      </c>
      <c r="O467" s="244"/>
    </row>
    <row r="468" spans="1:15" ht="12.75">
      <c r="A468" s="253"/>
      <c r="B468" s="257"/>
      <c r="C468" s="320" t="s">
        <v>498</v>
      </c>
      <c r="D468" s="321"/>
      <c r="E468" s="258">
        <v>19</v>
      </c>
      <c r="F468" s="259"/>
      <c r="G468" s="260"/>
      <c r="H468" s="261"/>
      <c r="I468" s="255"/>
      <c r="J468" s="262"/>
      <c r="K468" s="255"/>
      <c r="M468" s="256" t="s">
        <v>498</v>
      </c>
      <c r="O468" s="244"/>
    </row>
    <row r="469" spans="1:57" ht="12.75">
      <c r="A469" s="263"/>
      <c r="B469" s="264" t="s">
        <v>89</v>
      </c>
      <c r="C469" s="265" t="s">
        <v>494</v>
      </c>
      <c r="D469" s="266"/>
      <c r="E469" s="267"/>
      <c r="F469" s="268"/>
      <c r="G469" s="269">
        <f>SUM(G464:G468)</f>
        <v>0</v>
      </c>
      <c r="H469" s="270"/>
      <c r="I469" s="271">
        <f>SUM(I464:I468)</f>
        <v>0</v>
      </c>
      <c r="J469" s="270"/>
      <c r="K469" s="271">
        <f>SUM(K464:K468)</f>
        <v>0</v>
      </c>
      <c r="O469" s="244">
        <v>4</v>
      </c>
      <c r="BA469" s="272">
        <f>SUM(BA464:BA468)</f>
        <v>0</v>
      </c>
      <c r="BB469" s="272">
        <f>SUM(BB464:BB468)</f>
        <v>0</v>
      </c>
      <c r="BC469" s="272">
        <f>SUM(BC464:BC468)</f>
        <v>0</v>
      </c>
      <c r="BD469" s="272">
        <f>SUM(BD464:BD468)</f>
        <v>0</v>
      </c>
      <c r="BE469" s="272">
        <f>SUM(BE464:BE468)</f>
        <v>0</v>
      </c>
    </row>
    <row r="470" spans="1:15" ht="12.75">
      <c r="A470" s="234" t="s">
        <v>85</v>
      </c>
      <c r="B470" s="235" t="s">
        <v>499</v>
      </c>
      <c r="C470" s="236" t="s">
        <v>500</v>
      </c>
      <c r="D470" s="237"/>
      <c r="E470" s="238"/>
      <c r="F470" s="238"/>
      <c r="G470" s="239"/>
      <c r="H470" s="240"/>
      <c r="I470" s="241"/>
      <c r="J470" s="242"/>
      <c r="K470" s="243"/>
      <c r="O470" s="244">
        <v>1</v>
      </c>
    </row>
    <row r="471" spans="1:80" ht="12.75">
      <c r="A471" s="245">
        <v>85</v>
      </c>
      <c r="B471" s="246" t="s">
        <v>502</v>
      </c>
      <c r="C471" s="247" t="s">
        <v>503</v>
      </c>
      <c r="D471" s="248" t="s">
        <v>197</v>
      </c>
      <c r="E471" s="249">
        <v>45</v>
      </c>
      <c r="F471" s="249">
        <v>0</v>
      </c>
      <c r="G471" s="250">
        <f>E471*F471</f>
        <v>0</v>
      </c>
      <c r="H471" s="251">
        <v>0</v>
      </c>
      <c r="I471" s="252">
        <f>E471*H471</f>
        <v>0</v>
      </c>
      <c r="J471" s="251">
        <v>0</v>
      </c>
      <c r="K471" s="252">
        <f>E471*J471</f>
        <v>0</v>
      </c>
      <c r="O471" s="244">
        <v>2</v>
      </c>
      <c r="AA471" s="217">
        <v>1</v>
      </c>
      <c r="AB471" s="217">
        <v>0</v>
      </c>
      <c r="AC471" s="217">
        <v>0</v>
      </c>
      <c r="AZ471" s="217">
        <v>4</v>
      </c>
      <c r="BA471" s="217">
        <f>IF(AZ471=1,G471,0)</f>
        <v>0</v>
      </c>
      <c r="BB471" s="217">
        <f>IF(AZ471=2,G471,0)</f>
        <v>0</v>
      </c>
      <c r="BC471" s="217">
        <f>IF(AZ471=3,G471,0)</f>
        <v>0</v>
      </c>
      <c r="BD471" s="217">
        <f>IF(AZ471=4,G471,0)</f>
        <v>0</v>
      </c>
      <c r="BE471" s="217">
        <f>IF(AZ471=5,G471,0)</f>
        <v>0</v>
      </c>
      <c r="CA471" s="244">
        <v>1</v>
      </c>
      <c r="CB471" s="244">
        <v>0</v>
      </c>
    </row>
    <row r="472" spans="1:15" ht="12.75">
      <c r="A472" s="253"/>
      <c r="B472" s="257"/>
      <c r="C472" s="320" t="s">
        <v>159</v>
      </c>
      <c r="D472" s="321"/>
      <c r="E472" s="258">
        <v>0</v>
      </c>
      <c r="F472" s="259"/>
      <c r="G472" s="260"/>
      <c r="H472" s="261"/>
      <c r="I472" s="255"/>
      <c r="J472" s="262"/>
      <c r="K472" s="255"/>
      <c r="M472" s="256" t="s">
        <v>159</v>
      </c>
      <c r="O472" s="244"/>
    </row>
    <row r="473" spans="1:15" ht="12.75">
      <c r="A473" s="253"/>
      <c r="B473" s="257"/>
      <c r="C473" s="320" t="s">
        <v>504</v>
      </c>
      <c r="D473" s="321"/>
      <c r="E473" s="258">
        <v>45</v>
      </c>
      <c r="F473" s="259"/>
      <c r="G473" s="260"/>
      <c r="H473" s="261"/>
      <c r="I473" s="255"/>
      <c r="J473" s="262"/>
      <c r="K473" s="255"/>
      <c r="M473" s="256" t="s">
        <v>504</v>
      </c>
      <c r="O473" s="244"/>
    </row>
    <row r="474" spans="1:80" ht="12.75">
      <c r="A474" s="245">
        <v>86</v>
      </c>
      <c r="B474" s="246" t="s">
        <v>505</v>
      </c>
      <c r="C474" s="247" t="s">
        <v>506</v>
      </c>
      <c r="D474" s="248" t="s">
        <v>197</v>
      </c>
      <c r="E474" s="249">
        <v>45</v>
      </c>
      <c r="F474" s="249">
        <v>0</v>
      </c>
      <c r="G474" s="250">
        <f>E474*F474</f>
        <v>0</v>
      </c>
      <c r="H474" s="251">
        <v>0</v>
      </c>
      <c r="I474" s="252">
        <f>E474*H474</f>
        <v>0</v>
      </c>
      <c r="J474" s="251">
        <v>0</v>
      </c>
      <c r="K474" s="252">
        <f>E474*J474</f>
        <v>0</v>
      </c>
      <c r="O474" s="244">
        <v>2</v>
      </c>
      <c r="AA474" s="217">
        <v>1</v>
      </c>
      <c r="AB474" s="217">
        <v>9</v>
      </c>
      <c r="AC474" s="217">
        <v>9</v>
      </c>
      <c r="AZ474" s="217">
        <v>4</v>
      </c>
      <c r="BA474" s="217">
        <f>IF(AZ474=1,G474,0)</f>
        <v>0</v>
      </c>
      <c r="BB474" s="217">
        <f>IF(AZ474=2,G474,0)</f>
        <v>0</v>
      </c>
      <c r="BC474" s="217">
        <f>IF(AZ474=3,G474,0)</f>
        <v>0</v>
      </c>
      <c r="BD474" s="217">
        <f>IF(AZ474=4,G474,0)</f>
        <v>0</v>
      </c>
      <c r="BE474" s="217">
        <f>IF(AZ474=5,G474,0)</f>
        <v>0</v>
      </c>
      <c r="CA474" s="244">
        <v>1</v>
      </c>
      <c r="CB474" s="244">
        <v>9</v>
      </c>
    </row>
    <row r="475" spans="1:15" ht="12.75">
      <c r="A475" s="253"/>
      <c r="B475" s="257"/>
      <c r="C475" s="320" t="s">
        <v>159</v>
      </c>
      <c r="D475" s="321"/>
      <c r="E475" s="258">
        <v>0</v>
      </c>
      <c r="F475" s="259"/>
      <c r="G475" s="260"/>
      <c r="H475" s="261"/>
      <c r="I475" s="255"/>
      <c r="J475" s="262"/>
      <c r="K475" s="255"/>
      <c r="M475" s="256" t="s">
        <v>159</v>
      </c>
      <c r="O475" s="244"/>
    </row>
    <row r="476" spans="1:15" ht="12.75">
      <c r="A476" s="253"/>
      <c r="B476" s="257"/>
      <c r="C476" s="320" t="s">
        <v>504</v>
      </c>
      <c r="D476" s="321"/>
      <c r="E476" s="258">
        <v>45</v>
      </c>
      <c r="F476" s="259"/>
      <c r="G476" s="260"/>
      <c r="H476" s="261"/>
      <c r="I476" s="255"/>
      <c r="J476" s="262"/>
      <c r="K476" s="255"/>
      <c r="M476" s="256" t="s">
        <v>504</v>
      </c>
      <c r="O476" s="244"/>
    </row>
    <row r="477" spans="1:80" ht="20.4">
      <c r="A477" s="245">
        <v>87</v>
      </c>
      <c r="B477" s="246" t="s">
        <v>507</v>
      </c>
      <c r="C477" s="247" t="s">
        <v>508</v>
      </c>
      <c r="D477" s="248" t="s">
        <v>88</v>
      </c>
      <c r="E477" s="249">
        <v>45</v>
      </c>
      <c r="F477" s="249">
        <v>0</v>
      </c>
      <c r="G477" s="250">
        <f>E477*F477</f>
        <v>0</v>
      </c>
      <c r="H477" s="251">
        <v>0</v>
      </c>
      <c r="I477" s="252">
        <f>E477*H477</f>
        <v>0</v>
      </c>
      <c r="J477" s="251"/>
      <c r="K477" s="252">
        <f>E477*J477</f>
        <v>0</v>
      </c>
      <c r="O477" s="244">
        <v>2</v>
      </c>
      <c r="AA477" s="217">
        <v>12</v>
      </c>
      <c r="AB477" s="217">
        <v>0</v>
      </c>
      <c r="AC477" s="217">
        <v>98</v>
      </c>
      <c r="AZ477" s="217">
        <v>4</v>
      </c>
      <c r="BA477" s="217">
        <f>IF(AZ477=1,G477,0)</f>
        <v>0</v>
      </c>
      <c r="BB477" s="217">
        <f>IF(AZ477=2,G477,0)</f>
        <v>0</v>
      </c>
      <c r="BC477" s="217">
        <f>IF(AZ477=3,G477,0)</f>
        <v>0</v>
      </c>
      <c r="BD477" s="217">
        <f>IF(AZ477=4,G477,0)</f>
        <v>0</v>
      </c>
      <c r="BE477" s="217">
        <f>IF(AZ477=5,G477,0)</f>
        <v>0</v>
      </c>
      <c r="CA477" s="244">
        <v>12</v>
      </c>
      <c r="CB477" s="244">
        <v>0</v>
      </c>
    </row>
    <row r="478" spans="1:15" ht="12.75">
      <c r="A478" s="253"/>
      <c r="B478" s="254"/>
      <c r="C478" s="312" t="s">
        <v>497</v>
      </c>
      <c r="D478" s="313"/>
      <c r="E478" s="313"/>
      <c r="F478" s="313"/>
      <c r="G478" s="314"/>
      <c r="I478" s="255"/>
      <c r="K478" s="255"/>
      <c r="L478" s="256" t="s">
        <v>497</v>
      </c>
      <c r="O478" s="244">
        <v>3</v>
      </c>
    </row>
    <row r="479" spans="1:15" ht="12.75">
      <c r="A479" s="253"/>
      <c r="B479" s="257"/>
      <c r="C479" s="320" t="s">
        <v>159</v>
      </c>
      <c r="D479" s="321"/>
      <c r="E479" s="258">
        <v>0</v>
      </c>
      <c r="F479" s="259"/>
      <c r="G479" s="260"/>
      <c r="H479" s="261"/>
      <c r="I479" s="255"/>
      <c r="J479" s="262"/>
      <c r="K479" s="255"/>
      <c r="M479" s="256" t="s">
        <v>159</v>
      </c>
      <c r="O479" s="244"/>
    </row>
    <row r="480" spans="1:15" ht="12.75">
      <c r="A480" s="253"/>
      <c r="B480" s="257"/>
      <c r="C480" s="320" t="s">
        <v>504</v>
      </c>
      <c r="D480" s="321"/>
      <c r="E480" s="258">
        <v>45</v>
      </c>
      <c r="F480" s="259"/>
      <c r="G480" s="260"/>
      <c r="H480" s="261"/>
      <c r="I480" s="255"/>
      <c r="J480" s="262"/>
      <c r="K480" s="255"/>
      <c r="M480" s="256" t="s">
        <v>504</v>
      </c>
      <c r="O480" s="244"/>
    </row>
    <row r="481" spans="1:80" ht="12.75">
      <c r="A481" s="245">
        <v>88</v>
      </c>
      <c r="B481" s="246" t="s">
        <v>509</v>
      </c>
      <c r="C481" s="247" t="s">
        <v>510</v>
      </c>
      <c r="D481" s="248" t="s">
        <v>197</v>
      </c>
      <c r="E481" s="249">
        <v>49.185</v>
      </c>
      <c r="F481" s="249">
        <v>0</v>
      </c>
      <c r="G481" s="250">
        <f>E481*F481</f>
        <v>0</v>
      </c>
      <c r="H481" s="251">
        <v>0</v>
      </c>
      <c r="I481" s="252">
        <f>E481*H481</f>
        <v>0</v>
      </c>
      <c r="J481" s="251"/>
      <c r="K481" s="252">
        <f>E481*J481</f>
        <v>0</v>
      </c>
      <c r="O481" s="244">
        <v>2</v>
      </c>
      <c r="AA481" s="217">
        <v>12</v>
      </c>
      <c r="AB481" s="217">
        <v>1</v>
      </c>
      <c r="AC481" s="217">
        <v>92</v>
      </c>
      <c r="AZ481" s="217">
        <v>3</v>
      </c>
      <c r="BA481" s="217">
        <f>IF(AZ481=1,G481,0)</f>
        <v>0</v>
      </c>
      <c r="BB481" s="217">
        <f>IF(AZ481=2,G481,0)</f>
        <v>0</v>
      </c>
      <c r="BC481" s="217">
        <f>IF(AZ481=3,G481,0)</f>
        <v>0</v>
      </c>
      <c r="BD481" s="217">
        <f>IF(AZ481=4,G481,0)</f>
        <v>0</v>
      </c>
      <c r="BE481" s="217">
        <f>IF(AZ481=5,G481,0)</f>
        <v>0</v>
      </c>
      <c r="CA481" s="244">
        <v>12</v>
      </c>
      <c r="CB481" s="244">
        <v>1</v>
      </c>
    </row>
    <row r="482" spans="1:15" ht="12.75">
      <c r="A482" s="253"/>
      <c r="B482" s="257"/>
      <c r="C482" s="320" t="s">
        <v>159</v>
      </c>
      <c r="D482" s="321"/>
      <c r="E482" s="258">
        <v>0</v>
      </c>
      <c r="F482" s="259"/>
      <c r="G482" s="260"/>
      <c r="H482" s="261"/>
      <c r="I482" s="255"/>
      <c r="J482" s="262"/>
      <c r="K482" s="255"/>
      <c r="M482" s="256" t="s">
        <v>159</v>
      </c>
      <c r="O482" s="244"/>
    </row>
    <row r="483" spans="1:15" ht="12.75">
      <c r="A483" s="253"/>
      <c r="B483" s="257"/>
      <c r="C483" s="320" t="s">
        <v>511</v>
      </c>
      <c r="D483" s="321"/>
      <c r="E483" s="258">
        <v>49.185</v>
      </c>
      <c r="F483" s="259"/>
      <c r="G483" s="260"/>
      <c r="H483" s="261"/>
      <c r="I483" s="255"/>
      <c r="J483" s="262"/>
      <c r="K483" s="255"/>
      <c r="M483" s="256" t="s">
        <v>511</v>
      </c>
      <c r="O483" s="244"/>
    </row>
    <row r="484" spans="1:57" ht="12.75">
      <c r="A484" s="263"/>
      <c r="B484" s="264" t="s">
        <v>89</v>
      </c>
      <c r="C484" s="265" t="s">
        <v>501</v>
      </c>
      <c r="D484" s="266"/>
      <c r="E484" s="267"/>
      <c r="F484" s="268"/>
      <c r="G484" s="269">
        <f>SUM(G470:G483)</f>
        <v>0</v>
      </c>
      <c r="H484" s="270"/>
      <c r="I484" s="271">
        <f>SUM(I470:I483)</f>
        <v>0</v>
      </c>
      <c r="J484" s="270"/>
      <c r="K484" s="271">
        <f>SUM(K470:K483)</f>
        <v>0</v>
      </c>
      <c r="O484" s="244">
        <v>4</v>
      </c>
      <c r="BA484" s="272">
        <f>SUM(BA470:BA483)</f>
        <v>0</v>
      </c>
      <c r="BB484" s="272">
        <f>SUM(BB470:BB483)</f>
        <v>0</v>
      </c>
      <c r="BC484" s="272">
        <f>SUM(BC470:BC483)</f>
        <v>0</v>
      </c>
      <c r="BD484" s="272">
        <f>SUM(BD470:BD483)</f>
        <v>0</v>
      </c>
      <c r="BE484" s="272">
        <f>SUM(BE470:BE483)</f>
        <v>0</v>
      </c>
    </row>
    <row r="485" ht="12.75">
      <c r="E485" s="217"/>
    </row>
    <row r="486" ht="12.75">
      <c r="E486" s="217"/>
    </row>
    <row r="487" ht="12.75">
      <c r="E487" s="217"/>
    </row>
    <row r="488" ht="12.75">
      <c r="E488" s="217"/>
    </row>
    <row r="489" ht="12.75">
      <c r="E489" s="217"/>
    </row>
    <row r="490" ht="12.75">
      <c r="E490" s="217"/>
    </row>
    <row r="491" ht="12.75">
      <c r="E491" s="217"/>
    </row>
    <row r="492" ht="12.75">
      <c r="E492" s="217"/>
    </row>
    <row r="493" ht="12.75">
      <c r="E493" s="217"/>
    </row>
    <row r="494" ht="12.75">
      <c r="E494" s="217"/>
    </row>
    <row r="495" ht="12.75">
      <c r="E495" s="217"/>
    </row>
    <row r="496" ht="12.75">
      <c r="E496" s="217"/>
    </row>
    <row r="497" ht="12.75">
      <c r="E497" s="217"/>
    </row>
    <row r="498" ht="12.75">
      <c r="E498" s="217"/>
    </row>
    <row r="499" ht="12.75">
      <c r="E499" s="217"/>
    </row>
    <row r="500" ht="12.75">
      <c r="E500" s="217"/>
    </row>
    <row r="501" ht="12.75">
      <c r="E501" s="217"/>
    </row>
    <row r="502" ht="12.75">
      <c r="E502" s="217"/>
    </row>
    <row r="503" ht="12.75">
      <c r="E503" s="217"/>
    </row>
    <row r="504" ht="12.75">
      <c r="E504" s="217"/>
    </row>
    <row r="505" ht="12.75">
      <c r="E505" s="217"/>
    </row>
    <row r="506" ht="12.75">
      <c r="E506" s="217"/>
    </row>
    <row r="507" ht="12.75">
      <c r="E507" s="217"/>
    </row>
    <row r="508" spans="1:7" ht="12.75">
      <c r="A508" s="262"/>
      <c r="B508" s="262"/>
      <c r="C508" s="262"/>
      <c r="D508" s="262"/>
      <c r="E508" s="262"/>
      <c r="F508" s="262"/>
      <c r="G508" s="262"/>
    </row>
    <row r="509" spans="1:7" ht="12.75">
      <c r="A509" s="262"/>
      <c r="B509" s="262"/>
      <c r="C509" s="262"/>
      <c r="D509" s="262"/>
      <c r="E509" s="262"/>
      <c r="F509" s="262"/>
      <c r="G509" s="262"/>
    </row>
    <row r="510" spans="1:7" ht="12.75">
      <c r="A510" s="262"/>
      <c r="B510" s="262"/>
      <c r="C510" s="262"/>
      <c r="D510" s="262"/>
      <c r="E510" s="262"/>
      <c r="F510" s="262"/>
      <c r="G510" s="262"/>
    </row>
    <row r="511" spans="1:7" ht="12.75">
      <c r="A511" s="262"/>
      <c r="B511" s="262"/>
      <c r="C511" s="262"/>
      <c r="D511" s="262"/>
      <c r="E511" s="262"/>
      <c r="F511" s="262"/>
      <c r="G511" s="262"/>
    </row>
    <row r="512" ht="12.75">
      <c r="E512" s="217"/>
    </row>
    <row r="513" ht="12.75">
      <c r="E513" s="217"/>
    </row>
    <row r="514" ht="12.75">
      <c r="E514" s="217"/>
    </row>
    <row r="515" ht="12.75">
      <c r="E515" s="217"/>
    </row>
    <row r="516" ht="12.75">
      <c r="E516" s="217"/>
    </row>
    <row r="517" ht="12.75">
      <c r="E517" s="217"/>
    </row>
    <row r="518" ht="12.75">
      <c r="E518" s="217"/>
    </row>
    <row r="519" ht="12.75">
      <c r="E519" s="217"/>
    </row>
    <row r="520" ht="12.75">
      <c r="E520" s="217"/>
    </row>
    <row r="521" ht="12.75">
      <c r="E521" s="217"/>
    </row>
    <row r="522" ht="12.75">
      <c r="E522" s="217"/>
    </row>
    <row r="523" ht="12.75">
      <c r="E523" s="217"/>
    </row>
    <row r="524" ht="12.75">
      <c r="E524" s="217"/>
    </row>
    <row r="525" ht="12.75">
      <c r="E525" s="217"/>
    </row>
    <row r="526" ht="12.75">
      <c r="E526" s="217"/>
    </row>
    <row r="527" ht="12.75">
      <c r="E527" s="217"/>
    </row>
    <row r="528" ht="12.75">
      <c r="E528" s="217"/>
    </row>
    <row r="529" ht="12.75">
      <c r="E529" s="217"/>
    </row>
    <row r="530" ht="12.75">
      <c r="E530" s="217"/>
    </row>
    <row r="531" ht="12.75">
      <c r="E531" s="217"/>
    </row>
    <row r="532" ht="12.75">
      <c r="E532" s="217"/>
    </row>
    <row r="533" ht="12.75">
      <c r="E533" s="217"/>
    </row>
    <row r="534" ht="12.75">
      <c r="E534" s="217"/>
    </row>
    <row r="535" ht="12.75">
      <c r="E535" s="217"/>
    </row>
    <row r="536" ht="12.75">
      <c r="E536" s="217"/>
    </row>
    <row r="537" ht="12.75">
      <c r="E537" s="217"/>
    </row>
    <row r="538" ht="12.75">
      <c r="E538" s="217"/>
    </row>
    <row r="539" ht="12.75">
      <c r="E539" s="217"/>
    </row>
    <row r="540" ht="12.75">
      <c r="E540" s="217"/>
    </row>
    <row r="541" ht="12.75">
      <c r="E541" s="217"/>
    </row>
    <row r="542" ht="12.75">
      <c r="E542" s="217"/>
    </row>
    <row r="543" spans="1:2" ht="12.75">
      <c r="A543" s="273"/>
      <c r="B543" s="273"/>
    </row>
    <row r="544" spans="1:7" ht="12.75">
      <c r="A544" s="262"/>
      <c r="B544" s="262"/>
      <c r="C544" s="274"/>
      <c r="D544" s="274"/>
      <c r="E544" s="275"/>
      <c r="F544" s="274"/>
      <c r="G544" s="276"/>
    </row>
    <row r="545" spans="1:7" ht="12.75">
      <c r="A545" s="277"/>
      <c r="B545" s="277"/>
      <c r="C545" s="262"/>
      <c r="D545" s="262"/>
      <c r="E545" s="278"/>
      <c r="F545" s="262"/>
      <c r="G545" s="262"/>
    </row>
    <row r="546" spans="1:7" ht="12.75">
      <c r="A546" s="262"/>
      <c r="B546" s="262"/>
      <c r="C546" s="262"/>
      <c r="D546" s="262"/>
      <c r="E546" s="278"/>
      <c r="F546" s="262"/>
      <c r="G546" s="262"/>
    </row>
    <row r="547" spans="1:7" ht="12.75">
      <c r="A547" s="262"/>
      <c r="B547" s="262"/>
      <c r="C547" s="262"/>
      <c r="D547" s="262"/>
      <c r="E547" s="278"/>
      <c r="F547" s="262"/>
      <c r="G547" s="262"/>
    </row>
    <row r="548" spans="1:7" ht="12.75">
      <c r="A548" s="262"/>
      <c r="B548" s="262"/>
      <c r="C548" s="262"/>
      <c r="D548" s="262"/>
      <c r="E548" s="278"/>
      <c r="F548" s="262"/>
      <c r="G548" s="262"/>
    </row>
    <row r="549" spans="1:7" ht="12.75">
      <c r="A549" s="262"/>
      <c r="B549" s="262"/>
      <c r="C549" s="262"/>
      <c r="D549" s="262"/>
      <c r="E549" s="278"/>
      <c r="F549" s="262"/>
      <c r="G549" s="262"/>
    </row>
    <row r="550" spans="1:7" ht="12.75">
      <c r="A550" s="262"/>
      <c r="B550" s="262"/>
      <c r="C550" s="262"/>
      <c r="D550" s="262"/>
      <c r="E550" s="278"/>
      <c r="F550" s="262"/>
      <c r="G550" s="262"/>
    </row>
    <row r="551" spans="1:7" ht="12.75">
      <c r="A551" s="262"/>
      <c r="B551" s="262"/>
      <c r="C551" s="262"/>
      <c r="D551" s="262"/>
      <c r="E551" s="278"/>
      <c r="F551" s="262"/>
      <c r="G551" s="262"/>
    </row>
    <row r="552" spans="1:7" ht="12.75">
      <c r="A552" s="262"/>
      <c r="B552" s="262"/>
      <c r="C552" s="262"/>
      <c r="D552" s="262"/>
      <c r="E552" s="278"/>
      <c r="F552" s="262"/>
      <c r="G552" s="262"/>
    </row>
    <row r="553" spans="1:7" ht="12.75">
      <c r="A553" s="262"/>
      <c r="B553" s="262"/>
      <c r="C553" s="262"/>
      <c r="D553" s="262"/>
      <c r="E553" s="278"/>
      <c r="F553" s="262"/>
      <c r="G553" s="262"/>
    </row>
    <row r="554" spans="1:7" ht="12.75">
      <c r="A554" s="262"/>
      <c r="B554" s="262"/>
      <c r="C554" s="262"/>
      <c r="D554" s="262"/>
      <c r="E554" s="278"/>
      <c r="F554" s="262"/>
      <c r="G554" s="262"/>
    </row>
    <row r="555" spans="1:7" ht="12.75">
      <c r="A555" s="262"/>
      <c r="B555" s="262"/>
      <c r="C555" s="262"/>
      <c r="D555" s="262"/>
      <c r="E555" s="278"/>
      <c r="F555" s="262"/>
      <c r="G555" s="262"/>
    </row>
    <row r="556" spans="1:7" ht="12.75">
      <c r="A556" s="262"/>
      <c r="B556" s="262"/>
      <c r="C556" s="262"/>
      <c r="D556" s="262"/>
      <c r="E556" s="278"/>
      <c r="F556" s="262"/>
      <c r="G556" s="262"/>
    </row>
    <row r="557" spans="1:7" ht="12.75">
      <c r="A557" s="262"/>
      <c r="B557" s="262"/>
      <c r="C557" s="262"/>
      <c r="D557" s="262"/>
      <c r="E557" s="278"/>
      <c r="F557" s="262"/>
      <c r="G557" s="262"/>
    </row>
  </sheetData>
  <mergeCells count="368">
    <mergeCell ref="C13:D13"/>
    <mergeCell ref="C14:D14"/>
    <mergeCell ref="C16:D16"/>
    <mergeCell ref="C17:D17"/>
    <mergeCell ref="C18:D18"/>
    <mergeCell ref="C19:D19"/>
    <mergeCell ref="A1:G1"/>
    <mergeCell ref="A3:B3"/>
    <mergeCell ref="A4:B4"/>
    <mergeCell ref="E4:G4"/>
    <mergeCell ref="C9:D9"/>
    <mergeCell ref="C10:D10"/>
    <mergeCell ref="C11:D11"/>
    <mergeCell ref="C12:D12"/>
    <mergeCell ref="C28:D28"/>
    <mergeCell ref="C29:D29"/>
    <mergeCell ref="C30:D30"/>
    <mergeCell ref="C31:D31"/>
    <mergeCell ref="C33:D33"/>
    <mergeCell ref="C34:D34"/>
    <mergeCell ref="C21:G21"/>
    <mergeCell ref="C22:D22"/>
    <mergeCell ref="C23:D23"/>
    <mergeCell ref="C24:D24"/>
    <mergeCell ref="C25:D25"/>
    <mergeCell ref="C26:D26"/>
    <mergeCell ref="C42:D42"/>
    <mergeCell ref="C43:D43"/>
    <mergeCell ref="C44:D44"/>
    <mergeCell ref="C45:D45"/>
    <mergeCell ref="C46:D46"/>
    <mergeCell ref="C48:D48"/>
    <mergeCell ref="C35:D35"/>
    <mergeCell ref="C36:D36"/>
    <mergeCell ref="C38:D38"/>
    <mergeCell ref="C39:D39"/>
    <mergeCell ref="C40:D40"/>
    <mergeCell ref="C41:D41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8:D68"/>
    <mergeCell ref="C69:D69"/>
    <mergeCell ref="C71:D71"/>
    <mergeCell ref="C72:D72"/>
    <mergeCell ref="C73:D73"/>
    <mergeCell ref="C74:D74"/>
    <mergeCell ref="C61:D61"/>
    <mergeCell ref="C62:D62"/>
    <mergeCell ref="C64:D64"/>
    <mergeCell ref="C65:D65"/>
    <mergeCell ref="C66:D66"/>
    <mergeCell ref="C67:D67"/>
    <mergeCell ref="C84:D84"/>
    <mergeCell ref="C85:D85"/>
    <mergeCell ref="C87:D87"/>
    <mergeCell ref="C88:D88"/>
    <mergeCell ref="C89:D89"/>
    <mergeCell ref="C90:D90"/>
    <mergeCell ref="C75:D75"/>
    <mergeCell ref="C76:D76"/>
    <mergeCell ref="C78:D78"/>
    <mergeCell ref="C80:D80"/>
    <mergeCell ref="C82:G82"/>
    <mergeCell ref="C83:D83"/>
    <mergeCell ref="C101:D101"/>
    <mergeCell ref="C102:D102"/>
    <mergeCell ref="C103:D103"/>
    <mergeCell ref="C104:D104"/>
    <mergeCell ref="C105:D105"/>
    <mergeCell ref="C106:D106"/>
    <mergeCell ref="C93:D93"/>
    <mergeCell ref="C94:D94"/>
    <mergeCell ref="C95:D95"/>
    <mergeCell ref="C96:D96"/>
    <mergeCell ref="C97:D97"/>
    <mergeCell ref="C98:D98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26:D126"/>
    <mergeCell ref="C127:D127"/>
    <mergeCell ref="C129:D129"/>
    <mergeCell ref="C130:D130"/>
    <mergeCell ref="C131:D131"/>
    <mergeCell ref="C132:D132"/>
    <mergeCell ref="C119:D119"/>
    <mergeCell ref="C120:D120"/>
    <mergeCell ref="C122:D122"/>
    <mergeCell ref="C123:D123"/>
    <mergeCell ref="C124:D124"/>
    <mergeCell ref="C125:D125"/>
    <mergeCell ref="C143:D143"/>
    <mergeCell ref="C145:G145"/>
    <mergeCell ref="C146:D146"/>
    <mergeCell ref="C147:D147"/>
    <mergeCell ref="C148:D148"/>
    <mergeCell ref="C150:G150"/>
    <mergeCell ref="C133:D133"/>
    <mergeCell ref="C134:D134"/>
    <mergeCell ref="C136:D136"/>
    <mergeCell ref="C137:D137"/>
    <mergeCell ref="C141:D141"/>
    <mergeCell ref="C142:D142"/>
    <mergeCell ref="C158:D158"/>
    <mergeCell ref="C159:D159"/>
    <mergeCell ref="C160:D160"/>
    <mergeCell ref="C161:D161"/>
    <mergeCell ref="C162:D162"/>
    <mergeCell ref="C163:D163"/>
    <mergeCell ref="C151:D151"/>
    <mergeCell ref="C152:D152"/>
    <mergeCell ref="C154:D154"/>
    <mergeCell ref="C155:D155"/>
    <mergeCell ref="C156:D156"/>
    <mergeCell ref="C157:D157"/>
    <mergeCell ref="C176:G176"/>
    <mergeCell ref="C177:D177"/>
    <mergeCell ref="C178:D178"/>
    <mergeCell ref="C179:D179"/>
    <mergeCell ref="C180:D180"/>
    <mergeCell ref="C181:D181"/>
    <mergeCell ref="C183:D183"/>
    <mergeCell ref="C184:D184"/>
    <mergeCell ref="C164:D164"/>
    <mergeCell ref="C166:D166"/>
    <mergeCell ref="C168:G168"/>
    <mergeCell ref="C169:D169"/>
    <mergeCell ref="C170:D170"/>
    <mergeCell ref="C172:D172"/>
    <mergeCell ref="C192:D192"/>
    <mergeCell ref="C193:D193"/>
    <mergeCell ref="C197:D197"/>
    <mergeCell ref="C198:D198"/>
    <mergeCell ref="C185:D185"/>
    <mergeCell ref="C186:D186"/>
    <mergeCell ref="C188:G188"/>
    <mergeCell ref="C189:D189"/>
    <mergeCell ref="C190:D190"/>
    <mergeCell ref="C191:D191"/>
    <mergeCell ref="C211:D211"/>
    <mergeCell ref="C212:D212"/>
    <mergeCell ref="C214:D214"/>
    <mergeCell ref="C215:D215"/>
    <mergeCell ref="C216:D216"/>
    <mergeCell ref="C217:D217"/>
    <mergeCell ref="C202:G202"/>
    <mergeCell ref="C203:D203"/>
    <mergeCell ref="C204:D204"/>
    <mergeCell ref="C205:D205"/>
    <mergeCell ref="C206:D206"/>
    <mergeCell ref="C207:D207"/>
    <mergeCell ref="C209:D209"/>
    <mergeCell ref="C210:D210"/>
    <mergeCell ref="C225:D225"/>
    <mergeCell ref="C226:D226"/>
    <mergeCell ref="C228:D228"/>
    <mergeCell ref="C229:D229"/>
    <mergeCell ref="C230:D230"/>
    <mergeCell ref="C231:D231"/>
    <mergeCell ref="C219:D219"/>
    <mergeCell ref="C220:D220"/>
    <mergeCell ref="C221:D221"/>
    <mergeCell ref="C222:D222"/>
    <mergeCell ref="C223:D223"/>
    <mergeCell ref="C224:D224"/>
    <mergeCell ref="C240:D240"/>
    <mergeCell ref="C241:D241"/>
    <mergeCell ref="C242:D242"/>
    <mergeCell ref="C243:D243"/>
    <mergeCell ref="C245:D245"/>
    <mergeCell ref="C246:D246"/>
    <mergeCell ref="C232:D232"/>
    <mergeCell ref="C234:D234"/>
    <mergeCell ref="C235:D235"/>
    <mergeCell ref="C236:D236"/>
    <mergeCell ref="C237:D237"/>
    <mergeCell ref="C238:D238"/>
    <mergeCell ref="C255:D255"/>
    <mergeCell ref="C256:D256"/>
    <mergeCell ref="C257:D257"/>
    <mergeCell ref="C258:D258"/>
    <mergeCell ref="C260:D260"/>
    <mergeCell ref="C261:D261"/>
    <mergeCell ref="C247:D247"/>
    <mergeCell ref="C248:D248"/>
    <mergeCell ref="C250:D250"/>
    <mergeCell ref="C251:D251"/>
    <mergeCell ref="C252:D252"/>
    <mergeCell ref="C253:D253"/>
    <mergeCell ref="C269:D269"/>
    <mergeCell ref="C271:D271"/>
    <mergeCell ref="C272:D272"/>
    <mergeCell ref="C274:D274"/>
    <mergeCell ref="C275:D275"/>
    <mergeCell ref="C276:D276"/>
    <mergeCell ref="C262:D262"/>
    <mergeCell ref="C263:D263"/>
    <mergeCell ref="C265:D265"/>
    <mergeCell ref="C266:D266"/>
    <mergeCell ref="C267:D267"/>
    <mergeCell ref="C268:D268"/>
    <mergeCell ref="C284:D284"/>
    <mergeCell ref="C287:D287"/>
    <mergeCell ref="C288:D288"/>
    <mergeCell ref="C289:D289"/>
    <mergeCell ref="C291:D291"/>
    <mergeCell ref="C292:D292"/>
    <mergeCell ref="C277:D277"/>
    <mergeCell ref="C278:D278"/>
    <mergeCell ref="C280:D280"/>
    <mergeCell ref="C281:D281"/>
    <mergeCell ref="C282:D282"/>
    <mergeCell ref="C283:D283"/>
    <mergeCell ref="C300:D300"/>
    <mergeCell ref="C301:D301"/>
    <mergeCell ref="C302:D302"/>
    <mergeCell ref="C304:D304"/>
    <mergeCell ref="C305:D305"/>
    <mergeCell ref="C306:D306"/>
    <mergeCell ref="C293:D293"/>
    <mergeCell ref="C294:D294"/>
    <mergeCell ref="C295:D295"/>
    <mergeCell ref="C296:D296"/>
    <mergeCell ref="C298:D298"/>
    <mergeCell ref="C299:D299"/>
    <mergeCell ref="C308:D308"/>
    <mergeCell ref="C309:D309"/>
    <mergeCell ref="C310:D310"/>
    <mergeCell ref="C311:D311"/>
    <mergeCell ref="C312:D312"/>
    <mergeCell ref="C328:D328"/>
    <mergeCell ref="C329:D329"/>
    <mergeCell ref="C330:D330"/>
    <mergeCell ref="C331:D331"/>
    <mergeCell ref="C332:D332"/>
    <mergeCell ref="C334:G334"/>
    <mergeCell ref="C335:D335"/>
    <mergeCell ref="C336:D336"/>
    <mergeCell ref="C337:D337"/>
    <mergeCell ref="C338:D338"/>
    <mergeCell ref="C316:G316"/>
    <mergeCell ref="C317:D317"/>
    <mergeCell ref="C318:D318"/>
    <mergeCell ref="C319:D319"/>
    <mergeCell ref="C320:D320"/>
    <mergeCell ref="C321:D321"/>
    <mergeCell ref="C323:D323"/>
    <mergeCell ref="C324:D324"/>
    <mergeCell ref="C327:G327"/>
    <mergeCell ref="C350:D350"/>
    <mergeCell ref="C351:D351"/>
    <mergeCell ref="C352:D352"/>
    <mergeCell ref="C354:D354"/>
    <mergeCell ref="C355:D355"/>
    <mergeCell ref="C356:D356"/>
    <mergeCell ref="C339:D339"/>
    <mergeCell ref="C343:D343"/>
    <mergeCell ref="C344:D344"/>
    <mergeCell ref="C345:D345"/>
    <mergeCell ref="C346:D346"/>
    <mergeCell ref="C347:D347"/>
    <mergeCell ref="C348:D348"/>
    <mergeCell ref="C349:D349"/>
    <mergeCell ref="C365:D365"/>
    <mergeCell ref="C366:D366"/>
    <mergeCell ref="C367:D367"/>
    <mergeCell ref="C368:D368"/>
    <mergeCell ref="C369:D369"/>
    <mergeCell ref="C370:D370"/>
    <mergeCell ref="C357:D357"/>
    <mergeCell ref="C358:D358"/>
    <mergeCell ref="C359:D359"/>
    <mergeCell ref="C360:D360"/>
    <mergeCell ref="C361:D361"/>
    <mergeCell ref="C362:D362"/>
    <mergeCell ref="C380:D380"/>
    <mergeCell ref="C381:D381"/>
    <mergeCell ref="C382:D382"/>
    <mergeCell ref="C384:D384"/>
    <mergeCell ref="C385:D385"/>
    <mergeCell ref="C386:D386"/>
    <mergeCell ref="C372:D372"/>
    <mergeCell ref="C373:D373"/>
    <mergeCell ref="C374:D374"/>
    <mergeCell ref="C376:D376"/>
    <mergeCell ref="C377:D377"/>
    <mergeCell ref="C378:D378"/>
    <mergeCell ref="C399:D399"/>
    <mergeCell ref="C400:D400"/>
    <mergeCell ref="C401:D401"/>
    <mergeCell ref="C402:D402"/>
    <mergeCell ref="C404:G404"/>
    <mergeCell ref="C405:D405"/>
    <mergeCell ref="C390:G390"/>
    <mergeCell ref="C391:G391"/>
    <mergeCell ref="C392:G392"/>
    <mergeCell ref="C393:G393"/>
    <mergeCell ref="C394:D394"/>
    <mergeCell ref="C395:D395"/>
    <mergeCell ref="C396:D396"/>
    <mergeCell ref="C397:D397"/>
    <mergeCell ref="C414:D414"/>
    <mergeCell ref="C415:D415"/>
    <mergeCell ref="C416:D416"/>
    <mergeCell ref="C418:D418"/>
    <mergeCell ref="C419:D419"/>
    <mergeCell ref="C421:D421"/>
    <mergeCell ref="C406:D406"/>
    <mergeCell ref="C407:D407"/>
    <mergeCell ref="C408:D408"/>
    <mergeCell ref="C410:G410"/>
    <mergeCell ref="C412:G412"/>
    <mergeCell ref="C413:D413"/>
    <mergeCell ref="C431:D431"/>
    <mergeCell ref="C432:D432"/>
    <mergeCell ref="C433:D433"/>
    <mergeCell ref="C437:G437"/>
    <mergeCell ref="C438:D438"/>
    <mergeCell ref="C439:D439"/>
    <mergeCell ref="C440:D440"/>
    <mergeCell ref="C441:D441"/>
    <mergeCell ref="C423:D423"/>
    <mergeCell ref="C424:D424"/>
    <mergeCell ref="C425:D425"/>
    <mergeCell ref="C427:D427"/>
    <mergeCell ref="C428:D428"/>
    <mergeCell ref="C429:D429"/>
    <mergeCell ref="C466:G466"/>
    <mergeCell ref="C467:D467"/>
    <mergeCell ref="C468:D468"/>
    <mergeCell ref="C457:G457"/>
    <mergeCell ref="C458:G458"/>
    <mergeCell ref="C459:G459"/>
    <mergeCell ref="C460:G460"/>
    <mergeCell ref="C462:G462"/>
    <mergeCell ref="C442:D442"/>
    <mergeCell ref="C446:D446"/>
    <mergeCell ref="C447:D447"/>
    <mergeCell ref="C448:D448"/>
    <mergeCell ref="C449:D449"/>
    <mergeCell ref="C472:D472"/>
    <mergeCell ref="C473:D473"/>
    <mergeCell ref="C475:D475"/>
    <mergeCell ref="C476:D476"/>
    <mergeCell ref="C478:G478"/>
    <mergeCell ref="C479:D479"/>
    <mergeCell ref="C480:D480"/>
    <mergeCell ref="C482:D482"/>
    <mergeCell ref="C483:D48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4">
      <selection activeCell="H31" sqref="H31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/>
      <c r="B1" s="79"/>
      <c r="C1" s="79"/>
      <c r="D1" s="284" t="s">
        <v>518</v>
      </c>
      <c r="E1" s="79"/>
      <c r="F1" s="79"/>
      <c r="G1" s="79"/>
    </row>
    <row r="2" spans="1:7" ht="12.75" customHeight="1">
      <c r="A2" s="80" t="s">
        <v>28</v>
      </c>
      <c r="B2" s="81"/>
      <c r="C2" s="82" t="s">
        <v>522</v>
      </c>
      <c r="D2" s="82" t="s">
        <v>513</v>
      </c>
      <c r="E2" s="83"/>
      <c r="F2" s="84" t="s">
        <v>29</v>
      </c>
      <c r="G2" s="85"/>
    </row>
    <row r="3" spans="1:7" ht="3" customHeight="1" hidden="1">
      <c r="A3" s="86"/>
      <c r="B3" s="87"/>
      <c r="C3" s="88"/>
      <c r="D3" s="88"/>
      <c r="E3" s="89"/>
      <c r="F3" s="90"/>
      <c r="G3" s="91"/>
    </row>
    <row r="4" spans="1:7" ht="12" customHeight="1">
      <c r="A4" s="92" t="s">
        <v>30</v>
      </c>
      <c r="B4" s="87"/>
      <c r="C4" s="88"/>
      <c r="D4" s="88"/>
      <c r="E4" s="89"/>
      <c r="F4" s="90" t="s">
        <v>31</v>
      </c>
      <c r="G4" s="93"/>
    </row>
    <row r="5" spans="1:7" ht="12.9" customHeight="1">
      <c r="A5" s="94" t="s">
        <v>93</v>
      </c>
      <c r="B5" s="95"/>
      <c r="C5" s="96" t="s">
        <v>94</v>
      </c>
      <c r="D5" s="97"/>
      <c r="E5" s="95"/>
      <c r="F5" s="90" t="s">
        <v>32</v>
      </c>
      <c r="G5" s="91"/>
    </row>
    <row r="6" spans="1:15" ht="12.9" customHeight="1">
      <c r="A6" s="92" t="s">
        <v>33</v>
      </c>
      <c r="B6" s="87"/>
      <c r="C6" s="88"/>
      <c r="D6" s="88"/>
      <c r="E6" s="89"/>
      <c r="F6" s="98" t="s">
        <v>34</v>
      </c>
      <c r="G6" s="99"/>
      <c r="O6" s="100"/>
    </row>
    <row r="7" spans="1:7" ht="12.9" customHeight="1">
      <c r="A7" s="101" t="s">
        <v>90</v>
      </c>
      <c r="B7" s="102"/>
      <c r="C7" s="103" t="s">
        <v>91</v>
      </c>
      <c r="D7" s="104"/>
      <c r="E7" s="104"/>
      <c r="F7" s="105" t="s">
        <v>35</v>
      </c>
      <c r="G7" s="99">
        <f>IF(G6=0,,ROUND((F30+F32)/G6,1))</f>
        <v>0</v>
      </c>
    </row>
    <row r="8" spans="1:9" ht="12.75">
      <c r="A8" s="106" t="s">
        <v>36</v>
      </c>
      <c r="B8" s="90"/>
      <c r="C8" s="300" t="s">
        <v>152</v>
      </c>
      <c r="D8" s="300"/>
      <c r="E8" s="301"/>
      <c r="F8" s="107" t="s">
        <v>37</v>
      </c>
      <c r="G8" s="108"/>
      <c r="H8" s="109"/>
      <c r="I8" s="110"/>
    </row>
    <row r="9" spans="1:8" ht="12.75">
      <c r="A9" s="106" t="s">
        <v>38</v>
      </c>
      <c r="B9" s="90"/>
      <c r="C9" s="300"/>
      <c r="D9" s="300"/>
      <c r="E9" s="301"/>
      <c r="F9" s="90"/>
      <c r="G9" s="111"/>
      <c r="H9" s="112"/>
    </row>
    <row r="10" spans="1:8" ht="12.75">
      <c r="A10" s="106" t="s">
        <v>39</v>
      </c>
      <c r="B10" s="90"/>
      <c r="C10" s="300" t="s">
        <v>151</v>
      </c>
      <c r="D10" s="300"/>
      <c r="E10" s="300"/>
      <c r="F10" s="113"/>
      <c r="G10" s="114"/>
      <c r="H10" s="115"/>
    </row>
    <row r="11" spans="1:57" ht="13.5" customHeight="1">
      <c r="A11" s="106" t="s">
        <v>40</v>
      </c>
      <c r="B11" s="90"/>
      <c r="C11" s="300"/>
      <c r="D11" s="300"/>
      <c r="E11" s="300"/>
      <c r="F11" s="116" t="s">
        <v>41</v>
      </c>
      <c r="G11" s="117"/>
      <c r="H11" s="112"/>
      <c r="BA11" s="118"/>
      <c r="BB11" s="118"/>
      <c r="BC11" s="118"/>
      <c r="BD11" s="118"/>
      <c r="BE11" s="118"/>
    </row>
    <row r="12" spans="1:8" ht="12.75" customHeight="1">
      <c r="A12" s="119" t="s">
        <v>42</v>
      </c>
      <c r="B12" s="87"/>
      <c r="C12" s="302"/>
      <c r="D12" s="302"/>
      <c r="E12" s="302"/>
      <c r="F12" s="120" t="s">
        <v>43</v>
      </c>
      <c r="G12" s="121"/>
      <c r="H12" s="112"/>
    </row>
    <row r="13" spans="1:8" ht="28.5" customHeight="1" thickBot="1">
      <c r="A13" s="122" t="s">
        <v>44</v>
      </c>
      <c r="B13" s="123"/>
      <c r="C13" s="123"/>
      <c r="D13" s="123"/>
      <c r="E13" s="124"/>
      <c r="F13" s="124"/>
      <c r="G13" s="125"/>
      <c r="H13" s="112"/>
    </row>
    <row r="14" spans="1:7" ht="17.25" customHeight="1" thickBot="1">
      <c r="A14" s="126" t="s">
        <v>45</v>
      </c>
      <c r="B14" s="127"/>
      <c r="C14" s="128"/>
      <c r="D14" s="129"/>
      <c r="E14" s="130"/>
      <c r="F14" s="130"/>
      <c r="G14" s="128"/>
    </row>
    <row r="15" spans="1:7" ht="15.9" customHeight="1">
      <c r="A15" s="131"/>
      <c r="B15" s="132" t="s">
        <v>46</v>
      </c>
      <c r="C15" s="133">
        <f>'SO 01 SO 05 Rek'!E8</f>
        <v>0</v>
      </c>
      <c r="D15" s="134"/>
      <c r="E15" s="135"/>
      <c r="F15" s="136"/>
      <c r="G15" s="133"/>
    </row>
    <row r="16" spans="1:7" ht="15.9" customHeight="1">
      <c r="A16" s="131" t="s">
        <v>47</v>
      </c>
      <c r="B16" s="132" t="s">
        <v>48</v>
      </c>
      <c r="C16" s="133">
        <f>'SO 01 SO 05 Rek'!F8</f>
        <v>0</v>
      </c>
      <c r="D16" s="86"/>
      <c r="E16" s="137"/>
      <c r="F16" s="138"/>
      <c r="G16" s="133"/>
    </row>
    <row r="17" spans="1:7" ht="15.9" customHeight="1">
      <c r="A17" s="131" t="s">
        <v>49</v>
      </c>
      <c r="B17" s="132" t="s">
        <v>50</v>
      </c>
      <c r="C17" s="133">
        <f>'SO 01 SO 05 Rek'!H8</f>
        <v>0</v>
      </c>
      <c r="D17" s="86"/>
      <c r="E17" s="137"/>
      <c r="F17" s="138"/>
      <c r="G17" s="133"/>
    </row>
    <row r="18" spans="1:7" ht="15.9" customHeight="1">
      <c r="A18" s="139" t="s">
        <v>51</v>
      </c>
      <c r="B18" s="140" t="s">
        <v>52</v>
      </c>
      <c r="C18" s="133">
        <f>'SO 01 SO 05 Rek'!G8</f>
        <v>0</v>
      </c>
      <c r="D18" s="86"/>
      <c r="E18" s="137"/>
      <c r="F18" s="138"/>
      <c r="G18" s="133"/>
    </row>
    <row r="19" spans="1:7" ht="15.9" customHeight="1">
      <c r="A19" s="141" t="s">
        <v>53</v>
      </c>
      <c r="B19" s="132"/>
      <c r="C19" s="133">
        <f>SUM(C15:C18)</f>
        <v>0</v>
      </c>
      <c r="D19" s="86"/>
      <c r="E19" s="137"/>
      <c r="F19" s="138"/>
      <c r="G19" s="133"/>
    </row>
    <row r="20" spans="1:7" ht="15.9" customHeight="1">
      <c r="A20" s="141"/>
      <c r="B20" s="132"/>
      <c r="C20" s="133"/>
      <c r="D20" s="86"/>
      <c r="E20" s="137"/>
      <c r="F20" s="138"/>
      <c r="G20" s="133"/>
    </row>
    <row r="21" spans="1:7" ht="15.9" customHeight="1">
      <c r="A21" s="141" t="s">
        <v>27</v>
      </c>
      <c r="B21" s="132"/>
      <c r="C21" s="133">
        <f>'SO 01 SO 05 Rek'!I8</f>
        <v>0</v>
      </c>
      <c r="D21" s="86"/>
      <c r="E21" s="137"/>
      <c r="F21" s="138"/>
      <c r="G21" s="133"/>
    </row>
    <row r="22" spans="1:7" ht="15.9" customHeight="1">
      <c r="A22" s="142" t="s">
        <v>54</v>
      </c>
      <c r="B22" s="112"/>
      <c r="C22" s="133">
        <f>C19+C21</f>
        <v>0</v>
      </c>
      <c r="D22" s="86"/>
      <c r="E22" s="137"/>
      <c r="F22" s="138"/>
      <c r="G22" s="133"/>
    </row>
    <row r="23" spans="1:7" ht="15.9" customHeight="1" thickBot="1">
      <c r="A23" s="298" t="s">
        <v>55</v>
      </c>
      <c r="B23" s="299"/>
      <c r="C23" s="143">
        <f>C22+G23</f>
        <v>0</v>
      </c>
      <c r="D23" s="144"/>
      <c r="E23" s="145"/>
      <c r="F23" s="146"/>
      <c r="G23" s="133"/>
    </row>
    <row r="24" spans="1:7" ht="12.75">
      <c r="A24" s="147" t="s">
        <v>56</v>
      </c>
      <c r="B24" s="148"/>
      <c r="C24" s="149"/>
      <c r="D24" s="148" t="s">
        <v>57</v>
      </c>
      <c r="E24" s="148"/>
      <c r="F24" s="150" t="s">
        <v>58</v>
      </c>
      <c r="G24" s="151"/>
    </row>
    <row r="25" spans="1:7" ht="12.75">
      <c r="A25" s="142" t="s">
        <v>59</v>
      </c>
      <c r="B25" s="112"/>
      <c r="C25" s="152"/>
      <c r="D25" s="112" t="s">
        <v>59</v>
      </c>
      <c r="F25" s="153" t="s">
        <v>59</v>
      </c>
      <c r="G25" s="154"/>
    </row>
    <row r="26" spans="1:7" ht="37.5" customHeight="1">
      <c r="A26" s="142" t="s">
        <v>60</v>
      </c>
      <c r="B26" s="155"/>
      <c r="C26" s="285">
        <v>42856</v>
      </c>
      <c r="D26" s="112" t="s">
        <v>60</v>
      </c>
      <c r="F26" s="153" t="s">
        <v>60</v>
      </c>
      <c r="G26" s="154"/>
    </row>
    <row r="27" spans="1:7" ht="12.75">
      <c r="A27" s="142"/>
      <c r="B27" s="156"/>
      <c r="C27" s="152"/>
      <c r="D27" s="112"/>
      <c r="F27" s="153"/>
      <c r="G27" s="154"/>
    </row>
    <row r="28" spans="1:7" ht="12.75">
      <c r="A28" s="142" t="s">
        <v>61</v>
      </c>
      <c r="B28" s="112"/>
      <c r="C28" s="152"/>
      <c r="D28" s="153" t="s">
        <v>62</v>
      </c>
      <c r="E28" s="152"/>
      <c r="F28" s="157" t="s">
        <v>62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 ht="12.75">
      <c r="A30" s="160" t="s">
        <v>11</v>
      </c>
      <c r="B30" s="161"/>
      <c r="C30" s="162">
        <v>21</v>
      </c>
      <c r="D30" s="161" t="s">
        <v>63</v>
      </c>
      <c r="E30" s="163"/>
      <c r="F30" s="293">
        <f>C23-F32</f>
        <v>0</v>
      </c>
      <c r="G30" s="294"/>
    </row>
    <row r="31" spans="1:7" ht="12.75">
      <c r="A31" s="160" t="s">
        <v>64</v>
      </c>
      <c r="B31" s="161"/>
      <c r="C31" s="162">
        <f>C30</f>
        <v>21</v>
      </c>
      <c r="D31" s="161" t="s">
        <v>65</v>
      </c>
      <c r="E31" s="163"/>
      <c r="F31" s="293">
        <f>ROUND(PRODUCT(F30,C31/100),0)</f>
        <v>0</v>
      </c>
      <c r="G31" s="294"/>
    </row>
    <row r="32" spans="1:7" ht="12.75">
      <c r="A32" s="160" t="s">
        <v>11</v>
      </c>
      <c r="B32" s="161"/>
      <c r="C32" s="162">
        <v>0</v>
      </c>
      <c r="D32" s="161" t="s">
        <v>65</v>
      </c>
      <c r="E32" s="163"/>
      <c r="F32" s="293">
        <v>0</v>
      </c>
      <c r="G32" s="294"/>
    </row>
    <row r="33" spans="1:7" ht="12.75">
      <c r="A33" s="160" t="s">
        <v>64</v>
      </c>
      <c r="B33" s="164"/>
      <c r="C33" s="165">
        <f>C32</f>
        <v>0</v>
      </c>
      <c r="D33" s="161" t="s">
        <v>65</v>
      </c>
      <c r="E33" s="138"/>
      <c r="F33" s="293">
        <f>ROUND(PRODUCT(F32,C33/100),0)</f>
        <v>0</v>
      </c>
      <c r="G33" s="294"/>
    </row>
    <row r="34" spans="1:7" s="169" customFormat="1" ht="19.5" customHeight="1" thickBot="1">
      <c r="A34" s="166" t="s">
        <v>66</v>
      </c>
      <c r="B34" s="167"/>
      <c r="C34" s="167"/>
      <c r="D34" s="167"/>
      <c r="E34" s="168"/>
      <c r="F34" s="295">
        <f>ROUND(SUM(F30:F33),0)</f>
        <v>0</v>
      </c>
      <c r="G34" s="296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97"/>
      <c r="C37" s="297"/>
      <c r="D37" s="297"/>
      <c r="E37" s="297"/>
      <c r="F37" s="297"/>
      <c r="G37" s="297"/>
      <c r="H37" s="1" t="s">
        <v>1</v>
      </c>
    </row>
    <row r="38" spans="1:8" ht="12.75" customHeight="1">
      <c r="A38" s="170"/>
      <c r="B38" s="297"/>
      <c r="C38" s="297"/>
      <c r="D38" s="297"/>
      <c r="E38" s="297"/>
      <c r="F38" s="297"/>
      <c r="G38" s="297"/>
      <c r="H38" s="1" t="s">
        <v>1</v>
      </c>
    </row>
    <row r="39" spans="1:8" ht="12.75">
      <c r="A39" s="170"/>
      <c r="B39" s="297"/>
      <c r="C39" s="297"/>
      <c r="D39" s="297"/>
      <c r="E39" s="297"/>
      <c r="F39" s="297"/>
      <c r="G39" s="297"/>
      <c r="H39" s="1" t="s">
        <v>1</v>
      </c>
    </row>
    <row r="40" spans="1:8" ht="12.75">
      <c r="A40" s="170"/>
      <c r="B40" s="297"/>
      <c r="C40" s="297"/>
      <c r="D40" s="297"/>
      <c r="E40" s="297"/>
      <c r="F40" s="297"/>
      <c r="G40" s="297"/>
      <c r="H40" s="1" t="s">
        <v>1</v>
      </c>
    </row>
    <row r="41" spans="1:8" ht="12.75">
      <c r="A41" s="170"/>
      <c r="B41" s="297"/>
      <c r="C41" s="297"/>
      <c r="D41" s="297"/>
      <c r="E41" s="297"/>
      <c r="F41" s="297"/>
      <c r="G41" s="297"/>
      <c r="H41" s="1" t="s">
        <v>1</v>
      </c>
    </row>
    <row r="42" spans="1:8" ht="12.75">
      <c r="A42" s="170"/>
      <c r="B42" s="297"/>
      <c r="C42" s="297"/>
      <c r="D42" s="297"/>
      <c r="E42" s="297"/>
      <c r="F42" s="297"/>
      <c r="G42" s="297"/>
      <c r="H42" s="1" t="s">
        <v>1</v>
      </c>
    </row>
    <row r="43" spans="1:8" ht="12.75">
      <c r="A43" s="170"/>
      <c r="B43" s="297"/>
      <c r="C43" s="297"/>
      <c r="D43" s="297"/>
      <c r="E43" s="297"/>
      <c r="F43" s="297"/>
      <c r="G43" s="297"/>
      <c r="H43" s="1" t="s">
        <v>1</v>
      </c>
    </row>
    <row r="44" spans="1:8" ht="12.75" customHeight="1">
      <c r="A44" s="170"/>
      <c r="B44" s="297"/>
      <c r="C44" s="297"/>
      <c r="D44" s="297"/>
      <c r="E44" s="297"/>
      <c r="F44" s="297"/>
      <c r="G44" s="297"/>
      <c r="H44" s="1" t="s">
        <v>1</v>
      </c>
    </row>
    <row r="45" spans="1:8" ht="12.75" customHeight="1">
      <c r="A45" s="170"/>
      <c r="B45" s="297"/>
      <c r="C45" s="297"/>
      <c r="D45" s="297"/>
      <c r="E45" s="297"/>
      <c r="F45" s="297"/>
      <c r="G45" s="297"/>
      <c r="H45" s="1" t="s">
        <v>1</v>
      </c>
    </row>
    <row r="46" spans="2:7" ht="12.75">
      <c r="B46" s="292"/>
      <c r="C46" s="292"/>
      <c r="D46" s="292"/>
      <c r="E46" s="292"/>
      <c r="F46" s="292"/>
      <c r="G46" s="292"/>
    </row>
    <row r="47" spans="2:7" ht="12.75">
      <c r="B47" s="292"/>
      <c r="C47" s="292"/>
      <c r="D47" s="292"/>
      <c r="E47" s="292"/>
      <c r="F47" s="292"/>
      <c r="G47" s="292"/>
    </row>
    <row r="48" spans="2:7" ht="12.75">
      <c r="B48" s="292"/>
      <c r="C48" s="292"/>
      <c r="D48" s="292"/>
      <c r="E48" s="292"/>
      <c r="F48" s="292"/>
      <c r="G48" s="292"/>
    </row>
    <row r="49" spans="2:7" ht="12.75">
      <c r="B49" s="292"/>
      <c r="C49" s="292"/>
      <c r="D49" s="292"/>
      <c r="E49" s="292"/>
      <c r="F49" s="292"/>
      <c r="G49" s="292"/>
    </row>
    <row r="50" spans="2:7" ht="12.75">
      <c r="B50" s="292"/>
      <c r="C50" s="292"/>
      <c r="D50" s="292"/>
      <c r="E50" s="292"/>
      <c r="F50" s="292"/>
      <c r="G50" s="292"/>
    </row>
    <row r="51" spans="2:7" ht="12.75">
      <c r="B51" s="292"/>
      <c r="C51" s="292"/>
      <c r="D51" s="292"/>
      <c r="E51" s="292"/>
      <c r="F51" s="292"/>
      <c r="G51" s="292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H1" sqref="H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03" t="s">
        <v>2</v>
      </c>
      <c r="B1" s="304"/>
      <c r="C1" s="171" t="s">
        <v>92</v>
      </c>
      <c r="D1" s="172"/>
      <c r="E1" s="173"/>
      <c r="F1" s="172"/>
      <c r="G1" s="174" t="s">
        <v>68</v>
      </c>
      <c r="H1" s="175" t="s">
        <v>522</v>
      </c>
      <c r="I1" s="176"/>
    </row>
    <row r="2" spans="1:9" ht="13.8" thickBot="1">
      <c r="A2" s="305" t="s">
        <v>69</v>
      </c>
      <c r="B2" s="306"/>
      <c r="C2" s="177" t="s">
        <v>95</v>
      </c>
      <c r="D2" s="178"/>
      <c r="E2" s="179"/>
      <c r="F2" s="178"/>
      <c r="G2" s="307" t="s">
        <v>513</v>
      </c>
      <c r="H2" s="308"/>
      <c r="I2" s="309"/>
    </row>
    <row r="3" ht="13.8" thickTop="1">
      <c r="F3" s="112"/>
    </row>
    <row r="4" spans="1:9" ht="19.5" customHeight="1">
      <c r="A4" s="180" t="s">
        <v>70</v>
      </c>
      <c r="B4" s="181"/>
      <c r="C4" s="181"/>
      <c r="D4" s="181"/>
      <c r="E4" s="182"/>
      <c r="F4" s="181"/>
      <c r="G4" s="181"/>
      <c r="H4" s="181"/>
      <c r="I4" s="181"/>
    </row>
    <row r="5" ht="13.8" thickBot="1"/>
    <row r="6" spans="1:9" s="112" customFormat="1" ht="13.8" thickBot="1">
      <c r="A6" s="183"/>
      <c r="B6" s="184" t="s">
        <v>71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 ht="13.8" thickBot="1">
      <c r="A7" s="279" t="str">
        <f>'SO 01 SO 05 Pol'!B7</f>
        <v>M21</v>
      </c>
      <c r="B7" s="59" t="str">
        <f>'SO 01 SO 05 Pol'!C7</f>
        <v>Elektromontáže</v>
      </c>
      <c r="D7" s="189"/>
      <c r="E7" s="280">
        <f>'SO 01 SO 05 Pol'!BA12</f>
        <v>0</v>
      </c>
      <c r="F7" s="281">
        <f>'SO 01 SO 05 Pol'!BB12</f>
        <v>0</v>
      </c>
      <c r="G7" s="281">
        <f>'SO 01 SO 05 Pol'!BC12</f>
        <v>0</v>
      </c>
      <c r="H7" s="281">
        <f>'SO 01 SO 05 Pol'!BD12</f>
        <v>0</v>
      </c>
      <c r="I7" s="282">
        <f>'SO 01 SO 05 Pol'!BE12</f>
        <v>0</v>
      </c>
    </row>
    <row r="8" spans="1:9" s="14" customFormat="1" ht="13.8" thickBot="1">
      <c r="A8" s="190"/>
      <c r="B8" s="191" t="s">
        <v>72</v>
      </c>
      <c r="C8" s="191"/>
      <c r="D8" s="192"/>
      <c r="E8" s="193">
        <f>SUM(E7:E7)</f>
        <v>0</v>
      </c>
      <c r="F8" s="194">
        <f>SUM(F7:F7)</f>
        <v>0</v>
      </c>
      <c r="G8" s="194">
        <f>SUM(G7:G7)</f>
        <v>0</v>
      </c>
      <c r="H8" s="194">
        <f>SUM(H7:H7)</f>
        <v>0</v>
      </c>
      <c r="I8" s="195">
        <f>SUM(I7:I7)</f>
        <v>0</v>
      </c>
    </row>
    <row r="9" spans="1:9" ht="12.75">
      <c r="A9" s="112"/>
      <c r="B9" s="112"/>
      <c r="C9" s="112"/>
      <c r="D9" s="112"/>
      <c r="E9" s="112"/>
      <c r="F9" s="112"/>
      <c r="G9" s="112"/>
      <c r="H9" s="112"/>
      <c r="I9" s="112"/>
    </row>
    <row r="10" spans="1:57" ht="19.5" customHeight="1">
      <c r="A10" s="181"/>
      <c r="B10" s="181"/>
      <c r="C10" s="181"/>
      <c r="D10" s="181"/>
      <c r="E10" s="181"/>
      <c r="F10" s="181"/>
      <c r="G10" s="196"/>
      <c r="H10" s="181"/>
      <c r="I10" s="181"/>
      <c r="BA10" s="118"/>
      <c r="BB10" s="118"/>
      <c r="BC10" s="118"/>
      <c r="BD10" s="118"/>
      <c r="BE10" s="118"/>
    </row>
    <row r="11" ht="13.8" thickBot="1"/>
    <row r="12" spans="1:9" ht="12.75">
      <c r="A12" s="147"/>
      <c r="B12" s="148"/>
      <c r="C12" s="148"/>
      <c r="D12" s="197"/>
      <c r="E12" s="198"/>
      <c r="F12" s="199"/>
      <c r="G12" s="200"/>
      <c r="H12" s="201"/>
      <c r="I12" s="202"/>
    </row>
    <row r="13" spans="1:53" ht="12.75">
      <c r="A13" s="141"/>
      <c r="B13" s="132"/>
      <c r="C13" s="132"/>
      <c r="D13" s="203"/>
      <c r="E13" s="204"/>
      <c r="F13" s="205"/>
      <c r="G13" s="206"/>
      <c r="H13" s="207"/>
      <c r="I13" s="208"/>
      <c r="BA13" s="1">
        <v>8</v>
      </c>
    </row>
    <row r="14" spans="1:9" ht="13.8" thickBot="1">
      <c r="A14" s="209"/>
      <c r="B14" s="210"/>
      <c r="C14" s="211"/>
      <c r="D14" s="212"/>
      <c r="E14" s="213"/>
      <c r="F14" s="214"/>
      <c r="G14" s="214"/>
      <c r="H14" s="310"/>
      <c r="I14" s="311"/>
    </row>
    <row r="16" spans="2:9" ht="12.75">
      <c r="B16" s="14"/>
      <c r="F16" s="215"/>
      <c r="G16" s="216"/>
      <c r="H16" s="216"/>
      <c r="I16" s="46"/>
    </row>
    <row r="17" spans="6:9" ht="12.75">
      <c r="F17" s="215"/>
      <c r="G17" s="216"/>
      <c r="H17" s="216"/>
      <c r="I17" s="46"/>
    </row>
    <row r="18" spans="6:9" ht="12.75">
      <c r="F18" s="215"/>
      <c r="G18" s="216"/>
      <c r="H18" s="216"/>
      <c r="I18" s="46"/>
    </row>
    <row r="19" spans="6:9" ht="12.75">
      <c r="F19" s="215"/>
      <c r="G19" s="216"/>
      <c r="H19" s="216"/>
      <c r="I19" s="46"/>
    </row>
    <row r="20" spans="6:9" ht="12.75">
      <c r="F20" s="215"/>
      <c r="G20" s="216"/>
      <c r="H20" s="216"/>
      <c r="I20" s="46"/>
    </row>
    <row r="21" spans="6:9" ht="12.75">
      <c r="F21" s="215"/>
      <c r="G21" s="216"/>
      <c r="H21" s="216"/>
      <c r="I21" s="46"/>
    </row>
    <row r="22" spans="6:9" ht="12.75">
      <c r="F22" s="215"/>
      <c r="G22" s="216"/>
      <c r="H22" s="216"/>
      <c r="I22" s="46"/>
    </row>
    <row r="23" spans="6:9" ht="12.75">
      <c r="F23" s="215"/>
      <c r="G23" s="216"/>
      <c r="H23" s="216"/>
      <c r="I23" s="46"/>
    </row>
    <row r="24" spans="6:9" ht="12.75">
      <c r="F24" s="215"/>
      <c r="G24" s="216"/>
      <c r="H24" s="216"/>
      <c r="I24" s="46"/>
    </row>
    <row r="25" spans="6:9" ht="12.75">
      <c r="F25" s="215"/>
      <c r="G25" s="216"/>
      <c r="H25" s="216"/>
      <c r="I25" s="46"/>
    </row>
    <row r="26" spans="6:9" ht="12.75">
      <c r="F26" s="215"/>
      <c r="G26" s="216"/>
      <c r="H26" s="216"/>
      <c r="I26" s="46"/>
    </row>
    <row r="27" spans="6:9" ht="12.75">
      <c r="F27" s="215"/>
      <c r="G27" s="216"/>
      <c r="H27" s="216"/>
      <c r="I27" s="46"/>
    </row>
    <row r="28" spans="6:9" ht="12.75">
      <c r="F28" s="215"/>
      <c r="G28" s="216"/>
      <c r="H28" s="216"/>
      <c r="I28" s="46"/>
    </row>
    <row r="29" spans="6:9" ht="12.75">
      <c r="F29" s="215"/>
      <c r="G29" s="216"/>
      <c r="H29" s="216"/>
      <c r="I29" s="46"/>
    </row>
    <row r="30" spans="6:9" ht="12.75">
      <c r="F30" s="215"/>
      <c r="G30" s="216"/>
      <c r="H30" s="216"/>
      <c r="I30" s="46"/>
    </row>
    <row r="31" spans="6:9" ht="12.75">
      <c r="F31" s="215"/>
      <c r="G31" s="216"/>
      <c r="H31" s="216"/>
      <c r="I31" s="46"/>
    </row>
    <row r="32" spans="6:9" ht="12.75">
      <c r="F32" s="215"/>
      <c r="G32" s="216"/>
      <c r="H32" s="216"/>
      <c r="I32" s="46"/>
    </row>
    <row r="33" spans="6:9" ht="12.75">
      <c r="F33" s="215"/>
      <c r="G33" s="216"/>
      <c r="H33" s="216"/>
      <c r="I33" s="46"/>
    </row>
    <row r="34" spans="6:9" ht="12.75">
      <c r="F34" s="215"/>
      <c r="G34" s="216"/>
      <c r="H34" s="216"/>
      <c r="I34" s="46"/>
    </row>
    <row r="35" spans="6:9" ht="12.75">
      <c r="F35" s="215"/>
      <c r="G35" s="216"/>
      <c r="H35" s="216"/>
      <c r="I35" s="46"/>
    </row>
    <row r="36" spans="6:9" ht="12.75">
      <c r="F36" s="215"/>
      <c r="G36" s="216"/>
      <c r="H36" s="216"/>
      <c r="I36" s="46"/>
    </row>
    <row r="37" spans="6:9" ht="12.75">
      <c r="F37" s="215"/>
      <c r="G37" s="216"/>
      <c r="H37" s="216"/>
      <c r="I37" s="46"/>
    </row>
    <row r="38" spans="6:9" ht="12.75">
      <c r="F38" s="215"/>
      <c r="G38" s="216"/>
      <c r="H38" s="216"/>
      <c r="I38" s="46"/>
    </row>
    <row r="39" spans="6:9" ht="12.75">
      <c r="F39" s="215"/>
      <c r="G39" s="216"/>
      <c r="H39" s="216"/>
      <c r="I39" s="46"/>
    </row>
    <row r="40" spans="6:9" ht="12.75">
      <c r="F40" s="215"/>
      <c r="G40" s="216"/>
      <c r="H40" s="216"/>
      <c r="I40" s="46"/>
    </row>
    <row r="41" spans="6:9" ht="12.75">
      <c r="F41" s="215"/>
      <c r="G41" s="216"/>
      <c r="H41" s="216"/>
      <c r="I41" s="46"/>
    </row>
    <row r="42" spans="6:9" ht="12.75">
      <c r="F42" s="215"/>
      <c r="G42" s="216"/>
      <c r="H42" s="216"/>
      <c r="I42" s="46"/>
    </row>
    <row r="43" spans="6:9" ht="12.75">
      <c r="F43" s="215"/>
      <c r="G43" s="216"/>
      <c r="H43" s="216"/>
      <c r="I43" s="46"/>
    </row>
    <row r="44" spans="6:9" ht="12.75">
      <c r="F44" s="215"/>
      <c r="G44" s="216"/>
      <c r="H44" s="216"/>
      <c r="I44" s="46"/>
    </row>
    <row r="45" spans="6:9" ht="12.75">
      <c r="F45" s="215"/>
      <c r="G45" s="216"/>
      <c r="H45" s="216"/>
      <c r="I45" s="46"/>
    </row>
    <row r="46" spans="6:9" ht="12.75">
      <c r="F46" s="215"/>
      <c r="G46" s="216"/>
      <c r="H46" s="216"/>
      <c r="I46" s="46"/>
    </row>
    <row r="47" spans="6:9" ht="12.75">
      <c r="F47" s="215"/>
      <c r="G47" s="216"/>
      <c r="H47" s="216"/>
      <c r="I47" s="46"/>
    </row>
    <row r="48" spans="6:9" ht="12.75">
      <c r="F48" s="215"/>
      <c r="G48" s="216"/>
      <c r="H48" s="216"/>
      <c r="I48" s="46"/>
    </row>
    <row r="49" spans="6:9" ht="12.75">
      <c r="F49" s="215"/>
      <c r="G49" s="216"/>
      <c r="H49" s="216"/>
      <c r="I49" s="46"/>
    </row>
    <row r="50" spans="6:9" ht="12.75">
      <c r="F50" s="215"/>
      <c r="G50" s="216"/>
      <c r="H50" s="216"/>
      <c r="I50" s="46"/>
    </row>
    <row r="51" spans="6:9" ht="12.75">
      <c r="F51" s="215"/>
      <c r="G51" s="216"/>
      <c r="H51" s="216"/>
      <c r="I51" s="46"/>
    </row>
    <row r="52" spans="6:9" ht="12.75">
      <c r="F52" s="215"/>
      <c r="G52" s="216"/>
      <c r="H52" s="216"/>
      <c r="I52" s="46"/>
    </row>
    <row r="53" spans="6:9" ht="12.75">
      <c r="F53" s="215"/>
      <c r="G53" s="216"/>
      <c r="H53" s="216"/>
      <c r="I53" s="46"/>
    </row>
    <row r="54" spans="6:9" ht="12.75">
      <c r="F54" s="215"/>
      <c r="G54" s="216"/>
      <c r="H54" s="216"/>
      <c r="I54" s="46"/>
    </row>
    <row r="55" spans="6:9" ht="12.75">
      <c r="F55" s="215"/>
      <c r="G55" s="216"/>
      <c r="H55" s="216"/>
      <c r="I55" s="46"/>
    </row>
    <row r="56" spans="6:9" ht="12.75">
      <c r="F56" s="215"/>
      <c r="G56" s="216"/>
      <c r="H56" s="216"/>
      <c r="I56" s="46"/>
    </row>
    <row r="57" spans="6:9" ht="12.75">
      <c r="F57" s="215"/>
      <c r="G57" s="216"/>
      <c r="H57" s="216"/>
      <c r="I57" s="46"/>
    </row>
    <row r="58" spans="6:9" ht="12.75">
      <c r="F58" s="215"/>
      <c r="G58" s="216"/>
      <c r="H58" s="216"/>
      <c r="I58" s="46"/>
    </row>
    <row r="59" spans="6:9" ht="12.75">
      <c r="F59" s="215"/>
      <c r="G59" s="216"/>
      <c r="H59" s="216"/>
      <c r="I59" s="46"/>
    </row>
    <row r="60" spans="6:9" ht="12.75">
      <c r="F60" s="215"/>
      <c r="G60" s="216"/>
      <c r="H60" s="216"/>
      <c r="I60" s="46"/>
    </row>
    <row r="61" spans="6:9" ht="12.75">
      <c r="F61" s="215"/>
      <c r="G61" s="216"/>
      <c r="H61" s="216"/>
      <c r="I61" s="46"/>
    </row>
    <row r="62" spans="6:9" ht="12.75">
      <c r="F62" s="215"/>
      <c r="G62" s="216"/>
      <c r="H62" s="216"/>
      <c r="I62" s="46"/>
    </row>
    <row r="63" spans="6:9" ht="12.75">
      <c r="F63" s="215"/>
      <c r="G63" s="216"/>
      <c r="H63" s="216"/>
      <c r="I63" s="46"/>
    </row>
    <row r="64" spans="6:9" ht="12.75">
      <c r="F64" s="215"/>
      <c r="G64" s="216"/>
      <c r="H64" s="216"/>
      <c r="I64" s="46"/>
    </row>
    <row r="65" spans="6:9" ht="12.75">
      <c r="F65" s="215"/>
      <c r="G65" s="216"/>
      <c r="H65" s="216"/>
      <c r="I65" s="46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Svoma</dc:creator>
  <cp:keywords/>
  <dc:description/>
  <cp:lastModifiedBy>hronova</cp:lastModifiedBy>
  <dcterms:created xsi:type="dcterms:W3CDTF">2017-04-30T10:30:20Z</dcterms:created>
  <dcterms:modified xsi:type="dcterms:W3CDTF">2017-05-17T11:27:11Z</dcterms:modified>
  <cp:category/>
  <cp:version/>
  <cp:contentType/>
  <cp:contentStatus/>
</cp:coreProperties>
</file>