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1.1 - Způsobilé položky" sheetId="2" r:id="rId2"/>
    <sheet name="K1.2 - Nezpůsobilé položky" sheetId="3" r:id="rId3"/>
    <sheet name="K1.3 - Nezpůsobilé položk..." sheetId="4" r:id="rId4"/>
    <sheet name="K2.1 - Způsobilé položky" sheetId="5" r:id="rId5"/>
    <sheet name="K2.2 - Nezpůsobilé položky" sheetId="6" r:id="rId6"/>
    <sheet name="K2.3 - Nezpůsobilé položk..." sheetId="7" r:id="rId7"/>
    <sheet name="K4.1 - Způsobilé položky" sheetId="8" r:id="rId8"/>
    <sheet name="K4.2 - Nezpůsobilé položky" sheetId="9" r:id="rId9"/>
    <sheet name="K4.3 - Nezpůsobilé položk..." sheetId="10" r:id="rId10"/>
    <sheet name="P1-P2.1 - Způsobilé položky" sheetId="11" r:id="rId11"/>
    <sheet name="P1-P2.2 - Nezpůsobilé pol..." sheetId="12" r:id="rId12"/>
    <sheet name="P1-P2.3 - Nezpůsobilé pol..." sheetId="13" r:id="rId13"/>
    <sheet name="P1-P2.4 - Nezpůsobilé pol..." sheetId="14" r:id="rId14"/>
    <sheet name="P3.1 - Způsobilé položky" sheetId="15" r:id="rId15"/>
    <sheet name="P3.2 - Nezpůsobilé položk..." sheetId="16" r:id="rId16"/>
    <sheet name="PB.1 - Způsobilé položky" sheetId="17" r:id="rId17"/>
  </sheets>
  <definedNames>
    <definedName name="_xlnm.Print_Area" localSheetId="0">'Rekapitulace stavby'!$D$4:$AO$36,'Rekapitulace stavby'!$C$42:$AQ$77</definedName>
    <definedName name="_xlnm.Print_Titles" localSheetId="0">'Rekapitulace stavby'!$52:$52</definedName>
    <definedName name="_xlnm._FilterDatabase" localSheetId="1" hidden="1">'K1.1 - Způsobilé položky'!$C$94:$K$260</definedName>
    <definedName name="_xlnm.Print_Area" localSheetId="1">'K1.1 - Způsobilé položky'!$C$4:$J$41,'K1.1 - Způsobilé položky'!$C$47:$J$74,'K1.1 - Způsobilé položky'!$C$80:$K$260</definedName>
    <definedName name="_xlnm.Print_Titles" localSheetId="1">'K1.1 - Způsobilé položky'!$94:$94</definedName>
    <definedName name="_xlnm._FilterDatabase" localSheetId="2" hidden="1">'K1.2 - Nezpůsobilé položky'!$C$88:$K$121</definedName>
    <definedName name="_xlnm.Print_Area" localSheetId="2">'K1.2 - Nezpůsobilé položky'!$C$4:$J$41,'K1.2 - Nezpůsobilé položky'!$C$47:$J$68,'K1.2 - Nezpůsobilé položky'!$C$74:$K$121</definedName>
    <definedName name="_xlnm.Print_Titles" localSheetId="2">'K1.2 - Nezpůsobilé položky'!$88:$88</definedName>
    <definedName name="_xlnm._FilterDatabase" localSheetId="3" hidden="1">'K1.3 - Nezpůsobilé položk...'!$C$89:$K$130</definedName>
    <definedName name="_xlnm.Print_Area" localSheetId="3">'K1.3 - Nezpůsobilé položk...'!$C$4:$J$41,'K1.3 - Nezpůsobilé položk...'!$C$47:$J$69,'K1.3 - Nezpůsobilé položk...'!$C$75:$K$130</definedName>
    <definedName name="_xlnm.Print_Titles" localSheetId="3">'K1.3 - Nezpůsobilé položk...'!$89:$89</definedName>
    <definedName name="_xlnm._FilterDatabase" localSheetId="4" hidden="1">'K2.1 - Způsobilé položky'!$C$94:$K$280</definedName>
    <definedName name="_xlnm.Print_Area" localSheetId="4">'K2.1 - Způsobilé položky'!$C$4:$J$41,'K2.1 - Způsobilé položky'!$C$47:$J$74,'K2.1 - Způsobilé položky'!$C$80:$K$280</definedName>
    <definedName name="_xlnm.Print_Titles" localSheetId="4">'K2.1 - Způsobilé položky'!$94:$94</definedName>
    <definedName name="_xlnm._FilterDatabase" localSheetId="5" hidden="1">'K2.2 - Nezpůsobilé položky'!$C$88:$K$123</definedName>
    <definedName name="_xlnm.Print_Area" localSheetId="5">'K2.2 - Nezpůsobilé položky'!$C$4:$J$41,'K2.2 - Nezpůsobilé položky'!$C$47:$J$68,'K2.2 - Nezpůsobilé položky'!$C$74:$K$123</definedName>
    <definedName name="_xlnm.Print_Titles" localSheetId="5">'K2.2 - Nezpůsobilé položky'!$88:$88</definedName>
    <definedName name="_xlnm._FilterDatabase" localSheetId="6" hidden="1">'K2.3 - Nezpůsobilé položk...'!$C$89:$K$132</definedName>
    <definedName name="_xlnm.Print_Area" localSheetId="6">'K2.3 - Nezpůsobilé položk...'!$C$4:$J$41,'K2.3 - Nezpůsobilé položk...'!$C$47:$J$69,'K2.3 - Nezpůsobilé položk...'!$C$75:$K$132</definedName>
    <definedName name="_xlnm.Print_Titles" localSheetId="6">'K2.3 - Nezpůsobilé položk...'!$89:$89</definedName>
    <definedName name="_xlnm._FilterDatabase" localSheetId="7" hidden="1">'K4.1 - Způsobilé položky'!$C$94:$K$268</definedName>
    <definedName name="_xlnm.Print_Area" localSheetId="7">'K4.1 - Způsobilé položky'!$C$4:$J$41,'K4.1 - Způsobilé položky'!$C$47:$J$74,'K4.1 - Způsobilé položky'!$C$80:$K$268</definedName>
    <definedName name="_xlnm.Print_Titles" localSheetId="7">'K4.1 - Způsobilé položky'!$94:$94</definedName>
    <definedName name="_xlnm._FilterDatabase" localSheetId="8" hidden="1">'K4.2 - Nezpůsobilé položky'!$C$87:$K$104</definedName>
    <definedName name="_xlnm.Print_Area" localSheetId="8">'K4.2 - Nezpůsobilé položky'!$C$4:$J$41,'K4.2 - Nezpůsobilé položky'!$C$47:$J$67,'K4.2 - Nezpůsobilé položky'!$C$73:$K$104</definedName>
    <definedName name="_xlnm.Print_Titles" localSheetId="8">'K4.2 - Nezpůsobilé položky'!$87:$87</definedName>
    <definedName name="_xlnm._FilterDatabase" localSheetId="9" hidden="1">'K4.3 - Nezpůsobilé položk...'!$C$89:$K$126</definedName>
    <definedName name="_xlnm.Print_Area" localSheetId="9">'K4.3 - Nezpůsobilé položk...'!$C$4:$J$41,'K4.3 - Nezpůsobilé položk...'!$C$47:$J$69,'K4.3 - Nezpůsobilé položk...'!$C$75:$K$126</definedName>
    <definedName name="_xlnm.Print_Titles" localSheetId="9">'K4.3 - Nezpůsobilé položk...'!$89:$89</definedName>
    <definedName name="_xlnm._FilterDatabase" localSheetId="10" hidden="1">'P1-P2.1 - Způsobilé položky'!$C$94:$K$246</definedName>
    <definedName name="_xlnm.Print_Area" localSheetId="10">'P1-P2.1 - Způsobilé položky'!$C$4:$J$41,'P1-P2.1 - Způsobilé položky'!$C$47:$J$74,'P1-P2.1 - Způsobilé položky'!$C$80:$K$246</definedName>
    <definedName name="_xlnm.Print_Titles" localSheetId="10">'P1-P2.1 - Způsobilé položky'!$94:$94</definedName>
    <definedName name="_xlnm._FilterDatabase" localSheetId="11" hidden="1">'P1-P2.2 - Nezpůsobilé pol...'!$C$87:$K$104</definedName>
    <definedName name="_xlnm.Print_Area" localSheetId="11">'P1-P2.2 - Nezpůsobilé pol...'!$C$4:$J$41,'P1-P2.2 - Nezpůsobilé pol...'!$C$47:$J$67,'P1-P2.2 - Nezpůsobilé pol...'!$C$73:$K$104</definedName>
    <definedName name="_xlnm.Print_Titles" localSheetId="11">'P1-P2.2 - Nezpůsobilé pol...'!$87:$87</definedName>
    <definedName name="_xlnm._FilterDatabase" localSheetId="12" hidden="1">'P1-P2.3 - Nezpůsobilé pol...'!$C$89:$K$129</definedName>
    <definedName name="_xlnm.Print_Area" localSheetId="12">'P1-P2.3 - Nezpůsobilé pol...'!$C$4:$J$41,'P1-P2.3 - Nezpůsobilé pol...'!$C$47:$J$69,'P1-P2.3 - Nezpůsobilé pol...'!$C$75:$K$129</definedName>
    <definedName name="_xlnm.Print_Titles" localSheetId="12">'P1-P2.3 - Nezpůsobilé pol...'!$89:$89</definedName>
    <definedName name="_xlnm._FilterDatabase" localSheetId="13" hidden="1">'P1-P2.4 - Nezpůsobilé pol...'!$C$86:$K$102</definedName>
    <definedName name="_xlnm.Print_Area" localSheetId="13">'P1-P2.4 - Nezpůsobilé pol...'!$C$4:$J$41,'P1-P2.4 - Nezpůsobilé pol...'!$C$47:$J$66,'P1-P2.4 - Nezpůsobilé pol...'!$C$72:$K$102</definedName>
    <definedName name="_xlnm.Print_Titles" localSheetId="13">'P1-P2.4 - Nezpůsobilé pol...'!$86:$86</definedName>
    <definedName name="_xlnm._FilterDatabase" localSheetId="14" hidden="1">'P3.1 - Způsobilé položky'!$C$94:$K$233</definedName>
    <definedName name="_xlnm.Print_Area" localSheetId="14">'P3.1 - Způsobilé položky'!$C$4:$J$41,'P3.1 - Způsobilé položky'!$C$47:$J$74,'P3.1 - Způsobilé položky'!$C$80:$K$233</definedName>
    <definedName name="_xlnm.Print_Titles" localSheetId="14">'P3.1 - Způsobilé položky'!$94:$94</definedName>
    <definedName name="_xlnm._FilterDatabase" localSheetId="15" hidden="1">'P3.2 - Nezpůsobilé položk...'!$C$89:$K$126</definedName>
    <definedName name="_xlnm.Print_Area" localSheetId="15">'P3.2 - Nezpůsobilé položk...'!$C$4:$J$41,'P3.2 - Nezpůsobilé položk...'!$C$47:$J$69,'P3.2 - Nezpůsobilé položk...'!$C$75:$K$126</definedName>
    <definedName name="_xlnm.Print_Titles" localSheetId="15">'P3.2 - Nezpůsobilé položk...'!$89:$89</definedName>
    <definedName name="_xlnm._FilterDatabase" localSheetId="16" hidden="1">'PB.1 - Způsobilé položky'!$C$91:$K$112</definedName>
    <definedName name="_xlnm.Print_Area" localSheetId="16">'PB.1 - Způsobilé položky'!$C$4:$J$41,'PB.1 - Způsobilé položky'!$C$47:$J$71,'PB.1 - Způsobilé položky'!$C$77:$K$112</definedName>
    <definedName name="_xlnm.Print_Titles" localSheetId="16">'PB.1 - Způsobilé položky'!$91:$91</definedName>
  </definedNames>
  <calcPr/>
</workbook>
</file>

<file path=xl/calcChain.xml><?xml version="1.0" encoding="utf-8"?>
<calcChain xmlns="http://schemas.openxmlformats.org/spreadsheetml/2006/main">
  <c i="17" r="J93"/>
  <c r="J39"/>
  <c r="J38"/>
  <c i="1" r="AY76"/>
  <c i="17" r="J37"/>
  <c i="1" r="AX76"/>
  <c i="17" r="BI112"/>
  <c r="BH112"/>
  <c r="BG112"/>
  <c r="BF112"/>
  <c r="T112"/>
  <c r="T111"/>
  <c r="R112"/>
  <c r="R111"/>
  <c r="P112"/>
  <c r="P111"/>
  <c r="BK112"/>
  <c r="BK111"/>
  <c r="J111"/>
  <c r="J112"/>
  <c r="BE112"/>
  <c r="J70"/>
  <c r="BI110"/>
  <c r="BH110"/>
  <c r="BG110"/>
  <c r="BF110"/>
  <c r="T110"/>
  <c r="R110"/>
  <c r="P110"/>
  <c r="BK110"/>
  <c r="J110"/>
  <c r="BE110"/>
  <c r="BI109"/>
  <c r="BH109"/>
  <c r="BG109"/>
  <c r="BF109"/>
  <c r="T109"/>
  <c r="T108"/>
  <c r="R109"/>
  <c r="R108"/>
  <c r="P109"/>
  <c r="P108"/>
  <c r="BK109"/>
  <c r="BK108"/>
  <c r="J108"/>
  <c r="J109"/>
  <c r="BE109"/>
  <c r="J6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8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7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66"/>
  <c r="BI96"/>
  <c r="BH96"/>
  <c r="BG96"/>
  <c r="BF96"/>
  <c r="T96"/>
  <c r="R96"/>
  <c r="P96"/>
  <c r="BK96"/>
  <c r="J96"/>
  <c r="BE96"/>
  <c r="BI95"/>
  <c r="F39"/>
  <c i="1" r="BD76"/>
  <c i="17" r="BH95"/>
  <c r="F38"/>
  <c i="1" r="BC76"/>
  <c i="17" r="BG95"/>
  <c r="F37"/>
  <c i="1" r="BB76"/>
  <c i="17" r="BF95"/>
  <c r="J36"/>
  <c i="1" r="AW76"/>
  <c i="17" r="F36"/>
  <c i="1" r="BA76"/>
  <c i="17" r="T95"/>
  <c r="T94"/>
  <c r="T92"/>
  <c r="R95"/>
  <c r="R94"/>
  <c r="R92"/>
  <c r="P95"/>
  <c r="P94"/>
  <c r="P92"/>
  <c i="1" r="AU76"/>
  <c i="17" r="BK95"/>
  <c r="BK94"/>
  <c r="J94"/>
  <c r="BK92"/>
  <c r="J92"/>
  <c r="J63"/>
  <c r="J32"/>
  <c i="1" r="AG76"/>
  <c i="17" r="J95"/>
  <c r="BE95"/>
  <c r="J35"/>
  <c i="1" r="AV76"/>
  <c i="17" r="F35"/>
  <c i="1" r="AZ76"/>
  <c i="17" r="J65"/>
  <c r="J64"/>
  <c r="J89"/>
  <c r="J88"/>
  <c r="F86"/>
  <c r="E84"/>
  <c r="J59"/>
  <c r="J58"/>
  <c r="F56"/>
  <c r="E54"/>
  <c r="J41"/>
  <c r="J20"/>
  <c r="E20"/>
  <c r="F89"/>
  <c r="F59"/>
  <c r="J19"/>
  <c r="J17"/>
  <c r="E17"/>
  <c r="F88"/>
  <c r="F58"/>
  <c r="J16"/>
  <c r="J14"/>
  <c r="J86"/>
  <c r="J56"/>
  <c r="E7"/>
  <c r="E80"/>
  <c r="E50"/>
  <c i="16" r="J39"/>
  <c r="J38"/>
  <c i="1" r="AY74"/>
  <c i="16" r="J37"/>
  <c i="1" r="AX74"/>
  <c i="16"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T100"/>
  <c r="R102"/>
  <c r="R101"/>
  <c r="R100"/>
  <c r="P102"/>
  <c r="P101"/>
  <c r="P100"/>
  <c r="BK102"/>
  <c r="BK101"/>
  <c r="J101"/>
  <c r="BK100"/>
  <c r="J100"/>
  <c r="J102"/>
  <c r="BE102"/>
  <c r="J68"/>
  <c r="J67"/>
  <c r="BI99"/>
  <c r="BH99"/>
  <c r="BG99"/>
  <c r="BF99"/>
  <c r="T99"/>
  <c r="T98"/>
  <c r="R99"/>
  <c r="R98"/>
  <c r="P99"/>
  <c r="P98"/>
  <c r="BK99"/>
  <c r="BK98"/>
  <c r="J98"/>
  <c r="J99"/>
  <c r="BE99"/>
  <c r="J66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74"/>
  <c i="16" r="BH93"/>
  <c r="F38"/>
  <c i="1" r="BC74"/>
  <c i="16" r="BG93"/>
  <c r="F37"/>
  <c i="1" r="BB74"/>
  <c i="16" r="BF93"/>
  <c r="J36"/>
  <c i="1" r="AW74"/>
  <c i="16" r="F36"/>
  <c i="1" r="BA74"/>
  <c i="16" r="T93"/>
  <c r="T92"/>
  <c r="T91"/>
  <c r="T90"/>
  <c r="R93"/>
  <c r="R92"/>
  <c r="R91"/>
  <c r="R90"/>
  <c r="P93"/>
  <c r="P92"/>
  <c r="P91"/>
  <c r="P90"/>
  <c i="1" r="AU74"/>
  <c i="16" r="BK93"/>
  <c r="BK92"/>
  <c r="J92"/>
  <c r="BK91"/>
  <c r="J91"/>
  <c r="BK90"/>
  <c r="J90"/>
  <c r="J63"/>
  <c r="J32"/>
  <c i="1" r="AG74"/>
  <c i="16" r="J93"/>
  <c r="BE93"/>
  <c r="J35"/>
  <c i="1" r="AV74"/>
  <c i="16" r="F35"/>
  <c i="1" r="AZ74"/>
  <c i="16" r="J65"/>
  <c r="J64"/>
  <c r="J87"/>
  <c r="J86"/>
  <c r="F84"/>
  <c r="E82"/>
  <c r="J59"/>
  <c r="J58"/>
  <c r="F56"/>
  <c r="E54"/>
  <c r="J41"/>
  <c r="J20"/>
  <c r="E20"/>
  <c r="F87"/>
  <c r="F59"/>
  <c r="J19"/>
  <c r="J17"/>
  <c r="E17"/>
  <c r="F86"/>
  <c r="F58"/>
  <c r="J16"/>
  <c r="J14"/>
  <c r="J84"/>
  <c r="J56"/>
  <c r="E7"/>
  <c r="E78"/>
  <c r="E50"/>
  <c i="15" r="J39"/>
  <c r="J38"/>
  <c i="1" r="AY73"/>
  <c i="15" r="J37"/>
  <c i="1" r="AX73"/>
  <c i="15" r="BI233"/>
  <c r="BH233"/>
  <c r="BG233"/>
  <c r="BF233"/>
  <c r="T233"/>
  <c r="T232"/>
  <c r="R233"/>
  <c r="R232"/>
  <c r="P233"/>
  <c r="P232"/>
  <c r="BK233"/>
  <c r="BK232"/>
  <c r="J232"/>
  <c r="J233"/>
  <c r="BE233"/>
  <c r="J73"/>
  <c r="BI231"/>
  <c r="BH231"/>
  <c r="BG231"/>
  <c r="BF231"/>
  <c r="T231"/>
  <c r="T230"/>
  <c r="R231"/>
  <c r="R230"/>
  <c r="P231"/>
  <c r="P230"/>
  <c r="BK231"/>
  <c r="BK230"/>
  <c r="J230"/>
  <c r="J231"/>
  <c r="BE231"/>
  <c r="J72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T224"/>
  <c r="T223"/>
  <c r="R225"/>
  <c r="R224"/>
  <c r="R223"/>
  <c r="P225"/>
  <c r="P224"/>
  <c r="P223"/>
  <c r="BK225"/>
  <c r="BK224"/>
  <c r="J224"/>
  <c r="BK223"/>
  <c r="J223"/>
  <c r="J225"/>
  <c r="BE225"/>
  <c r="J71"/>
  <c r="J70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69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T121"/>
  <c r="T120"/>
  <c r="R122"/>
  <c r="R121"/>
  <c r="R120"/>
  <c r="P122"/>
  <c r="P121"/>
  <c r="P120"/>
  <c r="BK122"/>
  <c r="BK121"/>
  <c r="J121"/>
  <c r="BK120"/>
  <c r="J120"/>
  <c r="J122"/>
  <c r="BE122"/>
  <c r="J68"/>
  <c r="J67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6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F39"/>
  <c i="1" r="BD73"/>
  <c i="15" r="BH98"/>
  <c r="F38"/>
  <c i="1" r="BC73"/>
  <c i="15" r="BG98"/>
  <c r="F37"/>
  <c i="1" r="BB73"/>
  <c i="15" r="BF98"/>
  <c r="J36"/>
  <c i="1" r="AW73"/>
  <c i="15" r="F36"/>
  <c i="1" r="BA73"/>
  <c i="15" r="T98"/>
  <c r="T97"/>
  <c r="T96"/>
  <c r="T95"/>
  <c r="R98"/>
  <c r="R97"/>
  <c r="R96"/>
  <c r="R95"/>
  <c r="P98"/>
  <c r="P97"/>
  <c r="P96"/>
  <c r="P95"/>
  <c i="1" r="AU73"/>
  <c i="15" r="BK98"/>
  <c r="BK97"/>
  <c r="J97"/>
  <c r="BK96"/>
  <c r="J96"/>
  <c r="BK95"/>
  <c r="J95"/>
  <c r="J63"/>
  <c r="J32"/>
  <c i="1" r="AG73"/>
  <c i="15" r="J98"/>
  <c r="BE98"/>
  <c r="J35"/>
  <c i="1" r="AV73"/>
  <c i="15" r="F35"/>
  <c i="1" r="AZ73"/>
  <c i="15" r="J65"/>
  <c r="J64"/>
  <c r="J92"/>
  <c r="J91"/>
  <c r="F89"/>
  <c r="E87"/>
  <c r="J59"/>
  <c r="J58"/>
  <c r="F56"/>
  <c r="E54"/>
  <c r="J41"/>
  <c r="J20"/>
  <c r="E20"/>
  <c r="F92"/>
  <c r="F59"/>
  <c r="J19"/>
  <c r="J17"/>
  <c r="E17"/>
  <c r="F91"/>
  <c r="F58"/>
  <c r="J16"/>
  <c r="J14"/>
  <c r="J89"/>
  <c r="J56"/>
  <c r="E7"/>
  <c r="E83"/>
  <c r="E50"/>
  <c i="14" r="J39"/>
  <c r="J38"/>
  <c i="1" r="AY71"/>
  <c i="14" r="J37"/>
  <c i="1" r="AX71"/>
  <c i="14"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9"/>
  <c i="1" r="BD71"/>
  <c i="14" r="BH90"/>
  <c r="F38"/>
  <c i="1" r="BC71"/>
  <c i="14" r="BG90"/>
  <c r="F37"/>
  <c i="1" r="BB71"/>
  <c i="14" r="BF90"/>
  <c r="J36"/>
  <c i="1" r="AW71"/>
  <c i="14" r="F36"/>
  <c i="1" r="BA71"/>
  <c i="14" r="T90"/>
  <c r="T89"/>
  <c r="T88"/>
  <c r="T87"/>
  <c r="R90"/>
  <c r="R89"/>
  <c r="R88"/>
  <c r="R87"/>
  <c r="P90"/>
  <c r="P89"/>
  <c r="P88"/>
  <c r="P87"/>
  <c i="1" r="AU71"/>
  <c i="14" r="BK90"/>
  <c r="BK89"/>
  <c r="J89"/>
  <c r="BK88"/>
  <c r="J88"/>
  <c r="BK87"/>
  <c r="J87"/>
  <c r="J63"/>
  <c r="J32"/>
  <c i="1" r="AG71"/>
  <c i="14" r="J90"/>
  <c r="BE90"/>
  <c r="J35"/>
  <c i="1" r="AV71"/>
  <c i="14" r="F35"/>
  <c i="1" r="AZ71"/>
  <c i="14" r="J65"/>
  <c r="J64"/>
  <c r="J84"/>
  <c r="J83"/>
  <c r="F81"/>
  <c r="E79"/>
  <c r="J59"/>
  <c r="J58"/>
  <c r="F56"/>
  <c r="E54"/>
  <c r="J41"/>
  <c r="J20"/>
  <c r="E20"/>
  <c r="F84"/>
  <c r="F59"/>
  <c r="J19"/>
  <c r="J17"/>
  <c r="E17"/>
  <c r="F83"/>
  <c r="F58"/>
  <c r="J16"/>
  <c r="J14"/>
  <c r="J81"/>
  <c r="J56"/>
  <c r="E7"/>
  <c r="E75"/>
  <c r="E50"/>
  <c i="13" r="J39"/>
  <c r="J38"/>
  <c i="1" r="AY70"/>
  <c i="13" r="J37"/>
  <c i="1" r="AX70"/>
  <c i="13"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T100"/>
  <c r="R102"/>
  <c r="R101"/>
  <c r="R100"/>
  <c r="P102"/>
  <c r="P101"/>
  <c r="P100"/>
  <c r="BK102"/>
  <c r="BK101"/>
  <c r="J101"/>
  <c r="BK100"/>
  <c r="J100"/>
  <c r="J102"/>
  <c r="BE102"/>
  <c r="J68"/>
  <c r="J67"/>
  <c r="BI99"/>
  <c r="BH99"/>
  <c r="BG99"/>
  <c r="BF99"/>
  <c r="T99"/>
  <c r="T98"/>
  <c r="R99"/>
  <c r="R98"/>
  <c r="P99"/>
  <c r="P98"/>
  <c r="BK99"/>
  <c r="BK98"/>
  <c r="J98"/>
  <c r="J99"/>
  <c r="BE99"/>
  <c r="J66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70"/>
  <c i="13" r="BH93"/>
  <c r="F38"/>
  <c i="1" r="BC70"/>
  <c i="13" r="BG93"/>
  <c r="F37"/>
  <c i="1" r="BB70"/>
  <c i="13" r="BF93"/>
  <c r="J36"/>
  <c i="1" r="AW70"/>
  <c i="13" r="F36"/>
  <c i="1" r="BA70"/>
  <c i="13" r="T93"/>
  <c r="T92"/>
  <c r="T91"/>
  <c r="T90"/>
  <c r="R93"/>
  <c r="R92"/>
  <c r="R91"/>
  <c r="R90"/>
  <c r="P93"/>
  <c r="P92"/>
  <c r="P91"/>
  <c r="P90"/>
  <c i="1" r="AU70"/>
  <c i="13" r="BK93"/>
  <c r="BK92"/>
  <c r="J92"/>
  <c r="BK91"/>
  <c r="J91"/>
  <c r="BK90"/>
  <c r="J90"/>
  <c r="J63"/>
  <c r="J32"/>
  <c i="1" r="AG70"/>
  <c i="13" r="J93"/>
  <c r="BE93"/>
  <c r="J35"/>
  <c i="1" r="AV70"/>
  <c i="13" r="F35"/>
  <c i="1" r="AZ70"/>
  <c i="13" r="J65"/>
  <c r="J64"/>
  <c r="J87"/>
  <c r="J86"/>
  <c r="F84"/>
  <c r="E82"/>
  <c r="J59"/>
  <c r="J58"/>
  <c r="F56"/>
  <c r="E54"/>
  <c r="J41"/>
  <c r="J20"/>
  <c r="E20"/>
  <c r="F87"/>
  <c r="F59"/>
  <c r="J19"/>
  <c r="J17"/>
  <c r="E17"/>
  <c r="F86"/>
  <c r="F58"/>
  <c r="J16"/>
  <c r="J14"/>
  <c r="J84"/>
  <c r="J56"/>
  <c r="E7"/>
  <c r="E78"/>
  <c r="E50"/>
  <c i="12" r="J39"/>
  <c r="J38"/>
  <c i="1" r="AY69"/>
  <c i="12" r="J37"/>
  <c i="1" r="AX69"/>
  <c i="12"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9"/>
  <c i="1" r="BD69"/>
  <c i="12" r="BH91"/>
  <c r="F38"/>
  <c i="1" r="BC69"/>
  <c i="12" r="BG91"/>
  <c r="F37"/>
  <c i="1" r="BB69"/>
  <c i="12" r="BF91"/>
  <c r="J36"/>
  <c i="1" r="AW69"/>
  <c i="12" r="F36"/>
  <c i="1" r="BA69"/>
  <c i="12" r="T91"/>
  <c r="T90"/>
  <c r="T89"/>
  <c r="T88"/>
  <c r="R91"/>
  <c r="R90"/>
  <c r="R89"/>
  <c r="R88"/>
  <c r="P91"/>
  <c r="P90"/>
  <c r="P89"/>
  <c r="P88"/>
  <c i="1" r="AU69"/>
  <c i="12" r="BK91"/>
  <c r="BK90"/>
  <c r="J90"/>
  <c r="BK89"/>
  <c r="J89"/>
  <c r="BK88"/>
  <c r="J88"/>
  <c r="J63"/>
  <c r="J32"/>
  <c i="1" r="AG69"/>
  <c i="12" r="J91"/>
  <c r="BE91"/>
  <c r="J35"/>
  <c i="1" r="AV69"/>
  <c i="12" r="F35"/>
  <c i="1" r="AZ69"/>
  <c i="12" r="J65"/>
  <c r="J64"/>
  <c r="J85"/>
  <c r="J84"/>
  <c r="F82"/>
  <c r="E80"/>
  <c r="J59"/>
  <c r="J58"/>
  <c r="F56"/>
  <c r="E54"/>
  <c r="J41"/>
  <c r="J20"/>
  <c r="E20"/>
  <c r="F85"/>
  <c r="F59"/>
  <c r="J19"/>
  <c r="J17"/>
  <c r="E17"/>
  <c r="F84"/>
  <c r="F58"/>
  <c r="J16"/>
  <c r="J14"/>
  <c r="J82"/>
  <c r="J56"/>
  <c r="E7"/>
  <c r="E76"/>
  <c r="E50"/>
  <c i="11" r="J39"/>
  <c r="J38"/>
  <c i="1" r="AY68"/>
  <c i="11" r="J37"/>
  <c i="1" r="AX68"/>
  <c i="11" r="BI246"/>
  <c r="BH246"/>
  <c r="BG246"/>
  <c r="BF246"/>
  <c r="T246"/>
  <c r="T245"/>
  <c r="R246"/>
  <c r="R245"/>
  <c r="P246"/>
  <c r="P245"/>
  <c r="BK246"/>
  <c r="BK245"/>
  <c r="J245"/>
  <c r="J246"/>
  <c r="BE246"/>
  <c r="J73"/>
  <c r="BI244"/>
  <c r="BH244"/>
  <c r="BG244"/>
  <c r="BF244"/>
  <c r="T244"/>
  <c r="T243"/>
  <c r="R244"/>
  <c r="R243"/>
  <c r="P244"/>
  <c r="P243"/>
  <c r="BK244"/>
  <c r="BK243"/>
  <c r="J243"/>
  <c r="J244"/>
  <c r="BE244"/>
  <c r="J72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T237"/>
  <c r="T236"/>
  <c r="R238"/>
  <c r="R237"/>
  <c r="R236"/>
  <c r="P238"/>
  <c r="P237"/>
  <c r="P236"/>
  <c r="BK238"/>
  <c r="BK237"/>
  <c r="J237"/>
  <c r="BK236"/>
  <c r="J236"/>
  <c r="J238"/>
  <c r="BE238"/>
  <c r="J71"/>
  <c r="J70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69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T121"/>
  <c r="T120"/>
  <c r="R122"/>
  <c r="R121"/>
  <c r="R120"/>
  <c r="P122"/>
  <c r="P121"/>
  <c r="P120"/>
  <c r="BK122"/>
  <c r="BK121"/>
  <c r="J121"/>
  <c r="BK120"/>
  <c r="J120"/>
  <c r="J122"/>
  <c r="BE122"/>
  <c r="J68"/>
  <c r="J67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6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F39"/>
  <c i="1" r="BD68"/>
  <c i="11" r="BH98"/>
  <c r="F38"/>
  <c i="1" r="BC68"/>
  <c i="11" r="BG98"/>
  <c r="F37"/>
  <c i="1" r="BB68"/>
  <c i="11" r="BF98"/>
  <c r="J36"/>
  <c i="1" r="AW68"/>
  <c i="11" r="F36"/>
  <c i="1" r="BA68"/>
  <c i="11" r="T98"/>
  <c r="T97"/>
  <c r="T96"/>
  <c r="T95"/>
  <c r="R98"/>
  <c r="R97"/>
  <c r="R96"/>
  <c r="R95"/>
  <c r="P98"/>
  <c r="P97"/>
  <c r="P96"/>
  <c r="P95"/>
  <c i="1" r="AU68"/>
  <c i="11" r="BK98"/>
  <c r="BK97"/>
  <c r="J97"/>
  <c r="BK96"/>
  <c r="J96"/>
  <c r="BK95"/>
  <c r="J95"/>
  <c r="J63"/>
  <c r="J32"/>
  <c i="1" r="AG68"/>
  <c i="11" r="J98"/>
  <c r="BE98"/>
  <c r="J35"/>
  <c i="1" r="AV68"/>
  <c i="11" r="F35"/>
  <c i="1" r="AZ68"/>
  <c i="11" r="J65"/>
  <c r="J64"/>
  <c r="J92"/>
  <c r="J91"/>
  <c r="F89"/>
  <c r="E87"/>
  <c r="J59"/>
  <c r="J58"/>
  <c r="F56"/>
  <c r="E54"/>
  <c r="J41"/>
  <c r="J20"/>
  <c r="E20"/>
  <c r="F92"/>
  <c r="F59"/>
  <c r="J19"/>
  <c r="J17"/>
  <c r="E17"/>
  <c r="F91"/>
  <c r="F58"/>
  <c r="J16"/>
  <c r="J14"/>
  <c r="J89"/>
  <c r="J56"/>
  <c r="E7"/>
  <c r="E83"/>
  <c r="E50"/>
  <c i="10" r="J39"/>
  <c r="J38"/>
  <c i="1" r="AY66"/>
  <c i="10" r="J37"/>
  <c i="1" r="AX66"/>
  <c i="10"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T100"/>
  <c r="R102"/>
  <c r="R101"/>
  <c r="R100"/>
  <c r="P102"/>
  <c r="P101"/>
  <c r="P100"/>
  <c r="BK102"/>
  <c r="BK101"/>
  <c r="J101"/>
  <c r="BK100"/>
  <c r="J100"/>
  <c r="J102"/>
  <c r="BE102"/>
  <c r="J68"/>
  <c r="J67"/>
  <c r="BI99"/>
  <c r="BH99"/>
  <c r="BG99"/>
  <c r="BF99"/>
  <c r="T99"/>
  <c r="T98"/>
  <c r="R99"/>
  <c r="R98"/>
  <c r="P99"/>
  <c r="P98"/>
  <c r="BK99"/>
  <c r="BK98"/>
  <c r="J98"/>
  <c r="J99"/>
  <c r="BE99"/>
  <c r="J66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66"/>
  <c i="10" r="BH93"/>
  <c r="F38"/>
  <c i="1" r="BC66"/>
  <c i="10" r="BG93"/>
  <c r="F37"/>
  <c i="1" r="BB66"/>
  <c i="10" r="BF93"/>
  <c r="J36"/>
  <c i="1" r="AW66"/>
  <c i="10" r="F36"/>
  <c i="1" r="BA66"/>
  <c i="10" r="T93"/>
  <c r="T92"/>
  <c r="T91"/>
  <c r="T90"/>
  <c r="R93"/>
  <c r="R92"/>
  <c r="R91"/>
  <c r="R90"/>
  <c r="P93"/>
  <c r="P92"/>
  <c r="P91"/>
  <c r="P90"/>
  <c i="1" r="AU66"/>
  <c i="10" r="BK93"/>
  <c r="BK92"/>
  <c r="J92"/>
  <c r="BK91"/>
  <c r="J91"/>
  <c r="BK90"/>
  <c r="J90"/>
  <c r="J63"/>
  <c r="J32"/>
  <c i="1" r="AG66"/>
  <c i="10" r="J93"/>
  <c r="BE93"/>
  <c r="J35"/>
  <c i="1" r="AV66"/>
  <c i="10" r="F35"/>
  <c i="1" r="AZ66"/>
  <c i="10" r="J65"/>
  <c r="J64"/>
  <c r="J87"/>
  <c r="J86"/>
  <c r="F84"/>
  <c r="E82"/>
  <c r="J59"/>
  <c r="J58"/>
  <c r="F56"/>
  <c r="E54"/>
  <c r="J41"/>
  <c r="J20"/>
  <c r="E20"/>
  <c r="F87"/>
  <c r="F59"/>
  <c r="J19"/>
  <c r="J17"/>
  <c r="E17"/>
  <c r="F86"/>
  <c r="F58"/>
  <c r="J16"/>
  <c r="J14"/>
  <c r="J84"/>
  <c r="J56"/>
  <c r="E7"/>
  <c r="E78"/>
  <c r="E50"/>
  <c i="9" r="J39"/>
  <c r="J38"/>
  <c i="1" r="AY65"/>
  <c i="9" r="J37"/>
  <c i="1" r="AX65"/>
  <c i="9"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9"/>
  <c i="1" r="BD65"/>
  <c i="9" r="BH91"/>
  <c r="F38"/>
  <c i="1" r="BC65"/>
  <c i="9" r="BG91"/>
  <c r="F37"/>
  <c i="1" r="BB65"/>
  <c i="9" r="BF91"/>
  <c r="J36"/>
  <c i="1" r="AW65"/>
  <c i="9" r="F36"/>
  <c i="1" r="BA65"/>
  <c i="9" r="T91"/>
  <c r="T90"/>
  <c r="T89"/>
  <c r="T88"/>
  <c r="R91"/>
  <c r="R90"/>
  <c r="R89"/>
  <c r="R88"/>
  <c r="P91"/>
  <c r="P90"/>
  <c r="P89"/>
  <c r="P88"/>
  <c i="1" r="AU65"/>
  <c i="9" r="BK91"/>
  <c r="BK90"/>
  <c r="J90"/>
  <c r="BK89"/>
  <c r="J89"/>
  <c r="BK88"/>
  <c r="J88"/>
  <c r="J63"/>
  <c r="J32"/>
  <c i="1" r="AG65"/>
  <c i="9" r="J91"/>
  <c r="BE91"/>
  <c r="J35"/>
  <c i="1" r="AV65"/>
  <c i="9" r="F35"/>
  <c i="1" r="AZ65"/>
  <c i="9" r="J65"/>
  <c r="J64"/>
  <c r="J85"/>
  <c r="J84"/>
  <c r="F82"/>
  <c r="E80"/>
  <c r="J59"/>
  <c r="J58"/>
  <c r="F56"/>
  <c r="E54"/>
  <c r="J41"/>
  <c r="J20"/>
  <c r="E20"/>
  <c r="F85"/>
  <c r="F59"/>
  <c r="J19"/>
  <c r="J17"/>
  <c r="E17"/>
  <c r="F84"/>
  <c r="F58"/>
  <c r="J16"/>
  <c r="J14"/>
  <c r="J82"/>
  <c r="J56"/>
  <c r="E7"/>
  <c r="E76"/>
  <c r="E50"/>
  <c i="8" r="J39"/>
  <c r="J38"/>
  <c i="1" r="AY64"/>
  <c i="8" r="J37"/>
  <c i="1" r="AX64"/>
  <c i="8" r="BI268"/>
  <c r="BH268"/>
  <c r="BG268"/>
  <c r="BF268"/>
  <c r="T268"/>
  <c r="T267"/>
  <c r="R268"/>
  <c r="R267"/>
  <c r="P268"/>
  <c r="P267"/>
  <c r="BK268"/>
  <c r="BK267"/>
  <c r="J267"/>
  <c r="J268"/>
  <c r="BE268"/>
  <c r="J73"/>
  <c r="BI266"/>
  <c r="BH266"/>
  <c r="BG266"/>
  <c r="BF266"/>
  <c r="T266"/>
  <c r="T265"/>
  <c r="R266"/>
  <c r="R265"/>
  <c r="P266"/>
  <c r="P265"/>
  <c r="BK266"/>
  <c r="BK265"/>
  <c r="J265"/>
  <c r="J266"/>
  <c r="BE266"/>
  <c r="J72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T259"/>
  <c r="T258"/>
  <c r="R260"/>
  <c r="R259"/>
  <c r="R258"/>
  <c r="P260"/>
  <c r="P259"/>
  <c r="P258"/>
  <c r="BK260"/>
  <c r="BK259"/>
  <c r="J259"/>
  <c r="BK258"/>
  <c r="J258"/>
  <c r="J260"/>
  <c r="BE260"/>
  <c r="J71"/>
  <c r="J70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T159"/>
  <c r="R160"/>
  <c r="R159"/>
  <c r="P160"/>
  <c r="P159"/>
  <c r="BK160"/>
  <c r="BK159"/>
  <c r="J159"/>
  <c r="J160"/>
  <c r="BE160"/>
  <c r="J6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T121"/>
  <c r="R123"/>
  <c r="R122"/>
  <c r="R121"/>
  <c r="P123"/>
  <c r="P122"/>
  <c r="P121"/>
  <c r="BK123"/>
  <c r="BK122"/>
  <c r="J122"/>
  <c r="BK121"/>
  <c r="J121"/>
  <c r="J123"/>
  <c r="BE123"/>
  <c r="J68"/>
  <c r="J67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6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F39"/>
  <c i="1" r="BD64"/>
  <c i="8" r="BH98"/>
  <c r="F38"/>
  <c i="1" r="BC64"/>
  <c i="8" r="BG98"/>
  <c r="F37"/>
  <c i="1" r="BB64"/>
  <c i="8" r="BF98"/>
  <c r="J36"/>
  <c i="1" r="AW64"/>
  <c i="8" r="F36"/>
  <c i="1" r="BA64"/>
  <c i="8" r="T98"/>
  <c r="T97"/>
  <c r="T96"/>
  <c r="T95"/>
  <c r="R98"/>
  <c r="R97"/>
  <c r="R96"/>
  <c r="R95"/>
  <c r="P98"/>
  <c r="P97"/>
  <c r="P96"/>
  <c r="P95"/>
  <c i="1" r="AU64"/>
  <c i="8" r="BK98"/>
  <c r="BK97"/>
  <c r="J97"/>
  <c r="BK96"/>
  <c r="J96"/>
  <c r="BK95"/>
  <c r="J95"/>
  <c r="J63"/>
  <c r="J32"/>
  <c i="1" r="AG64"/>
  <c i="8" r="J98"/>
  <c r="BE98"/>
  <c r="J35"/>
  <c i="1" r="AV64"/>
  <c i="8" r="F35"/>
  <c i="1" r="AZ64"/>
  <c i="8" r="J65"/>
  <c r="J64"/>
  <c r="J92"/>
  <c r="J91"/>
  <c r="F89"/>
  <c r="E87"/>
  <c r="J59"/>
  <c r="J58"/>
  <c r="F56"/>
  <c r="E54"/>
  <c r="J41"/>
  <c r="J20"/>
  <c r="E20"/>
  <c r="F92"/>
  <c r="F59"/>
  <c r="J19"/>
  <c r="J17"/>
  <c r="E17"/>
  <c r="F91"/>
  <c r="F58"/>
  <c r="J16"/>
  <c r="J14"/>
  <c r="J89"/>
  <c r="J56"/>
  <c r="E7"/>
  <c r="E83"/>
  <c r="E50"/>
  <c i="7" r="J39"/>
  <c r="J38"/>
  <c i="1" r="AY62"/>
  <c i="7" r="J37"/>
  <c i="1" r="AX62"/>
  <c i="7"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T100"/>
  <c r="R102"/>
  <c r="R101"/>
  <c r="R100"/>
  <c r="P102"/>
  <c r="P101"/>
  <c r="P100"/>
  <c r="BK102"/>
  <c r="BK101"/>
  <c r="J101"/>
  <c r="BK100"/>
  <c r="J100"/>
  <c r="J102"/>
  <c r="BE102"/>
  <c r="J68"/>
  <c r="J67"/>
  <c r="BI99"/>
  <c r="BH99"/>
  <c r="BG99"/>
  <c r="BF99"/>
  <c r="T99"/>
  <c r="T98"/>
  <c r="R99"/>
  <c r="R98"/>
  <c r="P99"/>
  <c r="P98"/>
  <c r="BK99"/>
  <c r="BK98"/>
  <c r="J98"/>
  <c r="J99"/>
  <c r="BE99"/>
  <c r="J66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62"/>
  <c i="7" r="BH93"/>
  <c r="F38"/>
  <c i="1" r="BC62"/>
  <c i="7" r="BG93"/>
  <c r="F37"/>
  <c i="1" r="BB62"/>
  <c i="7" r="BF93"/>
  <c r="J36"/>
  <c i="1" r="AW62"/>
  <c i="7" r="F36"/>
  <c i="1" r="BA62"/>
  <c i="7" r="T93"/>
  <c r="T92"/>
  <c r="T91"/>
  <c r="T90"/>
  <c r="R93"/>
  <c r="R92"/>
  <c r="R91"/>
  <c r="R90"/>
  <c r="P93"/>
  <c r="P92"/>
  <c r="P91"/>
  <c r="P90"/>
  <c i="1" r="AU62"/>
  <c i="7" r="BK93"/>
  <c r="BK92"/>
  <c r="J92"/>
  <c r="BK91"/>
  <c r="J91"/>
  <c r="BK90"/>
  <c r="J90"/>
  <c r="J63"/>
  <c r="J32"/>
  <c i="1" r="AG62"/>
  <c i="7" r="J93"/>
  <c r="BE93"/>
  <c r="J35"/>
  <c i="1" r="AV62"/>
  <c i="7" r="F35"/>
  <c i="1" r="AZ62"/>
  <c i="7" r="J65"/>
  <c r="J64"/>
  <c r="J87"/>
  <c r="J86"/>
  <c r="F84"/>
  <c r="E82"/>
  <c r="J59"/>
  <c r="J58"/>
  <c r="F56"/>
  <c r="E54"/>
  <c r="J41"/>
  <c r="J20"/>
  <c r="E20"/>
  <c r="F87"/>
  <c r="F59"/>
  <c r="J19"/>
  <c r="J17"/>
  <c r="E17"/>
  <c r="F86"/>
  <c r="F58"/>
  <c r="J16"/>
  <c r="J14"/>
  <c r="J84"/>
  <c r="J56"/>
  <c r="E7"/>
  <c r="E78"/>
  <c r="E50"/>
  <c i="6" r="J39"/>
  <c r="J38"/>
  <c i="1" r="AY61"/>
  <c i="6" r="J37"/>
  <c i="1" r="AX61"/>
  <c i="6"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T94"/>
  <c r="R96"/>
  <c r="R95"/>
  <c r="R94"/>
  <c r="P96"/>
  <c r="P95"/>
  <c r="P94"/>
  <c r="BK96"/>
  <c r="BK95"/>
  <c r="J95"/>
  <c r="BK94"/>
  <c r="J94"/>
  <c r="J96"/>
  <c r="BE96"/>
  <c r="J67"/>
  <c r="J66"/>
  <c r="BI93"/>
  <c r="BH93"/>
  <c r="BG93"/>
  <c r="BF93"/>
  <c r="T93"/>
  <c r="R93"/>
  <c r="P93"/>
  <c r="BK93"/>
  <c r="J93"/>
  <c r="BE93"/>
  <c r="BI92"/>
  <c r="F39"/>
  <c i="1" r="BD61"/>
  <c i="6" r="BH92"/>
  <c r="F38"/>
  <c i="1" r="BC61"/>
  <c i="6" r="BG92"/>
  <c r="F37"/>
  <c i="1" r="BB61"/>
  <c i="6" r="BF92"/>
  <c r="J36"/>
  <c i="1" r="AW61"/>
  <c i="6" r="F36"/>
  <c i="1" r="BA61"/>
  <c i="6" r="T92"/>
  <c r="T91"/>
  <c r="T90"/>
  <c r="T89"/>
  <c r="R92"/>
  <c r="R91"/>
  <c r="R90"/>
  <c r="R89"/>
  <c r="P92"/>
  <c r="P91"/>
  <c r="P90"/>
  <c r="P89"/>
  <c i="1" r="AU61"/>
  <c i="6" r="BK92"/>
  <c r="BK91"/>
  <c r="J91"/>
  <c r="BK90"/>
  <c r="J90"/>
  <c r="BK89"/>
  <c r="J89"/>
  <c r="J63"/>
  <c r="J32"/>
  <c i="1" r="AG61"/>
  <c i="6" r="J92"/>
  <c r="BE92"/>
  <c r="J35"/>
  <c i="1" r="AV61"/>
  <c i="6" r="F35"/>
  <c i="1" r="AZ61"/>
  <c i="6" r="J65"/>
  <c r="J64"/>
  <c r="J86"/>
  <c r="J85"/>
  <c r="F83"/>
  <c r="E81"/>
  <c r="J59"/>
  <c r="J58"/>
  <c r="F56"/>
  <c r="E54"/>
  <c r="J41"/>
  <c r="J20"/>
  <c r="E20"/>
  <c r="F86"/>
  <c r="F59"/>
  <c r="J19"/>
  <c r="J17"/>
  <c r="E17"/>
  <c r="F85"/>
  <c r="F58"/>
  <c r="J16"/>
  <c r="J14"/>
  <c r="J83"/>
  <c r="J56"/>
  <c r="E7"/>
  <c r="E77"/>
  <c r="E50"/>
  <c i="5" r="J39"/>
  <c r="J38"/>
  <c i="1" r="AY60"/>
  <c i="5" r="J37"/>
  <c i="1" r="AX60"/>
  <c i="5" r="BI280"/>
  <c r="BH280"/>
  <c r="BG280"/>
  <c r="BF280"/>
  <c r="T280"/>
  <c r="T279"/>
  <c r="R280"/>
  <c r="R279"/>
  <c r="P280"/>
  <c r="P279"/>
  <c r="BK280"/>
  <c r="BK279"/>
  <c r="J279"/>
  <c r="J280"/>
  <c r="BE280"/>
  <c r="J73"/>
  <c r="BI278"/>
  <c r="BH278"/>
  <c r="BG278"/>
  <c r="BF278"/>
  <c r="T278"/>
  <c r="T277"/>
  <c r="R278"/>
  <c r="R277"/>
  <c r="P278"/>
  <c r="P277"/>
  <c r="BK278"/>
  <c r="BK277"/>
  <c r="J277"/>
  <c r="J278"/>
  <c r="BE278"/>
  <c r="J72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T271"/>
  <c r="T270"/>
  <c r="R272"/>
  <c r="R271"/>
  <c r="R270"/>
  <c r="P272"/>
  <c r="P271"/>
  <c r="P270"/>
  <c r="BK272"/>
  <c r="BK271"/>
  <c r="J271"/>
  <c r="BK270"/>
  <c r="J270"/>
  <c r="J272"/>
  <c r="BE272"/>
  <c r="J71"/>
  <c r="J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69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T121"/>
  <c r="R123"/>
  <c r="R122"/>
  <c r="R121"/>
  <c r="P123"/>
  <c r="P122"/>
  <c r="P121"/>
  <c r="BK123"/>
  <c r="BK122"/>
  <c r="J122"/>
  <c r="BK121"/>
  <c r="J121"/>
  <c r="J123"/>
  <c r="BE123"/>
  <c r="J68"/>
  <c r="J67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6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F39"/>
  <c i="1" r="BD60"/>
  <c i="5" r="BH98"/>
  <c r="F38"/>
  <c i="1" r="BC60"/>
  <c i="5" r="BG98"/>
  <c r="F37"/>
  <c i="1" r="BB60"/>
  <c i="5" r="BF98"/>
  <c r="J36"/>
  <c i="1" r="AW60"/>
  <c i="5" r="F36"/>
  <c i="1" r="BA60"/>
  <c i="5" r="T98"/>
  <c r="T97"/>
  <c r="T96"/>
  <c r="T95"/>
  <c r="R98"/>
  <c r="R97"/>
  <c r="R96"/>
  <c r="R95"/>
  <c r="P98"/>
  <c r="P97"/>
  <c r="P96"/>
  <c r="P95"/>
  <c i="1" r="AU60"/>
  <c i="5" r="BK98"/>
  <c r="BK97"/>
  <c r="J97"/>
  <c r="BK96"/>
  <c r="J96"/>
  <c r="BK95"/>
  <c r="J95"/>
  <c r="J63"/>
  <c r="J32"/>
  <c i="1" r="AG60"/>
  <c i="5" r="J98"/>
  <c r="BE98"/>
  <c r="J35"/>
  <c i="1" r="AV60"/>
  <c i="5" r="F35"/>
  <c i="1" r="AZ60"/>
  <c i="5" r="J65"/>
  <c r="J64"/>
  <c r="J92"/>
  <c r="J91"/>
  <c r="F89"/>
  <c r="E87"/>
  <c r="J59"/>
  <c r="J58"/>
  <c r="F56"/>
  <c r="E54"/>
  <c r="J41"/>
  <c r="J20"/>
  <c r="E20"/>
  <c r="F92"/>
  <c r="F59"/>
  <c r="J19"/>
  <c r="J17"/>
  <c r="E17"/>
  <c r="F91"/>
  <c r="F58"/>
  <c r="J16"/>
  <c r="J14"/>
  <c r="J89"/>
  <c r="J56"/>
  <c r="E7"/>
  <c r="E83"/>
  <c r="E50"/>
  <c i="4" r="J39"/>
  <c r="J38"/>
  <c i="1" r="AY58"/>
  <c i="4" r="J37"/>
  <c i="1" r="AX58"/>
  <c i="4"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T100"/>
  <c r="R102"/>
  <c r="R101"/>
  <c r="R100"/>
  <c r="P102"/>
  <c r="P101"/>
  <c r="P100"/>
  <c r="BK102"/>
  <c r="BK101"/>
  <c r="J101"/>
  <c r="BK100"/>
  <c r="J100"/>
  <c r="J102"/>
  <c r="BE102"/>
  <c r="J68"/>
  <c r="J67"/>
  <c r="BI99"/>
  <c r="BH99"/>
  <c r="BG99"/>
  <c r="BF99"/>
  <c r="T99"/>
  <c r="T98"/>
  <c r="R99"/>
  <c r="R98"/>
  <c r="P99"/>
  <c r="P98"/>
  <c r="BK99"/>
  <c r="BK98"/>
  <c r="J98"/>
  <c r="J99"/>
  <c r="BE99"/>
  <c r="J66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58"/>
  <c i="4" r="BH93"/>
  <c r="F38"/>
  <c i="1" r="BC58"/>
  <c i="4" r="BG93"/>
  <c r="F37"/>
  <c i="1" r="BB58"/>
  <c i="4" r="BF93"/>
  <c r="J36"/>
  <c i="1" r="AW58"/>
  <c i="4" r="F36"/>
  <c i="1" r="BA58"/>
  <c i="4" r="T93"/>
  <c r="T92"/>
  <c r="T91"/>
  <c r="T90"/>
  <c r="R93"/>
  <c r="R92"/>
  <c r="R91"/>
  <c r="R90"/>
  <c r="P93"/>
  <c r="P92"/>
  <c r="P91"/>
  <c r="P90"/>
  <c i="1" r="AU58"/>
  <c i="4" r="BK93"/>
  <c r="BK92"/>
  <c r="J92"/>
  <c r="BK91"/>
  <c r="J91"/>
  <c r="BK90"/>
  <c r="J90"/>
  <c r="J63"/>
  <c r="J32"/>
  <c i="1" r="AG58"/>
  <c i="4" r="J93"/>
  <c r="BE93"/>
  <c r="J35"/>
  <c i="1" r="AV58"/>
  <c i="4" r="F35"/>
  <c i="1" r="AZ58"/>
  <c i="4" r="J65"/>
  <c r="J64"/>
  <c r="J87"/>
  <c r="J86"/>
  <c r="F84"/>
  <c r="E82"/>
  <c r="J59"/>
  <c r="J58"/>
  <c r="F56"/>
  <c r="E54"/>
  <c r="J41"/>
  <c r="J20"/>
  <c r="E20"/>
  <c r="F87"/>
  <c r="F59"/>
  <c r="J19"/>
  <c r="J17"/>
  <c r="E17"/>
  <c r="F86"/>
  <c r="F58"/>
  <c r="J16"/>
  <c r="J14"/>
  <c r="J84"/>
  <c r="J56"/>
  <c r="E7"/>
  <c r="E78"/>
  <c r="E50"/>
  <c i="3" r="J39"/>
  <c r="J38"/>
  <c i="1" r="AY57"/>
  <c i="3" r="J37"/>
  <c i="1" r="AX57"/>
  <c i="3"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T95"/>
  <c r="T94"/>
  <c r="R96"/>
  <c r="R95"/>
  <c r="R94"/>
  <c r="P96"/>
  <c r="P95"/>
  <c r="P94"/>
  <c r="BK96"/>
  <c r="BK95"/>
  <c r="J95"/>
  <c r="BK94"/>
  <c r="J94"/>
  <c r="J96"/>
  <c r="BE96"/>
  <c r="J67"/>
  <c r="J66"/>
  <c r="BI93"/>
  <c r="BH93"/>
  <c r="BG93"/>
  <c r="BF93"/>
  <c r="T93"/>
  <c r="R93"/>
  <c r="P93"/>
  <c r="BK93"/>
  <c r="J93"/>
  <c r="BE93"/>
  <c r="BI92"/>
  <c r="F39"/>
  <c i="1" r="BD57"/>
  <c i="3" r="BH92"/>
  <c r="F38"/>
  <c i="1" r="BC57"/>
  <c i="3" r="BG92"/>
  <c r="F37"/>
  <c i="1" r="BB57"/>
  <c i="3" r="BF92"/>
  <c r="J36"/>
  <c i="1" r="AW57"/>
  <c i="3" r="F36"/>
  <c i="1" r="BA57"/>
  <c i="3" r="T92"/>
  <c r="T91"/>
  <c r="T90"/>
  <c r="T89"/>
  <c r="R92"/>
  <c r="R91"/>
  <c r="R90"/>
  <c r="R89"/>
  <c r="P92"/>
  <c r="P91"/>
  <c r="P90"/>
  <c r="P89"/>
  <c i="1" r="AU57"/>
  <c i="3" r="BK92"/>
  <c r="BK91"/>
  <c r="J91"/>
  <c r="BK90"/>
  <c r="J90"/>
  <c r="BK89"/>
  <c r="J89"/>
  <c r="J63"/>
  <c r="J32"/>
  <c i="1" r="AG57"/>
  <c i="3" r="J92"/>
  <c r="BE92"/>
  <c r="J35"/>
  <c i="1" r="AV57"/>
  <c i="3" r="F35"/>
  <c i="1" r="AZ57"/>
  <c i="3" r="J65"/>
  <c r="J64"/>
  <c r="J86"/>
  <c r="J85"/>
  <c r="F83"/>
  <c r="E81"/>
  <c r="J59"/>
  <c r="J58"/>
  <c r="F56"/>
  <c r="E54"/>
  <c r="J41"/>
  <c r="J20"/>
  <c r="E20"/>
  <c r="F86"/>
  <c r="F59"/>
  <c r="J19"/>
  <c r="J17"/>
  <c r="E17"/>
  <c r="F85"/>
  <c r="F58"/>
  <c r="J16"/>
  <c r="J14"/>
  <c r="J83"/>
  <c r="J56"/>
  <c r="E7"/>
  <c r="E77"/>
  <c r="E50"/>
  <c i="2" r="J39"/>
  <c r="J38"/>
  <c i="1" r="AY56"/>
  <c i="2" r="J37"/>
  <c i="1" r="AX56"/>
  <c i="2" r="BI260"/>
  <c r="BH260"/>
  <c r="BG260"/>
  <c r="BF260"/>
  <c r="T260"/>
  <c r="T259"/>
  <c r="R260"/>
  <c r="R259"/>
  <c r="P260"/>
  <c r="P259"/>
  <c r="BK260"/>
  <c r="BK259"/>
  <c r="J259"/>
  <c r="J260"/>
  <c r="BE260"/>
  <c r="J73"/>
  <c r="BI258"/>
  <c r="BH258"/>
  <c r="BG258"/>
  <c r="BF258"/>
  <c r="T258"/>
  <c r="T257"/>
  <c r="R258"/>
  <c r="R257"/>
  <c r="P258"/>
  <c r="P257"/>
  <c r="BK258"/>
  <c r="BK257"/>
  <c r="J257"/>
  <c r="J258"/>
  <c r="BE258"/>
  <c r="J72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T251"/>
  <c r="T250"/>
  <c r="R252"/>
  <c r="R251"/>
  <c r="R250"/>
  <c r="P252"/>
  <c r="P251"/>
  <c r="P250"/>
  <c r="BK252"/>
  <c r="BK251"/>
  <c r="J251"/>
  <c r="BK250"/>
  <c r="J250"/>
  <c r="J252"/>
  <c r="BE252"/>
  <c r="J71"/>
  <c r="J7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69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T123"/>
  <c r="T122"/>
  <c r="R124"/>
  <c r="R123"/>
  <c r="R122"/>
  <c r="P124"/>
  <c r="P123"/>
  <c r="P122"/>
  <c r="BK124"/>
  <c r="BK123"/>
  <c r="J123"/>
  <c r="BK122"/>
  <c r="J122"/>
  <c r="J124"/>
  <c r="BE124"/>
  <c r="J68"/>
  <c r="J67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6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F39"/>
  <c i="1" r="BD56"/>
  <c i="2" r="BH98"/>
  <c r="F38"/>
  <c i="1" r="BC56"/>
  <c i="2" r="BG98"/>
  <c r="F37"/>
  <c i="1" r="BB56"/>
  <c i="2" r="BF98"/>
  <c r="J36"/>
  <c i="1" r="AW56"/>
  <c i="2" r="F36"/>
  <c i="1" r="BA56"/>
  <c i="2" r="T98"/>
  <c r="T97"/>
  <c r="T96"/>
  <c r="T95"/>
  <c r="R98"/>
  <c r="R97"/>
  <c r="R96"/>
  <c r="R95"/>
  <c r="P98"/>
  <c r="P97"/>
  <c r="P96"/>
  <c r="P95"/>
  <c i="1" r="AU56"/>
  <c i="2" r="BK98"/>
  <c r="BK97"/>
  <c r="J97"/>
  <c r="BK96"/>
  <c r="J96"/>
  <c r="BK95"/>
  <c r="J95"/>
  <c r="J63"/>
  <c r="J32"/>
  <c i="1" r="AG56"/>
  <c i="2" r="J98"/>
  <c r="BE98"/>
  <c r="J35"/>
  <c i="1" r="AV56"/>
  <c i="2" r="F35"/>
  <c i="1" r="AZ56"/>
  <c i="2" r="J65"/>
  <c r="J64"/>
  <c r="J92"/>
  <c r="J91"/>
  <c r="F89"/>
  <c r="E87"/>
  <c r="J59"/>
  <c r="J58"/>
  <c r="F56"/>
  <c r="E54"/>
  <c r="J41"/>
  <c r="J20"/>
  <c r="E20"/>
  <c r="F92"/>
  <c r="F59"/>
  <c r="J19"/>
  <c r="J17"/>
  <c r="E17"/>
  <c r="F91"/>
  <c r="F58"/>
  <c r="J16"/>
  <c r="J14"/>
  <c r="J89"/>
  <c r="J56"/>
  <c r="E7"/>
  <c r="E83"/>
  <c r="E50"/>
  <c i="1" r="BD75"/>
  <c r="BC75"/>
  <c r="BB75"/>
  <c r="BA75"/>
  <c r="AZ75"/>
  <c r="AY75"/>
  <c r="AX75"/>
  <c r="AW75"/>
  <c r="AV75"/>
  <c r="AU75"/>
  <c r="AT75"/>
  <c r="AS75"/>
  <c r="AG75"/>
  <c r="BD72"/>
  <c r="BC72"/>
  <c r="BB72"/>
  <c r="BA72"/>
  <c r="AZ72"/>
  <c r="AY72"/>
  <c r="AX72"/>
  <c r="AW72"/>
  <c r="AV72"/>
  <c r="AU72"/>
  <c r="AT72"/>
  <c r="AS72"/>
  <c r="AG72"/>
  <c r="BD67"/>
  <c r="BC67"/>
  <c r="BB67"/>
  <c r="BA67"/>
  <c r="AZ67"/>
  <c r="AY67"/>
  <c r="AX67"/>
  <c r="AW67"/>
  <c r="AV67"/>
  <c r="AU67"/>
  <c r="AT67"/>
  <c r="AS67"/>
  <c r="AG67"/>
  <c r="BD63"/>
  <c r="BC63"/>
  <c r="BB63"/>
  <c r="BA63"/>
  <c r="AZ63"/>
  <c r="AY63"/>
  <c r="AX63"/>
  <c r="AW63"/>
  <c r="AV63"/>
  <c r="AU63"/>
  <c r="AT63"/>
  <c r="AS63"/>
  <c r="AG63"/>
  <c r="BD59"/>
  <c r="BC59"/>
  <c r="BB59"/>
  <c r="BA59"/>
  <c r="AZ59"/>
  <c r="AY59"/>
  <c r="AX59"/>
  <c r="AW59"/>
  <c r="AV59"/>
  <c r="AU59"/>
  <c r="AT59"/>
  <c r="AS59"/>
  <c r="AG59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76"/>
  <c r="AN76"/>
  <c r="AN75"/>
  <c r="AT74"/>
  <c r="AN74"/>
  <c r="AT73"/>
  <c r="AN73"/>
  <c r="AN72"/>
  <c r="AT71"/>
  <c r="AN71"/>
  <c r="AT70"/>
  <c r="AN70"/>
  <c r="AT69"/>
  <c r="AN69"/>
  <c r="AT68"/>
  <c r="AN68"/>
  <c r="AN67"/>
  <c r="AT66"/>
  <c r="AN66"/>
  <c r="AT65"/>
  <c r="AN65"/>
  <c r="AT64"/>
  <c r="AN64"/>
  <c r="AN63"/>
  <c r="AT62"/>
  <c r="AN62"/>
  <c r="AT61"/>
  <c r="AN61"/>
  <c r="AT60"/>
  <c r="AN60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<sst xmlns="http://schemas.openxmlformats.org/spreadsheetml/2006/main">
  <si>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</si>
  <si>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</si>
  <si>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</si>
  <si>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</si>
  <si>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{98b4a549-dfbe-4fe5-97ee-5dbe5fecda8f}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</si>
  <si>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</si>
  <si>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</si>
  <si>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</si>
  <si>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</si>
  <si>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</si>
  <si>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</si>
  <si>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</si>
  <si>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</si>
  <si>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1218690194</t>
  </si>
  <si>
    <t>Stavba:</t>
  </si>
  <si>
    <t>Dopravní telematika ZR2018 - VÝKAZ VÝMĚR</t>
  </si>
  <si>
    <t>KSO:</t>
  </si>
  <si>
    <t>CC-CZ:</t>
  </si>
  <si>
    <t>Místo:</t>
  </si>
  <si>
    <t xml:space="preserve"> </t>
  </si>
  <si>
    <t>Datum:</t>
  </si>
  <si>
    <t>10. 9. 2018</t>
  </si>
  <si>
    <t>Zadavatel:</t>
  </si>
  <si>
    <t>IČ:</t>
  </si>
  <si>
    <t>DIČ:</t>
  </si>
  <si>
    <t>Uchazeč:</t>
  </si>
  <si>
    <t>Projektant:</t>
  </si>
  <si>
    <t>Tomislav Kradijan</t>
  </si>
  <si>
    <t>True</t>
  </si>
  <si>
    <t>Zpracovatel:</t>
  </si>
  <si>
    <t>04598555</t>
  </si>
  <si>
    <t>SAGASTA, a.s., Novodvorská 1010/14, 142 00 Praha 4</t>
  </si>
  <si>
    <t>CZ04598555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</si>
  <si>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</si>
  <si>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</si>
  <si>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</si>
  <si>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</si>
  <si>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</si>
  <si>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</si>
  <si>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</si>
  <si>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</si>
  <si>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</si>
  <si>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</si>
  <si>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</si>
  <si>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</si>
  <si>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</si>
  <si>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</si>
  <si>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</si>
  <si>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</si>
  <si>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</si>
  <si>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</si>
  <si>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</si>
  <si>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</si>
  <si>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</si>
  <si>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</si>
  <si>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</si>
  <si>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</si>
  <si>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</si>
  <si>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</si>
  <si>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</si>
  <si>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</si>
  <si>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</si>
  <si>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</si>
  <si>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</si>
  <si>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</si>
  <si>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</si>
  <si>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</si>
  <si>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</si>
  <si>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</si>
  <si>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</si>
  <si>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</si>
  <si>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</si>
  <si>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K1</t>
  </si>
  <si>
    <t>SO 01 SSZ K1 Horní - Smetanova</t>
  </si>
  <si>
    <t>STA</t>
  </si>
  <si>
    <t>1</t>
  </si>
  <si>
    <t>{3d8e6bc1-ffe6-4aac-8903-ffaebbc7c667}</t>
  </si>
  <si>
    <t>2</t>
  </si>
  <si>
    <t>/</t>
  </si>
  <si>
    <t>K1.1</t>
  </si>
  <si>
    <t>Způsobilé položky</t>
  </si>
  <si>
    <t>Soupis</t>
  </si>
  <si>
    <t>{2d77fcae-e5f0-49b8-8fbd-8df5be3f2f9a}</t>
  </si>
  <si>
    <t>K1.2</t>
  </si>
  <si>
    <t>Nezpůsobilé položky</t>
  </si>
  <si>
    <t>{0b9e1461-cf22-4678-ae16-3b63ceb208e3}</t>
  </si>
  <si>
    <t>K1.3</t>
  </si>
  <si>
    <t>Nezpůsobilé položky – výkopy pro rekonstrukci SSZ</t>
  </si>
  <si>
    <t>{0b9440d5-28f5-485f-8b2c-5f7ad7c88912}</t>
  </si>
  <si>
    <t>K2</t>
  </si>
  <si>
    <t>SO 02 SSZ K2 Dolní - Žižkova</t>
  </si>
  <si>
    <t>{e6de762d-81a9-46a8-a04b-5e11db8d29f8}</t>
  </si>
  <si>
    <t>K2.1</t>
  </si>
  <si>
    <t>{0fb1257e-2015-4afe-a41b-9deaf2b8a12f}</t>
  </si>
  <si>
    <t>K2.2</t>
  </si>
  <si>
    <t>{db1a7248-04ac-4ab6-8f27-465e630bd436}</t>
  </si>
  <si>
    <t>K2.3</t>
  </si>
  <si>
    <t>{8a25e239-de23-482c-b6b2-c8afec58df52}</t>
  </si>
  <si>
    <t>K4</t>
  </si>
  <si>
    <t>SO 03 SSZ K4 Dolní - Wonklova</t>
  </si>
  <si>
    <t>{bec0e325-d6cc-4e39-85b5-ee2ee1d433f9}</t>
  </si>
  <si>
    <t>K4.1</t>
  </si>
  <si>
    <t>{dd209e46-de67-4597-9baf-c5fc788aea03}</t>
  </si>
  <si>
    <t>K4.2</t>
  </si>
  <si>
    <t>{364fa0d4-285c-4857-b7c2-e2f0b1b2cdb1}</t>
  </si>
  <si>
    <t>K4.3</t>
  </si>
  <si>
    <t>{aeb75192-7d2d-4e62-8710-a0819bcdce9b}</t>
  </si>
  <si>
    <t>P1-P2</t>
  </si>
  <si>
    <t>SO 04 SSZ P1, P2 Přechody náměstí Republiky</t>
  </si>
  <si>
    <t>{38d1d0fe-44af-4ec8-bec3-fa298ee108b8}</t>
  </si>
  <si>
    <t>P1-P2.1</t>
  </si>
  <si>
    <t>{039eac04-da0e-4514-9b37-54ba353ebbc9}</t>
  </si>
  <si>
    <t>P1-P2.2</t>
  </si>
  <si>
    <t>Nezpůsobilé položky - přisvětlení přechodu pro chodce</t>
  </si>
  <si>
    <t>{08749252-767c-4c3d-ad3e-43535b721b89}</t>
  </si>
  <si>
    <t>P1-P2.3</t>
  </si>
  <si>
    <t>Nezpůsobilé položky - výkopy pro rekonstrukci SSZ</t>
  </si>
  <si>
    <t>{e37f4b80-cb60-45ae-b788-c85d5b861757}</t>
  </si>
  <si>
    <t>P1-P2.4</t>
  </si>
  <si>
    <t>Nezpůsobilé položky - stavební úpravy</t>
  </si>
  <si>
    <t>{d1c5259a-7251-4830-bf45-e461819d39ac}</t>
  </si>
  <si>
    <t>P3</t>
  </si>
  <si>
    <t>SO 05 SSZ P3 Přechod Bezručova</t>
  </si>
  <si>
    <t>{b32f0aae-e068-48de-a849-f637178a4552}</t>
  </si>
  <si>
    <t>P3.1</t>
  </si>
  <si>
    <t>{adc7e1a2-7410-4783-9dd8-87f1acc2b01e}</t>
  </si>
  <si>
    <t>P3.2</t>
  </si>
  <si>
    <t>{757ed960-a675-4372-a02f-fb38728f6585}</t>
  </si>
  <si>
    <t>PB</t>
  </si>
  <si>
    <t>SO 06 Preference BUS MHD</t>
  </si>
  <si>
    <t>{fd9b60a2-81f5-4356-897a-791227b61594}</t>
  </si>
  <si>
    <t>PB.1</t>
  </si>
  <si>
    <t>{f541c461-fc44-4b7e-869e-42eb93ba034a}</t>
  </si>
  <si>
    <t>KRYCÍ LIST SOUPISU PRACÍ</t>
  </si>
  <si>
    <t>Objekt:</t>
  </si>
  <si>
    <t>K1 - SO 01 SSZ K1 Horní - Smetanova</t>
  </si>
  <si>
    <t>Soupis:</t>
  </si>
  <si>
    <t>K1.1 - Způsobilé položky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</si>
  <si>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</si>
  <si>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</si>
  <si>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</si>
  <si>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</si>
  <si>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</si>
  <si>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</si>
  <si>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</si>
  <si>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</si>
  <si>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</si>
  <si>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</si>
  <si>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technologických zařízení pro dopravní stavby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</si>
  <si>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</si>
  <si>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</si>
  <si>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</si>
  <si>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</si>
  <si>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</si>
  <si>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</si>
  <si>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</si>
  <si>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</si>
  <si>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</si>
  <si>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</si>
  <si>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</si>
  <si>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</si>
  <si>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</si>
  <si>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</si>
  <si>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</si>
  <si>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</si>
  <si>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</si>
  <si>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</si>
  <si>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</si>
  <si>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</si>
  <si>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</si>
  <si>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</si>
  <si>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136</t>
  </si>
  <si>
    <t>K</t>
  </si>
  <si>
    <t>741128003</t>
  </si>
  <si>
    <t>Ostatní práce při montáži vodičů a kabelů - svazkování</t>
  </si>
  <si>
    <t>kus</t>
  </si>
  <si>
    <t>CS ÚRS 2018 02</t>
  </si>
  <si>
    <t>16</t>
  </si>
  <si>
    <t>-766104529</t>
  </si>
  <si>
    <t>137</t>
  </si>
  <si>
    <t>M</t>
  </si>
  <si>
    <t>R035</t>
  </si>
  <si>
    <t>spona Bandimex</t>
  </si>
  <si>
    <t>ks</t>
  </si>
  <si>
    <t>32</t>
  </si>
  <si>
    <t>-1475249997</t>
  </si>
  <si>
    <t>138</t>
  </si>
  <si>
    <t>R036</t>
  </si>
  <si>
    <t>páska Bandimex</t>
  </si>
  <si>
    <t>m</t>
  </si>
  <si>
    <t>-288898251</t>
  </si>
  <si>
    <t>71</t>
  </si>
  <si>
    <t>741350001.R</t>
  </si>
  <si>
    <t>Montáž smyčkového tranformátoru</t>
  </si>
  <si>
    <t>105198069</t>
  </si>
  <si>
    <t>72</t>
  </si>
  <si>
    <t>R008</t>
  </si>
  <si>
    <t>transformátor smyčkový</t>
  </si>
  <si>
    <t>831436079</t>
  </si>
  <si>
    <t>132</t>
  </si>
  <si>
    <t>741420021</t>
  </si>
  <si>
    <t>Montáž svorka hromosvodná se 2 šrouby</t>
  </si>
  <si>
    <t>429068946</t>
  </si>
  <si>
    <t>133</t>
  </si>
  <si>
    <t>35441986</t>
  </si>
  <si>
    <t>svorka odbočovací a spojovací pro pásek 30x4 mm, FeZn</t>
  </si>
  <si>
    <t>-76973409</t>
  </si>
  <si>
    <t>134</t>
  </si>
  <si>
    <t>741420022</t>
  </si>
  <si>
    <t>Montáž svorka hromosvodná se 3 šrouby</t>
  </si>
  <si>
    <t>-1289529608</t>
  </si>
  <si>
    <t>135</t>
  </si>
  <si>
    <t>35441996</t>
  </si>
  <si>
    <t>svorka odbočovací a spojovací pro spojování kruhových a páskových vodičů, FeZn</t>
  </si>
  <si>
    <t>1252673674</t>
  </si>
  <si>
    <t>742</t>
  </si>
  <si>
    <t>Elektroinstalace - slaboproud</t>
  </si>
  <si>
    <t>152</t>
  </si>
  <si>
    <t>742110021</t>
  </si>
  <si>
    <t>Montáž trubek pro slaboproud plastových tuhých pro vnější rozvody uložených volně na příchytky</t>
  </si>
  <si>
    <t>1431733910</t>
  </si>
  <si>
    <t>153</t>
  </si>
  <si>
    <t>R038</t>
  </si>
  <si>
    <t>trubka ohebná DN 110</t>
  </si>
  <si>
    <t>-1818105472</t>
  </si>
  <si>
    <t>154</t>
  </si>
  <si>
    <t>R039</t>
  </si>
  <si>
    <t>trubka ohebná DN 50</t>
  </si>
  <si>
    <t>-819093950</t>
  </si>
  <si>
    <t>155</t>
  </si>
  <si>
    <t>R040</t>
  </si>
  <si>
    <t>spojky DN 110</t>
  </si>
  <si>
    <t>628556527</t>
  </si>
  <si>
    <t>156</t>
  </si>
  <si>
    <t>R041</t>
  </si>
  <si>
    <t>redukovaná odbočka 110/110/50</t>
  </si>
  <si>
    <t>-2017975746</t>
  </si>
  <si>
    <t>157</t>
  </si>
  <si>
    <t>R042</t>
  </si>
  <si>
    <t>přechodka 110/50</t>
  </si>
  <si>
    <t>1380751551</t>
  </si>
  <si>
    <t>158</t>
  </si>
  <si>
    <t>R043</t>
  </si>
  <si>
    <t>T kus 110/110/110</t>
  </si>
  <si>
    <t>1983494692</t>
  </si>
  <si>
    <t>159</t>
  </si>
  <si>
    <t>R044</t>
  </si>
  <si>
    <t>T kus 50/50/50</t>
  </si>
  <si>
    <t>469727970</t>
  </si>
  <si>
    <t>100</t>
  </si>
  <si>
    <t>742111101.R</t>
  </si>
  <si>
    <t>Montáž dvířek na stožár</t>
  </si>
  <si>
    <t>-1893268897</t>
  </si>
  <si>
    <t>101</t>
  </si>
  <si>
    <t>R017</t>
  </si>
  <si>
    <t>dvířka na stožár výložníkový</t>
  </si>
  <si>
    <t>-430377705</t>
  </si>
  <si>
    <t>102</t>
  </si>
  <si>
    <t>R018</t>
  </si>
  <si>
    <t>dvířka na stožár chodecký - RŘ</t>
  </si>
  <si>
    <t>498615566</t>
  </si>
  <si>
    <t>69</t>
  </si>
  <si>
    <t>742350001</t>
  </si>
  <si>
    <t>Montáž signalizačního světla s elektronikou a akustickou signalizací k zařízení pro ZTP</t>
  </si>
  <si>
    <t>-626498805</t>
  </si>
  <si>
    <t>70</t>
  </si>
  <si>
    <t>R007</t>
  </si>
  <si>
    <t>akust.náv.pro nevidomé</t>
  </si>
  <si>
    <t>-229860038</t>
  </si>
  <si>
    <t>186</t>
  </si>
  <si>
    <t>742350001.D</t>
  </si>
  <si>
    <t>Demontáž akustické signalizace k zařízení pro ZTP</t>
  </si>
  <si>
    <t>972044965</t>
  </si>
  <si>
    <t>Práce a dodávky M</t>
  </si>
  <si>
    <t>3</t>
  </si>
  <si>
    <t>21-M</t>
  </si>
  <si>
    <t>Elektromontáže</t>
  </si>
  <si>
    <t>103</t>
  </si>
  <si>
    <t>210040005.R</t>
  </si>
  <si>
    <t>Montáž čepičky na stožár</t>
  </si>
  <si>
    <t>64</t>
  </si>
  <si>
    <t>-1360041525</t>
  </si>
  <si>
    <t>104</t>
  </si>
  <si>
    <t>R019</t>
  </si>
  <si>
    <t>čepička na stožár chodecký</t>
  </si>
  <si>
    <t>256</t>
  </si>
  <si>
    <t>-23089512</t>
  </si>
  <si>
    <t>150</t>
  </si>
  <si>
    <t>210040531.R</t>
  </si>
  <si>
    <t>Montáž polyuretanovou pěnou</t>
  </si>
  <si>
    <t>1222583814</t>
  </si>
  <si>
    <t>151</t>
  </si>
  <si>
    <t>R037</t>
  </si>
  <si>
    <t>polyuretanová pěna</t>
  </si>
  <si>
    <t>-1401430023</t>
  </si>
  <si>
    <t>130</t>
  </si>
  <si>
    <t>210050701.R</t>
  </si>
  <si>
    <t>Montáž pohyblivého třmenu návěstidla na výložníku</t>
  </si>
  <si>
    <t>-2114158034</t>
  </si>
  <si>
    <t>131</t>
  </si>
  <si>
    <t>R034</t>
  </si>
  <si>
    <t>třmen návěstidla 200 na výložník, pevný</t>
  </si>
  <si>
    <t>743098598</t>
  </si>
  <si>
    <t>161</t>
  </si>
  <si>
    <t>210064008</t>
  </si>
  <si>
    <t>Číslování stožárů</t>
  </si>
  <si>
    <t>pb</t>
  </si>
  <si>
    <t>2002433681</t>
  </si>
  <si>
    <t>162</t>
  </si>
  <si>
    <t>35442110.R2</t>
  </si>
  <si>
    <t>štítek pro označení stožáru</t>
  </si>
  <si>
    <t>-2142248759</t>
  </si>
  <si>
    <t>118</t>
  </si>
  <si>
    <t>210160681</t>
  </si>
  <si>
    <t>Montáž elektroměrů jednofázových</t>
  </si>
  <si>
    <t>1650235564</t>
  </si>
  <si>
    <t>119</t>
  </si>
  <si>
    <t>R028</t>
  </si>
  <si>
    <t>jednofázový fázový elektroměr pro podružné měření</t>
  </si>
  <si>
    <t>-479475843</t>
  </si>
  <si>
    <t>120</t>
  </si>
  <si>
    <t>R029</t>
  </si>
  <si>
    <t>úprava a doplnění stávajícího napájecího místa vč. materiálu</t>
  </si>
  <si>
    <t>kpl</t>
  </si>
  <si>
    <t>-275735086</t>
  </si>
  <si>
    <t>141</t>
  </si>
  <si>
    <t>210220020</t>
  </si>
  <si>
    <t>Montáž uzemňovacího vedení vodičů FeZn pomocí svorek v zemi páskou do 120 mm2 ve městské zástavbě</t>
  </si>
  <si>
    <t>1886866255</t>
  </si>
  <si>
    <t>142</t>
  </si>
  <si>
    <t>35442062</t>
  </si>
  <si>
    <t>pás zemnící 30x4mm FeZn</t>
  </si>
  <si>
    <t>kg</t>
  </si>
  <si>
    <t>128</t>
  </si>
  <si>
    <t>-731503420</t>
  </si>
  <si>
    <t>160</t>
  </si>
  <si>
    <t>210220020-D</t>
  </si>
  <si>
    <t>Demontáž uzemňovacího vedení vodičů FeZn pomocí svorek v zemi páskou do 120 mm2 ve městské zástavbě</t>
  </si>
  <si>
    <t>371652432</t>
  </si>
  <si>
    <t>139</t>
  </si>
  <si>
    <t>210220022</t>
  </si>
  <si>
    <t>Montáž uzemňovacího vedení vodičů FeZn pomocí svorek v zemi drátem do 10 mm ve městské zástavbě</t>
  </si>
  <si>
    <t>1668862870</t>
  </si>
  <si>
    <t>140</t>
  </si>
  <si>
    <t>35441073</t>
  </si>
  <si>
    <t>drát D 10mm FeZn</t>
  </si>
  <si>
    <t>-915721659</t>
  </si>
  <si>
    <t>19</t>
  </si>
  <si>
    <t>210801311.R</t>
  </si>
  <si>
    <t>Montáž lanka CSA 10</t>
  </si>
  <si>
    <t>729404096</t>
  </si>
  <si>
    <t>20</t>
  </si>
  <si>
    <t>34140822.R</t>
  </si>
  <si>
    <t>lanko CSA 10 přírodní</t>
  </si>
  <si>
    <t>-1588741216</t>
  </si>
  <si>
    <t>13</t>
  </si>
  <si>
    <t>210812011.R</t>
  </si>
  <si>
    <t>Montáž kabel Cu plný kulatý do 1 kV 3x1,5 až 6 mm2 uložený volně nebo v liště (CMSM)</t>
  </si>
  <si>
    <t>614477732</t>
  </si>
  <si>
    <t>14</t>
  </si>
  <si>
    <t>34111030.R</t>
  </si>
  <si>
    <t>kabel CMSM 3x1,5mm2</t>
  </si>
  <si>
    <t>53625720</t>
  </si>
  <si>
    <t>4</t>
  </si>
  <si>
    <t>210812033</t>
  </si>
  <si>
    <t>Montáž kabel Cu plný kulatý do 1 kV 4x6 až 10 mm2 uložený volně nebo v liště (CYKY)</t>
  </si>
  <si>
    <t>1020548070</t>
  </si>
  <si>
    <t>5</t>
  </si>
  <si>
    <t>34111076</t>
  </si>
  <si>
    <t>kabel silový s Cu jádrem 1 kV 4x10mm2</t>
  </si>
  <si>
    <t>-1110943981</t>
  </si>
  <si>
    <t>210812061.R</t>
  </si>
  <si>
    <t>Montáž kabel Cu plný kulatý do 1 kV 5x1,5 až 2,5 mm2 uložený volně nebo v liště (CMSM)</t>
  </si>
  <si>
    <t>-1155538255</t>
  </si>
  <si>
    <t>34111090.R</t>
  </si>
  <si>
    <t>kabel CMSM 5x1,5mm2</t>
  </si>
  <si>
    <t>1197430168</t>
  </si>
  <si>
    <t>17</t>
  </si>
  <si>
    <t>210812071.R</t>
  </si>
  <si>
    <t>Montáž kabel Cu plný kulatý do 1 kV 7x1,5až 2,5 mm2 uložený volně nebo v liště (CMSM)</t>
  </si>
  <si>
    <t>-825342622</t>
  </si>
  <si>
    <t>18</t>
  </si>
  <si>
    <t>34111110.R</t>
  </si>
  <si>
    <t>kabel CMSM 7x1,5mm2</t>
  </si>
  <si>
    <t>-411938720</t>
  </si>
  <si>
    <t>6</t>
  </si>
  <si>
    <t>210812081</t>
  </si>
  <si>
    <t>Montáž kabel Cu plný kulatý do 1 kV 12x1,5mm2 uložený volně nebo v liště (CYKY)</t>
  </si>
  <si>
    <t>-1830225054</t>
  </si>
  <si>
    <t>7</t>
  </si>
  <si>
    <t>34111130</t>
  </si>
  <si>
    <t>kabel silový s Cu jádrem 1 kV 12x1,5mm2</t>
  </si>
  <si>
    <t>-947295648</t>
  </si>
  <si>
    <t>8</t>
  </si>
  <si>
    <t>210812101</t>
  </si>
  <si>
    <t>Montáž kabel Cu plný kulatý do 1 kV 19x1,5 až 2,5 mm2 uložený volně nebo v liště (CYKY)</t>
  </si>
  <si>
    <t>1991384157</t>
  </si>
  <si>
    <t>9</t>
  </si>
  <si>
    <t>34111150</t>
  </si>
  <si>
    <t>kabel silový s Cu jádrem 1 kV 19x1,5mm2</t>
  </si>
  <si>
    <t>-1824040723</t>
  </si>
  <si>
    <t>10</t>
  </si>
  <si>
    <t>34111154</t>
  </si>
  <si>
    <t>kabel silový s Cu jádrem 1 kV 19x2,5mm2</t>
  </si>
  <si>
    <t>1258902964</t>
  </si>
  <si>
    <t>11</t>
  </si>
  <si>
    <t>210812111</t>
  </si>
  <si>
    <t>Montáž kabel Cu plný kulatý do 1 kV 24x1,5mm2 uložený volně nebo v liště (CYKY)</t>
  </si>
  <si>
    <t>1281624649</t>
  </si>
  <si>
    <t>12</t>
  </si>
  <si>
    <t>34111165</t>
  </si>
  <si>
    <t>kabel silový s Cu jádrem 1 kV 24x1,5mm2</t>
  </si>
  <si>
    <t>-131624595</t>
  </si>
  <si>
    <t>22-M</t>
  </si>
  <si>
    <t>Montáže technologických zařízení pro dopravní stavby</t>
  </si>
  <si>
    <t>163</t>
  </si>
  <si>
    <t>220010314.R</t>
  </si>
  <si>
    <t>Zhotovení otvorů do stožáru</t>
  </si>
  <si>
    <t>-1860801324</t>
  </si>
  <si>
    <t>220060771</t>
  </si>
  <si>
    <t>Montáž kabely závlačné ruční zatahování do rour kabelovodů jádro 1 mm TCE/KE, KFE, KEZE, 1 až 7 P</t>
  </si>
  <si>
    <t>-1776337301</t>
  </si>
  <si>
    <t>34123560</t>
  </si>
  <si>
    <t xml:space="preserve">kabel sdělovací Cu  1P 1,0mm</t>
  </si>
  <si>
    <t>-1064216944</t>
  </si>
  <si>
    <t>34123561</t>
  </si>
  <si>
    <t xml:space="preserve">kabel sdělovací Cu  2P 1,0mm</t>
  </si>
  <si>
    <t>1586105767</t>
  </si>
  <si>
    <t>23</t>
  </si>
  <si>
    <t>220080031.R</t>
  </si>
  <si>
    <t>Montáž spojky pro indukční smyčku</t>
  </si>
  <si>
    <t>583695280</t>
  </si>
  <si>
    <t>24</t>
  </si>
  <si>
    <t>35436027.R</t>
  </si>
  <si>
    <t>spojka pro indukční spojku</t>
  </si>
  <si>
    <t>2139619387</t>
  </si>
  <si>
    <t>174</t>
  </si>
  <si>
    <t>220110152</t>
  </si>
  <si>
    <t>Ukončení celoplast kabelu bez pancíře v závěru nebo rozvaděči se zářezovými svorkovnicemi do 20 žil</t>
  </si>
  <si>
    <t>-241776405</t>
  </si>
  <si>
    <t>175</t>
  </si>
  <si>
    <t>220110153</t>
  </si>
  <si>
    <t>Ukončení celoplast kabelu bez pancíře v závěru nebo rozvaděči se zářezovými svorkovnicemi do 40 žil</t>
  </si>
  <si>
    <t>1853615294</t>
  </si>
  <si>
    <t>178</t>
  </si>
  <si>
    <t>220110346</t>
  </si>
  <si>
    <t>Montáž štítku kabelového průběžného</t>
  </si>
  <si>
    <t>1447722442</t>
  </si>
  <si>
    <t>179</t>
  </si>
  <si>
    <t>35442110.R3</t>
  </si>
  <si>
    <t>štítek pro označení kabelu</t>
  </si>
  <si>
    <t>484990944</t>
  </si>
  <si>
    <t>177</t>
  </si>
  <si>
    <t>220271602</t>
  </si>
  <si>
    <t>Ukončení vodičů a lan do D 50 mm2</t>
  </si>
  <si>
    <t>úsek</t>
  </si>
  <si>
    <t>-57421154</t>
  </si>
  <si>
    <t>180</t>
  </si>
  <si>
    <t>220300454</t>
  </si>
  <si>
    <t>Montáž forma pro kabely TCEKE, TCEKFY, TCEKY, TCEKEZE, TCEKEY do 7 P 1,0</t>
  </si>
  <si>
    <t>-1563222766</t>
  </si>
  <si>
    <t>181</t>
  </si>
  <si>
    <t>220300471</t>
  </si>
  <si>
    <t>Montáž forma pro kabely TCEKE, TCEKFY, TCEKY, TCEKEZE, TCEKEY do 12 P 1,0</t>
  </si>
  <si>
    <t>-1382913232</t>
  </si>
  <si>
    <t>182</t>
  </si>
  <si>
    <t>220300471-D</t>
  </si>
  <si>
    <t>Demontáž forma pro kabely TCEKE, TCEKFY, TCEKY, TCEKEZE, TCEKEY do 12 P 1,0</t>
  </si>
  <si>
    <t>-1417288124</t>
  </si>
  <si>
    <t>183</t>
  </si>
  <si>
    <t>220300472</t>
  </si>
  <si>
    <t>Montáž forma pro kabely TCEKE, TCEKFY, TCEKY, TCEKEZE, TCEKEY do 16 P 1,0</t>
  </si>
  <si>
    <t>-1663676460</t>
  </si>
  <si>
    <t>184</t>
  </si>
  <si>
    <t>220300472-D</t>
  </si>
  <si>
    <t>Demontáž forma pro kabely TCEKE, TCEKFY, TCEKY, TCEKEZE, TCEKEY do 16 P 1,0</t>
  </si>
  <si>
    <t>-1844238576</t>
  </si>
  <si>
    <t>185</t>
  </si>
  <si>
    <t>220300473-D</t>
  </si>
  <si>
    <t>Demontáž forma pro kabely TCEKE, TCEKFY, TCEKY, TCEKEZE, TCEKEY do 24 P 1,0</t>
  </si>
  <si>
    <t>1889608318</t>
  </si>
  <si>
    <t>176</t>
  </si>
  <si>
    <t>220300701</t>
  </si>
  <si>
    <t>Ukončení stíněného kabelu v zařízení EZS a EPS do 2 P 0,5</t>
  </si>
  <si>
    <t>-1349079670</t>
  </si>
  <si>
    <t>164</t>
  </si>
  <si>
    <t>220320363.R-D</t>
  </si>
  <si>
    <t>Demontáž plechová značky do 4 m</t>
  </si>
  <si>
    <t>1838947100</t>
  </si>
  <si>
    <t>112</t>
  </si>
  <si>
    <t>220731021</t>
  </si>
  <si>
    <t>Montáž kamery pevné bez krytu na konzolu nebo stativ</t>
  </si>
  <si>
    <t>-243393927</t>
  </si>
  <si>
    <t>113</t>
  </si>
  <si>
    <t>R026</t>
  </si>
  <si>
    <t xml:space="preserve">kamera videodetekce </t>
  </si>
  <si>
    <t>892990749</t>
  </si>
  <si>
    <t>114</t>
  </si>
  <si>
    <t>220731042</t>
  </si>
  <si>
    <t>Nastavení kamery otočné a pevné v krytu</t>
  </si>
  <si>
    <t>-927937832</t>
  </si>
  <si>
    <t>115</t>
  </si>
  <si>
    <t>220731051</t>
  </si>
  <si>
    <t>Provedení kamerové zkoušky s montáží</t>
  </si>
  <si>
    <t>-1880886340</t>
  </si>
  <si>
    <t>116</t>
  </si>
  <si>
    <t>220731081</t>
  </si>
  <si>
    <t>Položení kabelu kamerového do kanálu</t>
  </si>
  <si>
    <t>-1542013449</t>
  </si>
  <si>
    <t>117</t>
  </si>
  <si>
    <t>R027</t>
  </si>
  <si>
    <t>koaxial.kabel 75Ω/7mm</t>
  </si>
  <si>
    <t>-1070928205</t>
  </si>
  <si>
    <t>66</t>
  </si>
  <si>
    <t>220860063</t>
  </si>
  <si>
    <t>Montáž dálkově ovládané zvukové signalizace PZS pro nevidomé na 1 ks ZN-24</t>
  </si>
  <si>
    <t>367902310</t>
  </si>
  <si>
    <t>67</t>
  </si>
  <si>
    <t>R005</t>
  </si>
  <si>
    <t>přijímač dálkového ovládání akustických návěstidel pro nevidomé</t>
  </si>
  <si>
    <t>-2024875799</t>
  </si>
  <si>
    <t>68</t>
  </si>
  <si>
    <t>R006</t>
  </si>
  <si>
    <t>jednotka pro ovládání akustických návěstidel</t>
  </si>
  <si>
    <t>1831382871</t>
  </si>
  <si>
    <t>187</t>
  </si>
  <si>
    <t>220860063-D</t>
  </si>
  <si>
    <t>Demontáž dálkově ovládané zvukové signalizace PZS pro nevidomé na 1 ks ZN-24</t>
  </si>
  <si>
    <t>-175874406</t>
  </si>
  <si>
    <t>77</t>
  </si>
  <si>
    <t>220960002</t>
  </si>
  <si>
    <t>Montáž stožáru nebo sloupku přímého na základovém rámu</t>
  </si>
  <si>
    <t>-1381328332</t>
  </si>
  <si>
    <t>78</t>
  </si>
  <si>
    <t>R012</t>
  </si>
  <si>
    <t>Stožár chodecký na základový rám</t>
  </si>
  <si>
    <t>KS</t>
  </si>
  <si>
    <t>353057182</t>
  </si>
  <si>
    <t>99</t>
  </si>
  <si>
    <t>R016</t>
  </si>
  <si>
    <t>základový rám pod stožár</t>
  </si>
  <si>
    <t>-1882714163</t>
  </si>
  <si>
    <t>167</t>
  </si>
  <si>
    <t>220960002-D</t>
  </si>
  <si>
    <t>Demontáž stožáru nebo sloupku přímého na základovém rámu</t>
  </si>
  <si>
    <t>-2006103580</t>
  </si>
  <si>
    <t>73</t>
  </si>
  <si>
    <t>220960003</t>
  </si>
  <si>
    <t>Montáž stožáru nebo sloupku výložníkového zapušťěného</t>
  </si>
  <si>
    <t>-1138726237</t>
  </si>
  <si>
    <t>74</t>
  </si>
  <si>
    <t>R009</t>
  </si>
  <si>
    <t>Stožár výložníkový středně těžký s výložníkem délky 5m</t>
  </si>
  <si>
    <t>-1749532492</t>
  </si>
  <si>
    <t>75</t>
  </si>
  <si>
    <t>R010</t>
  </si>
  <si>
    <t>Stožár výložníkový středně těžký s výložníkem délky 5,5m</t>
  </si>
  <si>
    <t>920829269</t>
  </si>
  <si>
    <t>76</t>
  </si>
  <si>
    <t>R011</t>
  </si>
  <si>
    <t>Stožár výložníkový středně těžký s výložníkem délky 7m</t>
  </si>
  <si>
    <t>-1243893418</t>
  </si>
  <si>
    <t>166</t>
  </si>
  <si>
    <t>220960003-D</t>
  </si>
  <si>
    <t>Demontáž stožáru nebo sloupku výložníkového zapušťěného</t>
  </si>
  <si>
    <t>646599205</t>
  </si>
  <si>
    <t>79</t>
  </si>
  <si>
    <t>220960005</t>
  </si>
  <si>
    <t>Montáž výložníku na stožár</t>
  </si>
  <si>
    <t>595289910</t>
  </si>
  <si>
    <t>168</t>
  </si>
  <si>
    <t>220960005-D</t>
  </si>
  <si>
    <t>Demontáž výložníku na stožár</t>
  </si>
  <si>
    <t>1689299452</t>
  </si>
  <si>
    <t>57</t>
  </si>
  <si>
    <t>220960021</t>
  </si>
  <si>
    <t>Montáž svorkovnice stožárové</t>
  </si>
  <si>
    <t>1941445250</t>
  </si>
  <si>
    <t>58</t>
  </si>
  <si>
    <t>R002</t>
  </si>
  <si>
    <t xml:space="preserve">stožárová svorkovnice </t>
  </si>
  <si>
    <t>1634908270</t>
  </si>
  <si>
    <t>173</t>
  </si>
  <si>
    <t>220960021-D</t>
  </si>
  <si>
    <t>Demontáž svorkovnice stožárové</t>
  </si>
  <si>
    <t>-2120606337</t>
  </si>
  <si>
    <t>121</t>
  </si>
  <si>
    <t>220960031</t>
  </si>
  <si>
    <t>Montáž sestaveného návěstidla jednokomorového na stožár</t>
  </si>
  <si>
    <t>-930926650</t>
  </si>
  <si>
    <t>122</t>
  </si>
  <si>
    <t>R030</t>
  </si>
  <si>
    <t>návěstidlo LED, 40V, 200mm - 1kom.se symb. - komplet vč. mont. přísl.</t>
  </si>
  <si>
    <t>1243832879</t>
  </si>
  <si>
    <t>129</t>
  </si>
  <si>
    <t>R033</t>
  </si>
  <si>
    <t>výzvové návěstidlo pro BUS</t>
  </si>
  <si>
    <t>53652632</t>
  </si>
  <si>
    <t>123</t>
  </si>
  <si>
    <t>220960036</t>
  </si>
  <si>
    <t>Montáž sestaveného návěstidla dvoukomorového na stožár</t>
  </si>
  <si>
    <t>-1751559177</t>
  </si>
  <si>
    <t>124</t>
  </si>
  <si>
    <t>R031</t>
  </si>
  <si>
    <t>návěstidlo LED, 40V, 200mm - 2kom.chodec - komplet vč. mont. přísl.</t>
  </si>
  <si>
    <t>1096267761</t>
  </si>
  <si>
    <t>125</t>
  </si>
  <si>
    <t>220960041</t>
  </si>
  <si>
    <t>Montáž sestaveného návěstidla tříkomorového na stožár</t>
  </si>
  <si>
    <t>-2098287813</t>
  </si>
  <si>
    <t>126</t>
  </si>
  <si>
    <t>R032</t>
  </si>
  <si>
    <t>návěstidlo LED, 40V, 200mm - 3kom.bez symb. - komplet vč. mont. přísl.</t>
  </si>
  <si>
    <t>-997488889</t>
  </si>
  <si>
    <t>169</t>
  </si>
  <si>
    <t>220960041-D</t>
  </si>
  <si>
    <t>Demontáž sestaveného návěstidla tříkomorového na stožár</t>
  </si>
  <si>
    <t>115252333</t>
  </si>
  <si>
    <t>127</t>
  </si>
  <si>
    <t>220960042</t>
  </si>
  <si>
    <t>Montáž sestaveného návěstidla tříkomorového na výložník</t>
  </si>
  <si>
    <t>2112182235</t>
  </si>
  <si>
    <t>948823858</t>
  </si>
  <si>
    <t>170</t>
  </si>
  <si>
    <t>220960042-D</t>
  </si>
  <si>
    <t>Demontáž sestaveného návěstidla tříkomorového na výložník</t>
  </si>
  <si>
    <t>1699757689</t>
  </si>
  <si>
    <t>59</t>
  </si>
  <si>
    <t>220960126</t>
  </si>
  <si>
    <t>Montáž tlačítka pro chodce na stožár</t>
  </si>
  <si>
    <t>435167607</t>
  </si>
  <si>
    <t>60</t>
  </si>
  <si>
    <t>R003</t>
  </si>
  <si>
    <t>bezdotykové tlačítko pro chodce</t>
  </si>
  <si>
    <t>-1221172044</t>
  </si>
  <si>
    <t>171</t>
  </si>
  <si>
    <t>220960126-D</t>
  </si>
  <si>
    <t>Demontáž tlačítka pro chodce na stožár</t>
  </si>
  <si>
    <t>-624575260</t>
  </si>
  <si>
    <t>80</t>
  </si>
  <si>
    <t>220960141</t>
  </si>
  <si>
    <t>Montáž kontrastního rámu pro jednokomorové návěstidlo</t>
  </si>
  <si>
    <t>-917793044</t>
  </si>
  <si>
    <t>81</t>
  </si>
  <si>
    <t>R013</t>
  </si>
  <si>
    <t>kontrastní rám pro 1x200mm</t>
  </si>
  <si>
    <t>2117010097</t>
  </si>
  <si>
    <t>82</t>
  </si>
  <si>
    <t>220960143</t>
  </si>
  <si>
    <t>Montáž kontrastního rámu pro tříkomorové návěstidlo</t>
  </si>
  <si>
    <t>1023554691</t>
  </si>
  <si>
    <t>83</t>
  </si>
  <si>
    <t>R014</t>
  </si>
  <si>
    <t>kontrastní rám pro 3x200mm</t>
  </si>
  <si>
    <t>-672647402</t>
  </si>
  <si>
    <t>172</t>
  </si>
  <si>
    <t>220960143-D</t>
  </si>
  <si>
    <t>Demontáž kontrastního rámu pro tříkomorové návěstidlo</t>
  </si>
  <si>
    <t>-10201240</t>
  </si>
  <si>
    <t>84</t>
  </si>
  <si>
    <t>220960156</t>
  </si>
  <si>
    <t>Montáž upevňovací soupravy dopravních značek na stožár</t>
  </si>
  <si>
    <t>-1530030841</t>
  </si>
  <si>
    <t>85</t>
  </si>
  <si>
    <t>R015</t>
  </si>
  <si>
    <t>upevňovací konstrukce pro DZ</t>
  </si>
  <si>
    <t>1820526210</t>
  </si>
  <si>
    <t>105</t>
  </si>
  <si>
    <t>R020</t>
  </si>
  <si>
    <t>DZ reflex P2 tř.3</t>
  </si>
  <si>
    <t>1989736444</t>
  </si>
  <si>
    <t>106</t>
  </si>
  <si>
    <t>R021</t>
  </si>
  <si>
    <t>DZ reflex P4 tř.3</t>
  </si>
  <si>
    <t>1320829450</t>
  </si>
  <si>
    <t>63</t>
  </si>
  <si>
    <t>220960161</t>
  </si>
  <si>
    <t>Uložení indukční smyčky</t>
  </si>
  <si>
    <t>1230861861</t>
  </si>
  <si>
    <t>220960165</t>
  </si>
  <si>
    <t>Montáž jednozávitové indukční smyčky s impedančním transformátorem</t>
  </si>
  <si>
    <t>-1471792413</t>
  </si>
  <si>
    <t>61</t>
  </si>
  <si>
    <t>220960171</t>
  </si>
  <si>
    <t>Montáž skříňky ručního řízení ( RR ) na skříň řadiče</t>
  </si>
  <si>
    <t>505655589</t>
  </si>
  <si>
    <t>62</t>
  </si>
  <si>
    <t>R004</t>
  </si>
  <si>
    <t>skříňka s přepínačem na blikavou žlutou</t>
  </si>
  <si>
    <t>-639054518</t>
  </si>
  <si>
    <t>55</t>
  </si>
  <si>
    <t>220960181</t>
  </si>
  <si>
    <t>Montáž řadiče do šesti světelných skupin</t>
  </si>
  <si>
    <t>348098082</t>
  </si>
  <si>
    <t>56</t>
  </si>
  <si>
    <t>R001</t>
  </si>
  <si>
    <t>řadič SSZ ve skříní vč.základu</t>
  </si>
  <si>
    <t>-838756467</t>
  </si>
  <si>
    <t>107</t>
  </si>
  <si>
    <t>220960181.R</t>
  </si>
  <si>
    <t>Úprava a doplnění řadiče</t>
  </si>
  <si>
    <t>-70638492</t>
  </si>
  <si>
    <t>108</t>
  </si>
  <si>
    <t>R022</t>
  </si>
  <si>
    <t>modem 3G/LTE do řadiče</t>
  </si>
  <si>
    <t>1401392726</t>
  </si>
  <si>
    <t>109</t>
  </si>
  <si>
    <t>R023</t>
  </si>
  <si>
    <t>jednotka preference BUS MHD</t>
  </si>
  <si>
    <t>-1286574281</t>
  </si>
  <si>
    <t>110</t>
  </si>
  <si>
    <t>R024</t>
  </si>
  <si>
    <t>anténa DCF</t>
  </si>
  <si>
    <t>-57016748</t>
  </si>
  <si>
    <t>111</t>
  </si>
  <si>
    <t>R025</t>
  </si>
  <si>
    <t>karta videodetekce</t>
  </si>
  <si>
    <t>-679442046</t>
  </si>
  <si>
    <t>165</t>
  </si>
  <si>
    <t>220960181-D</t>
  </si>
  <si>
    <t>Demontáž řadiče do šesti světelných skupin</t>
  </si>
  <si>
    <t>2027895675</t>
  </si>
  <si>
    <t>86</t>
  </si>
  <si>
    <t>220960191</t>
  </si>
  <si>
    <t>Regulace a aktivace jedné signální skupiny s použitím montážní plošiny</t>
  </si>
  <si>
    <t>1655235055</t>
  </si>
  <si>
    <t>98</t>
  </si>
  <si>
    <t>220960191.R</t>
  </si>
  <si>
    <t>Regulace detekční smyčky a ISD</t>
  </si>
  <si>
    <t>-688123967</t>
  </si>
  <si>
    <t>87</t>
  </si>
  <si>
    <t>220960196</t>
  </si>
  <si>
    <t>Regulace a aktivace každé další signální skupiny s použitím montážní plošiny</t>
  </si>
  <si>
    <t>-187919226</t>
  </si>
  <si>
    <t>88</t>
  </si>
  <si>
    <t>220960197</t>
  </si>
  <si>
    <t>Regulace a aktivace každé další signální skupiny bez použití montážní plošiny</t>
  </si>
  <si>
    <t>671737103</t>
  </si>
  <si>
    <t>95</t>
  </si>
  <si>
    <t>220960301</t>
  </si>
  <si>
    <t>Příprava ke komplexnímu vyzkoušení křižovatky s MR řadičem za první signální skupinu</t>
  </si>
  <si>
    <t>-1754572620</t>
  </si>
  <si>
    <t>96</t>
  </si>
  <si>
    <t>220960302</t>
  </si>
  <si>
    <t>Příprava ke komplexnímu vyzkoušení křižovatky s MR řadičem za každou další signální skupinu</t>
  </si>
  <si>
    <t>-738383948</t>
  </si>
  <si>
    <t>93</t>
  </si>
  <si>
    <t>220960311</t>
  </si>
  <si>
    <t>Komplexní vyzkoušení křižovatky s MR řadičem před uvedením zařízení do provozu do 5 signál skupin</t>
  </si>
  <si>
    <t>-1948859745</t>
  </si>
  <si>
    <t>94</t>
  </si>
  <si>
    <t>220960312</t>
  </si>
  <si>
    <t>Komplexní vyzkoušení křižovatky s MRřadičem před uvedením zař do provozu za každých dalších 5 skupin</t>
  </si>
  <si>
    <t>-442623663</t>
  </si>
  <si>
    <t>97</t>
  </si>
  <si>
    <t>220960312.R</t>
  </si>
  <si>
    <t>Zkušební provoz SSZ</t>
  </si>
  <si>
    <t>1620753284</t>
  </si>
  <si>
    <t>89</t>
  </si>
  <si>
    <t>220960421</t>
  </si>
  <si>
    <t>Přepnutí SSZ na blikající žlutou a zajištění v řadiči MR</t>
  </si>
  <si>
    <t>-986028787</t>
  </si>
  <si>
    <t>65</t>
  </si>
  <si>
    <t>220960422</t>
  </si>
  <si>
    <t>Uvedení zařízení SSZ do provozu po přepnutí na blikající žlutou</t>
  </si>
  <si>
    <t>-1136734270</t>
  </si>
  <si>
    <t>92</t>
  </si>
  <si>
    <t>220960441</t>
  </si>
  <si>
    <t>Uvedení zařízení SSZ do provozu po přepnutí na blikající žlutou se zajištěním v řadiči MR</t>
  </si>
  <si>
    <t>716856607</t>
  </si>
  <si>
    <t>90</t>
  </si>
  <si>
    <t>220960443</t>
  </si>
  <si>
    <t>Připojení zařízení SSZ do koordinované skupiny</t>
  </si>
  <si>
    <t>1841458809</t>
  </si>
  <si>
    <t>91</t>
  </si>
  <si>
    <t>220960444</t>
  </si>
  <si>
    <t>Kontrola zařízení SSZ v podřízeném koordinovaném režimu (zelená vlna)</t>
  </si>
  <si>
    <t>-132650547</t>
  </si>
  <si>
    <t>VRN</t>
  </si>
  <si>
    <t>Vedlejší rozpočtové náklady</t>
  </si>
  <si>
    <t>VRN1</t>
  </si>
  <si>
    <t>Průzkumné, geodetické a projektové práce</t>
  </si>
  <si>
    <t>148</t>
  </si>
  <si>
    <t>012002000</t>
  </si>
  <si>
    <t>Geodetické práce</t>
  </si>
  <si>
    <t>1024</t>
  </si>
  <si>
    <t>-1651629145</t>
  </si>
  <si>
    <t>149</t>
  </si>
  <si>
    <t>013203000.R</t>
  </si>
  <si>
    <t>Dopravní řešení SSZ</t>
  </si>
  <si>
    <t>-1874702759</t>
  </si>
  <si>
    <t>143</t>
  </si>
  <si>
    <t>013244000</t>
  </si>
  <si>
    <t>Dokumentace pro provádění stavby</t>
  </si>
  <si>
    <t>990468465</t>
  </si>
  <si>
    <t>145</t>
  </si>
  <si>
    <t>013254000</t>
  </si>
  <si>
    <t>Dokumentace skutečného provedení stavby</t>
  </si>
  <si>
    <t>-1030569668</t>
  </si>
  <si>
    <t>144</t>
  </si>
  <si>
    <t>013294000.R</t>
  </si>
  <si>
    <t>Realizační inženýring</t>
  </si>
  <si>
    <t>-73606287</t>
  </si>
  <si>
    <t>VRN4</t>
  </si>
  <si>
    <t>Inženýrská činnost</t>
  </si>
  <si>
    <t>146</t>
  </si>
  <si>
    <t>044002000</t>
  </si>
  <si>
    <t>Revize</t>
  </si>
  <si>
    <t>-1179035488</t>
  </si>
  <si>
    <t>VRN7</t>
  </si>
  <si>
    <t>Provozní vlivy</t>
  </si>
  <si>
    <t>147</t>
  </si>
  <si>
    <t>072002000.R</t>
  </si>
  <si>
    <t>Dopravně inženýrské opatření</t>
  </si>
  <si>
    <t>845411801</t>
  </si>
  <si>
    <t>K1.2 - Nezpůsobilé položky</t>
  </si>
  <si>
    <t>HSV - Práce a dodávky HSV</t>
  </si>
  <si>
    <t xml:space="preserve">    997 - Přesun sutě</t>
  </si>
  <si>
    <t xml:space="preserve">    46-M - Zemní práce při extr.mont.pracích</t>
  </si>
  <si>
    <t>HSV</t>
  </si>
  <si>
    <t>Práce a dodávky HSV</t>
  </si>
  <si>
    <t>997</t>
  </si>
  <si>
    <t>Přesun sutě</t>
  </si>
  <si>
    <t>29</t>
  </si>
  <si>
    <t>997013801</t>
  </si>
  <si>
    <t>Poplatek za uložení na skládce (skládkovné) stavebního odpadu betonového kód odpadu 170 101</t>
  </si>
  <si>
    <t>t</t>
  </si>
  <si>
    <t>990534498</t>
  </si>
  <si>
    <t>30</t>
  </si>
  <si>
    <t>997223845</t>
  </si>
  <si>
    <t>Poplatek za uložení na skládce (skládkovné) odpadu asfaltového bez dehtu kód odpadu 170 302</t>
  </si>
  <si>
    <t>-40766446</t>
  </si>
  <si>
    <t>46-M</t>
  </si>
  <si>
    <t>Zemní práce při extr.mont.pracích</t>
  </si>
  <si>
    <t>460030039</t>
  </si>
  <si>
    <t>Rozebrání dlažeb ručně z dlaždic zámkových do písku spáry nezalité</t>
  </si>
  <si>
    <t>m2</t>
  </si>
  <si>
    <t>-258860510</t>
  </si>
  <si>
    <t>22</t>
  </si>
  <si>
    <t>460030092</t>
  </si>
  <si>
    <t>Vytrhání obrub ležatých chodníkových s odhozením nebo naložením na dopravní prostředek</t>
  </si>
  <si>
    <t>-595367162</t>
  </si>
  <si>
    <t>460030095</t>
  </si>
  <si>
    <t>Vytrhání obrub ležatých silničních s odhozením nebo naložením na dopravní prostředek</t>
  </si>
  <si>
    <t>-773391477</t>
  </si>
  <si>
    <t>460030151</t>
  </si>
  <si>
    <t>Odstranění podkladu nebo krytu komunikace z kameniva drceného tloušťky do 10 cm</t>
  </si>
  <si>
    <t>1790393082</t>
  </si>
  <si>
    <t>460030161</t>
  </si>
  <si>
    <t>Odstranění podkladu nebo krytu komunikace z betonu prostého tloušťky do 15 cm</t>
  </si>
  <si>
    <t>-1708359301</t>
  </si>
  <si>
    <t>460030171</t>
  </si>
  <si>
    <t>Odstranění podkladu nebo krytu komunikace ze živice tloušťky do 5 cm</t>
  </si>
  <si>
    <t>-1005506135</t>
  </si>
  <si>
    <t>460030172</t>
  </si>
  <si>
    <t>Odstranění podkladu nebo krytu komunikace ze živice tloušťky do 10 cm</t>
  </si>
  <si>
    <t>-541745283</t>
  </si>
  <si>
    <t>460030181</t>
  </si>
  <si>
    <t>Řezání podkladu nebo krytu betonového hloubky do 10 cm</t>
  </si>
  <si>
    <t>846219608</t>
  </si>
  <si>
    <t>460600061</t>
  </si>
  <si>
    <t>Odvoz suti a vybouraných hmot do 1 km</t>
  </si>
  <si>
    <t>-187133108</t>
  </si>
  <si>
    <t>25</t>
  </si>
  <si>
    <t>460600061.R1</t>
  </si>
  <si>
    <t>Odvoz vybouraných obrubníků na místo určené správcem</t>
  </si>
  <si>
    <t>1352811913</t>
  </si>
  <si>
    <t>26</t>
  </si>
  <si>
    <t>460600061.R2</t>
  </si>
  <si>
    <t>Odvoz vybourané betonové dlažby na místo určené správcem</t>
  </si>
  <si>
    <t>-2033840344</t>
  </si>
  <si>
    <t>460600071</t>
  </si>
  <si>
    <t>Příplatek k odvozu suti a vybouraných hmot za každý další 1 km</t>
  </si>
  <si>
    <t>1964363536</t>
  </si>
  <si>
    <t>27</t>
  </si>
  <si>
    <t>460600071.R1</t>
  </si>
  <si>
    <t>Příplatek k odvozu vybouraných hmot za každý další 1 km</t>
  </si>
  <si>
    <t>-2101013335</t>
  </si>
  <si>
    <t>28</t>
  </si>
  <si>
    <t>460600071.R2</t>
  </si>
  <si>
    <t>Příplatek k odvozu vybourané dlažby za každý další 1 km</t>
  </si>
  <si>
    <t>-1558523055</t>
  </si>
  <si>
    <t>460650052</t>
  </si>
  <si>
    <t>Zřízení podkladní vrstvy vozovky a chodníku ze štěrkodrti se zhutněním tloušťky do 10 cm</t>
  </si>
  <si>
    <t>404656187</t>
  </si>
  <si>
    <t>460650123</t>
  </si>
  <si>
    <t>Zřízení krytu vozovky a chodníku z betonu prostého tloušťky do 15 cm</t>
  </si>
  <si>
    <t>925861792</t>
  </si>
  <si>
    <t>460650133</t>
  </si>
  <si>
    <t>Zřízení krytu vozovky a chodníku z litého asfaltu tloušťky do 5 cm</t>
  </si>
  <si>
    <t>26103415</t>
  </si>
  <si>
    <t>460650135</t>
  </si>
  <si>
    <t>Zřízení krytu vozovky a chodníku z litého asfaltu tloušťky do 8 cm</t>
  </si>
  <si>
    <t>-629234555</t>
  </si>
  <si>
    <t>460650162</t>
  </si>
  <si>
    <t>Kladení dlažby z dlaždic betonových tvarovaných a zámkových do lože z kameniva těženého</t>
  </si>
  <si>
    <t>2022734230</t>
  </si>
  <si>
    <t>460650176</t>
  </si>
  <si>
    <t>Očištění dlaždic betonových tvarovaných nebo zámkových z rozebraných dlažeb</t>
  </si>
  <si>
    <t>15041343</t>
  </si>
  <si>
    <t>460650182</t>
  </si>
  <si>
    <t>Osazení betonových obrubníků ležatých chodníkových do betonu prostého</t>
  </si>
  <si>
    <t>-763857649</t>
  </si>
  <si>
    <t>59217017</t>
  </si>
  <si>
    <t>obrubník betonový chodníkový 100x10x25 cm</t>
  </si>
  <si>
    <t>436425407</t>
  </si>
  <si>
    <t>460650185</t>
  </si>
  <si>
    <t>Osazení betonových obrubníků ležatých silničních do betonu prostého</t>
  </si>
  <si>
    <t>-1329776088</t>
  </si>
  <si>
    <t>59217034</t>
  </si>
  <si>
    <t>obrubník betonový silniční 100x15x30 cm</t>
  </si>
  <si>
    <t>1406571443</t>
  </si>
  <si>
    <t>460650192</t>
  </si>
  <si>
    <t>Očištění vybouraných obrubníků chodníkových od spojovacího materiálu s odklizením do 10 m</t>
  </si>
  <si>
    <t>1057550184</t>
  </si>
  <si>
    <t>460650195</t>
  </si>
  <si>
    <t>Očištění vybouraných obrubníků silničních od spojovacího materiálu s odklizením do 10 m</t>
  </si>
  <si>
    <t>1658902937</t>
  </si>
  <si>
    <t>K1.3 - Nezpůsobilé položky – výkopy pro rekonstrukci SSZ</t>
  </si>
  <si>
    <t xml:space="preserve">    1 - Zemní práce</t>
  </si>
  <si>
    <t xml:space="preserve">    2 - Zakládání</t>
  </si>
  <si>
    <t>Zemní práce</t>
  </si>
  <si>
    <t>100004212</t>
  </si>
  <si>
    <t>Hutnění sypaniny z horniny tř. 5 až 7 jedním pojezdem válce tl vrstvy do 600 mm</t>
  </si>
  <si>
    <t>m3</t>
  </si>
  <si>
    <t>-43611597</t>
  </si>
  <si>
    <t>31</t>
  </si>
  <si>
    <t>130901121</t>
  </si>
  <si>
    <t>Bourání kcí v hloubených vykopávkách ze zdiva z betonu prostého ručně</t>
  </si>
  <si>
    <t>-1451260946</t>
  </si>
  <si>
    <t>131301101</t>
  </si>
  <si>
    <t>Hloubení jam nezapažených v hornině tř. 4 objemu do 100 m3</t>
  </si>
  <si>
    <t>-407648069</t>
  </si>
  <si>
    <t>33</t>
  </si>
  <si>
    <t>131301109</t>
  </si>
  <si>
    <t>Příplatek za lepivost u hloubení jam nezapažených v hornině tř. 4</t>
  </si>
  <si>
    <t>259928772</t>
  </si>
  <si>
    <t>34</t>
  </si>
  <si>
    <t>174201101</t>
  </si>
  <si>
    <t>Zásyp jam, šachet rýh nebo kolem objektů sypaninou bez zhutnění</t>
  </si>
  <si>
    <t>1375582334</t>
  </si>
  <si>
    <t>Zakládání</t>
  </si>
  <si>
    <t>35</t>
  </si>
  <si>
    <t>278381153</t>
  </si>
  <si>
    <t>Základy pod technologická zařízení půdorysné plochy do 1 m2 z betonu prostého tř. C 12/15</t>
  </si>
  <si>
    <t>345803536</t>
  </si>
  <si>
    <t>460010024</t>
  </si>
  <si>
    <t>Vytyčení trasy vedení kabelového podzemního v zastavěném prostoru</t>
  </si>
  <si>
    <t>km</t>
  </si>
  <si>
    <t>1300936627</t>
  </si>
  <si>
    <t>460030011</t>
  </si>
  <si>
    <t>Sejmutí drnu jakékoliv tloušťky</t>
  </si>
  <si>
    <t>18839435</t>
  </si>
  <si>
    <t>1680438826</t>
  </si>
  <si>
    <t>634087768</t>
  </si>
  <si>
    <t>460030182</t>
  </si>
  <si>
    <t>Řezání podkladu nebo krytu betonového hloubky do 15 cm</t>
  </si>
  <si>
    <t>1817575023</t>
  </si>
  <si>
    <t>460150144</t>
  </si>
  <si>
    <t>Hloubení kabelových zapažených i nezapažených rýh ručně š 35 cm, hl 60 cm, v hornině tř 4</t>
  </si>
  <si>
    <t>1166771273</t>
  </si>
  <si>
    <t>460310104</t>
  </si>
  <si>
    <t>Řízený zemní protlak strojně v hornině tř 1až4 hloubky do 6 m vnějšího průměru do 125 mm</t>
  </si>
  <si>
    <t>-872323693</t>
  </si>
  <si>
    <t>34571355</t>
  </si>
  <si>
    <t>trubka elektroinstalační ohebná dvouplášťová korugovaná D 94/110 mm, HDPE+LDPE</t>
  </si>
  <si>
    <t>1523110275</t>
  </si>
  <si>
    <t>460421082</t>
  </si>
  <si>
    <t>Lože kabelů z písku nebo štěrkopísku tl 5 cm nad kabel, kryté plastovou folií, š lože do 50 cm</t>
  </si>
  <si>
    <t>-1686944237</t>
  </si>
  <si>
    <t>460510074</t>
  </si>
  <si>
    <t>Kabelové prostupy z trub plastových do rýhy s obetonováním, průměru do 10 cm</t>
  </si>
  <si>
    <t>-41623963</t>
  </si>
  <si>
    <t>34571354</t>
  </si>
  <si>
    <t>trubka elektroinstalační ohebná dvouplášťová korugovaná D 75/90 mm, HDPE+LDPE</t>
  </si>
  <si>
    <t>-1229384815</t>
  </si>
  <si>
    <t>460521911</t>
  </si>
  <si>
    <t>Čištění a kalibrování tělesa kabelovodu</t>
  </si>
  <si>
    <t>-887212112</t>
  </si>
  <si>
    <t>460560124</t>
  </si>
  <si>
    <t>Zásyp rýh ručně šířky 35 cm, hloubky 40 cm, z horniny třídy 4</t>
  </si>
  <si>
    <t>573038936</t>
  </si>
  <si>
    <t>460600023</t>
  </si>
  <si>
    <t>Vodorovné přemístění horniny jakékoliv třídy do 1000 m</t>
  </si>
  <si>
    <t>505244095</t>
  </si>
  <si>
    <t>460600031</t>
  </si>
  <si>
    <t>Příplatek k vodorovnému přemístění horniny za každých dalších 1000 m</t>
  </si>
  <si>
    <t>-399894761</t>
  </si>
  <si>
    <t>-362018237</t>
  </si>
  <si>
    <t>460600061.R</t>
  </si>
  <si>
    <t>Odvoz demontováného materialů na místo určeno správcem</t>
  </si>
  <si>
    <t>-1356060655</t>
  </si>
  <si>
    <t>-1735567077</t>
  </si>
  <si>
    <t>460600071.R</t>
  </si>
  <si>
    <t>Příplatek k odvozudemontováného materialu za každý další 1 km</t>
  </si>
  <si>
    <t>1630393027</t>
  </si>
  <si>
    <t>460620002</t>
  </si>
  <si>
    <t>Položení drnu včetně zalití vodou na rovině</t>
  </si>
  <si>
    <t>-2033700928</t>
  </si>
  <si>
    <t>00572472</t>
  </si>
  <si>
    <t>osivo směs travní krajinná-rovinná</t>
  </si>
  <si>
    <t>-582194967</t>
  </si>
  <si>
    <t>-1715379729</t>
  </si>
  <si>
    <t>460650121.R1</t>
  </si>
  <si>
    <t>vodorovné značení dvousložkovou hmotou bílou (stěrka)</t>
  </si>
  <si>
    <t>416522584</t>
  </si>
  <si>
    <t>460650121.R2</t>
  </si>
  <si>
    <t>odstranění vodorovného značení broušením</t>
  </si>
  <si>
    <t>860506553</t>
  </si>
  <si>
    <t>460650121.R3</t>
  </si>
  <si>
    <t>vodící pás přechodu pro slabozraké</t>
  </si>
  <si>
    <t>bm</t>
  </si>
  <si>
    <t>1677815357</t>
  </si>
  <si>
    <t>460650121.R4</t>
  </si>
  <si>
    <t>předznačení plošné</t>
  </si>
  <si>
    <t>365292834</t>
  </si>
  <si>
    <t>460650131.R</t>
  </si>
  <si>
    <t>zality spáry v asfaltu hloubky 10 cm, šířky 1cm asfaltovou zalivkou</t>
  </si>
  <si>
    <t>-521363250</t>
  </si>
  <si>
    <t>-652211397</t>
  </si>
  <si>
    <t>580855233</t>
  </si>
  <si>
    <t>K2 - SO 02 SSZ K2 Dolní - Žižkova</t>
  </si>
  <si>
    <t>K2.1 - Způsobilé položky</t>
  </si>
  <si>
    <t>2054998034</t>
  </si>
  <si>
    <t>1210075623</t>
  </si>
  <si>
    <t>-1817523548</t>
  </si>
  <si>
    <t>-355530113</t>
  </si>
  <si>
    <t>-47627788</t>
  </si>
  <si>
    <t>296304973</t>
  </si>
  <si>
    <t>59591559</t>
  </si>
  <si>
    <t>1040547291</t>
  </si>
  <si>
    <t>757224015</t>
  </si>
  <si>
    <t>1117381952</t>
  </si>
  <si>
    <t>-744733960</t>
  </si>
  <si>
    <t>-53878249</t>
  </si>
  <si>
    <t>438182461</t>
  </si>
  <si>
    <t>1999919118</t>
  </si>
  <si>
    <t>2109149298</t>
  </si>
  <si>
    <t>464294418</t>
  </si>
  <si>
    <t>1891401432</t>
  </si>
  <si>
    <t>-1151070429</t>
  </si>
  <si>
    <t>2042144756</t>
  </si>
  <si>
    <t>142044278</t>
  </si>
  <si>
    <t>1586196939</t>
  </si>
  <si>
    <t>884826900</t>
  </si>
  <si>
    <t>2020582235</t>
  </si>
  <si>
    <t>-293135642</t>
  </si>
  <si>
    <t>-1378646019</t>
  </si>
  <si>
    <t>2041562718</t>
  </si>
  <si>
    <t>798743210</t>
  </si>
  <si>
    <t>152981356</t>
  </si>
  <si>
    <t>192</t>
  </si>
  <si>
    <t>R045</t>
  </si>
  <si>
    <t>třmen návěstidla 200 na výložník, pojizdný</t>
  </si>
  <si>
    <t>703318097</t>
  </si>
  <si>
    <t>191</t>
  </si>
  <si>
    <t>210050701.R2</t>
  </si>
  <si>
    <t>Montáž nosiče dvou návěstidel</t>
  </si>
  <si>
    <t>2147398283</t>
  </si>
  <si>
    <t>193</t>
  </si>
  <si>
    <t>R046</t>
  </si>
  <si>
    <t>mont. přísluš. pro upevnění dvou náv. 200 na stožár</t>
  </si>
  <si>
    <t>-356752095</t>
  </si>
  <si>
    <t>194</t>
  </si>
  <si>
    <t>210050701.R3</t>
  </si>
  <si>
    <t xml:space="preserve">Montáž  nosiče pro doplňkovou šipku nebo kráčejícího chodce 200 mm</t>
  </si>
  <si>
    <t>479066477</t>
  </si>
  <si>
    <t>195</t>
  </si>
  <si>
    <t>R047</t>
  </si>
  <si>
    <t>mont.přísluš.pro doplňkovou šipku nebo kráčejícího chodce 200 mm</t>
  </si>
  <si>
    <t>2130458030</t>
  </si>
  <si>
    <t>196</t>
  </si>
  <si>
    <t>210050701.R4</t>
  </si>
  <si>
    <t xml:space="preserve">Montáž  nosiče pro doplňkovou šipku nebo kráčejícího chodce 300 mm</t>
  </si>
  <si>
    <t>-253554239</t>
  </si>
  <si>
    <t>197</t>
  </si>
  <si>
    <t>R048</t>
  </si>
  <si>
    <t>mont.přísluš.pro doplňkovou šipku nebo kráčejícího chodce 300 mm</t>
  </si>
  <si>
    <t>102595056</t>
  </si>
  <si>
    <t>36</t>
  </si>
  <si>
    <t>110378857</t>
  </si>
  <si>
    <t>37</t>
  </si>
  <si>
    <t>1984580692</t>
  </si>
  <si>
    <t>38</t>
  </si>
  <si>
    <t>-634869850</t>
  </si>
  <si>
    <t>40</t>
  </si>
  <si>
    <t>1346942030</t>
  </si>
  <si>
    <t>41</t>
  </si>
  <si>
    <t>-1775634572</t>
  </si>
  <si>
    <t>42</t>
  </si>
  <si>
    <t>-1167480889</t>
  </si>
  <si>
    <t>43</t>
  </si>
  <si>
    <t>-1868491782</t>
  </si>
  <si>
    <t>44</t>
  </si>
  <si>
    <t>-1290296163</t>
  </si>
  <si>
    <t>45</t>
  </si>
  <si>
    <t>642339437</t>
  </si>
  <si>
    <t>46</t>
  </si>
  <si>
    <t>-1038172082</t>
  </si>
  <si>
    <t>47</t>
  </si>
  <si>
    <t>-459974637</t>
  </si>
  <si>
    <t>48</t>
  </si>
  <si>
    <t>-2068485595</t>
  </si>
  <si>
    <t>49</t>
  </si>
  <si>
    <t>1338219267</t>
  </si>
  <si>
    <t>198</t>
  </si>
  <si>
    <t>210812035</t>
  </si>
  <si>
    <t>Montáž kabel Cu plný kulatý do 1 kV 4x16 mm2 uložený volně nebo v liště (CYKY)</t>
  </si>
  <si>
    <t>817293991</t>
  </si>
  <si>
    <t>199</t>
  </si>
  <si>
    <t>34111080</t>
  </si>
  <si>
    <t>kabel silový s Cu jádrem 1 kV 4x16mm2</t>
  </si>
  <si>
    <t>446168920</t>
  </si>
  <si>
    <t>52</t>
  </si>
  <si>
    <t>664873262</t>
  </si>
  <si>
    <t>53</t>
  </si>
  <si>
    <t>-1938073372</t>
  </si>
  <si>
    <t>54</t>
  </si>
  <si>
    <t>-1005174197</t>
  </si>
  <si>
    <t>840477213</t>
  </si>
  <si>
    <t>-736307748</t>
  </si>
  <si>
    <t>1769708726</t>
  </si>
  <si>
    <t>200</t>
  </si>
  <si>
    <t>210812082</t>
  </si>
  <si>
    <t>Montáž kabel Cu plný kulatý do 1 kV 12x2,5mm2 uložený volně nebo v liště (CYKY)</t>
  </si>
  <si>
    <t>-1216551552</t>
  </si>
  <si>
    <t>201</t>
  </si>
  <si>
    <t>34111134</t>
  </si>
  <si>
    <t>kabel silový s Cu jádrem 1 kV 12x2,5mm2</t>
  </si>
  <si>
    <t>-949031614</t>
  </si>
  <si>
    <t>-249322762</t>
  </si>
  <si>
    <t>1694176473</t>
  </si>
  <si>
    <t>-428038393</t>
  </si>
  <si>
    <t>-346911523</t>
  </si>
  <si>
    <t>202</t>
  </si>
  <si>
    <t>210812112</t>
  </si>
  <si>
    <t>Montáž kabel Cu plný kulatý do 1 kV 24x2,5mm2 uložený volně nebo v liště (CYKY)</t>
  </si>
  <si>
    <t>-1604083829</t>
  </si>
  <si>
    <t>203</t>
  </si>
  <si>
    <t>34111169</t>
  </si>
  <si>
    <t>kabel silový s Cu jádrem 1 kV 24x2,5mm2</t>
  </si>
  <si>
    <t>1238721769</t>
  </si>
  <si>
    <t>204</t>
  </si>
  <si>
    <t>210812121</t>
  </si>
  <si>
    <t>Montáž kabel Cu plný kulatý do 1 kV 37x1,5mm2 uložený volně nebo v liště (CYKY)</t>
  </si>
  <si>
    <t>-688688177</t>
  </si>
  <si>
    <t>205</t>
  </si>
  <si>
    <t>34111165.R</t>
  </si>
  <si>
    <t>kabel silový s Cu jádrem 1 kV 37x1,5mm2</t>
  </si>
  <si>
    <t>1131004461</t>
  </si>
  <si>
    <t>-857830156</t>
  </si>
  <si>
    <t>573121079</t>
  </si>
  <si>
    <t>-2045899330</t>
  </si>
  <si>
    <t>-797252217</t>
  </si>
  <si>
    <t>-1942857549</t>
  </si>
  <si>
    <t>-1390637714</t>
  </si>
  <si>
    <t>-1020893838</t>
  </si>
  <si>
    <t>206</t>
  </si>
  <si>
    <t>220110154</t>
  </si>
  <si>
    <t>Ukončení celoplast kabelu bez pancíře v závěru nebo rozvaděči se zářezovými svorkovnicemi do 100 žil</t>
  </si>
  <si>
    <t>896767206</t>
  </si>
  <si>
    <t>681190699</t>
  </si>
  <si>
    <t>1087605125</t>
  </si>
  <si>
    <t>1067255648</t>
  </si>
  <si>
    <t>149807477</t>
  </si>
  <si>
    <t>-1645418293</t>
  </si>
  <si>
    <t>782202925</t>
  </si>
  <si>
    <t>1066263098</t>
  </si>
  <si>
    <t>-208133799</t>
  </si>
  <si>
    <t>207</t>
  </si>
  <si>
    <t>220300473</t>
  </si>
  <si>
    <t>Montáž forma pro kabely TCEKE, TCEKFY, TCEKY, TCEKEZE, TCEKEY do 24 P 1,0</t>
  </si>
  <si>
    <t>533735937</t>
  </si>
  <si>
    <t>787875661</t>
  </si>
  <si>
    <t>-949464698</t>
  </si>
  <si>
    <t>958103866</t>
  </si>
  <si>
    <t>-1634235060</t>
  </si>
  <si>
    <t>1860706752</t>
  </si>
  <si>
    <t>82916104</t>
  </si>
  <si>
    <t>1971758230</t>
  </si>
  <si>
    <t>-296226744</t>
  </si>
  <si>
    <t>720597890</t>
  </si>
  <si>
    <t>-1306777125</t>
  </si>
  <si>
    <t>-1804936485</t>
  </si>
  <si>
    <t>-1624468470</t>
  </si>
  <si>
    <t>-440945439</t>
  </si>
  <si>
    <t>427967161</t>
  </si>
  <si>
    <t>425875553</t>
  </si>
  <si>
    <t>208</t>
  </si>
  <si>
    <t>R049</t>
  </si>
  <si>
    <t>Stožár chodecký zvýšený na základový rám</t>
  </si>
  <si>
    <t>-580282972</t>
  </si>
  <si>
    <t>601575623</t>
  </si>
  <si>
    <t>-2040836531</t>
  </si>
  <si>
    <t>1822736955</t>
  </si>
  <si>
    <t>209</t>
  </si>
  <si>
    <t>R050</t>
  </si>
  <si>
    <t>Stožár výložníkový těžký s výložníkem délky 7,5m</t>
  </si>
  <si>
    <t>-1999539799</t>
  </si>
  <si>
    <t>210</t>
  </si>
  <si>
    <t>R051</t>
  </si>
  <si>
    <t>Stožár výložníkový těžký s výložníkem délky 8m</t>
  </si>
  <si>
    <t>-607022738</t>
  </si>
  <si>
    <t>211</t>
  </si>
  <si>
    <t>R052</t>
  </si>
  <si>
    <t>Stožár výložníkový středně těžký s výložníkem délky 6m</t>
  </si>
  <si>
    <t>-1962978570</t>
  </si>
  <si>
    <t>212</t>
  </si>
  <si>
    <t>R053</t>
  </si>
  <si>
    <t>Stožár výložníkový středně těžký s výložníkem délky 6,5m</t>
  </si>
  <si>
    <t>801475980</t>
  </si>
  <si>
    <t>213</t>
  </si>
  <si>
    <t>R054</t>
  </si>
  <si>
    <t>Stožár výložníkový s výložníkem délky 3m</t>
  </si>
  <si>
    <t>-1559435178</t>
  </si>
  <si>
    <t>214</t>
  </si>
  <si>
    <t>R055</t>
  </si>
  <si>
    <t>Stožár výložníkový s výložníkem délky 4,5m</t>
  </si>
  <si>
    <t>116157760</t>
  </si>
  <si>
    <t>1151522904</t>
  </si>
  <si>
    <t>-2094541561</t>
  </si>
  <si>
    <t>671165561</t>
  </si>
  <si>
    <t>-381101711</t>
  </si>
  <si>
    <t>-1219591996</t>
  </si>
  <si>
    <t>52710608</t>
  </si>
  <si>
    <t>-1495332414</t>
  </si>
  <si>
    <t>1418384850</t>
  </si>
  <si>
    <t>-415380315</t>
  </si>
  <si>
    <t>216</t>
  </si>
  <si>
    <t>220960032</t>
  </si>
  <si>
    <t>Montáž sestaveného návěstidla jednokomorového na výložník</t>
  </si>
  <si>
    <t>778623103</t>
  </si>
  <si>
    <t>217</t>
  </si>
  <si>
    <t>R057</t>
  </si>
  <si>
    <t>-154837458</t>
  </si>
  <si>
    <t>331275996</t>
  </si>
  <si>
    <t>-538751521</t>
  </si>
  <si>
    <t>1673411594</t>
  </si>
  <si>
    <t>-1130680208</t>
  </si>
  <si>
    <t>218</t>
  </si>
  <si>
    <t>R058</t>
  </si>
  <si>
    <t>návěstidlo LED, 40V, 200mm - 3kom.se symb. - komplet vč. mont. přísl.</t>
  </si>
  <si>
    <t>1347351199</t>
  </si>
  <si>
    <t>-2047437983</t>
  </si>
  <si>
    <t>1351915609</t>
  </si>
  <si>
    <t>-981780031</t>
  </si>
  <si>
    <t>219</t>
  </si>
  <si>
    <t>1639489471</t>
  </si>
  <si>
    <t>128906433</t>
  </si>
  <si>
    <t>1890319473</t>
  </si>
  <si>
    <t>332371955</t>
  </si>
  <si>
    <t>117925479</t>
  </si>
  <si>
    <t>1091160285</t>
  </si>
  <si>
    <t>-812311819</t>
  </si>
  <si>
    <t>-506297418</t>
  </si>
  <si>
    <t>644847812</t>
  </si>
  <si>
    <t>-1604834591</t>
  </si>
  <si>
    <t>-640180407</t>
  </si>
  <si>
    <t>-1170393149</t>
  </si>
  <si>
    <t>597998426</t>
  </si>
  <si>
    <t>-2134309769</t>
  </si>
  <si>
    <t>220</t>
  </si>
  <si>
    <t>R059</t>
  </si>
  <si>
    <t xml:space="preserve">DZ reflex IP6 </t>
  </si>
  <si>
    <t>1973352084</t>
  </si>
  <si>
    <t>-1200382141</t>
  </si>
  <si>
    <t>-777370457</t>
  </si>
  <si>
    <t>52831139</t>
  </si>
  <si>
    <t>-172501994</t>
  </si>
  <si>
    <t>-248477632</t>
  </si>
  <si>
    <t>2003350878</t>
  </si>
  <si>
    <t>-56451535</t>
  </si>
  <si>
    <t>1351753109</t>
  </si>
  <si>
    <t>-1192743957</t>
  </si>
  <si>
    <t>405979699</t>
  </si>
  <si>
    <t>-472548006</t>
  </si>
  <si>
    <t>-717612381</t>
  </si>
  <si>
    <t>346470119</t>
  </si>
  <si>
    <t>759886891</t>
  </si>
  <si>
    <t>2050125506</t>
  </si>
  <si>
    <t>-1757211902</t>
  </si>
  <si>
    <t>70169746</t>
  </si>
  <si>
    <t>-1781495869</t>
  </si>
  <si>
    <t>-1451637715</t>
  </si>
  <si>
    <t>-409867392</t>
  </si>
  <si>
    <t>-1808413283</t>
  </si>
  <si>
    <t>-289850430</t>
  </si>
  <si>
    <t>-1622411846</t>
  </si>
  <si>
    <t>-942319357</t>
  </si>
  <si>
    <t>1867229567</t>
  </si>
  <si>
    <t>1250738933</t>
  </si>
  <si>
    <t>-1172643168</t>
  </si>
  <si>
    <t>-345952358</t>
  </si>
  <si>
    <t>-804294713</t>
  </si>
  <si>
    <t>367523540</t>
  </si>
  <si>
    <t>188</t>
  </si>
  <si>
    <t>526252603</t>
  </si>
  <si>
    <t>189</t>
  </si>
  <si>
    <t>-1139490371</t>
  </si>
  <si>
    <t>190</t>
  </si>
  <si>
    <t>1764957620</t>
  </si>
  <si>
    <t>K2.2 - Nezpůsobilé položky</t>
  </si>
  <si>
    <t>-1468400125</t>
  </si>
  <si>
    <t>274876547</t>
  </si>
  <si>
    <t>-600872115</t>
  </si>
  <si>
    <t>612182058</t>
  </si>
  <si>
    <t>305559168</t>
  </si>
  <si>
    <t>1366158400</t>
  </si>
  <si>
    <t>-1623123388</t>
  </si>
  <si>
    <t>-1587409991</t>
  </si>
  <si>
    <t>769826417</t>
  </si>
  <si>
    <t>1643100253</t>
  </si>
  <si>
    <t>-765317181</t>
  </si>
  <si>
    <t>1076997388</t>
  </si>
  <si>
    <t>-142670199</t>
  </si>
  <si>
    <t>-1820125281</t>
  </si>
  <si>
    <t>193050236</t>
  </si>
  <si>
    <t>738405709</t>
  </si>
  <si>
    <t>-1755815997</t>
  </si>
  <si>
    <t>-1523860498</t>
  </si>
  <si>
    <t>732337057</t>
  </si>
  <si>
    <t>-2000663709</t>
  </si>
  <si>
    <t>-66289097</t>
  </si>
  <si>
    <t>-663964687</t>
  </si>
  <si>
    <t>59245006</t>
  </si>
  <si>
    <t>dlažba skladebná betonová základní pro nevidomé 20 x 10 x 6 cm barevná</t>
  </si>
  <si>
    <t>-111847706</t>
  </si>
  <si>
    <t>-1714258255</t>
  </si>
  <si>
    <t>-1751376566</t>
  </si>
  <si>
    <t>1784512622</t>
  </si>
  <si>
    <t>-42278915</t>
  </si>
  <si>
    <t>-422642048</t>
  </si>
  <si>
    <t>-1931726640</t>
  </si>
  <si>
    <t>-1835414249</t>
  </si>
  <si>
    <t>K2.3 - Nezpůsobilé položky – výkopy pro rekonstrukci SSZ</t>
  </si>
  <si>
    <t>1029514350</t>
  </si>
  <si>
    <t>1321790115</t>
  </si>
  <si>
    <t>1259103497</t>
  </si>
  <si>
    <t>-309764727</t>
  </si>
  <si>
    <t>667915619</t>
  </si>
  <si>
    <t>293756012</t>
  </si>
  <si>
    <t>-1791783309</t>
  </si>
  <si>
    <t>366108620</t>
  </si>
  <si>
    <t>-122436114</t>
  </si>
  <si>
    <t>2077642553</t>
  </si>
  <si>
    <t>1667823000</t>
  </si>
  <si>
    <t>-1258944787</t>
  </si>
  <si>
    <t>1206659380</t>
  </si>
  <si>
    <t>-1821410276</t>
  </si>
  <si>
    <t>-1759592581</t>
  </si>
  <si>
    <t>1141108280</t>
  </si>
  <si>
    <t>-798039454</t>
  </si>
  <si>
    <t>907350734</t>
  </si>
  <si>
    <t>1859146676</t>
  </si>
  <si>
    <t>1338620938</t>
  </si>
  <si>
    <t>-1939726767</t>
  </si>
  <si>
    <t>1873982985</t>
  </si>
  <si>
    <t>-219664719</t>
  </si>
  <si>
    <t>-391491026</t>
  </si>
  <si>
    <t>-1705961899</t>
  </si>
  <si>
    <t>-1388437173</t>
  </si>
  <si>
    <t>-574134488</t>
  </si>
  <si>
    <t>-1861750870</t>
  </si>
  <si>
    <t>-1692195246</t>
  </si>
  <si>
    <t>-437332923</t>
  </si>
  <si>
    <t>-1364021144</t>
  </si>
  <si>
    <t>-1275942527</t>
  </si>
  <si>
    <t>-1927639028</t>
  </si>
  <si>
    <t>-224564130</t>
  </si>
  <si>
    <t>450844463</t>
  </si>
  <si>
    <t>1534709409</t>
  </si>
  <si>
    <t>-461249874</t>
  </si>
  <si>
    <t>K4 - SO 03 SSZ K4 Dolní - Wonklova</t>
  </si>
  <si>
    <t>K4.1 - Způsobilé položky</t>
  </si>
  <si>
    <t>-1611748988</t>
  </si>
  <si>
    <t>1022358424</t>
  </si>
  <si>
    <t>-388319047</t>
  </si>
  <si>
    <t>-595761761</t>
  </si>
  <si>
    <t>701856693</t>
  </si>
  <si>
    <t>1428618193</t>
  </si>
  <si>
    <t>-133781584</t>
  </si>
  <si>
    <t>-1559827677</t>
  </si>
  <si>
    <t>-1649830209</t>
  </si>
  <si>
    <t>1060328535</t>
  </si>
  <si>
    <t>1040942411</t>
  </si>
  <si>
    <t>-1132546740</t>
  </si>
  <si>
    <t>642958657</t>
  </si>
  <si>
    <t>-417260013</t>
  </si>
  <si>
    <t>-1424310519</t>
  </si>
  <si>
    <t>520302167</t>
  </si>
  <si>
    <t>1271798940</t>
  </si>
  <si>
    <t>-1685952622</t>
  </si>
  <si>
    <t>-1331673985</t>
  </si>
  <si>
    <t>-197943537</t>
  </si>
  <si>
    <t>817156378</t>
  </si>
  <si>
    <t>-892378088</t>
  </si>
  <si>
    <t>-1264540018</t>
  </si>
  <si>
    <t>1660601532</t>
  </si>
  <si>
    <t>-131870948</t>
  </si>
  <si>
    <t>-1244407927</t>
  </si>
  <si>
    <t>492349896</t>
  </si>
  <si>
    <t>-1399403314</t>
  </si>
  <si>
    <t>1834348970</t>
  </si>
  <si>
    <t>2104857314</t>
  </si>
  <si>
    <t>-1998277676</t>
  </si>
  <si>
    <t>915391296</t>
  </si>
  <si>
    <t>-719427859</t>
  </si>
  <si>
    <t>-648439848</t>
  </si>
  <si>
    <t>-999796914</t>
  </si>
  <si>
    <t>1535429603</t>
  </si>
  <si>
    <t>-1746815838</t>
  </si>
  <si>
    <t>144416341</t>
  </si>
  <si>
    <t>-386910648</t>
  </si>
  <si>
    <t>-230359278</t>
  </si>
  <si>
    <t>-739453681</t>
  </si>
  <si>
    <t>715930940</t>
  </si>
  <si>
    <t>1328705296</t>
  </si>
  <si>
    <t>-598201398</t>
  </si>
  <si>
    <t>-250426365</t>
  </si>
  <si>
    <t>1514976341</t>
  </si>
  <si>
    <t>-575491662</t>
  </si>
  <si>
    <t>-190825464</t>
  </si>
  <si>
    <t>891997341</t>
  </si>
  <si>
    <t>192622133</t>
  </si>
  <si>
    <t>-1526315504</t>
  </si>
  <si>
    <t>-2146358436</t>
  </si>
  <si>
    <t>-1373720654</t>
  </si>
  <si>
    <t>-1351542688</t>
  </si>
  <si>
    <t>-1220722303</t>
  </si>
  <si>
    <t>760355792</t>
  </si>
  <si>
    <t>-1954152908</t>
  </si>
  <si>
    <t>-2047150514</t>
  </si>
  <si>
    <t>1081578482</t>
  </si>
  <si>
    <t>-619387377</t>
  </si>
  <si>
    <t>-1969083827</t>
  </si>
  <si>
    <t>1453075258</t>
  </si>
  <si>
    <t>-941749447</t>
  </si>
  <si>
    <t>449163552</t>
  </si>
  <si>
    <t>537964407</t>
  </si>
  <si>
    <t>810764795</t>
  </si>
  <si>
    <t>1076344905</t>
  </si>
  <si>
    <t>1480310734</t>
  </si>
  <si>
    <t>-1809263199</t>
  </si>
  <si>
    <t>155180032</t>
  </si>
  <si>
    <t>842883360</t>
  </si>
  <si>
    <t>-1269767597</t>
  </si>
  <si>
    <t>-153535655</t>
  </si>
  <si>
    <t>152591402</t>
  </si>
  <si>
    <t>-407597838</t>
  </si>
  <si>
    <t>1546830707</t>
  </si>
  <si>
    <t>1005858209</t>
  </si>
  <si>
    <t>609557691</t>
  </si>
  <si>
    <t>-24405358</t>
  </si>
  <si>
    <t>-261742178</t>
  </si>
  <si>
    <t>-800798639</t>
  </si>
  <si>
    <t>-687471025</t>
  </si>
  <si>
    <t>-1111261454</t>
  </si>
  <si>
    <t>2054441783</t>
  </si>
  <si>
    <t>-682100</t>
  </si>
  <si>
    <t>1645053972</t>
  </si>
  <si>
    <t>1525775561</t>
  </si>
  <si>
    <t>1264668263</t>
  </si>
  <si>
    <t>941678837</t>
  </si>
  <si>
    <t>-1573073606</t>
  </si>
  <si>
    <t>215</t>
  </si>
  <si>
    <t>2066428504</t>
  </si>
  <si>
    <t>1939464500</t>
  </si>
  <si>
    <t>291419729</t>
  </si>
  <si>
    <t>1531536890</t>
  </si>
  <si>
    <t>-1888200556</t>
  </si>
  <si>
    <t>223</t>
  </si>
  <si>
    <t>1501720842</t>
  </si>
  <si>
    <t>224</t>
  </si>
  <si>
    <t>318856114</t>
  </si>
  <si>
    <t>856012602</t>
  </si>
  <si>
    <t>1129643889</t>
  </si>
  <si>
    <t>-1627657021</t>
  </si>
  <si>
    <t>709815305</t>
  </si>
  <si>
    <t>-1136827339</t>
  </si>
  <si>
    <t>-139852247</t>
  </si>
  <si>
    <t>226</t>
  </si>
  <si>
    <t>641759298</t>
  </si>
  <si>
    <t>227</t>
  </si>
  <si>
    <t>45292765</t>
  </si>
  <si>
    <t>228</t>
  </si>
  <si>
    <t>-698609231</t>
  </si>
  <si>
    <t>230</t>
  </si>
  <si>
    <t>-1380793752</t>
  </si>
  <si>
    <t>231</t>
  </si>
  <si>
    <t>1604636430</t>
  </si>
  <si>
    <t>-1579913724</t>
  </si>
  <si>
    <t>1340063827</t>
  </si>
  <si>
    <t>232</t>
  </si>
  <si>
    <t>1659680038</t>
  </si>
  <si>
    <t>233</t>
  </si>
  <si>
    <t>-2095439442</t>
  </si>
  <si>
    <t>234</t>
  </si>
  <si>
    <t>-819448764</t>
  </si>
  <si>
    <t>1224029124</t>
  </si>
  <si>
    <t>235</t>
  </si>
  <si>
    <t>18761425</t>
  </si>
  <si>
    <t>236</t>
  </si>
  <si>
    <t>761802479</t>
  </si>
  <si>
    <t>237</t>
  </si>
  <si>
    <t>-27032749</t>
  </si>
  <si>
    <t>1759870376</t>
  </si>
  <si>
    <t>-2140905717</t>
  </si>
  <si>
    <t>-767907522</t>
  </si>
  <si>
    <t>-1122259487</t>
  </si>
  <si>
    <t>1455199008</t>
  </si>
  <si>
    <t>-495890161</t>
  </si>
  <si>
    <t>1860991385</t>
  </si>
  <si>
    <t>-768707378</t>
  </si>
  <si>
    <t>-1742285877</t>
  </si>
  <si>
    <t>238</t>
  </si>
  <si>
    <t>1255546018</t>
  </si>
  <si>
    <t>239</t>
  </si>
  <si>
    <t>-552869035</t>
  </si>
  <si>
    <t>240</t>
  </si>
  <si>
    <t>-1903410344</t>
  </si>
  <si>
    <t>241</t>
  </si>
  <si>
    <t>-54474403</t>
  </si>
  <si>
    <t>-1083220100</t>
  </si>
  <si>
    <t>-74093991</t>
  </si>
  <si>
    <t>-984381276</t>
  </si>
  <si>
    <t>369397211</t>
  </si>
  <si>
    <t>-357926128</t>
  </si>
  <si>
    <t>752008075</t>
  </si>
  <si>
    <t>1584087949</t>
  </si>
  <si>
    <t>956291824</t>
  </si>
  <si>
    <t>1155513767</t>
  </si>
  <si>
    <t>1259420269</t>
  </si>
  <si>
    <t>1493191609</t>
  </si>
  <si>
    <t>-1078207084</t>
  </si>
  <si>
    <t>336400764</t>
  </si>
  <si>
    <t>-637080036</t>
  </si>
  <si>
    <t>1368683785</t>
  </si>
  <si>
    <t>-1671979676</t>
  </si>
  <si>
    <t>-916681967</t>
  </si>
  <si>
    <t>-1692799813</t>
  </si>
  <si>
    <t>1396450167</t>
  </si>
  <si>
    <t>-237113467</t>
  </si>
  <si>
    <t>-944023571</t>
  </si>
  <si>
    <t>32373398</t>
  </si>
  <si>
    <t>-1708297290</t>
  </si>
  <si>
    <t>800688038</t>
  </si>
  <si>
    <t>1994130102</t>
  </si>
  <si>
    <t>601307040</t>
  </si>
  <si>
    <t>642403413</t>
  </si>
  <si>
    <t>750689955</t>
  </si>
  <si>
    <t>159823444</t>
  </si>
  <si>
    <t>-1941529592</t>
  </si>
  <si>
    <t>-1976495668</t>
  </si>
  <si>
    <t>447291123</t>
  </si>
  <si>
    <t>1645441597</t>
  </si>
  <si>
    <t>K4.2 - Nezpůsobilé položky</t>
  </si>
  <si>
    <t>210202013.R</t>
  </si>
  <si>
    <t>Montáž svítidla pro přisvětlení přechodu pro chodce</t>
  </si>
  <si>
    <t>-1352542282</t>
  </si>
  <si>
    <t>210202013-D1</t>
  </si>
  <si>
    <t>Demontáž svítidla pro přisvětlení přechodu pro chodce</t>
  </si>
  <si>
    <t>208067637</t>
  </si>
  <si>
    <t>707278800</t>
  </si>
  <si>
    <t>-1870097225</t>
  </si>
  <si>
    <t>210812011-D1</t>
  </si>
  <si>
    <t>Demontáž kabel Cu plný kulatý do 1 kV 3x1,5 až 6 mm2 uložený volně nebo v liště (CMSM)</t>
  </si>
  <si>
    <t>-1523870947</t>
  </si>
  <si>
    <t>-290782421</t>
  </si>
  <si>
    <t>1757629903</t>
  </si>
  <si>
    <t>220300454-D</t>
  </si>
  <si>
    <t>Demontáž forma pro kabely TCEKE, TCEKFY, TCEKY, TCEKEZE, TCEKEY do 7 P 1,0</t>
  </si>
  <si>
    <t>1718060114</t>
  </si>
  <si>
    <t>1788078806</t>
  </si>
  <si>
    <t>-1914677680</t>
  </si>
  <si>
    <t>1902189353</t>
  </si>
  <si>
    <t>69266030</t>
  </si>
  <si>
    <t>-1287556388</t>
  </si>
  <si>
    <t>K4.3 - Nezpůsobilé položky – výkopy pro rekonstrukci SSZ</t>
  </si>
  <si>
    <t>-401839243</t>
  </si>
  <si>
    <t>-692907798</t>
  </si>
  <si>
    <t>-1739182541</t>
  </si>
  <si>
    <t>-1980363588</t>
  </si>
  <si>
    <t>-775666396</t>
  </si>
  <si>
    <t>-646174757</t>
  </si>
  <si>
    <t>627704636</t>
  </si>
  <si>
    <t>988082846</t>
  </si>
  <si>
    <t>-809265690</t>
  </si>
  <si>
    <t>-1615811504</t>
  </si>
  <si>
    <t>932983004</t>
  </si>
  <si>
    <t>-1892053541</t>
  </si>
  <si>
    <t>750776788</t>
  </si>
  <si>
    <t>-1882486017</t>
  </si>
  <si>
    <t>-1118513036</t>
  </si>
  <si>
    <t>-1113293724</t>
  </si>
  <si>
    <t>-546594763</t>
  </si>
  <si>
    <t>765725538</t>
  </si>
  <si>
    <t>-351754903</t>
  </si>
  <si>
    <t>1543569525</t>
  </si>
  <si>
    <t>-457940624</t>
  </si>
  <si>
    <t>-1190283693</t>
  </si>
  <si>
    <t>-1955454895</t>
  </si>
  <si>
    <t>-342718341</t>
  </si>
  <si>
    <t>873908182</t>
  </si>
  <si>
    <t>-1109405008</t>
  </si>
  <si>
    <t>-1524401419</t>
  </si>
  <si>
    <t>1625381030</t>
  </si>
  <si>
    <t>1003253558</t>
  </si>
  <si>
    <t>-633538102</t>
  </si>
  <si>
    <t>429173536</t>
  </si>
  <si>
    <t>P1-P2 - SO 04 SSZ P1, P2 Přechody náměstí Republiky</t>
  </si>
  <si>
    <t>P1-P2.1 - Způsobilé položky</t>
  </si>
  <si>
    <t>1455091652</t>
  </si>
  <si>
    <t>-1410691625</t>
  </si>
  <si>
    <t>-555177037</t>
  </si>
  <si>
    <t>-1843231232</t>
  </si>
  <si>
    <t>-763564308</t>
  </si>
  <si>
    <t>-674721569</t>
  </si>
  <si>
    <t>-1477629252</t>
  </si>
  <si>
    <t>1676747745</t>
  </si>
  <si>
    <t>-2116823060</t>
  </si>
  <si>
    <t>-87233477</t>
  </si>
  <si>
    <t>-450706030</t>
  </si>
  <si>
    <t>673285590</t>
  </si>
  <si>
    <t>1259584864</t>
  </si>
  <si>
    <t>-218752728</t>
  </si>
  <si>
    <t>-1050881318</t>
  </si>
  <si>
    <t>-2118131237</t>
  </si>
  <si>
    <t>-607597420</t>
  </si>
  <si>
    <t>-1254064305</t>
  </si>
  <si>
    <t>-315996664</t>
  </si>
  <si>
    <t>-1150490475</t>
  </si>
  <si>
    <t>-1423765103</t>
  </si>
  <si>
    <t>-319807346</t>
  </si>
  <si>
    <t>2081509334</t>
  </si>
  <si>
    <t>-1591924427</t>
  </si>
  <si>
    <t>1067295500</t>
  </si>
  <si>
    <t>-268129227</t>
  </si>
  <si>
    <t>742568939</t>
  </si>
  <si>
    <t>1730065143</t>
  </si>
  <si>
    <t>1714519430</t>
  </si>
  <si>
    <t>630824432</t>
  </si>
  <si>
    <t>1201630082</t>
  </si>
  <si>
    <t>602588077</t>
  </si>
  <si>
    <t>1847072924</t>
  </si>
  <si>
    <t>437686882</t>
  </si>
  <si>
    <t>1493023377</t>
  </si>
  <si>
    <t>50</t>
  </si>
  <si>
    <t>255741157</t>
  </si>
  <si>
    <t>51</t>
  </si>
  <si>
    <t>1737138697</t>
  </si>
  <si>
    <t>2132151604</t>
  </si>
  <si>
    <t>1917935119</t>
  </si>
  <si>
    <t>859606758</t>
  </si>
  <si>
    <t>-1098738197</t>
  </si>
  <si>
    <t>2109180135</t>
  </si>
  <si>
    <t>-983783342</t>
  </si>
  <si>
    <t>-744357413</t>
  </si>
  <si>
    <t>831699684</t>
  </si>
  <si>
    <t>-871182870</t>
  </si>
  <si>
    <t>876035124</t>
  </si>
  <si>
    <t>-1835380772</t>
  </si>
  <si>
    <t>210812122</t>
  </si>
  <si>
    <t>Montáž kabel Cu plný kulatý do 1 kV 37x2,5mm2 uložený volně nebo v liště (CYKY)</t>
  </si>
  <si>
    <t>1731759347</t>
  </si>
  <si>
    <t>34111169.R</t>
  </si>
  <si>
    <t>kabel silový s Cu jádrem 1 kV 37x2,5mm2</t>
  </si>
  <si>
    <t>-369881865</t>
  </si>
  <si>
    <t>746749410</t>
  </si>
  <si>
    <t>-623341255</t>
  </si>
  <si>
    <t>503795982</t>
  </si>
  <si>
    <t>1688161633</t>
  </si>
  <si>
    <t>-224124601</t>
  </si>
  <si>
    <t>2117637713</t>
  </si>
  <si>
    <t>90015199</t>
  </si>
  <si>
    <t>-918608747</t>
  </si>
  <si>
    <t>458319906</t>
  </si>
  <si>
    <t>-398623310</t>
  </si>
  <si>
    <t>128294544</t>
  </si>
  <si>
    <t>-407450651</t>
  </si>
  <si>
    <t>-507637366</t>
  </si>
  <si>
    <t>1026093109</t>
  </si>
  <si>
    <t>1335708999</t>
  </si>
  <si>
    <t>857012238</t>
  </si>
  <si>
    <t>1174220656</t>
  </si>
  <si>
    <t>-1757391533</t>
  </si>
  <si>
    <t>-1526286621</t>
  </si>
  <si>
    <t>709142640</t>
  </si>
  <si>
    <t>-340513920</t>
  </si>
  <si>
    <t>-1419571980</t>
  </si>
  <si>
    <t>-738624588</t>
  </si>
  <si>
    <t>-576910807</t>
  </si>
  <si>
    <t>386324180</t>
  </si>
  <si>
    <t>-1624512901</t>
  </si>
  <si>
    <t>101983721</t>
  </si>
  <si>
    <t>188883997</t>
  </si>
  <si>
    <t>-405133241</t>
  </si>
  <si>
    <t>-303414101</t>
  </si>
  <si>
    <t>633336590</t>
  </si>
  <si>
    <t>-142580765</t>
  </si>
  <si>
    <t>-828402136</t>
  </si>
  <si>
    <t>184965325</t>
  </si>
  <si>
    <t>-1833362309</t>
  </si>
  <si>
    <t>1710379080</t>
  </si>
  <si>
    <t>-1547393144</t>
  </si>
  <si>
    <t>1780369603</t>
  </si>
  <si>
    <t>1048691722</t>
  </si>
  <si>
    <t>231028467</t>
  </si>
  <si>
    <t>1813326752</t>
  </si>
  <si>
    <t>-725212359</t>
  </si>
  <si>
    <t>-968657258</t>
  </si>
  <si>
    <t>-2126023560</t>
  </si>
  <si>
    <t>-101545232</t>
  </si>
  <si>
    <t>1693397226</t>
  </si>
  <si>
    <t>-987803177</t>
  </si>
  <si>
    <t>387963034</t>
  </si>
  <si>
    <t>1876176788</t>
  </si>
  <si>
    <t>197578636</t>
  </si>
  <si>
    <t>-2068517048</t>
  </si>
  <si>
    <t>-1521759239</t>
  </si>
  <si>
    <t>593581584</t>
  </si>
  <si>
    <t>-1377513668</t>
  </si>
  <si>
    <t>-108052785</t>
  </si>
  <si>
    <t>1041689254</t>
  </si>
  <si>
    <t>-1676827301</t>
  </si>
  <si>
    <t>-1639229850</t>
  </si>
  <si>
    <t>-583101857</t>
  </si>
  <si>
    <t>-1659498614</t>
  </si>
  <si>
    <t>-1905996551</t>
  </si>
  <si>
    <t>171642410</t>
  </si>
  <si>
    <t>-417449567</t>
  </si>
  <si>
    <t>509067627</t>
  </si>
  <si>
    <t>-1186223095</t>
  </si>
  <si>
    <t>-1556649234</t>
  </si>
  <si>
    <t>-1854304737</t>
  </si>
  <si>
    <t>-99682516</t>
  </si>
  <si>
    <t>-441755828</t>
  </si>
  <si>
    <t>-249339529</t>
  </si>
  <si>
    <t>1359453103</t>
  </si>
  <si>
    <t>603234611</t>
  </si>
  <si>
    <t>-1397537115</t>
  </si>
  <si>
    <t>285176090</t>
  </si>
  <si>
    <t>-22609540</t>
  </si>
  <si>
    <t>-222903000</t>
  </si>
  <si>
    <t>1192108390</t>
  </si>
  <si>
    <t>-54612451</t>
  </si>
  <si>
    <t>-1514624783</t>
  </si>
  <si>
    <t>809599699</t>
  </si>
  <si>
    <t>-912426182</t>
  </si>
  <si>
    <t>-82560752</t>
  </si>
  <si>
    <t>-1898815549</t>
  </si>
  <si>
    <t>1985008543</t>
  </si>
  <si>
    <t>1235432597</t>
  </si>
  <si>
    <t>287386734</t>
  </si>
  <si>
    <t>890351593</t>
  </si>
  <si>
    <t>2060754016</t>
  </si>
  <si>
    <t>-1040818207</t>
  </si>
  <si>
    <t>1381885946</t>
  </si>
  <si>
    <t>-817693673</t>
  </si>
  <si>
    <t>P1-P2.2 - Nezpůsobilé položky - přisvětlení přechodu pro chodce</t>
  </si>
  <si>
    <t>-1330037628</t>
  </si>
  <si>
    <t>685515695</t>
  </si>
  <si>
    <t>-884324401</t>
  </si>
  <si>
    <t>1557925673</t>
  </si>
  <si>
    <t>-835873269</t>
  </si>
  <si>
    <t>141309757</t>
  </si>
  <si>
    <t>1823584476</t>
  </si>
  <si>
    <t>-1369800993</t>
  </si>
  <si>
    <t>-500535025</t>
  </si>
  <si>
    <t>1363170706</t>
  </si>
  <si>
    <t>-1688054341</t>
  </si>
  <si>
    <t>-1169213071</t>
  </si>
  <si>
    <t>-896901954</t>
  </si>
  <si>
    <t>P1-P2.3 - Nezpůsobilé položky - výkopy pro rekonstrukci SSZ</t>
  </si>
  <si>
    <t>1722790359</t>
  </si>
  <si>
    <t>-1564486282</t>
  </si>
  <si>
    <t>999300942</t>
  </si>
  <si>
    <t>-1256496538</t>
  </si>
  <si>
    <t>720497693</t>
  </si>
  <si>
    <t>-812589462</t>
  </si>
  <si>
    <t>271679532</t>
  </si>
  <si>
    <t>-283398537</t>
  </si>
  <si>
    <t>383231171</t>
  </si>
  <si>
    <t>-6664198</t>
  </si>
  <si>
    <t>1764155705</t>
  </si>
  <si>
    <t>-738302816</t>
  </si>
  <si>
    <t>763509931</t>
  </si>
  <si>
    <t>1281041248</t>
  </si>
  <si>
    <t>720807694</t>
  </si>
  <si>
    <t>-1033132707</t>
  </si>
  <si>
    <t>451595161</t>
  </si>
  <si>
    <t>-666049983</t>
  </si>
  <si>
    <t>1834939326</t>
  </si>
  <si>
    <t>-777478377</t>
  </si>
  <si>
    <t>1305648302</t>
  </si>
  <si>
    <t>-1848010136</t>
  </si>
  <si>
    <t>-1192758172</t>
  </si>
  <si>
    <t>39</t>
  </si>
  <si>
    <t>1206337849</t>
  </si>
  <si>
    <t>498104277</t>
  </si>
  <si>
    <t>-450729803</t>
  </si>
  <si>
    <t>489307032</t>
  </si>
  <si>
    <t>1234712873</t>
  </si>
  <si>
    <t>419266084</t>
  </si>
  <si>
    <t>626725282</t>
  </si>
  <si>
    <t>559905834</t>
  </si>
  <si>
    <t>1130518930</t>
  </si>
  <si>
    <t>106194844</t>
  </si>
  <si>
    <t>-933073900</t>
  </si>
  <si>
    <t>P1-P2.4 - Nezpůsobilé položky - stavební úpravy</t>
  </si>
  <si>
    <t>460030037</t>
  </si>
  <si>
    <t>Rozebrání dlažeb ručně z kostek mozaikových do písku spáry nezalité</t>
  </si>
  <si>
    <t>1089148797</t>
  </si>
  <si>
    <t>-631599503</t>
  </si>
  <si>
    <t>127068795</t>
  </si>
  <si>
    <t>2130322754</t>
  </si>
  <si>
    <t>875084120</t>
  </si>
  <si>
    <t>1703521895</t>
  </si>
  <si>
    <t>1403423661</t>
  </si>
  <si>
    <t>460650153</t>
  </si>
  <si>
    <t>Kladení dlažby z kostek kamenných do mozaiky do lože z kameniva těženého</t>
  </si>
  <si>
    <t>2061303123</t>
  </si>
  <si>
    <t>460650161</t>
  </si>
  <si>
    <t>Kladení dlažby z dlaždic betonových 4hranných do lože z kameniva těženého</t>
  </si>
  <si>
    <t>-899634754</t>
  </si>
  <si>
    <t>59245006.R</t>
  </si>
  <si>
    <t>hladká dlažba pro lemovácí pás pro nevidomé šířky 25 cm</t>
  </si>
  <si>
    <t>1295278175</t>
  </si>
  <si>
    <t>-61253475</t>
  </si>
  <si>
    <t>-2098657797</t>
  </si>
  <si>
    <t>460650173</t>
  </si>
  <si>
    <t>Očištění kostek kamenných mozaikových z rozebraných dlažeb</t>
  </si>
  <si>
    <t>-1575014961</t>
  </si>
  <si>
    <t>P3 - SO 05 SSZ P3 Přechod Bezručova</t>
  </si>
  <si>
    <t>P3.1 - Způsobilé položky</t>
  </si>
  <si>
    <t>-641226520</t>
  </si>
  <si>
    <t>-1378611752</t>
  </si>
  <si>
    <t>-1426366628</t>
  </si>
  <si>
    <t>-681771658</t>
  </si>
  <si>
    <t>-520878555</t>
  </si>
  <si>
    <t>1937750059</t>
  </si>
  <si>
    <t>1413240076</t>
  </si>
  <si>
    <t>-881152201</t>
  </si>
  <si>
    <t>948171216</t>
  </si>
  <si>
    <t>-763784044</t>
  </si>
  <si>
    <t>2000459347</t>
  </si>
  <si>
    <t>-937823831</t>
  </si>
  <si>
    <t>-1349088869</t>
  </si>
  <si>
    <t>327763834</t>
  </si>
  <si>
    <t>-1234591776</t>
  </si>
  <si>
    <t>8819884</t>
  </si>
  <si>
    <t>1686734319</t>
  </si>
  <si>
    <t>651990689</t>
  </si>
  <si>
    <t>2044546521</t>
  </si>
  <si>
    <t>72872302</t>
  </si>
  <si>
    <t>1483410864</t>
  </si>
  <si>
    <t>134941253</t>
  </si>
  <si>
    <t>-214929178</t>
  </si>
  <si>
    <t>-1550632616</t>
  </si>
  <si>
    <t>169778214</t>
  </si>
  <si>
    <t>-1352640312</t>
  </si>
  <si>
    <t>-2132897016</t>
  </si>
  <si>
    <t>1949048925</t>
  </si>
  <si>
    <t>1242803952</t>
  </si>
  <si>
    <t>21524441</t>
  </si>
  <si>
    <t>-842509407</t>
  </si>
  <si>
    <t>-28590558</t>
  </si>
  <si>
    <t>209214696</t>
  </si>
  <si>
    <t>1498456373</t>
  </si>
  <si>
    <t>545729549</t>
  </si>
  <si>
    <t>988768784</t>
  </si>
  <si>
    <t>-2053527402</t>
  </si>
  <si>
    <t>66202249</t>
  </si>
  <si>
    <t>-1720211659</t>
  </si>
  <si>
    <t>-1086044952</t>
  </si>
  <si>
    <t>902342258</t>
  </si>
  <si>
    <t>-832906889</t>
  </si>
  <si>
    <t>330551800</t>
  </si>
  <si>
    <t>-1844698178</t>
  </si>
  <si>
    <t>-132306507</t>
  </si>
  <si>
    <t>-1089741381</t>
  </si>
  <si>
    <t>-1812419605</t>
  </si>
  <si>
    <t>-2092815268</t>
  </si>
  <si>
    <t>-1185315596</t>
  </si>
  <si>
    <t>1685124727</t>
  </si>
  <si>
    <t>321251466</t>
  </si>
  <si>
    <t>-974303495</t>
  </si>
  <si>
    <t>-725553879</t>
  </si>
  <si>
    <t>-342100829</t>
  </si>
  <si>
    <t>780521320</t>
  </si>
  <si>
    <t>-664001712</t>
  </si>
  <si>
    <t>33289378</t>
  </si>
  <si>
    <t>1930273643</t>
  </si>
  <si>
    <t>936804038</t>
  </si>
  <si>
    <t>1208372749</t>
  </si>
  <si>
    <t>1822317439</t>
  </si>
  <si>
    <t>-1525832959</t>
  </si>
  <si>
    <t>-780446501</t>
  </si>
  <si>
    <t>1978914506</t>
  </si>
  <si>
    <t>-518799123</t>
  </si>
  <si>
    <t>-47032701</t>
  </si>
  <si>
    <t>-315512699</t>
  </si>
  <si>
    <t>R078</t>
  </si>
  <si>
    <t>Stožár výložníkový s výložníkem délky 3,5m</t>
  </si>
  <si>
    <t>171430292</t>
  </si>
  <si>
    <t>-1535687158</t>
  </si>
  <si>
    <t>-554368826</t>
  </si>
  <si>
    <t>-1270282705</t>
  </si>
  <si>
    <t>1578299273</t>
  </si>
  <si>
    <t>712289712</t>
  </si>
  <si>
    <t>-1229306387</t>
  </si>
  <si>
    <t>608836283</t>
  </si>
  <si>
    <t>-1274138587</t>
  </si>
  <si>
    <t>-280536435</t>
  </si>
  <si>
    <t>-384309878</t>
  </si>
  <si>
    <t>-365885783</t>
  </si>
  <si>
    <t>-125239886</t>
  </si>
  <si>
    <t>-769538525</t>
  </si>
  <si>
    <t>-1469445103</t>
  </si>
  <si>
    <t>1611922814</t>
  </si>
  <si>
    <t>-419895548</t>
  </si>
  <si>
    <t>-222929196</t>
  </si>
  <si>
    <t>491140080</t>
  </si>
  <si>
    <t>2143620276</t>
  </si>
  <si>
    <t>112078957</t>
  </si>
  <si>
    <t>1247006770</t>
  </si>
  <si>
    <t>1111978713</t>
  </si>
  <si>
    <t>1203954545</t>
  </si>
  <si>
    <t>1716563497</t>
  </si>
  <si>
    <t>2116037251</t>
  </si>
  <si>
    <t>220960156.R</t>
  </si>
  <si>
    <t>Montáž radarové hlavy a vychodnocovací jednotky na výložník</t>
  </si>
  <si>
    <t>399783023</t>
  </si>
  <si>
    <t>R077</t>
  </si>
  <si>
    <t>radarová hlava pro měření rychlostí vozidel vč. vyhodnocovací jednotky a mont. Materiálu</t>
  </si>
  <si>
    <t>522478974</t>
  </si>
  <si>
    <t>220960156-DR</t>
  </si>
  <si>
    <t>Demontáž radarové hlavy a vychodnocovací jednotky z výložníku</t>
  </si>
  <si>
    <t>93945668</t>
  </si>
  <si>
    <t>348540029</t>
  </si>
  <si>
    <t>-1443887352</t>
  </si>
  <si>
    <t>-2071933407</t>
  </si>
  <si>
    <t>2119102285</t>
  </si>
  <si>
    <t>779503376</t>
  </si>
  <si>
    <t>-1695433586</t>
  </si>
  <si>
    <t>-677519010</t>
  </si>
  <si>
    <t>1352168499</t>
  </si>
  <si>
    <t>-381164942</t>
  </si>
  <si>
    <t>735369584</t>
  </si>
  <si>
    <t>1177589135</t>
  </si>
  <si>
    <t>476284774</t>
  </si>
  <si>
    <t>-2115370654</t>
  </si>
  <si>
    <t>800066361</t>
  </si>
  <si>
    <t>-266624249</t>
  </si>
  <si>
    <t>404868699</t>
  </si>
  <si>
    <t>-1926063969</t>
  </si>
  <si>
    <t>-1090893241</t>
  </si>
  <si>
    <t>1023489226</t>
  </si>
  <si>
    <t>-1514013964</t>
  </si>
  <si>
    <t>248943268</t>
  </si>
  <si>
    <t>-747953629</t>
  </si>
  <si>
    <t>-575065373</t>
  </si>
  <si>
    <t>-344934191</t>
  </si>
  <si>
    <t>-9255963</t>
  </si>
  <si>
    <t>201553261</t>
  </si>
  <si>
    <t>-884261424</t>
  </si>
  <si>
    <t>2109929399</t>
  </si>
  <si>
    <t>-1979289504</t>
  </si>
  <si>
    <t>8043603</t>
  </si>
  <si>
    <t>287478574</t>
  </si>
  <si>
    <t>1950313457</t>
  </si>
  <si>
    <t>P3.2 - Nezpůsobilé položky - výkopy pro rekonstrukci SSZ</t>
  </si>
  <si>
    <t>-1138946377</t>
  </si>
  <si>
    <t>1852949272</t>
  </si>
  <si>
    <t>1260312541</t>
  </si>
  <si>
    <t>1848768547</t>
  </si>
  <si>
    <t>1689628974</t>
  </si>
  <si>
    <t>1202896954</t>
  </si>
  <si>
    <t>1022905345</t>
  </si>
  <si>
    <t>1556020621</t>
  </si>
  <si>
    <t>1962615232</t>
  </si>
  <si>
    <t>158128444</t>
  </si>
  <si>
    <t>-461431911</t>
  </si>
  <si>
    <t>2001672109</t>
  </si>
  <si>
    <t>-1317326058</t>
  </si>
  <si>
    <t>204272085</t>
  </si>
  <si>
    <t>1518415218</t>
  </si>
  <si>
    <t>-757723352</t>
  </si>
  <si>
    <t>-1155268759</t>
  </si>
  <si>
    <t>-302924506</t>
  </si>
  <si>
    <t>-808988163</t>
  </si>
  <si>
    <t>-195130767</t>
  </si>
  <si>
    <t>-270494849</t>
  </si>
  <si>
    <t>792694017</t>
  </si>
  <si>
    <t>1894819507</t>
  </si>
  <si>
    <t>-1997390687</t>
  </si>
  <si>
    <t>119472127</t>
  </si>
  <si>
    <t>-450906202</t>
  </si>
  <si>
    <t>-480648612</t>
  </si>
  <si>
    <t>-553763898</t>
  </si>
  <si>
    <t>995696307</t>
  </si>
  <si>
    <t>1174481532</t>
  </si>
  <si>
    <t>-1835376413</t>
  </si>
  <si>
    <t>PB - SO 06 Preference BUS MHD</t>
  </si>
  <si>
    <t>PB.1 - Způsobilé položky</t>
  </si>
  <si>
    <t>04 - DODÁVKY</t>
  </si>
  <si>
    <t xml:space="preserve">    01 - VOZIDLO</t>
  </si>
  <si>
    <t xml:space="preserve">    02 - MONITOROVACÍ A DIAGNOSTICKÉ ZAŘÍZENÍ</t>
  </si>
  <si>
    <t xml:space="preserve">    03 - SOFTWARE</t>
  </si>
  <si>
    <t xml:space="preserve">    VRN9 - Ostatní náklady</t>
  </si>
  <si>
    <t>04</t>
  </si>
  <si>
    <t>DODÁVKY</t>
  </si>
  <si>
    <t>P-10</t>
  </si>
  <si>
    <t>Montáž zařízení preference do BUS</t>
  </si>
  <si>
    <t>-1967725955</t>
  </si>
  <si>
    <t>P-11</t>
  </si>
  <si>
    <t>Montáž zařízení preference do GARÁŽE</t>
  </si>
  <si>
    <t>1361165577</t>
  </si>
  <si>
    <t>01</t>
  </si>
  <si>
    <t>VOZIDLO</t>
  </si>
  <si>
    <t>M001</t>
  </si>
  <si>
    <t>Řídící jednotka preference+radio</t>
  </si>
  <si>
    <t>-133808419</t>
  </si>
  <si>
    <t>M002</t>
  </si>
  <si>
    <t>doplnění HW BUS (anténa, kabely ….)</t>
  </si>
  <si>
    <t>1072564615</t>
  </si>
  <si>
    <t>02</t>
  </si>
  <si>
    <t>MONITOROVACÍ A DIAGNOSTICKÉ ZAŘÍZENÍ</t>
  </si>
  <si>
    <t>M003</t>
  </si>
  <si>
    <t>Diagnostika</t>
  </si>
  <si>
    <t>-1089890147</t>
  </si>
  <si>
    <t>M004</t>
  </si>
  <si>
    <t>Monitorování</t>
  </si>
  <si>
    <t>-1160921504</t>
  </si>
  <si>
    <t>03</t>
  </si>
  <si>
    <t>SOFTWARE</t>
  </si>
  <si>
    <t>M005</t>
  </si>
  <si>
    <t xml:space="preserve">"Software SSZ  (SW pro řízení křižovatek SSZ)"</t>
  </si>
  <si>
    <t>1848179110</t>
  </si>
  <si>
    <t>M006</t>
  </si>
  <si>
    <t>Dálková správa SSZ (SW a HW zajištění plnohodnotné dálkové správy SSZ)</t>
  </si>
  <si>
    <t>541535755</t>
  </si>
  <si>
    <t>M007</t>
  </si>
  <si>
    <t>Úprava SW vozidlo</t>
  </si>
  <si>
    <t>1020571348</t>
  </si>
  <si>
    <t>M008</t>
  </si>
  <si>
    <t>SW pro monitorovací zařízení preference BUS včetně oživení</t>
  </si>
  <si>
    <t>-1490299212</t>
  </si>
  <si>
    <t>013244000.R</t>
  </si>
  <si>
    <t>Dokumentace výrobní</t>
  </si>
  <si>
    <t>1215508674</t>
  </si>
  <si>
    <t>-235817614</t>
  </si>
  <si>
    <t>VRN9</t>
  </si>
  <si>
    <t>Ostatní náklady</t>
  </si>
  <si>
    <t>092103001.R</t>
  </si>
  <si>
    <t>Komplexní vyzkoušení se všemi dokončenými objekty (nejméně 7 dnů)</t>
  </si>
  <si>
    <t>1709567196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</si>
</sst>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right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1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ht="36.96" customHeight="1">
      <c r="AR2" s="13" t="s">
        <v>5</v>
      </c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7"/>
      <c r="D4" s="18" t="s">
        <v>9</v>
      </c>
      <c r="AR4" s="17"/>
      <c r="AS4" s="19" t="s">
        <v>10</v>
      </c>
      <c r="BS4" s="14" t="s">
        <v>11</v>
      </c>
    </row>
    <row r="5" ht="12" customHeight="1">
      <c r="B5" s="17"/>
      <c r="D5" s="20" t="s">
        <v>12</v>
      </c>
      <c r="K5" s="14" t="s">
        <v>13</v>
      </c>
      <c r="AR5" s="17"/>
      <c r="BS5" s="14" t="s">
        <v>6</v>
      </c>
    </row>
    <row r="6" ht="36.96" customHeight="1">
      <c r="B6" s="17"/>
      <c r="D6" s="21" t="s">
        <v>14</v>
      </c>
      <c r="K6" s="22" t="s">
        <v>15</v>
      </c>
      <c r="AR6" s="17"/>
      <c r="BS6" s="14" t="s">
        <v>6</v>
      </c>
    </row>
    <row r="7" ht="12" customHeight="1">
      <c r="B7" s="17"/>
      <c r="D7" s="23" t="s">
        <v>16</v>
      </c>
      <c r="K7" s="14" t="s">
        <v>1</v>
      </c>
      <c r="AK7" s="23" t="s">
        <v>17</v>
      </c>
      <c r="AN7" s="14" t="s">
        <v>1</v>
      </c>
      <c r="AR7" s="17"/>
      <c r="BS7" s="14" t="s">
        <v>6</v>
      </c>
    </row>
    <row r="8" ht="12" customHeight="1">
      <c r="B8" s="17"/>
      <c r="D8" s="23" t="s">
        <v>18</v>
      </c>
      <c r="K8" s="14" t="s">
        <v>19</v>
      </c>
      <c r="AK8" s="23" t="s">
        <v>20</v>
      </c>
      <c r="AN8" s="14" t="s">
        <v>21</v>
      </c>
      <c r="AR8" s="17"/>
      <c r="BS8" s="14" t="s">
        <v>6</v>
      </c>
    </row>
    <row r="9" ht="14.4" customHeight="1">
      <c r="B9" s="17"/>
      <c r="AR9" s="17"/>
      <c r="BS9" s="14" t="s">
        <v>6</v>
      </c>
    </row>
    <row r="10" ht="12" customHeight="1">
      <c r="B10" s="17"/>
      <c r="D10" s="23" t="s">
        <v>22</v>
      </c>
      <c r="AK10" s="23" t="s">
        <v>23</v>
      </c>
      <c r="AN10" s="14" t="s">
        <v>1</v>
      </c>
      <c r="AR10" s="17"/>
      <c r="BS10" s="14" t="s">
        <v>6</v>
      </c>
    </row>
    <row r="11" ht="18.48" customHeight="1">
      <c r="B11" s="17"/>
      <c r="E11" s="14" t="s">
        <v>19</v>
      </c>
      <c r="AK11" s="23" t="s">
        <v>24</v>
      </c>
      <c r="AN11" s="14" t="s">
        <v>1</v>
      </c>
      <c r="AR11" s="17"/>
      <c r="BS11" s="14" t="s">
        <v>6</v>
      </c>
    </row>
    <row r="12" ht="6.96" customHeight="1">
      <c r="B12" s="17"/>
      <c r="AR12" s="17"/>
      <c r="BS12" s="14" t="s">
        <v>6</v>
      </c>
    </row>
    <row r="13" ht="12" customHeight="1">
      <c r="B13" s="17"/>
      <c r="D13" s="23" t="s">
        <v>25</v>
      </c>
      <c r="AK13" s="23" t="s">
        <v>23</v>
      </c>
      <c r="AN13" s="14" t="s">
        <v>1</v>
      </c>
      <c r="AR13" s="17"/>
      <c r="BS13" s="14" t="s">
        <v>6</v>
      </c>
    </row>
    <row r="14">
      <c r="B14" s="17"/>
      <c r="E14" s="14" t="s">
        <v>19</v>
      </c>
      <c r="AK14" s="23" t="s">
        <v>24</v>
      </c>
      <c r="AN14" s="14" t="s">
        <v>1</v>
      </c>
      <c r="AR14" s="17"/>
      <c r="BS14" s="14" t="s">
        <v>6</v>
      </c>
    </row>
    <row r="15" ht="6.96" customHeight="1">
      <c r="B15" s="17"/>
      <c r="AR15" s="17"/>
      <c r="BS15" s="14" t="s">
        <v>3</v>
      </c>
    </row>
    <row r="16" ht="12" customHeight="1">
      <c r="B16" s="17"/>
      <c r="D16" s="23" t="s">
        <v>26</v>
      </c>
      <c r="AK16" s="23" t="s">
        <v>23</v>
      </c>
      <c r="AN16" s="14" t="s">
        <v>1</v>
      </c>
      <c r="AR16" s="17"/>
      <c r="BS16" s="14" t="s">
        <v>3</v>
      </c>
    </row>
    <row r="17" ht="18.48" customHeight="1">
      <c r="B17" s="17"/>
      <c r="E17" s="14" t="s">
        <v>27</v>
      </c>
      <c r="AK17" s="23" t="s">
        <v>24</v>
      </c>
      <c r="AN17" s="14" t="s">
        <v>1</v>
      </c>
      <c r="AR17" s="17"/>
      <c r="BS17" s="14" t="s">
        <v>28</v>
      </c>
    </row>
    <row r="18" ht="6.96" customHeight="1">
      <c r="B18" s="17"/>
      <c r="AR18" s="17"/>
      <c r="BS18" s="14" t="s">
        <v>6</v>
      </c>
    </row>
    <row r="19" ht="12" customHeight="1">
      <c r="B19" s="17"/>
      <c r="D19" s="23" t="s">
        <v>29</v>
      </c>
      <c r="AK19" s="23" t="s">
        <v>23</v>
      </c>
      <c r="AN19" s="14" t="s">
        <v>30</v>
      </c>
      <c r="AR19" s="17"/>
      <c r="BS19" s="14" t="s">
        <v>6</v>
      </c>
    </row>
    <row r="20" ht="18.48" customHeight="1">
      <c r="B20" s="17"/>
      <c r="E20" s="14" t="s">
        <v>31</v>
      </c>
      <c r="AK20" s="23" t="s">
        <v>24</v>
      </c>
      <c r="AN20" s="14" t="s">
        <v>32</v>
      </c>
      <c r="AR20" s="17"/>
      <c r="BS20" s="14" t="s">
        <v>28</v>
      </c>
    </row>
    <row r="21" ht="6.96" customHeight="1">
      <c r="B21" s="17"/>
      <c r="AR21" s="17"/>
    </row>
    <row r="22" ht="12" customHeight="1">
      <c r="B22" s="17"/>
      <c r="D22" s="23" t="s">
        <v>33</v>
      </c>
      <c r="AR22" s="17"/>
    </row>
    <row r="23" ht="16.5" customHeight="1">
      <c r="B23" s="17"/>
      <c r="E23" s="24" t="s">
        <v>1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R23" s="17"/>
    </row>
    <row r="24" ht="6.96" customHeight="1">
      <c r="B24" s="17"/>
      <c r="AR24" s="17"/>
    </row>
    <row r="25" ht="6.96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="1" customFormat="1" ht="25.92" customHeight="1">
      <c r="B26" s="26"/>
      <c r="D26" s="27" t="s">
        <v>34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9">
        <f>ROUND(AG54,2)</f>
        <v>0</v>
      </c>
      <c r="AL26" s="28"/>
      <c r="AM26" s="28"/>
      <c r="AN26" s="28"/>
      <c r="AO26" s="28"/>
      <c r="AR26" s="26"/>
    </row>
    <row r="27" s="1" customFormat="1" ht="6.96" customHeight="1">
      <c r="B27" s="26"/>
      <c r="AR27" s="26"/>
    </row>
    <row r="28" s="1" customFormat="1">
      <c r="B28" s="26"/>
      <c r="L28" s="30" t="s">
        <v>35</v>
      </c>
      <c r="M28" s="30"/>
      <c r="N28" s="30"/>
      <c r="O28" s="30"/>
      <c r="P28" s="30"/>
      <c r="W28" s="30" t="s">
        <v>36</v>
      </c>
      <c r="X28" s="30"/>
      <c r="Y28" s="30"/>
      <c r="Z28" s="30"/>
      <c r="AA28" s="30"/>
      <c r="AB28" s="30"/>
      <c r="AC28" s="30"/>
      <c r="AD28" s="30"/>
      <c r="AE28" s="30"/>
      <c r="AK28" s="30" t="s">
        <v>37</v>
      </c>
      <c r="AL28" s="30"/>
      <c r="AM28" s="30"/>
      <c r="AN28" s="30"/>
      <c r="AO28" s="30"/>
      <c r="AR28" s="26"/>
    </row>
    <row r="29" s="2" customFormat="1" ht="14.4" customHeight="1">
      <c r="B29" s="31"/>
      <c r="D29" s="23" t="s">
        <v>38</v>
      </c>
      <c r="F29" s="23" t="s">
        <v>39</v>
      </c>
      <c r="L29" s="32">
        <v>0.20999999999999999</v>
      </c>
      <c r="M29" s="2"/>
      <c r="N29" s="2"/>
      <c r="O29" s="2"/>
      <c r="P29" s="2"/>
      <c r="W29" s="33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33">
        <f>ROUND(AV54, 2)</f>
        <v>0</v>
      </c>
      <c r="AL29" s="2"/>
      <c r="AM29" s="2"/>
      <c r="AN29" s="2"/>
      <c r="AO29" s="2"/>
      <c r="AR29" s="31"/>
    </row>
    <row r="30" s="2" customFormat="1" ht="14.4" customHeight="1">
      <c r="B30" s="31"/>
      <c r="F30" s="23" t="s">
        <v>40</v>
      </c>
      <c r="L30" s="32">
        <v>0.14999999999999999</v>
      </c>
      <c r="M30" s="2"/>
      <c r="N30" s="2"/>
      <c r="O30" s="2"/>
      <c r="P30" s="2"/>
      <c r="W30" s="33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33">
        <f>ROUND(AW54, 2)</f>
        <v>0</v>
      </c>
      <c r="AL30" s="2"/>
      <c r="AM30" s="2"/>
      <c r="AN30" s="2"/>
      <c r="AO30" s="2"/>
      <c r="AR30" s="31"/>
    </row>
    <row r="31" hidden="1" s="2" customFormat="1" ht="14.4" customHeight="1">
      <c r="B31" s="31"/>
      <c r="F31" s="23" t="s">
        <v>41</v>
      </c>
      <c r="L31" s="32">
        <v>0.20999999999999999</v>
      </c>
      <c r="M31" s="2"/>
      <c r="N31" s="2"/>
      <c r="O31" s="2"/>
      <c r="P31" s="2"/>
      <c r="W31" s="33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33">
        <v>0</v>
      </c>
      <c r="AL31" s="2"/>
      <c r="AM31" s="2"/>
      <c r="AN31" s="2"/>
      <c r="AO31" s="2"/>
      <c r="AR31" s="31"/>
    </row>
    <row r="32" hidden="1" s="2" customFormat="1" ht="14.4" customHeight="1">
      <c r="B32" s="31"/>
      <c r="F32" s="23" t="s">
        <v>42</v>
      </c>
      <c r="L32" s="32">
        <v>0.14999999999999999</v>
      </c>
      <c r="M32" s="2"/>
      <c r="N32" s="2"/>
      <c r="O32" s="2"/>
      <c r="P32" s="2"/>
      <c r="W32" s="33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33">
        <v>0</v>
      </c>
      <c r="AL32" s="2"/>
      <c r="AM32" s="2"/>
      <c r="AN32" s="2"/>
      <c r="AO32" s="2"/>
      <c r="AR32" s="31"/>
    </row>
    <row r="33" hidden="1" s="2" customFormat="1" ht="14.4" customHeight="1">
      <c r="B33" s="31"/>
      <c r="F33" s="23" t="s">
        <v>43</v>
      </c>
      <c r="L33" s="32">
        <v>0</v>
      </c>
      <c r="M33" s="2"/>
      <c r="N33" s="2"/>
      <c r="O33" s="2"/>
      <c r="P33" s="2"/>
      <c r="W33" s="33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33">
        <v>0</v>
      </c>
      <c r="AL33" s="2"/>
      <c r="AM33" s="2"/>
      <c r="AN33" s="2"/>
      <c r="AO33" s="2"/>
      <c r="AR33" s="31"/>
    </row>
    <row r="34" s="1" customFormat="1" ht="6.96" customHeight="1">
      <c r="B34" s="26"/>
      <c r="AR34" s="26"/>
    </row>
    <row r="35" s="1" customFormat="1" ht="25.92" customHeight="1">
      <c r="B35" s="26"/>
      <c r="C35" s="34"/>
      <c r="D35" s="35" t="s">
        <v>44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45</v>
      </c>
      <c r="U35" s="36"/>
      <c r="V35" s="36"/>
      <c r="W35" s="36"/>
      <c r="X35" s="38" t="s">
        <v>46</v>
      </c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9">
        <f>SUM(AK26:AK33)</f>
        <v>0</v>
      </c>
      <c r="AL35" s="36"/>
      <c r="AM35" s="36"/>
      <c r="AN35" s="36"/>
      <c r="AO35" s="40"/>
      <c r="AP35" s="34"/>
      <c r="AQ35" s="34"/>
      <c r="AR35" s="26"/>
    </row>
    <row r="36" s="1" customFormat="1" ht="6.96" customHeight="1">
      <c r="B36" s="26"/>
      <c r="AR36" s="26"/>
    </row>
    <row r="37" s="1" customFormat="1" ht="6.96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26"/>
    </row>
    <row r="41" s="1" customFormat="1" ht="6.96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26"/>
    </row>
    <row r="42" s="1" customFormat="1" ht="24.96" customHeight="1">
      <c r="B42" s="26"/>
      <c r="C42" s="18" t="s">
        <v>47</v>
      </c>
      <c r="AR42" s="26"/>
    </row>
    <row r="43" s="1" customFormat="1" ht="6.96" customHeight="1">
      <c r="B43" s="26"/>
      <c r="AR43" s="26"/>
    </row>
    <row r="44" s="1" customFormat="1" ht="12" customHeight="1">
      <c r="B44" s="26"/>
      <c r="C44" s="23" t="s">
        <v>12</v>
      </c>
      <c r="L44" s="1" t="str">
        <f>K5</f>
        <v>1218690194</v>
      </c>
      <c r="AR44" s="26"/>
    </row>
    <row r="45" s="3" customFormat="1" ht="36.96" customHeight="1">
      <c r="B45" s="45"/>
      <c r="C45" s="46" t="s">
        <v>14</v>
      </c>
      <c r="L45" s="47" t="str">
        <f>K6</f>
        <v>Dopravní telematika ZR2018 - VÝKAZ VÝMĚR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45"/>
    </row>
    <row r="46" s="1" customFormat="1" ht="6.96" customHeight="1">
      <c r="B46" s="26"/>
      <c r="AR46" s="26"/>
    </row>
    <row r="47" s="1" customFormat="1" ht="12" customHeight="1">
      <c r="B47" s="26"/>
      <c r="C47" s="23" t="s">
        <v>18</v>
      </c>
      <c r="L47" s="48" t="str">
        <f>IF(K8="","",K8)</f>
        <v xml:space="preserve"> </v>
      </c>
      <c r="AI47" s="23" t="s">
        <v>20</v>
      </c>
      <c r="AM47" s="49" t="str">
        <f>IF(AN8= "","",AN8)</f>
        <v>10. 9. 2018</v>
      </c>
      <c r="AN47" s="49"/>
      <c r="AR47" s="26"/>
    </row>
    <row r="48" s="1" customFormat="1" ht="6.96" customHeight="1">
      <c r="B48" s="26"/>
      <c r="AR48" s="26"/>
    </row>
    <row r="49" s="1" customFormat="1" ht="13.65" customHeight="1">
      <c r="B49" s="26"/>
      <c r="C49" s="23" t="s">
        <v>22</v>
      </c>
      <c r="L49" s="1" t="str">
        <f>IF(E11= "","",E11)</f>
        <v xml:space="preserve"> </v>
      </c>
      <c r="AI49" s="23" t="s">
        <v>26</v>
      </c>
      <c r="AM49" s="7" t="str">
        <f>IF(E17="","",E17)</f>
        <v>Tomislav Kradijan</v>
      </c>
      <c r="AN49" s="1"/>
      <c r="AO49" s="1"/>
      <c r="AP49" s="1"/>
      <c r="AR49" s="26"/>
      <c r="AS49" s="50" t="s">
        <v>48</v>
      </c>
      <c r="AT49" s="51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="1" customFormat="1" ht="24.9" customHeight="1">
      <c r="B50" s="26"/>
      <c r="C50" s="23" t="s">
        <v>25</v>
      </c>
      <c r="L50" s="1" t="str">
        <f>IF(E14="","",E14)</f>
        <v xml:space="preserve"> </v>
      </c>
      <c r="AI50" s="23" t="s">
        <v>29</v>
      </c>
      <c r="AM50" s="7" t="str">
        <f>IF(E20="","",E20)</f>
        <v>SAGASTA, a.s., Novodvorská 1010/14, 142 00 Praha 4</v>
      </c>
      <c r="AN50" s="1"/>
      <c r="AO50" s="1"/>
      <c r="AP50" s="1"/>
      <c r="AR50" s="26"/>
      <c r="AS50" s="54"/>
      <c r="AT50" s="55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="1" customFormat="1" ht="10.8" customHeight="1">
      <c r="B51" s="26"/>
      <c r="AR51" s="26"/>
      <c r="AS51" s="54"/>
      <c r="AT51" s="55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="1" customFormat="1" ht="29.28" customHeight="1">
      <c r="B52" s="26"/>
      <c r="C52" s="58" t="s">
        <v>49</v>
      </c>
      <c r="D52" s="59"/>
      <c r="E52" s="59"/>
      <c r="F52" s="59"/>
      <c r="G52" s="59"/>
      <c r="H52" s="60"/>
      <c r="I52" s="61" t="s">
        <v>50</v>
      </c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62" t="s">
        <v>51</v>
      </c>
      <c r="AH52" s="59"/>
      <c r="AI52" s="59"/>
      <c r="AJ52" s="59"/>
      <c r="AK52" s="59"/>
      <c r="AL52" s="59"/>
      <c r="AM52" s="59"/>
      <c r="AN52" s="61" t="s">
        <v>52</v>
      </c>
      <c r="AO52" s="59"/>
      <c r="AP52" s="63"/>
      <c r="AQ52" s="64" t="s">
        <v>53</v>
      </c>
      <c r="AR52" s="26"/>
      <c r="AS52" s="65" t="s">
        <v>54</v>
      </c>
      <c r="AT52" s="66" t="s">
        <v>55</v>
      </c>
      <c r="AU52" s="66" t="s">
        <v>56</v>
      </c>
      <c r="AV52" s="66" t="s">
        <v>57</v>
      </c>
      <c r="AW52" s="66" t="s">
        <v>58</v>
      </c>
      <c r="AX52" s="66" t="s">
        <v>59</v>
      </c>
      <c r="AY52" s="66" t="s">
        <v>60</v>
      </c>
      <c r="AZ52" s="66" t="s">
        <v>61</v>
      </c>
      <c r="BA52" s="66" t="s">
        <v>62</v>
      </c>
      <c r="BB52" s="66" t="s">
        <v>63</v>
      </c>
      <c r="BC52" s="66" t="s">
        <v>64</v>
      </c>
      <c r="BD52" s="67" t="s">
        <v>65</v>
      </c>
    </row>
    <row r="53" s="1" customFormat="1" ht="10.8" customHeight="1">
      <c r="B53" s="26"/>
      <c r="AR53" s="26"/>
      <c r="AS53" s="68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="4" customFormat="1" ht="32.4" customHeight="1">
      <c r="B54" s="69"/>
      <c r="C54" s="70" t="s">
        <v>66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2">
        <f>ROUND(AG55+AG59+AG63+AG67+AG72+AG75,2)</f>
        <v>0</v>
      </c>
      <c r="AH54" s="72"/>
      <c r="AI54" s="72"/>
      <c r="AJ54" s="72"/>
      <c r="AK54" s="72"/>
      <c r="AL54" s="72"/>
      <c r="AM54" s="72"/>
      <c r="AN54" s="73">
        <f>SUM(AG54,AT54)</f>
        <v>0</v>
      </c>
      <c r="AO54" s="73"/>
      <c r="AP54" s="73"/>
      <c r="AQ54" s="74" t="s">
        <v>1</v>
      </c>
      <c r="AR54" s="69"/>
      <c r="AS54" s="75">
        <f>ROUND(AS55+AS59+AS63+AS67+AS72+AS75,2)</f>
        <v>0</v>
      </c>
      <c r="AT54" s="76">
        <f>ROUND(SUM(AV54:AW54),2)</f>
        <v>0</v>
      </c>
      <c r="AU54" s="77">
        <f>ROUND(AU55+AU59+AU63+AU67+AU72+AU75,5)</f>
        <v>14606.81515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ROUND(AZ55+AZ59+AZ63+AZ67+AZ72+AZ75,2)</f>
        <v>0</v>
      </c>
      <c r="BA54" s="76">
        <f>ROUND(BA55+BA59+BA63+BA67+BA72+BA75,2)</f>
        <v>0</v>
      </c>
      <c r="BB54" s="76">
        <f>ROUND(BB55+BB59+BB63+BB67+BB72+BB75,2)</f>
        <v>0</v>
      </c>
      <c r="BC54" s="76">
        <f>ROUND(BC55+BC59+BC63+BC67+BC72+BC75,2)</f>
        <v>0</v>
      </c>
      <c r="BD54" s="78">
        <f>ROUND(BD55+BD59+BD63+BD67+BD72+BD75,2)</f>
        <v>0</v>
      </c>
      <c r="BS54" s="79" t="s">
        <v>67</v>
      </c>
      <c r="BT54" s="79" t="s">
        <v>68</v>
      </c>
      <c r="BU54" s="80" t="s">
        <v>69</v>
      </c>
      <c r="BV54" s="79" t="s">
        <v>70</v>
      </c>
      <c r="BW54" s="79" t="s">
        <v>4</v>
      </c>
      <c r="BX54" s="79" t="s">
        <v>71</v>
      </c>
      <c r="CL54" s="79" t="s">
        <v>1</v>
      </c>
    </row>
    <row r="55" s="5" customFormat="1" ht="16.5" customHeight="1">
      <c r="B55" s="81"/>
      <c r="C55" s="82"/>
      <c r="D55" s="83" t="s">
        <v>72</v>
      </c>
      <c r="E55" s="83"/>
      <c r="F55" s="83"/>
      <c r="G55" s="83"/>
      <c r="H55" s="83"/>
      <c r="I55" s="84"/>
      <c r="J55" s="83" t="s">
        <v>73</v>
      </c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5">
        <f>ROUND(SUM(AG56:AG58),2)</f>
        <v>0</v>
      </c>
      <c r="AH55" s="84"/>
      <c r="AI55" s="84"/>
      <c r="AJ55" s="84"/>
      <c r="AK55" s="84"/>
      <c r="AL55" s="84"/>
      <c r="AM55" s="84"/>
      <c r="AN55" s="86">
        <f>SUM(AG55,AT55)</f>
        <v>0</v>
      </c>
      <c r="AO55" s="84"/>
      <c r="AP55" s="84"/>
      <c r="AQ55" s="87" t="s">
        <v>74</v>
      </c>
      <c r="AR55" s="81"/>
      <c r="AS55" s="88">
        <f>ROUND(SUM(AS56:AS58),2)</f>
        <v>0</v>
      </c>
      <c r="AT55" s="89">
        <f>ROUND(SUM(AV55:AW55),2)</f>
        <v>0</v>
      </c>
      <c r="AU55" s="90">
        <f>ROUND(SUM(AU56:AU58),5)</f>
        <v>3051.9956200000001</v>
      </c>
      <c r="AV55" s="89">
        <f>ROUND(AZ55*L29,2)</f>
        <v>0</v>
      </c>
      <c r="AW55" s="89">
        <f>ROUND(BA55*L30,2)</f>
        <v>0</v>
      </c>
      <c r="AX55" s="89">
        <f>ROUND(BB55*L29,2)</f>
        <v>0</v>
      </c>
      <c r="AY55" s="89">
        <f>ROUND(BC55*L30,2)</f>
        <v>0</v>
      </c>
      <c r="AZ55" s="89">
        <f>ROUND(SUM(AZ56:AZ58),2)</f>
        <v>0</v>
      </c>
      <c r="BA55" s="89">
        <f>ROUND(SUM(BA56:BA58),2)</f>
        <v>0</v>
      </c>
      <c r="BB55" s="89">
        <f>ROUND(SUM(BB56:BB58),2)</f>
        <v>0</v>
      </c>
      <c r="BC55" s="89">
        <f>ROUND(SUM(BC56:BC58),2)</f>
        <v>0</v>
      </c>
      <c r="BD55" s="91">
        <f>ROUND(SUM(BD56:BD58),2)</f>
        <v>0</v>
      </c>
      <c r="BS55" s="92" t="s">
        <v>67</v>
      </c>
      <c r="BT55" s="92" t="s">
        <v>75</v>
      </c>
      <c r="BU55" s="92" t="s">
        <v>69</v>
      </c>
      <c r="BV55" s="92" t="s">
        <v>70</v>
      </c>
      <c r="BW55" s="92" t="s">
        <v>76</v>
      </c>
      <c r="BX55" s="92" t="s">
        <v>4</v>
      </c>
      <c r="CL55" s="92" t="s">
        <v>1</v>
      </c>
      <c r="CM55" s="92" t="s">
        <v>77</v>
      </c>
    </row>
    <row r="56" s="6" customFormat="1" ht="16.5" customHeight="1">
      <c r="A56" s="93" t="s">
        <v>78</v>
      </c>
      <c r="B56" s="94"/>
      <c r="C56" s="9"/>
      <c r="D56" s="9"/>
      <c r="E56" s="95" t="s">
        <v>79</v>
      </c>
      <c r="F56" s="95"/>
      <c r="G56" s="95"/>
      <c r="H56" s="95"/>
      <c r="I56" s="95"/>
      <c r="J56" s="9"/>
      <c r="K56" s="95" t="s">
        <v>80</v>
      </c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6">
        <f>'K1.1 - Způsobilé položky'!J32</f>
        <v>0</v>
      </c>
      <c r="AH56" s="9"/>
      <c r="AI56" s="9"/>
      <c r="AJ56" s="9"/>
      <c r="AK56" s="9"/>
      <c r="AL56" s="9"/>
      <c r="AM56" s="9"/>
      <c r="AN56" s="96">
        <f>SUM(AG56,AT56)</f>
        <v>0</v>
      </c>
      <c r="AO56" s="9"/>
      <c r="AP56" s="9"/>
      <c r="AQ56" s="97" t="s">
        <v>81</v>
      </c>
      <c r="AR56" s="94"/>
      <c r="AS56" s="98">
        <v>0</v>
      </c>
      <c r="AT56" s="99">
        <f>ROUND(SUM(AV56:AW56),2)</f>
        <v>0</v>
      </c>
      <c r="AU56" s="100">
        <f>'K1.1 - Způsobilé položky'!P95</f>
        <v>2231.0679999999988</v>
      </c>
      <c r="AV56" s="99">
        <f>'K1.1 - Způsobilé položky'!J35</f>
        <v>0</v>
      </c>
      <c r="AW56" s="99">
        <f>'K1.1 - Způsobilé položky'!J36</f>
        <v>0</v>
      </c>
      <c r="AX56" s="99">
        <f>'K1.1 - Způsobilé položky'!J37</f>
        <v>0</v>
      </c>
      <c r="AY56" s="99">
        <f>'K1.1 - Způsobilé položky'!J38</f>
        <v>0</v>
      </c>
      <c r="AZ56" s="99">
        <f>'K1.1 - Způsobilé položky'!F35</f>
        <v>0</v>
      </c>
      <c r="BA56" s="99">
        <f>'K1.1 - Způsobilé položky'!F36</f>
        <v>0</v>
      </c>
      <c r="BB56" s="99">
        <f>'K1.1 - Způsobilé položky'!F37</f>
        <v>0</v>
      </c>
      <c r="BC56" s="99">
        <f>'K1.1 - Způsobilé položky'!F38</f>
        <v>0</v>
      </c>
      <c r="BD56" s="101">
        <f>'K1.1 - Způsobilé položky'!F39</f>
        <v>0</v>
      </c>
      <c r="BT56" s="102" t="s">
        <v>77</v>
      </c>
      <c r="BV56" s="102" t="s">
        <v>70</v>
      </c>
      <c r="BW56" s="102" t="s">
        <v>82</v>
      </c>
      <c r="BX56" s="102" t="s">
        <v>76</v>
      </c>
      <c r="CL56" s="102" t="s">
        <v>1</v>
      </c>
    </row>
    <row r="57" s="6" customFormat="1" ht="16.5" customHeight="1">
      <c r="A57" s="93" t="s">
        <v>78</v>
      </c>
      <c r="B57" s="94"/>
      <c r="C57" s="9"/>
      <c r="D57" s="9"/>
      <c r="E57" s="95" t="s">
        <v>83</v>
      </c>
      <c r="F57" s="95"/>
      <c r="G57" s="95"/>
      <c r="H57" s="95"/>
      <c r="I57" s="95"/>
      <c r="J57" s="9"/>
      <c r="K57" s="95" t="s">
        <v>84</v>
      </c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6">
        <f>'K1.2 - Nezpůsobilé položky'!J32</f>
        <v>0</v>
      </c>
      <c r="AH57" s="9"/>
      <c r="AI57" s="9"/>
      <c r="AJ57" s="9"/>
      <c r="AK57" s="9"/>
      <c r="AL57" s="9"/>
      <c r="AM57" s="9"/>
      <c r="AN57" s="96">
        <f>SUM(AG57,AT57)</f>
        <v>0</v>
      </c>
      <c r="AO57" s="9"/>
      <c r="AP57" s="9"/>
      <c r="AQ57" s="97" t="s">
        <v>81</v>
      </c>
      <c r="AR57" s="94"/>
      <c r="AS57" s="98">
        <v>0</v>
      </c>
      <c r="AT57" s="99">
        <f>ROUND(SUM(AV57:AW57),2)</f>
        <v>0</v>
      </c>
      <c r="AU57" s="100">
        <f>'K1.2 - Nezpůsobilé položky'!P89</f>
        <v>162.11985999999999</v>
      </c>
      <c r="AV57" s="99">
        <f>'K1.2 - Nezpůsobilé položky'!J35</f>
        <v>0</v>
      </c>
      <c r="AW57" s="99">
        <f>'K1.2 - Nezpůsobilé položky'!J36</f>
        <v>0</v>
      </c>
      <c r="AX57" s="99">
        <f>'K1.2 - Nezpůsobilé položky'!J37</f>
        <v>0</v>
      </c>
      <c r="AY57" s="99">
        <f>'K1.2 - Nezpůsobilé položky'!J38</f>
        <v>0</v>
      </c>
      <c r="AZ57" s="99">
        <f>'K1.2 - Nezpůsobilé položky'!F35</f>
        <v>0</v>
      </c>
      <c r="BA57" s="99">
        <f>'K1.2 - Nezpůsobilé položky'!F36</f>
        <v>0</v>
      </c>
      <c r="BB57" s="99">
        <f>'K1.2 - Nezpůsobilé položky'!F37</f>
        <v>0</v>
      </c>
      <c r="BC57" s="99">
        <f>'K1.2 - Nezpůsobilé položky'!F38</f>
        <v>0</v>
      </c>
      <c r="BD57" s="101">
        <f>'K1.2 - Nezpůsobilé položky'!F39</f>
        <v>0</v>
      </c>
      <c r="BT57" s="102" t="s">
        <v>77</v>
      </c>
      <c r="BV57" s="102" t="s">
        <v>70</v>
      </c>
      <c r="BW57" s="102" t="s">
        <v>85</v>
      </c>
      <c r="BX57" s="102" t="s">
        <v>76</v>
      </c>
      <c r="CL57" s="102" t="s">
        <v>1</v>
      </c>
    </row>
    <row r="58" s="6" customFormat="1" ht="25.5" customHeight="1">
      <c r="A58" s="93" t="s">
        <v>78</v>
      </c>
      <c r="B58" s="94"/>
      <c r="C58" s="9"/>
      <c r="D58" s="9"/>
      <c r="E58" s="95" t="s">
        <v>86</v>
      </c>
      <c r="F58" s="95"/>
      <c r="G58" s="95"/>
      <c r="H58" s="95"/>
      <c r="I58" s="95"/>
      <c r="J58" s="9"/>
      <c r="K58" s="95" t="s">
        <v>87</v>
      </c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6">
        <f>'K1.3 - Nezpůsobilé položk...'!J32</f>
        <v>0</v>
      </c>
      <c r="AH58" s="9"/>
      <c r="AI58" s="9"/>
      <c r="AJ58" s="9"/>
      <c r="AK58" s="9"/>
      <c r="AL58" s="9"/>
      <c r="AM58" s="9"/>
      <c r="AN58" s="96">
        <f>SUM(AG58,AT58)</f>
        <v>0</v>
      </c>
      <c r="AO58" s="9"/>
      <c r="AP58" s="9"/>
      <c r="AQ58" s="97" t="s">
        <v>81</v>
      </c>
      <c r="AR58" s="94"/>
      <c r="AS58" s="98">
        <v>0</v>
      </c>
      <c r="AT58" s="99">
        <f>ROUND(SUM(AV58:AW58),2)</f>
        <v>0</v>
      </c>
      <c r="AU58" s="100">
        <f>'K1.3 - Nezpůsobilé položk...'!P90</f>
        <v>658.80776200000003</v>
      </c>
      <c r="AV58" s="99">
        <f>'K1.3 - Nezpůsobilé položk...'!J35</f>
        <v>0</v>
      </c>
      <c r="AW58" s="99">
        <f>'K1.3 - Nezpůsobilé položk...'!J36</f>
        <v>0</v>
      </c>
      <c r="AX58" s="99">
        <f>'K1.3 - Nezpůsobilé položk...'!J37</f>
        <v>0</v>
      </c>
      <c r="AY58" s="99">
        <f>'K1.3 - Nezpůsobilé položk...'!J38</f>
        <v>0</v>
      </c>
      <c r="AZ58" s="99">
        <f>'K1.3 - Nezpůsobilé položk...'!F35</f>
        <v>0</v>
      </c>
      <c r="BA58" s="99">
        <f>'K1.3 - Nezpůsobilé položk...'!F36</f>
        <v>0</v>
      </c>
      <c r="BB58" s="99">
        <f>'K1.3 - Nezpůsobilé položk...'!F37</f>
        <v>0</v>
      </c>
      <c r="BC58" s="99">
        <f>'K1.3 - Nezpůsobilé položk...'!F38</f>
        <v>0</v>
      </c>
      <c r="BD58" s="101">
        <f>'K1.3 - Nezpůsobilé položk...'!F39</f>
        <v>0</v>
      </c>
      <c r="BT58" s="102" t="s">
        <v>77</v>
      </c>
      <c r="BV58" s="102" t="s">
        <v>70</v>
      </c>
      <c r="BW58" s="102" t="s">
        <v>88</v>
      </c>
      <c r="BX58" s="102" t="s">
        <v>76</v>
      </c>
      <c r="CL58" s="102" t="s">
        <v>1</v>
      </c>
    </row>
    <row r="59" s="5" customFormat="1" ht="16.5" customHeight="1">
      <c r="B59" s="81"/>
      <c r="C59" s="82"/>
      <c r="D59" s="83" t="s">
        <v>89</v>
      </c>
      <c r="E59" s="83"/>
      <c r="F59" s="83"/>
      <c r="G59" s="83"/>
      <c r="H59" s="83"/>
      <c r="I59" s="84"/>
      <c r="J59" s="83" t="s">
        <v>90</v>
      </c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5">
        <f>ROUND(SUM(AG60:AG62),2)</f>
        <v>0</v>
      </c>
      <c r="AH59" s="84"/>
      <c r="AI59" s="84"/>
      <c r="AJ59" s="84"/>
      <c r="AK59" s="84"/>
      <c r="AL59" s="84"/>
      <c r="AM59" s="84"/>
      <c r="AN59" s="86">
        <f>SUM(AG59,AT59)</f>
        <v>0</v>
      </c>
      <c r="AO59" s="84"/>
      <c r="AP59" s="84"/>
      <c r="AQ59" s="87" t="s">
        <v>74</v>
      </c>
      <c r="AR59" s="81"/>
      <c r="AS59" s="88">
        <f>ROUND(SUM(AS60:AS62),2)</f>
        <v>0</v>
      </c>
      <c r="AT59" s="89">
        <f>ROUND(SUM(AV59:AW59),2)</f>
        <v>0</v>
      </c>
      <c r="AU59" s="90">
        <f>ROUND(SUM(AU60:AU62),5)</f>
        <v>4375.7571200000002</v>
      </c>
      <c r="AV59" s="89">
        <f>ROUND(AZ59*L29,2)</f>
        <v>0</v>
      </c>
      <c r="AW59" s="89">
        <f>ROUND(BA59*L30,2)</f>
        <v>0</v>
      </c>
      <c r="AX59" s="89">
        <f>ROUND(BB59*L29,2)</f>
        <v>0</v>
      </c>
      <c r="AY59" s="89">
        <f>ROUND(BC59*L30,2)</f>
        <v>0</v>
      </c>
      <c r="AZ59" s="89">
        <f>ROUND(SUM(AZ60:AZ62),2)</f>
        <v>0</v>
      </c>
      <c r="BA59" s="89">
        <f>ROUND(SUM(BA60:BA62),2)</f>
        <v>0</v>
      </c>
      <c r="BB59" s="89">
        <f>ROUND(SUM(BB60:BB62),2)</f>
        <v>0</v>
      </c>
      <c r="BC59" s="89">
        <f>ROUND(SUM(BC60:BC62),2)</f>
        <v>0</v>
      </c>
      <c r="BD59" s="91">
        <f>ROUND(SUM(BD60:BD62),2)</f>
        <v>0</v>
      </c>
      <c r="BS59" s="92" t="s">
        <v>67</v>
      </c>
      <c r="BT59" s="92" t="s">
        <v>75</v>
      </c>
      <c r="BU59" s="92" t="s">
        <v>69</v>
      </c>
      <c r="BV59" s="92" t="s">
        <v>70</v>
      </c>
      <c r="BW59" s="92" t="s">
        <v>91</v>
      </c>
      <c r="BX59" s="92" t="s">
        <v>4</v>
      </c>
      <c r="CL59" s="92" t="s">
        <v>1</v>
      </c>
      <c r="CM59" s="92" t="s">
        <v>77</v>
      </c>
    </row>
    <row r="60" s="6" customFormat="1" ht="16.5" customHeight="1">
      <c r="A60" s="93" t="s">
        <v>78</v>
      </c>
      <c r="B60" s="94"/>
      <c r="C60" s="9"/>
      <c r="D60" s="9"/>
      <c r="E60" s="95" t="s">
        <v>92</v>
      </c>
      <c r="F60" s="95"/>
      <c r="G60" s="95"/>
      <c r="H60" s="95"/>
      <c r="I60" s="95"/>
      <c r="J60" s="9"/>
      <c r="K60" s="95" t="s">
        <v>80</v>
      </c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6">
        <f>'K2.1 - Způsobilé položky'!J32</f>
        <v>0</v>
      </c>
      <c r="AH60" s="9"/>
      <c r="AI60" s="9"/>
      <c r="AJ60" s="9"/>
      <c r="AK60" s="9"/>
      <c r="AL60" s="9"/>
      <c r="AM60" s="9"/>
      <c r="AN60" s="96">
        <f>SUM(AG60,AT60)</f>
        <v>0</v>
      </c>
      <c r="AO60" s="9"/>
      <c r="AP60" s="9"/>
      <c r="AQ60" s="97" t="s">
        <v>81</v>
      </c>
      <c r="AR60" s="94"/>
      <c r="AS60" s="98">
        <v>0</v>
      </c>
      <c r="AT60" s="99">
        <f>ROUND(SUM(AV60:AW60),2)</f>
        <v>0</v>
      </c>
      <c r="AU60" s="100">
        <f>'K2.1 - Způsobilé položky'!P95</f>
        <v>3119.8649999999998</v>
      </c>
      <c r="AV60" s="99">
        <f>'K2.1 - Způsobilé položky'!J35</f>
        <v>0</v>
      </c>
      <c r="AW60" s="99">
        <f>'K2.1 - Způsobilé položky'!J36</f>
        <v>0</v>
      </c>
      <c r="AX60" s="99">
        <f>'K2.1 - Způsobilé položky'!J37</f>
        <v>0</v>
      </c>
      <c r="AY60" s="99">
        <f>'K2.1 - Způsobilé položky'!J38</f>
        <v>0</v>
      </c>
      <c r="AZ60" s="99">
        <f>'K2.1 - Způsobilé položky'!F35</f>
        <v>0</v>
      </c>
      <c r="BA60" s="99">
        <f>'K2.1 - Způsobilé položky'!F36</f>
        <v>0</v>
      </c>
      <c r="BB60" s="99">
        <f>'K2.1 - Způsobilé položky'!F37</f>
        <v>0</v>
      </c>
      <c r="BC60" s="99">
        <f>'K2.1 - Způsobilé položky'!F38</f>
        <v>0</v>
      </c>
      <c r="BD60" s="101">
        <f>'K2.1 - Způsobilé položky'!F39</f>
        <v>0</v>
      </c>
      <c r="BT60" s="102" t="s">
        <v>77</v>
      </c>
      <c r="BV60" s="102" t="s">
        <v>70</v>
      </c>
      <c r="BW60" s="102" t="s">
        <v>93</v>
      </c>
      <c r="BX60" s="102" t="s">
        <v>91</v>
      </c>
      <c r="CL60" s="102" t="s">
        <v>1</v>
      </c>
    </row>
    <row r="61" s="6" customFormat="1" ht="16.5" customHeight="1">
      <c r="A61" s="93" t="s">
        <v>78</v>
      </c>
      <c r="B61" s="94"/>
      <c r="C61" s="9"/>
      <c r="D61" s="9"/>
      <c r="E61" s="95" t="s">
        <v>94</v>
      </c>
      <c r="F61" s="95"/>
      <c r="G61" s="95"/>
      <c r="H61" s="95"/>
      <c r="I61" s="95"/>
      <c r="J61" s="9"/>
      <c r="K61" s="95" t="s">
        <v>84</v>
      </c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6">
        <f>'K2.2 - Nezpůsobilé položky'!J32</f>
        <v>0</v>
      </c>
      <c r="AH61" s="9"/>
      <c r="AI61" s="9"/>
      <c r="AJ61" s="9"/>
      <c r="AK61" s="9"/>
      <c r="AL61" s="9"/>
      <c r="AM61" s="9"/>
      <c r="AN61" s="96">
        <f>SUM(AG61,AT61)</f>
        <v>0</v>
      </c>
      <c r="AO61" s="9"/>
      <c r="AP61" s="9"/>
      <c r="AQ61" s="97" t="s">
        <v>81</v>
      </c>
      <c r="AR61" s="94"/>
      <c r="AS61" s="98">
        <v>0</v>
      </c>
      <c r="AT61" s="99">
        <f>ROUND(SUM(AV61:AW61),2)</f>
        <v>0</v>
      </c>
      <c r="AU61" s="100">
        <f>'K2.2 - Nezpůsobilé položky'!P89</f>
        <v>375.23288000000002</v>
      </c>
      <c r="AV61" s="99">
        <f>'K2.2 - Nezpůsobilé položky'!J35</f>
        <v>0</v>
      </c>
      <c r="AW61" s="99">
        <f>'K2.2 - Nezpůsobilé položky'!J36</f>
        <v>0</v>
      </c>
      <c r="AX61" s="99">
        <f>'K2.2 - Nezpůsobilé položky'!J37</f>
        <v>0</v>
      </c>
      <c r="AY61" s="99">
        <f>'K2.2 - Nezpůsobilé položky'!J38</f>
        <v>0</v>
      </c>
      <c r="AZ61" s="99">
        <f>'K2.2 - Nezpůsobilé položky'!F35</f>
        <v>0</v>
      </c>
      <c r="BA61" s="99">
        <f>'K2.2 - Nezpůsobilé položky'!F36</f>
        <v>0</v>
      </c>
      <c r="BB61" s="99">
        <f>'K2.2 - Nezpůsobilé položky'!F37</f>
        <v>0</v>
      </c>
      <c r="BC61" s="99">
        <f>'K2.2 - Nezpůsobilé položky'!F38</f>
        <v>0</v>
      </c>
      <c r="BD61" s="101">
        <f>'K2.2 - Nezpůsobilé položky'!F39</f>
        <v>0</v>
      </c>
      <c r="BT61" s="102" t="s">
        <v>77</v>
      </c>
      <c r="BV61" s="102" t="s">
        <v>70</v>
      </c>
      <c r="BW61" s="102" t="s">
        <v>95</v>
      </c>
      <c r="BX61" s="102" t="s">
        <v>91</v>
      </c>
      <c r="CL61" s="102" t="s">
        <v>1</v>
      </c>
    </row>
    <row r="62" s="6" customFormat="1" ht="25.5" customHeight="1">
      <c r="A62" s="93" t="s">
        <v>78</v>
      </c>
      <c r="B62" s="94"/>
      <c r="C62" s="9"/>
      <c r="D62" s="9"/>
      <c r="E62" s="95" t="s">
        <v>96</v>
      </c>
      <c r="F62" s="95"/>
      <c r="G62" s="95"/>
      <c r="H62" s="95"/>
      <c r="I62" s="95"/>
      <c r="J62" s="9"/>
      <c r="K62" s="95" t="s">
        <v>87</v>
      </c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6">
        <f>'K2.3 - Nezpůsobilé položk...'!J32</f>
        <v>0</v>
      </c>
      <c r="AH62" s="9"/>
      <c r="AI62" s="9"/>
      <c r="AJ62" s="9"/>
      <c r="AK62" s="9"/>
      <c r="AL62" s="9"/>
      <c r="AM62" s="9"/>
      <c r="AN62" s="96">
        <f>SUM(AG62,AT62)</f>
        <v>0</v>
      </c>
      <c r="AO62" s="9"/>
      <c r="AP62" s="9"/>
      <c r="AQ62" s="97" t="s">
        <v>81</v>
      </c>
      <c r="AR62" s="94"/>
      <c r="AS62" s="98">
        <v>0</v>
      </c>
      <c r="AT62" s="99">
        <f>ROUND(SUM(AV62:AW62),2)</f>
        <v>0</v>
      </c>
      <c r="AU62" s="100">
        <f>'K2.3 - Nezpůsobilé položk...'!P90</f>
        <v>880.65923600000008</v>
      </c>
      <c r="AV62" s="99">
        <f>'K2.3 - Nezpůsobilé položk...'!J35</f>
        <v>0</v>
      </c>
      <c r="AW62" s="99">
        <f>'K2.3 - Nezpůsobilé položk...'!J36</f>
        <v>0</v>
      </c>
      <c r="AX62" s="99">
        <f>'K2.3 - Nezpůsobilé položk...'!J37</f>
        <v>0</v>
      </c>
      <c r="AY62" s="99">
        <f>'K2.3 - Nezpůsobilé položk...'!J38</f>
        <v>0</v>
      </c>
      <c r="AZ62" s="99">
        <f>'K2.3 - Nezpůsobilé položk...'!F35</f>
        <v>0</v>
      </c>
      <c r="BA62" s="99">
        <f>'K2.3 - Nezpůsobilé položk...'!F36</f>
        <v>0</v>
      </c>
      <c r="BB62" s="99">
        <f>'K2.3 - Nezpůsobilé položk...'!F37</f>
        <v>0</v>
      </c>
      <c r="BC62" s="99">
        <f>'K2.3 - Nezpůsobilé položk...'!F38</f>
        <v>0</v>
      </c>
      <c r="BD62" s="101">
        <f>'K2.3 - Nezpůsobilé položk...'!F39</f>
        <v>0</v>
      </c>
      <c r="BT62" s="102" t="s">
        <v>77</v>
      </c>
      <c r="BV62" s="102" t="s">
        <v>70</v>
      </c>
      <c r="BW62" s="102" t="s">
        <v>97</v>
      </c>
      <c r="BX62" s="102" t="s">
        <v>91</v>
      </c>
      <c r="CL62" s="102" t="s">
        <v>1</v>
      </c>
    </row>
    <row r="63" s="5" customFormat="1" ht="16.5" customHeight="1">
      <c r="B63" s="81"/>
      <c r="C63" s="82"/>
      <c r="D63" s="83" t="s">
        <v>98</v>
      </c>
      <c r="E63" s="83"/>
      <c r="F63" s="83"/>
      <c r="G63" s="83"/>
      <c r="H63" s="83"/>
      <c r="I63" s="84"/>
      <c r="J63" s="83" t="s">
        <v>99</v>
      </c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5">
        <f>ROUND(SUM(AG64:AG66),2)</f>
        <v>0</v>
      </c>
      <c r="AH63" s="84"/>
      <c r="AI63" s="84"/>
      <c r="AJ63" s="84"/>
      <c r="AK63" s="84"/>
      <c r="AL63" s="84"/>
      <c r="AM63" s="84"/>
      <c r="AN63" s="86">
        <f>SUM(AG63,AT63)</f>
        <v>0</v>
      </c>
      <c r="AO63" s="84"/>
      <c r="AP63" s="84"/>
      <c r="AQ63" s="87" t="s">
        <v>74</v>
      </c>
      <c r="AR63" s="81"/>
      <c r="AS63" s="88">
        <f>ROUND(SUM(AS64:AS66),2)</f>
        <v>0</v>
      </c>
      <c r="AT63" s="89">
        <f>ROUND(SUM(AV63:AW63),2)</f>
        <v>0</v>
      </c>
      <c r="AU63" s="90">
        <f>ROUND(SUM(AU64:AU66),5)</f>
        <v>3522.39095</v>
      </c>
      <c r="AV63" s="89">
        <f>ROUND(AZ63*L29,2)</f>
        <v>0</v>
      </c>
      <c r="AW63" s="89">
        <f>ROUND(BA63*L30,2)</f>
        <v>0</v>
      </c>
      <c r="AX63" s="89">
        <f>ROUND(BB63*L29,2)</f>
        <v>0</v>
      </c>
      <c r="AY63" s="89">
        <f>ROUND(BC63*L30,2)</f>
        <v>0</v>
      </c>
      <c r="AZ63" s="89">
        <f>ROUND(SUM(AZ64:AZ66),2)</f>
        <v>0</v>
      </c>
      <c r="BA63" s="89">
        <f>ROUND(SUM(BA64:BA66),2)</f>
        <v>0</v>
      </c>
      <c r="BB63" s="89">
        <f>ROUND(SUM(BB64:BB66),2)</f>
        <v>0</v>
      </c>
      <c r="BC63" s="89">
        <f>ROUND(SUM(BC64:BC66),2)</f>
        <v>0</v>
      </c>
      <c r="BD63" s="91">
        <f>ROUND(SUM(BD64:BD66),2)</f>
        <v>0</v>
      </c>
      <c r="BS63" s="92" t="s">
        <v>67</v>
      </c>
      <c r="BT63" s="92" t="s">
        <v>75</v>
      </c>
      <c r="BU63" s="92" t="s">
        <v>69</v>
      </c>
      <c r="BV63" s="92" t="s">
        <v>70</v>
      </c>
      <c r="BW63" s="92" t="s">
        <v>100</v>
      </c>
      <c r="BX63" s="92" t="s">
        <v>4</v>
      </c>
      <c r="CL63" s="92" t="s">
        <v>1</v>
      </c>
      <c r="CM63" s="92" t="s">
        <v>77</v>
      </c>
    </row>
    <row r="64" s="6" customFormat="1" ht="16.5" customHeight="1">
      <c r="A64" s="93" t="s">
        <v>78</v>
      </c>
      <c r="B64" s="94"/>
      <c r="C64" s="9"/>
      <c r="D64" s="9"/>
      <c r="E64" s="95" t="s">
        <v>101</v>
      </c>
      <c r="F64" s="95"/>
      <c r="G64" s="95"/>
      <c r="H64" s="95"/>
      <c r="I64" s="95"/>
      <c r="J64" s="9"/>
      <c r="K64" s="95" t="s">
        <v>80</v>
      </c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6">
        <f>'K4.1 - Způsobilé položky'!J32</f>
        <v>0</v>
      </c>
      <c r="AH64" s="9"/>
      <c r="AI64" s="9"/>
      <c r="AJ64" s="9"/>
      <c r="AK64" s="9"/>
      <c r="AL64" s="9"/>
      <c r="AM64" s="9"/>
      <c r="AN64" s="96">
        <f>SUM(AG64,AT64)</f>
        <v>0</v>
      </c>
      <c r="AO64" s="9"/>
      <c r="AP64" s="9"/>
      <c r="AQ64" s="97" t="s">
        <v>81</v>
      </c>
      <c r="AR64" s="94"/>
      <c r="AS64" s="98">
        <v>0</v>
      </c>
      <c r="AT64" s="99">
        <f>ROUND(SUM(AV64:AW64),2)</f>
        <v>0</v>
      </c>
      <c r="AU64" s="100">
        <f>'K4.1 - Způsobilé položky'!P95</f>
        <v>2868.5210000000002</v>
      </c>
      <c r="AV64" s="99">
        <f>'K4.1 - Způsobilé položky'!J35</f>
        <v>0</v>
      </c>
      <c r="AW64" s="99">
        <f>'K4.1 - Způsobilé položky'!J36</f>
        <v>0</v>
      </c>
      <c r="AX64" s="99">
        <f>'K4.1 - Způsobilé položky'!J37</f>
        <v>0</v>
      </c>
      <c r="AY64" s="99">
        <f>'K4.1 - Způsobilé položky'!J38</f>
        <v>0</v>
      </c>
      <c r="AZ64" s="99">
        <f>'K4.1 - Způsobilé položky'!F35</f>
        <v>0</v>
      </c>
      <c r="BA64" s="99">
        <f>'K4.1 - Způsobilé položky'!F36</f>
        <v>0</v>
      </c>
      <c r="BB64" s="99">
        <f>'K4.1 - Způsobilé položky'!F37</f>
        <v>0</v>
      </c>
      <c r="BC64" s="99">
        <f>'K4.1 - Způsobilé položky'!F38</f>
        <v>0</v>
      </c>
      <c r="BD64" s="101">
        <f>'K4.1 - Způsobilé položky'!F39</f>
        <v>0</v>
      </c>
      <c r="BT64" s="102" t="s">
        <v>77</v>
      </c>
      <c r="BV64" s="102" t="s">
        <v>70</v>
      </c>
      <c r="BW64" s="102" t="s">
        <v>102</v>
      </c>
      <c r="BX64" s="102" t="s">
        <v>100</v>
      </c>
      <c r="CL64" s="102" t="s">
        <v>1</v>
      </c>
    </row>
    <row r="65" s="6" customFormat="1" ht="16.5" customHeight="1">
      <c r="A65" s="93" t="s">
        <v>78</v>
      </c>
      <c r="B65" s="94"/>
      <c r="C65" s="9"/>
      <c r="D65" s="9"/>
      <c r="E65" s="95" t="s">
        <v>103</v>
      </c>
      <c r="F65" s="95"/>
      <c r="G65" s="95"/>
      <c r="H65" s="95"/>
      <c r="I65" s="95"/>
      <c r="J65" s="9"/>
      <c r="K65" s="95" t="s">
        <v>84</v>
      </c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6">
        <f>'K4.2 - Nezpůsobilé položky'!J32</f>
        <v>0</v>
      </c>
      <c r="AH65" s="9"/>
      <c r="AI65" s="9"/>
      <c r="AJ65" s="9"/>
      <c r="AK65" s="9"/>
      <c r="AL65" s="9"/>
      <c r="AM65" s="9"/>
      <c r="AN65" s="96">
        <f>SUM(AG65,AT65)</f>
        <v>0</v>
      </c>
      <c r="AO65" s="9"/>
      <c r="AP65" s="9"/>
      <c r="AQ65" s="97" t="s">
        <v>81</v>
      </c>
      <c r="AR65" s="94"/>
      <c r="AS65" s="98">
        <v>0</v>
      </c>
      <c r="AT65" s="99">
        <f>ROUND(SUM(AV65:AW65),2)</f>
        <v>0</v>
      </c>
      <c r="AU65" s="100">
        <f>'K4.2 - Nezpůsobilé položky'!P88</f>
        <v>78.347999999999999</v>
      </c>
      <c r="AV65" s="99">
        <f>'K4.2 - Nezpůsobilé položky'!J35</f>
        <v>0</v>
      </c>
      <c r="AW65" s="99">
        <f>'K4.2 - Nezpůsobilé položky'!J36</f>
        <v>0</v>
      </c>
      <c r="AX65" s="99">
        <f>'K4.2 - Nezpůsobilé položky'!J37</f>
        <v>0</v>
      </c>
      <c r="AY65" s="99">
        <f>'K4.2 - Nezpůsobilé položky'!J38</f>
        <v>0</v>
      </c>
      <c r="AZ65" s="99">
        <f>'K4.2 - Nezpůsobilé položky'!F35</f>
        <v>0</v>
      </c>
      <c r="BA65" s="99">
        <f>'K4.2 - Nezpůsobilé položky'!F36</f>
        <v>0</v>
      </c>
      <c r="BB65" s="99">
        <f>'K4.2 - Nezpůsobilé položky'!F37</f>
        <v>0</v>
      </c>
      <c r="BC65" s="99">
        <f>'K4.2 - Nezpůsobilé položky'!F38</f>
        <v>0</v>
      </c>
      <c r="BD65" s="101">
        <f>'K4.2 - Nezpůsobilé položky'!F39</f>
        <v>0</v>
      </c>
      <c r="BT65" s="102" t="s">
        <v>77</v>
      </c>
      <c r="BV65" s="102" t="s">
        <v>70</v>
      </c>
      <c r="BW65" s="102" t="s">
        <v>104</v>
      </c>
      <c r="BX65" s="102" t="s">
        <v>100</v>
      </c>
      <c r="CL65" s="102" t="s">
        <v>1</v>
      </c>
    </row>
    <row r="66" s="6" customFormat="1" ht="25.5" customHeight="1">
      <c r="A66" s="93" t="s">
        <v>78</v>
      </c>
      <c r="B66" s="94"/>
      <c r="C66" s="9"/>
      <c r="D66" s="9"/>
      <c r="E66" s="95" t="s">
        <v>105</v>
      </c>
      <c r="F66" s="95"/>
      <c r="G66" s="95"/>
      <c r="H66" s="95"/>
      <c r="I66" s="95"/>
      <c r="J66" s="9"/>
      <c r="K66" s="95" t="s">
        <v>87</v>
      </c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6">
        <f>'K4.3 - Nezpůsobilé položk...'!J32</f>
        <v>0</v>
      </c>
      <c r="AH66" s="9"/>
      <c r="AI66" s="9"/>
      <c r="AJ66" s="9"/>
      <c r="AK66" s="9"/>
      <c r="AL66" s="9"/>
      <c r="AM66" s="9"/>
      <c r="AN66" s="96">
        <f>SUM(AG66,AT66)</f>
        <v>0</v>
      </c>
      <c r="AO66" s="9"/>
      <c r="AP66" s="9"/>
      <c r="AQ66" s="97" t="s">
        <v>81</v>
      </c>
      <c r="AR66" s="94"/>
      <c r="AS66" s="98">
        <v>0</v>
      </c>
      <c r="AT66" s="99">
        <f>ROUND(SUM(AV66:AW66),2)</f>
        <v>0</v>
      </c>
      <c r="AU66" s="100">
        <f>'K4.3 - Nezpůsobilé položk...'!P90</f>
        <v>575.52195199999994</v>
      </c>
      <c r="AV66" s="99">
        <f>'K4.3 - Nezpůsobilé položk...'!J35</f>
        <v>0</v>
      </c>
      <c r="AW66" s="99">
        <f>'K4.3 - Nezpůsobilé položk...'!J36</f>
        <v>0</v>
      </c>
      <c r="AX66" s="99">
        <f>'K4.3 - Nezpůsobilé položk...'!J37</f>
        <v>0</v>
      </c>
      <c r="AY66" s="99">
        <f>'K4.3 - Nezpůsobilé položk...'!J38</f>
        <v>0</v>
      </c>
      <c r="AZ66" s="99">
        <f>'K4.3 - Nezpůsobilé položk...'!F35</f>
        <v>0</v>
      </c>
      <c r="BA66" s="99">
        <f>'K4.3 - Nezpůsobilé položk...'!F36</f>
        <v>0</v>
      </c>
      <c r="BB66" s="99">
        <f>'K4.3 - Nezpůsobilé položk...'!F37</f>
        <v>0</v>
      </c>
      <c r="BC66" s="99">
        <f>'K4.3 - Nezpůsobilé položk...'!F38</f>
        <v>0</v>
      </c>
      <c r="BD66" s="101">
        <f>'K4.3 - Nezpůsobilé položk...'!F39</f>
        <v>0</v>
      </c>
      <c r="BT66" s="102" t="s">
        <v>77</v>
      </c>
      <c r="BV66" s="102" t="s">
        <v>70</v>
      </c>
      <c r="BW66" s="102" t="s">
        <v>106</v>
      </c>
      <c r="BX66" s="102" t="s">
        <v>100</v>
      </c>
      <c r="CL66" s="102" t="s">
        <v>1</v>
      </c>
    </row>
    <row r="67" s="5" customFormat="1" ht="27" customHeight="1">
      <c r="B67" s="81"/>
      <c r="C67" s="82"/>
      <c r="D67" s="83" t="s">
        <v>107</v>
      </c>
      <c r="E67" s="83"/>
      <c r="F67" s="83"/>
      <c r="G67" s="83"/>
      <c r="H67" s="83"/>
      <c r="I67" s="84"/>
      <c r="J67" s="83" t="s">
        <v>108</v>
      </c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5">
        <f>ROUND(SUM(AG68:AG71),2)</f>
        <v>0</v>
      </c>
      <c r="AH67" s="84"/>
      <c r="AI67" s="84"/>
      <c r="AJ67" s="84"/>
      <c r="AK67" s="84"/>
      <c r="AL67" s="84"/>
      <c r="AM67" s="84"/>
      <c r="AN67" s="86">
        <f>SUM(AG67,AT67)</f>
        <v>0</v>
      </c>
      <c r="AO67" s="84"/>
      <c r="AP67" s="84"/>
      <c r="AQ67" s="87" t="s">
        <v>74</v>
      </c>
      <c r="AR67" s="81"/>
      <c r="AS67" s="88">
        <f>ROUND(SUM(AS68:AS71),2)</f>
        <v>0</v>
      </c>
      <c r="AT67" s="89">
        <f>ROUND(SUM(AV67:AW67),2)</f>
        <v>0</v>
      </c>
      <c r="AU67" s="90">
        <f>ROUND(SUM(AU68:AU71),5)</f>
        <v>2537.1421500000001</v>
      </c>
      <c r="AV67" s="89">
        <f>ROUND(AZ67*L29,2)</f>
        <v>0</v>
      </c>
      <c r="AW67" s="89">
        <f>ROUND(BA67*L30,2)</f>
        <v>0</v>
      </c>
      <c r="AX67" s="89">
        <f>ROUND(BB67*L29,2)</f>
        <v>0</v>
      </c>
      <c r="AY67" s="89">
        <f>ROUND(BC67*L30,2)</f>
        <v>0</v>
      </c>
      <c r="AZ67" s="89">
        <f>ROUND(SUM(AZ68:AZ71),2)</f>
        <v>0</v>
      </c>
      <c r="BA67" s="89">
        <f>ROUND(SUM(BA68:BA71),2)</f>
        <v>0</v>
      </c>
      <c r="BB67" s="89">
        <f>ROUND(SUM(BB68:BB71),2)</f>
        <v>0</v>
      </c>
      <c r="BC67" s="89">
        <f>ROUND(SUM(BC68:BC71),2)</f>
        <v>0</v>
      </c>
      <c r="BD67" s="91">
        <f>ROUND(SUM(BD68:BD71),2)</f>
        <v>0</v>
      </c>
      <c r="BS67" s="92" t="s">
        <v>67</v>
      </c>
      <c r="BT67" s="92" t="s">
        <v>75</v>
      </c>
      <c r="BU67" s="92" t="s">
        <v>69</v>
      </c>
      <c r="BV67" s="92" t="s">
        <v>70</v>
      </c>
      <c r="BW67" s="92" t="s">
        <v>109</v>
      </c>
      <c r="BX67" s="92" t="s">
        <v>4</v>
      </c>
      <c r="CL67" s="92" t="s">
        <v>1</v>
      </c>
      <c r="CM67" s="92" t="s">
        <v>77</v>
      </c>
    </row>
    <row r="68" s="6" customFormat="1" ht="16.5" customHeight="1">
      <c r="A68" s="93" t="s">
        <v>78</v>
      </c>
      <c r="B68" s="94"/>
      <c r="C68" s="9"/>
      <c r="D68" s="9"/>
      <c r="E68" s="95" t="s">
        <v>110</v>
      </c>
      <c r="F68" s="95"/>
      <c r="G68" s="95"/>
      <c r="H68" s="95"/>
      <c r="I68" s="95"/>
      <c r="J68" s="9"/>
      <c r="K68" s="95" t="s">
        <v>80</v>
      </c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6">
        <f>'P1-P2.1 - Způsobilé položky'!J32</f>
        <v>0</v>
      </c>
      <c r="AH68" s="9"/>
      <c r="AI68" s="9"/>
      <c r="AJ68" s="9"/>
      <c r="AK68" s="9"/>
      <c r="AL68" s="9"/>
      <c r="AM68" s="9"/>
      <c r="AN68" s="96">
        <f>SUM(AG68,AT68)</f>
        <v>0</v>
      </c>
      <c r="AO68" s="9"/>
      <c r="AP68" s="9"/>
      <c r="AQ68" s="97" t="s">
        <v>81</v>
      </c>
      <c r="AR68" s="94"/>
      <c r="AS68" s="98">
        <v>0</v>
      </c>
      <c r="AT68" s="99">
        <f>ROUND(SUM(AV68:AW68),2)</f>
        <v>0</v>
      </c>
      <c r="AU68" s="100">
        <f>'P1-P2.1 - Způsobilé položky'!P95</f>
        <v>1764.5609999999992</v>
      </c>
      <c r="AV68" s="99">
        <f>'P1-P2.1 - Způsobilé položky'!J35</f>
        <v>0</v>
      </c>
      <c r="AW68" s="99">
        <f>'P1-P2.1 - Způsobilé položky'!J36</f>
        <v>0</v>
      </c>
      <c r="AX68" s="99">
        <f>'P1-P2.1 - Způsobilé položky'!J37</f>
        <v>0</v>
      </c>
      <c r="AY68" s="99">
        <f>'P1-P2.1 - Způsobilé položky'!J38</f>
        <v>0</v>
      </c>
      <c r="AZ68" s="99">
        <f>'P1-P2.1 - Způsobilé položky'!F35</f>
        <v>0</v>
      </c>
      <c r="BA68" s="99">
        <f>'P1-P2.1 - Způsobilé položky'!F36</f>
        <v>0</v>
      </c>
      <c r="BB68" s="99">
        <f>'P1-P2.1 - Způsobilé položky'!F37</f>
        <v>0</v>
      </c>
      <c r="BC68" s="99">
        <f>'P1-P2.1 - Způsobilé položky'!F38</f>
        <v>0</v>
      </c>
      <c r="BD68" s="101">
        <f>'P1-P2.1 - Způsobilé položky'!F39</f>
        <v>0</v>
      </c>
      <c r="BT68" s="102" t="s">
        <v>77</v>
      </c>
      <c r="BV68" s="102" t="s">
        <v>70</v>
      </c>
      <c r="BW68" s="102" t="s">
        <v>111</v>
      </c>
      <c r="BX68" s="102" t="s">
        <v>109</v>
      </c>
      <c r="CL68" s="102" t="s">
        <v>1</v>
      </c>
    </row>
    <row r="69" s="6" customFormat="1" ht="25.5" customHeight="1">
      <c r="A69" s="93" t="s">
        <v>78</v>
      </c>
      <c r="B69" s="94"/>
      <c r="C69" s="9"/>
      <c r="D69" s="9"/>
      <c r="E69" s="95" t="s">
        <v>112</v>
      </c>
      <c r="F69" s="95"/>
      <c r="G69" s="95"/>
      <c r="H69" s="95"/>
      <c r="I69" s="95"/>
      <c r="J69" s="9"/>
      <c r="K69" s="95" t="s">
        <v>113</v>
      </c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6">
        <f>'P1-P2.2 - Nezpůsobilé pol...'!J32</f>
        <v>0</v>
      </c>
      <c r="AH69" s="9"/>
      <c r="AI69" s="9"/>
      <c r="AJ69" s="9"/>
      <c r="AK69" s="9"/>
      <c r="AL69" s="9"/>
      <c r="AM69" s="9"/>
      <c r="AN69" s="96">
        <f>SUM(AG69,AT69)</f>
        <v>0</v>
      </c>
      <c r="AO69" s="9"/>
      <c r="AP69" s="9"/>
      <c r="AQ69" s="97" t="s">
        <v>81</v>
      </c>
      <c r="AR69" s="94"/>
      <c r="AS69" s="98">
        <v>0</v>
      </c>
      <c r="AT69" s="99">
        <f>ROUND(SUM(AV69:AW69),2)</f>
        <v>0</v>
      </c>
      <c r="AU69" s="100">
        <f>'P1-P2.2 - Nezpůsobilé pol...'!P88</f>
        <v>78.347999999999999</v>
      </c>
      <c r="AV69" s="99">
        <f>'P1-P2.2 - Nezpůsobilé pol...'!J35</f>
        <v>0</v>
      </c>
      <c r="AW69" s="99">
        <f>'P1-P2.2 - Nezpůsobilé pol...'!J36</f>
        <v>0</v>
      </c>
      <c r="AX69" s="99">
        <f>'P1-P2.2 - Nezpůsobilé pol...'!J37</f>
        <v>0</v>
      </c>
      <c r="AY69" s="99">
        <f>'P1-P2.2 - Nezpůsobilé pol...'!J38</f>
        <v>0</v>
      </c>
      <c r="AZ69" s="99">
        <f>'P1-P2.2 - Nezpůsobilé pol...'!F35</f>
        <v>0</v>
      </c>
      <c r="BA69" s="99">
        <f>'P1-P2.2 - Nezpůsobilé pol...'!F36</f>
        <v>0</v>
      </c>
      <c r="BB69" s="99">
        <f>'P1-P2.2 - Nezpůsobilé pol...'!F37</f>
        <v>0</v>
      </c>
      <c r="BC69" s="99">
        <f>'P1-P2.2 - Nezpůsobilé pol...'!F38</f>
        <v>0</v>
      </c>
      <c r="BD69" s="101">
        <f>'P1-P2.2 - Nezpůsobilé pol...'!F39</f>
        <v>0</v>
      </c>
      <c r="BT69" s="102" t="s">
        <v>77</v>
      </c>
      <c r="BV69" s="102" t="s">
        <v>70</v>
      </c>
      <c r="BW69" s="102" t="s">
        <v>114</v>
      </c>
      <c r="BX69" s="102" t="s">
        <v>109</v>
      </c>
      <c r="CL69" s="102" t="s">
        <v>1</v>
      </c>
    </row>
    <row r="70" s="6" customFormat="1" ht="25.5" customHeight="1">
      <c r="A70" s="93" t="s">
        <v>78</v>
      </c>
      <c r="B70" s="94"/>
      <c r="C70" s="9"/>
      <c r="D70" s="9"/>
      <c r="E70" s="95" t="s">
        <v>115</v>
      </c>
      <c r="F70" s="95"/>
      <c r="G70" s="95"/>
      <c r="H70" s="95"/>
      <c r="I70" s="95"/>
      <c r="J70" s="9"/>
      <c r="K70" s="95" t="s">
        <v>116</v>
      </c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6">
        <f>'P1-P2.3 - Nezpůsobilé pol...'!J32</f>
        <v>0</v>
      </c>
      <c r="AH70" s="9"/>
      <c r="AI70" s="9"/>
      <c r="AJ70" s="9"/>
      <c r="AK70" s="9"/>
      <c r="AL70" s="9"/>
      <c r="AM70" s="9"/>
      <c r="AN70" s="96">
        <f>SUM(AG70,AT70)</f>
        <v>0</v>
      </c>
      <c r="AO70" s="9"/>
      <c r="AP70" s="9"/>
      <c r="AQ70" s="97" t="s">
        <v>81</v>
      </c>
      <c r="AR70" s="94"/>
      <c r="AS70" s="98">
        <v>0</v>
      </c>
      <c r="AT70" s="99">
        <f>ROUND(SUM(AV70:AW70),2)</f>
        <v>0</v>
      </c>
      <c r="AU70" s="100">
        <f>'P1-P2.3 - Nezpůsobilé pol...'!P90</f>
        <v>612.4412319999999</v>
      </c>
      <c r="AV70" s="99">
        <f>'P1-P2.3 - Nezpůsobilé pol...'!J35</f>
        <v>0</v>
      </c>
      <c r="AW70" s="99">
        <f>'P1-P2.3 - Nezpůsobilé pol...'!J36</f>
        <v>0</v>
      </c>
      <c r="AX70" s="99">
        <f>'P1-P2.3 - Nezpůsobilé pol...'!J37</f>
        <v>0</v>
      </c>
      <c r="AY70" s="99">
        <f>'P1-P2.3 - Nezpůsobilé pol...'!J38</f>
        <v>0</v>
      </c>
      <c r="AZ70" s="99">
        <f>'P1-P2.3 - Nezpůsobilé pol...'!F35</f>
        <v>0</v>
      </c>
      <c r="BA70" s="99">
        <f>'P1-P2.3 - Nezpůsobilé pol...'!F36</f>
        <v>0</v>
      </c>
      <c r="BB70" s="99">
        <f>'P1-P2.3 - Nezpůsobilé pol...'!F37</f>
        <v>0</v>
      </c>
      <c r="BC70" s="99">
        <f>'P1-P2.3 - Nezpůsobilé pol...'!F38</f>
        <v>0</v>
      </c>
      <c r="BD70" s="101">
        <f>'P1-P2.3 - Nezpůsobilé pol...'!F39</f>
        <v>0</v>
      </c>
      <c r="BT70" s="102" t="s">
        <v>77</v>
      </c>
      <c r="BV70" s="102" t="s">
        <v>70</v>
      </c>
      <c r="BW70" s="102" t="s">
        <v>117</v>
      </c>
      <c r="BX70" s="102" t="s">
        <v>109</v>
      </c>
      <c r="CL70" s="102" t="s">
        <v>1</v>
      </c>
    </row>
    <row r="71" s="6" customFormat="1" ht="16.5" customHeight="1">
      <c r="A71" s="93" t="s">
        <v>78</v>
      </c>
      <c r="B71" s="94"/>
      <c r="C71" s="9"/>
      <c r="D71" s="9"/>
      <c r="E71" s="95" t="s">
        <v>118</v>
      </c>
      <c r="F71" s="95"/>
      <c r="G71" s="95"/>
      <c r="H71" s="95"/>
      <c r="I71" s="95"/>
      <c r="J71" s="9"/>
      <c r="K71" s="95" t="s">
        <v>119</v>
      </c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6">
        <f>'P1-P2.4 - Nezpůsobilé pol...'!J32</f>
        <v>0</v>
      </c>
      <c r="AH71" s="9"/>
      <c r="AI71" s="9"/>
      <c r="AJ71" s="9"/>
      <c r="AK71" s="9"/>
      <c r="AL71" s="9"/>
      <c r="AM71" s="9"/>
      <c r="AN71" s="96">
        <f>SUM(AG71,AT71)</f>
        <v>0</v>
      </c>
      <c r="AO71" s="9"/>
      <c r="AP71" s="9"/>
      <c r="AQ71" s="97" t="s">
        <v>81</v>
      </c>
      <c r="AR71" s="94"/>
      <c r="AS71" s="98">
        <v>0</v>
      </c>
      <c r="AT71" s="99">
        <f>ROUND(SUM(AV71:AW71),2)</f>
        <v>0</v>
      </c>
      <c r="AU71" s="100">
        <f>'P1-P2.4 - Nezpůsobilé pol...'!P87</f>
        <v>81.79191999999999</v>
      </c>
      <c r="AV71" s="99">
        <f>'P1-P2.4 - Nezpůsobilé pol...'!J35</f>
        <v>0</v>
      </c>
      <c r="AW71" s="99">
        <f>'P1-P2.4 - Nezpůsobilé pol...'!J36</f>
        <v>0</v>
      </c>
      <c r="AX71" s="99">
        <f>'P1-P2.4 - Nezpůsobilé pol...'!J37</f>
        <v>0</v>
      </c>
      <c r="AY71" s="99">
        <f>'P1-P2.4 - Nezpůsobilé pol...'!J38</f>
        <v>0</v>
      </c>
      <c r="AZ71" s="99">
        <f>'P1-P2.4 - Nezpůsobilé pol...'!F35</f>
        <v>0</v>
      </c>
      <c r="BA71" s="99">
        <f>'P1-P2.4 - Nezpůsobilé pol...'!F36</f>
        <v>0</v>
      </c>
      <c r="BB71" s="99">
        <f>'P1-P2.4 - Nezpůsobilé pol...'!F37</f>
        <v>0</v>
      </c>
      <c r="BC71" s="99">
        <f>'P1-P2.4 - Nezpůsobilé pol...'!F38</f>
        <v>0</v>
      </c>
      <c r="BD71" s="101">
        <f>'P1-P2.4 - Nezpůsobilé pol...'!F39</f>
        <v>0</v>
      </c>
      <c r="BT71" s="102" t="s">
        <v>77</v>
      </c>
      <c r="BV71" s="102" t="s">
        <v>70</v>
      </c>
      <c r="BW71" s="102" t="s">
        <v>120</v>
      </c>
      <c r="BX71" s="102" t="s">
        <v>109</v>
      </c>
      <c r="CL71" s="102" t="s">
        <v>1</v>
      </c>
    </row>
    <row r="72" s="5" customFormat="1" ht="16.5" customHeight="1">
      <c r="B72" s="81"/>
      <c r="C72" s="82"/>
      <c r="D72" s="83" t="s">
        <v>121</v>
      </c>
      <c r="E72" s="83"/>
      <c r="F72" s="83"/>
      <c r="G72" s="83"/>
      <c r="H72" s="83"/>
      <c r="I72" s="84"/>
      <c r="J72" s="83" t="s">
        <v>122</v>
      </c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5">
        <f>ROUND(SUM(AG73:AG74),2)</f>
        <v>0</v>
      </c>
      <c r="AH72" s="84"/>
      <c r="AI72" s="84"/>
      <c r="AJ72" s="84"/>
      <c r="AK72" s="84"/>
      <c r="AL72" s="84"/>
      <c r="AM72" s="84"/>
      <c r="AN72" s="86">
        <f>SUM(AG72,AT72)</f>
        <v>0</v>
      </c>
      <c r="AO72" s="84"/>
      <c r="AP72" s="84"/>
      <c r="AQ72" s="87" t="s">
        <v>74</v>
      </c>
      <c r="AR72" s="81"/>
      <c r="AS72" s="88">
        <f>ROUND(SUM(AS73:AS74),2)</f>
        <v>0</v>
      </c>
      <c r="AT72" s="89">
        <f>ROUND(SUM(AV72:AW72),2)</f>
        <v>0</v>
      </c>
      <c r="AU72" s="90">
        <f>ROUND(SUM(AU73:AU74),5)</f>
        <v>1119.5293099999999</v>
      </c>
      <c r="AV72" s="89">
        <f>ROUND(AZ72*L29,2)</f>
        <v>0</v>
      </c>
      <c r="AW72" s="89">
        <f>ROUND(BA72*L30,2)</f>
        <v>0</v>
      </c>
      <c r="AX72" s="89">
        <f>ROUND(BB72*L29,2)</f>
        <v>0</v>
      </c>
      <c r="AY72" s="89">
        <f>ROUND(BC72*L30,2)</f>
        <v>0</v>
      </c>
      <c r="AZ72" s="89">
        <f>ROUND(SUM(AZ73:AZ74),2)</f>
        <v>0</v>
      </c>
      <c r="BA72" s="89">
        <f>ROUND(SUM(BA73:BA74),2)</f>
        <v>0</v>
      </c>
      <c r="BB72" s="89">
        <f>ROUND(SUM(BB73:BB74),2)</f>
        <v>0</v>
      </c>
      <c r="BC72" s="89">
        <f>ROUND(SUM(BC73:BC74),2)</f>
        <v>0</v>
      </c>
      <c r="BD72" s="91">
        <f>ROUND(SUM(BD73:BD74),2)</f>
        <v>0</v>
      </c>
      <c r="BS72" s="92" t="s">
        <v>67</v>
      </c>
      <c r="BT72" s="92" t="s">
        <v>75</v>
      </c>
      <c r="BU72" s="92" t="s">
        <v>69</v>
      </c>
      <c r="BV72" s="92" t="s">
        <v>70</v>
      </c>
      <c r="BW72" s="92" t="s">
        <v>123</v>
      </c>
      <c r="BX72" s="92" t="s">
        <v>4</v>
      </c>
      <c r="CL72" s="92" t="s">
        <v>1</v>
      </c>
      <c r="CM72" s="92" t="s">
        <v>77</v>
      </c>
    </row>
    <row r="73" s="6" customFormat="1" ht="16.5" customHeight="1">
      <c r="A73" s="93" t="s">
        <v>78</v>
      </c>
      <c r="B73" s="94"/>
      <c r="C73" s="9"/>
      <c r="D73" s="9"/>
      <c r="E73" s="95" t="s">
        <v>124</v>
      </c>
      <c r="F73" s="95"/>
      <c r="G73" s="95"/>
      <c r="H73" s="95"/>
      <c r="I73" s="95"/>
      <c r="J73" s="9"/>
      <c r="K73" s="95" t="s">
        <v>80</v>
      </c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6">
        <f>'P3.1 - Způsobilé položky'!J32</f>
        <v>0</v>
      </c>
      <c r="AH73" s="9"/>
      <c r="AI73" s="9"/>
      <c r="AJ73" s="9"/>
      <c r="AK73" s="9"/>
      <c r="AL73" s="9"/>
      <c r="AM73" s="9"/>
      <c r="AN73" s="96">
        <f>SUM(AG73,AT73)</f>
        <v>0</v>
      </c>
      <c r="AO73" s="9"/>
      <c r="AP73" s="9"/>
      <c r="AQ73" s="97" t="s">
        <v>81</v>
      </c>
      <c r="AR73" s="94"/>
      <c r="AS73" s="98">
        <v>0</v>
      </c>
      <c r="AT73" s="99">
        <f>ROUND(SUM(AV73:AW73),2)</f>
        <v>0</v>
      </c>
      <c r="AU73" s="100">
        <f>'P3.1 - Způsobilé položky'!P95</f>
        <v>944.26899999999978</v>
      </c>
      <c r="AV73" s="99">
        <f>'P3.1 - Způsobilé položky'!J35</f>
        <v>0</v>
      </c>
      <c r="AW73" s="99">
        <f>'P3.1 - Způsobilé položky'!J36</f>
        <v>0</v>
      </c>
      <c r="AX73" s="99">
        <f>'P3.1 - Způsobilé položky'!J37</f>
        <v>0</v>
      </c>
      <c r="AY73" s="99">
        <f>'P3.1 - Způsobilé položky'!J38</f>
        <v>0</v>
      </c>
      <c r="AZ73" s="99">
        <f>'P3.1 - Způsobilé položky'!F35</f>
        <v>0</v>
      </c>
      <c r="BA73" s="99">
        <f>'P3.1 - Způsobilé položky'!F36</f>
        <v>0</v>
      </c>
      <c r="BB73" s="99">
        <f>'P3.1 - Způsobilé položky'!F37</f>
        <v>0</v>
      </c>
      <c r="BC73" s="99">
        <f>'P3.1 - Způsobilé položky'!F38</f>
        <v>0</v>
      </c>
      <c r="BD73" s="101">
        <f>'P3.1 - Způsobilé položky'!F39</f>
        <v>0</v>
      </c>
      <c r="BT73" s="102" t="s">
        <v>77</v>
      </c>
      <c r="BV73" s="102" t="s">
        <v>70</v>
      </c>
      <c r="BW73" s="102" t="s">
        <v>125</v>
      </c>
      <c r="BX73" s="102" t="s">
        <v>123</v>
      </c>
      <c r="CL73" s="102" t="s">
        <v>1</v>
      </c>
    </row>
    <row r="74" s="6" customFormat="1" ht="25.5" customHeight="1">
      <c r="A74" s="93" t="s">
        <v>78</v>
      </c>
      <c r="B74" s="94"/>
      <c r="C74" s="9"/>
      <c r="D74" s="9"/>
      <c r="E74" s="95" t="s">
        <v>126</v>
      </c>
      <c r="F74" s="95"/>
      <c r="G74" s="95"/>
      <c r="H74" s="95"/>
      <c r="I74" s="95"/>
      <c r="J74" s="9"/>
      <c r="K74" s="95" t="s">
        <v>116</v>
      </c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6">
        <f>'P3.2 - Nezpůsobilé položk...'!J32</f>
        <v>0</v>
      </c>
      <c r="AH74" s="9"/>
      <c r="AI74" s="9"/>
      <c r="AJ74" s="9"/>
      <c r="AK74" s="9"/>
      <c r="AL74" s="9"/>
      <c r="AM74" s="9"/>
      <c r="AN74" s="96">
        <f>SUM(AG74,AT74)</f>
        <v>0</v>
      </c>
      <c r="AO74" s="9"/>
      <c r="AP74" s="9"/>
      <c r="AQ74" s="97" t="s">
        <v>81</v>
      </c>
      <c r="AR74" s="94"/>
      <c r="AS74" s="98">
        <v>0</v>
      </c>
      <c r="AT74" s="99">
        <f>ROUND(SUM(AV74:AW74),2)</f>
        <v>0</v>
      </c>
      <c r="AU74" s="100">
        <f>'P3.2 - Nezpůsobilé položk...'!P90</f>
        <v>175.26030799999998</v>
      </c>
      <c r="AV74" s="99">
        <f>'P3.2 - Nezpůsobilé položk...'!J35</f>
        <v>0</v>
      </c>
      <c r="AW74" s="99">
        <f>'P3.2 - Nezpůsobilé položk...'!J36</f>
        <v>0</v>
      </c>
      <c r="AX74" s="99">
        <f>'P3.2 - Nezpůsobilé položk...'!J37</f>
        <v>0</v>
      </c>
      <c r="AY74" s="99">
        <f>'P3.2 - Nezpůsobilé položk...'!J38</f>
        <v>0</v>
      </c>
      <c r="AZ74" s="99">
        <f>'P3.2 - Nezpůsobilé položk...'!F35</f>
        <v>0</v>
      </c>
      <c r="BA74" s="99">
        <f>'P3.2 - Nezpůsobilé položk...'!F36</f>
        <v>0</v>
      </c>
      <c r="BB74" s="99">
        <f>'P3.2 - Nezpůsobilé položk...'!F37</f>
        <v>0</v>
      </c>
      <c r="BC74" s="99">
        <f>'P3.2 - Nezpůsobilé položk...'!F38</f>
        <v>0</v>
      </c>
      <c r="BD74" s="101">
        <f>'P3.2 - Nezpůsobilé položk...'!F39</f>
        <v>0</v>
      </c>
      <c r="BT74" s="102" t="s">
        <v>77</v>
      </c>
      <c r="BV74" s="102" t="s">
        <v>70</v>
      </c>
      <c r="BW74" s="102" t="s">
        <v>127</v>
      </c>
      <c r="BX74" s="102" t="s">
        <v>123</v>
      </c>
      <c r="CL74" s="102" t="s">
        <v>1</v>
      </c>
    </row>
    <row r="75" s="5" customFormat="1" ht="16.5" customHeight="1">
      <c r="B75" s="81"/>
      <c r="C75" s="82"/>
      <c r="D75" s="83" t="s">
        <v>128</v>
      </c>
      <c r="E75" s="83"/>
      <c r="F75" s="83"/>
      <c r="G75" s="83"/>
      <c r="H75" s="83"/>
      <c r="I75" s="84"/>
      <c r="J75" s="83" t="s">
        <v>129</v>
      </c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5">
        <f>ROUND(AG76,2)</f>
        <v>0</v>
      </c>
      <c r="AH75" s="84"/>
      <c r="AI75" s="84"/>
      <c r="AJ75" s="84"/>
      <c r="AK75" s="84"/>
      <c r="AL75" s="84"/>
      <c r="AM75" s="84"/>
      <c r="AN75" s="86">
        <f>SUM(AG75,AT75)</f>
        <v>0</v>
      </c>
      <c r="AO75" s="84"/>
      <c r="AP75" s="84"/>
      <c r="AQ75" s="87" t="s">
        <v>74</v>
      </c>
      <c r="AR75" s="81"/>
      <c r="AS75" s="88">
        <f>ROUND(AS76,2)</f>
        <v>0</v>
      </c>
      <c r="AT75" s="89">
        <f>ROUND(SUM(AV75:AW75),2)</f>
        <v>0</v>
      </c>
      <c r="AU75" s="90">
        <f>ROUND(AU76,5)</f>
        <v>0</v>
      </c>
      <c r="AV75" s="89">
        <f>ROUND(AZ75*L29,2)</f>
        <v>0</v>
      </c>
      <c r="AW75" s="89">
        <f>ROUND(BA75*L30,2)</f>
        <v>0</v>
      </c>
      <c r="AX75" s="89">
        <f>ROUND(BB75*L29,2)</f>
        <v>0</v>
      </c>
      <c r="AY75" s="89">
        <f>ROUND(BC75*L30,2)</f>
        <v>0</v>
      </c>
      <c r="AZ75" s="89">
        <f>ROUND(AZ76,2)</f>
        <v>0</v>
      </c>
      <c r="BA75" s="89">
        <f>ROUND(BA76,2)</f>
        <v>0</v>
      </c>
      <c r="BB75" s="89">
        <f>ROUND(BB76,2)</f>
        <v>0</v>
      </c>
      <c r="BC75" s="89">
        <f>ROUND(BC76,2)</f>
        <v>0</v>
      </c>
      <c r="BD75" s="91">
        <f>ROUND(BD76,2)</f>
        <v>0</v>
      </c>
      <c r="BS75" s="92" t="s">
        <v>67</v>
      </c>
      <c r="BT75" s="92" t="s">
        <v>75</v>
      </c>
      <c r="BU75" s="92" t="s">
        <v>69</v>
      </c>
      <c r="BV75" s="92" t="s">
        <v>70</v>
      </c>
      <c r="BW75" s="92" t="s">
        <v>130</v>
      </c>
      <c r="BX75" s="92" t="s">
        <v>4</v>
      </c>
      <c r="CL75" s="92" t="s">
        <v>1</v>
      </c>
      <c r="CM75" s="92" t="s">
        <v>77</v>
      </c>
    </row>
    <row r="76" s="6" customFormat="1" ht="16.5" customHeight="1">
      <c r="A76" s="93" t="s">
        <v>78</v>
      </c>
      <c r="B76" s="94"/>
      <c r="C76" s="9"/>
      <c r="D76" s="9"/>
      <c r="E76" s="95" t="s">
        <v>131</v>
      </c>
      <c r="F76" s="95"/>
      <c r="G76" s="95"/>
      <c r="H76" s="95"/>
      <c r="I76" s="95"/>
      <c r="J76" s="9"/>
      <c r="K76" s="95" t="s">
        <v>80</v>
      </c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6">
        <f>'PB.1 - Způsobilé položky'!J32</f>
        <v>0</v>
      </c>
      <c r="AH76" s="9"/>
      <c r="AI76" s="9"/>
      <c r="AJ76" s="9"/>
      <c r="AK76" s="9"/>
      <c r="AL76" s="9"/>
      <c r="AM76" s="9"/>
      <c r="AN76" s="96">
        <f>SUM(AG76,AT76)</f>
        <v>0</v>
      </c>
      <c r="AO76" s="9"/>
      <c r="AP76" s="9"/>
      <c r="AQ76" s="97" t="s">
        <v>81</v>
      </c>
      <c r="AR76" s="94"/>
      <c r="AS76" s="103">
        <v>0</v>
      </c>
      <c r="AT76" s="104">
        <f>ROUND(SUM(AV76:AW76),2)</f>
        <v>0</v>
      </c>
      <c r="AU76" s="105">
        <f>'PB.1 - Způsobilé položky'!P92</f>
        <v>0</v>
      </c>
      <c r="AV76" s="104">
        <f>'PB.1 - Způsobilé položky'!J35</f>
        <v>0</v>
      </c>
      <c r="AW76" s="104">
        <f>'PB.1 - Způsobilé položky'!J36</f>
        <v>0</v>
      </c>
      <c r="AX76" s="104">
        <f>'PB.1 - Způsobilé položky'!J37</f>
        <v>0</v>
      </c>
      <c r="AY76" s="104">
        <f>'PB.1 - Způsobilé položky'!J38</f>
        <v>0</v>
      </c>
      <c r="AZ76" s="104">
        <f>'PB.1 - Způsobilé položky'!F35</f>
        <v>0</v>
      </c>
      <c r="BA76" s="104">
        <f>'PB.1 - Způsobilé položky'!F36</f>
        <v>0</v>
      </c>
      <c r="BB76" s="104">
        <f>'PB.1 - Způsobilé položky'!F37</f>
        <v>0</v>
      </c>
      <c r="BC76" s="104">
        <f>'PB.1 - Způsobilé položky'!F38</f>
        <v>0</v>
      </c>
      <c r="BD76" s="106">
        <f>'PB.1 - Způsobilé položky'!F39</f>
        <v>0</v>
      </c>
      <c r="BT76" s="102" t="s">
        <v>77</v>
      </c>
      <c r="BV76" s="102" t="s">
        <v>70</v>
      </c>
      <c r="BW76" s="102" t="s">
        <v>132</v>
      </c>
      <c r="BX76" s="102" t="s">
        <v>130</v>
      </c>
      <c r="CL76" s="102" t="s">
        <v>1</v>
      </c>
    </row>
    <row r="77" s="1" customFormat="1" ht="30" customHeight="1">
      <c r="B77" s="26"/>
      <c r="AR77" s="26"/>
    </row>
    <row r="78" s="1" customFormat="1" ht="6.96" customHeight="1"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26"/>
    </row>
  </sheetData>
  <mergeCells count="124">
    <mergeCell ref="AN69:AP69"/>
    <mergeCell ref="AN68:AP68"/>
    <mergeCell ref="AN70:AP70"/>
    <mergeCell ref="AN71:AP71"/>
    <mergeCell ref="AN72:AP72"/>
    <mergeCell ref="AN73:AP73"/>
    <mergeCell ref="AN74:AP74"/>
    <mergeCell ref="AN75:AP75"/>
    <mergeCell ref="AN76:AP76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  <mergeCell ref="E76:I76"/>
    <mergeCell ref="E70:I70"/>
    <mergeCell ref="E69:I69"/>
    <mergeCell ref="E71:I71"/>
    <mergeCell ref="D72:H72"/>
    <mergeCell ref="E73:I73"/>
    <mergeCell ref="E74:I74"/>
    <mergeCell ref="D75:H75"/>
    <mergeCell ref="AG67:AM67"/>
    <mergeCell ref="AG65:AM65"/>
    <mergeCell ref="AG66:AM66"/>
    <mergeCell ref="AG68:AM68"/>
    <mergeCell ref="AG69:AM69"/>
    <mergeCell ref="AG70:AM70"/>
    <mergeCell ref="AG71:AM71"/>
    <mergeCell ref="AG72:AM72"/>
    <mergeCell ref="AG73:AM73"/>
    <mergeCell ref="AG74:AM74"/>
    <mergeCell ref="AG75:AM75"/>
    <mergeCell ref="AG76:AM76"/>
    <mergeCell ref="J67:AF67"/>
    <mergeCell ref="K66:AF66"/>
    <mergeCell ref="K68:AF68"/>
    <mergeCell ref="K69:AF69"/>
    <mergeCell ref="K70:AF70"/>
    <mergeCell ref="K71:AF71"/>
    <mergeCell ref="J72:AF72"/>
    <mergeCell ref="K73:AF73"/>
    <mergeCell ref="K74:AF74"/>
    <mergeCell ref="J75:AF75"/>
    <mergeCell ref="K76:AF76"/>
    <mergeCell ref="AM49:AP49"/>
    <mergeCell ref="AS49:AT51"/>
    <mergeCell ref="AM50:AP50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AG63:AM63"/>
    <mergeCell ref="AG64:AM64"/>
    <mergeCell ref="AG54:AM54"/>
    <mergeCell ref="L45:AO45"/>
    <mergeCell ref="AM47:AN47"/>
    <mergeCell ref="I52:AF52"/>
    <mergeCell ref="AG52:AM52"/>
    <mergeCell ref="J55:AF55"/>
    <mergeCell ref="K56:AF56"/>
    <mergeCell ref="K57:AF57"/>
    <mergeCell ref="K58:AF58"/>
    <mergeCell ref="J59:AF59"/>
    <mergeCell ref="K60:AF60"/>
    <mergeCell ref="K61:AF61"/>
    <mergeCell ref="K62:AF62"/>
    <mergeCell ref="J63:AF63"/>
    <mergeCell ref="K64:AF64"/>
    <mergeCell ref="K65:AF65"/>
    <mergeCell ref="AN52:AP52"/>
    <mergeCell ref="AN60:AP60"/>
    <mergeCell ref="AN55:AP55"/>
    <mergeCell ref="AN56:AP56"/>
    <mergeCell ref="AN57:AP57"/>
    <mergeCell ref="AN58:AP58"/>
    <mergeCell ref="AN59:AP59"/>
    <mergeCell ref="AN61:AP61"/>
    <mergeCell ref="AN62:AP62"/>
    <mergeCell ref="AN63:AP63"/>
    <mergeCell ref="AN64:AP64"/>
    <mergeCell ref="AN65:AP65"/>
    <mergeCell ref="AN66:AP66"/>
    <mergeCell ref="AN67:AP67"/>
    <mergeCell ref="AN54:AP54"/>
    <mergeCell ref="C52:G52"/>
    <mergeCell ref="D55:H55"/>
    <mergeCell ref="E56:I56"/>
    <mergeCell ref="E57:I57"/>
    <mergeCell ref="E58:I58"/>
    <mergeCell ref="D59:H59"/>
    <mergeCell ref="E60:I60"/>
    <mergeCell ref="E61:I61"/>
    <mergeCell ref="E62:I62"/>
    <mergeCell ref="D63:H63"/>
    <mergeCell ref="E64:I64"/>
    <mergeCell ref="E65:I65"/>
    <mergeCell ref="E66:I66"/>
    <mergeCell ref="D67:H67"/>
    <mergeCell ref="E68:I68"/>
  </mergeCells>
  <hyperlinks>
    <hyperlink ref="A56" location="'K1.1 - Způsobilé položky'!C2" display="/"/>
    <hyperlink ref="A57" location="'K1.2 - Nezpůsobilé položky'!C2" display="/"/>
    <hyperlink ref="A58" location="'K1.3 - Nezpůsobilé položk...'!C2" display="/"/>
    <hyperlink ref="A60" location="'K2.1 - Způsobilé položky'!C2" display="/"/>
    <hyperlink ref="A61" location="'K2.2 - Nezpůsobilé položky'!C2" display="/"/>
    <hyperlink ref="A62" location="'K2.3 - Nezpůsobilé položk...'!C2" display="/"/>
    <hyperlink ref="A64" location="'K4.1 - Způsobilé položky'!C2" display="/"/>
    <hyperlink ref="A65" location="'K4.2 - Nezpůsobilé položky'!C2" display="/"/>
    <hyperlink ref="A66" location="'K4.3 - Nezpůsobilé položk...'!C2" display="/"/>
    <hyperlink ref="A68" location="'P1-P2.1 - Způsobilé položky'!C2" display="/"/>
    <hyperlink ref="A69" location="'P1-P2.2 - Nezpůsobilé pol...'!C2" display="/"/>
    <hyperlink ref="A70" location="'P1-P2.3 - Nezpůsobilé pol...'!C2" display="/"/>
    <hyperlink ref="A71" location="'P1-P2.4 - Nezpůsobilé pol...'!C2" display="/"/>
    <hyperlink ref="A73" location="'P3.1 - Způsobilé položky'!C2" display="/"/>
    <hyperlink ref="A74" location="'P3.2 - Nezpůsobilé položk...'!C2" display="/"/>
    <hyperlink ref="A76" location="'PB.1 - Způsobilé položk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106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1372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1577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ROUND(J90,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ROUND((SUM(BE90:BE126)),  2)</f>
        <v>0</v>
      </c>
      <c r="I35" s="32">
        <v>0.20999999999999999</v>
      </c>
      <c r="J35" s="111">
        <f>ROUND(((SUM(BE90:BE126))*I35),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ROUND((SUM(BF90:BF126)),  2)</f>
        <v>0</v>
      </c>
      <c r="I36" s="32">
        <v>0.14999999999999999</v>
      </c>
      <c r="J36" s="111">
        <f>ROUND(((SUM(BF90:BF126))*I36),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ROUND((SUM(BG90:BG126)),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ROUND((SUM(BH90:BH126)),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ROUND((SUM(BI90:BI126)),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1372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K4.3 - Nezpůsobilé položky – výkopy pro rekonstrukci SSZ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J90</f>
        <v>0</v>
      </c>
      <c r="L63" s="26"/>
      <c r="AU63" s="14" t="s">
        <v>142</v>
      </c>
    </row>
    <row r="64" s="8" customFormat="1" ht="24.96" customHeight="1">
      <c r="B64" s="121"/>
      <c r="D64" s="122" t="s">
        <v>816</v>
      </c>
      <c r="E64" s="123"/>
      <c r="F64" s="123"/>
      <c r="G64" s="123"/>
      <c r="H64" s="123"/>
      <c r="I64" s="123"/>
      <c r="J64" s="124">
        <f>J91</f>
        <v>0</v>
      </c>
      <c r="L64" s="121"/>
    </row>
    <row r="65" s="9" customFormat="1" ht="19.92" customHeight="1">
      <c r="B65" s="125"/>
      <c r="D65" s="126" t="s">
        <v>919</v>
      </c>
      <c r="E65" s="127"/>
      <c r="F65" s="127"/>
      <c r="G65" s="127"/>
      <c r="H65" s="127"/>
      <c r="I65" s="127"/>
      <c r="J65" s="128">
        <f>J92</f>
        <v>0</v>
      </c>
      <c r="L65" s="125"/>
    </row>
    <row r="66" s="9" customFormat="1" ht="19.92" customHeight="1">
      <c r="B66" s="125"/>
      <c r="D66" s="126" t="s">
        <v>920</v>
      </c>
      <c r="E66" s="127"/>
      <c r="F66" s="127"/>
      <c r="G66" s="127"/>
      <c r="H66" s="127"/>
      <c r="I66" s="127"/>
      <c r="J66" s="128">
        <f>J98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J100</f>
        <v>0</v>
      </c>
      <c r="L67" s="121"/>
    </row>
    <row r="68" s="9" customFormat="1" ht="19.92" customHeight="1">
      <c r="B68" s="125"/>
      <c r="D68" s="126" t="s">
        <v>818</v>
      </c>
      <c r="E68" s="127"/>
      <c r="F68" s="127"/>
      <c r="G68" s="127"/>
      <c r="H68" s="127"/>
      <c r="I68" s="127"/>
      <c r="J68" s="128">
        <f>J101</f>
        <v>0</v>
      </c>
      <c r="L68" s="125"/>
    </row>
    <row r="69" s="1" customFormat="1" ht="21.84" customHeight="1">
      <c r="B69" s="26"/>
      <c r="L69" s="26"/>
    </row>
    <row r="70" s="1" customFormat="1" ht="6.96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26"/>
    </row>
    <row r="74" s="1" customFormat="1" ht="6.96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26"/>
    </row>
    <row r="75" s="1" customFormat="1" ht="24.96" customHeight="1">
      <c r="B75" s="26"/>
      <c r="C75" s="18" t="s">
        <v>153</v>
      </c>
      <c r="L75" s="26"/>
    </row>
    <row r="76" s="1" customFormat="1" ht="6.96" customHeight="1">
      <c r="B76" s="26"/>
      <c r="L76" s="26"/>
    </row>
    <row r="77" s="1" customFormat="1" ht="12" customHeight="1">
      <c r="B77" s="26"/>
      <c r="C77" s="23" t="s">
        <v>14</v>
      </c>
      <c r="L77" s="26"/>
    </row>
    <row r="78" s="1" customFormat="1" ht="16.5" customHeight="1">
      <c r="B78" s="26"/>
      <c r="E78" s="108" t="str">
        <f>E7</f>
        <v>Dopravní telematika ZR2018 - VÝKAZ VÝMĚR</v>
      </c>
      <c r="F78" s="23"/>
      <c r="G78" s="23"/>
      <c r="H78" s="23"/>
      <c r="L78" s="26"/>
    </row>
    <row r="79" ht="12" customHeight="1">
      <c r="B79" s="17"/>
      <c r="C79" s="23" t="s">
        <v>134</v>
      </c>
      <c r="L79" s="17"/>
    </row>
    <row r="80" s="1" customFormat="1" ht="16.5" customHeight="1">
      <c r="B80" s="26"/>
      <c r="E80" s="108" t="s">
        <v>1372</v>
      </c>
      <c r="F80" s="1"/>
      <c r="G80" s="1"/>
      <c r="H80" s="1"/>
      <c r="L80" s="26"/>
    </row>
    <row r="81" s="1" customFormat="1" ht="12" customHeight="1">
      <c r="B81" s="26"/>
      <c r="C81" s="23" t="s">
        <v>136</v>
      </c>
      <c r="L81" s="26"/>
    </row>
    <row r="82" s="1" customFormat="1" ht="16.5" customHeight="1">
      <c r="B82" s="26"/>
      <c r="E82" s="47" t="str">
        <f>E11</f>
        <v>K4.3 - Nezpůsobilé položky – výkopy pro rekonstrukci SSZ</v>
      </c>
      <c r="F82" s="1"/>
      <c r="G82" s="1"/>
      <c r="H82" s="1"/>
      <c r="L82" s="26"/>
    </row>
    <row r="83" s="1" customFormat="1" ht="6.96" customHeight="1">
      <c r="B83" s="26"/>
      <c r="L83" s="26"/>
    </row>
    <row r="84" s="1" customFormat="1" ht="12" customHeight="1">
      <c r="B84" s="26"/>
      <c r="C84" s="23" t="s">
        <v>18</v>
      </c>
      <c r="F84" s="14" t="str">
        <f>F14</f>
        <v xml:space="preserve"> </v>
      </c>
      <c r="I84" s="23" t="s">
        <v>20</v>
      </c>
      <c r="J84" s="49" t="str">
        <f>IF(J14="","",J14)</f>
        <v>10. 9. 2018</v>
      </c>
      <c r="L84" s="26"/>
    </row>
    <row r="85" s="1" customFormat="1" ht="6.96" customHeight="1">
      <c r="B85" s="26"/>
      <c r="L85" s="26"/>
    </row>
    <row r="86" s="1" customFormat="1" ht="13.65" customHeight="1">
      <c r="B86" s="26"/>
      <c r="C86" s="23" t="s">
        <v>22</v>
      </c>
      <c r="F86" s="14" t="str">
        <f>E17</f>
        <v xml:space="preserve"> </v>
      </c>
      <c r="I86" s="23" t="s">
        <v>26</v>
      </c>
      <c r="J86" s="24" t="str">
        <f>E23</f>
        <v>Tomislav Kradijan</v>
      </c>
      <c r="L86" s="26"/>
    </row>
    <row r="87" s="1" customFormat="1" ht="38.55" customHeight="1">
      <c r="B87" s="26"/>
      <c r="C87" s="23" t="s">
        <v>25</v>
      </c>
      <c r="F87" s="14" t="str">
        <f>IF(E20="","",E20)</f>
        <v xml:space="preserve"> </v>
      </c>
      <c r="I87" s="23" t="s">
        <v>29</v>
      </c>
      <c r="J87" s="24" t="str">
        <f>E26</f>
        <v>SAGASTA, a.s., Novodvorská 1010/14, 142 00 Praha 4</v>
      </c>
      <c r="L87" s="26"/>
    </row>
    <row r="88" s="1" customFormat="1" ht="10.32" customHeight="1">
      <c r="B88" s="26"/>
      <c r="L88" s="26"/>
    </row>
    <row r="89" s="10" customFormat="1" ht="29.28" customHeight="1">
      <c r="B89" s="129"/>
      <c r="C89" s="130" t="s">
        <v>154</v>
      </c>
      <c r="D89" s="131" t="s">
        <v>53</v>
      </c>
      <c r="E89" s="131" t="s">
        <v>49</v>
      </c>
      <c r="F89" s="131" t="s">
        <v>50</v>
      </c>
      <c r="G89" s="131" t="s">
        <v>155</v>
      </c>
      <c r="H89" s="131" t="s">
        <v>156</v>
      </c>
      <c r="I89" s="131" t="s">
        <v>157</v>
      </c>
      <c r="J89" s="132" t="s">
        <v>140</v>
      </c>
      <c r="K89" s="133" t="s">
        <v>158</v>
      </c>
      <c r="L89" s="129"/>
      <c r="M89" s="65" t="s">
        <v>1</v>
      </c>
      <c r="N89" s="66" t="s">
        <v>38</v>
      </c>
      <c r="O89" s="66" t="s">
        <v>159</v>
      </c>
      <c r="P89" s="66" t="s">
        <v>160</v>
      </c>
      <c r="Q89" s="66" t="s">
        <v>161</v>
      </c>
      <c r="R89" s="66" t="s">
        <v>162</v>
      </c>
      <c r="S89" s="66" t="s">
        <v>163</v>
      </c>
      <c r="T89" s="67" t="s">
        <v>164</v>
      </c>
    </row>
    <row r="90" s="1" customFormat="1" ht="22.8" customHeight="1">
      <c r="B90" s="26"/>
      <c r="C90" s="70" t="s">
        <v>165</v>
      </c>
      <c r="J90" s="134">
        <f>BK90</f>
        <v>0</v>
      </c>
      <c r="L90" s="26"/>
      <c r="M90" s="68"/>
      <c r="N90" s="52"/>
      <c r="O90" s="52"/>
      <c r="P90" s="135">
        <f>P91+P100</f>
        <v>575.52195199999994</v>
      </c>
      <c r="Q90" s="52"/>
      <c r="R90" s="135">
        <f>R91+R100</f>
        <v>41.803877999999997</v>
      </c>
      <c r="S90" s="52"/>
      <c r="T90" s="136">
        <f>T91+T100</f>
        <v>0</v>
      </c>
      <c r="AT90" s="14" t="s">
        <v>67</v>
      </c>
      <c r="AU90" s="14" t="s">
        <v>142</v>
      </c>
      <c r="BK90" s="137">
        <f>BK91+BK100</f>
        <v>0</v>
      </c>
    </row>
    <row r="91" s="11" customFormat="1" ht="25.92" customHeight="1">
      <c r="B91" s="138"/>
      <c r="D91" s="139" t="s">
        <v>67</v>
      </c>
      <c r="E91" s="140" t="s">
        <v>819</v>
      </c>
      <c r="F91" s="140" t="s">
        <v>820</v>
      </c>
      <c r="J91" s="141">
        <f>BK91</f>
        <v>0</v>
      </c>
      <c r="L91" s="138"/>
      <c r="M91" s="142"/>
      <c r="N91" s="143"/>
      <c r="O91" s="143"/>
      <c r="P91" s="144">
        <f>P92+P98</f>
        <v>229.21437600000002</v>
      </c>
      <c r="Q91" s="143"/>
      <c r="R91" s="144">
        <f>R92+R98</f>
        <v>10.688776799999999</v>
      </c>
      <c r="S91" s="143"/>
      <c r="T91" s="145">
        <f>T92+T98</f>
        <v>0</v>
      </c>
      <c r="AR91" s="139" t="s">
        <v>75</v>
      </c>
      <c r="AT91" s="146" t="s">
        <v>67</v>
      </c>
      <c r="AU91" s="146" t="s">
        <v>68</v>
      </c>
      <c r="AY91" s="139" t="s">
        <v>168</v>
      </c>
      <c r="BK91" s="147">
        <f>BK92+BK98</f>
        <v>0</v>
      </c>
    </row>
    <row r="92" s="11" customFormat="1" ht="22.8" customHeight="1">
      <c r="B92" s="138"/>
      <c r="D92" s="139" t="s">
        <v>67</v>
      </c>
      <c r="E92" s="148" t="s">
        <v>75</v>
      </c>
      <c r="F92" s="148" t="s">
        <v>921</v>
      </c>
      <c r="J92" s="149">
        <f>BK92</f>
        <v>0</v>
      </c>
      <c r="L92" s="138"/>
      <c r="M92" s="142"/>
      <c r="N92" s="143"/>
      <c r="O92" s="143"/>
      <c r="P92" s="144">
        <f>SUM(P93:P97)</f>
        <v>157.34611200000001</v>
      </c>
      <c r="Q92" s="143"/>
      <c r="R92" s="144">
        <f>SUM(R93:R97)</f>
        <v>0</v>
      </c>
      <c r="S92" s="143"/>
      <c r="T92" s="145">
        <f>SUM(T93:T97)</f>
        <v>0</v>
      </c>
      <c r="AR92" s="139" t="s">
        <v>75</v>
      </c>
      <c r="AT92" s="146" t="s">
        <v>67</v>
      </c>
      <c r="AU92" s="146" t="s">
        <v>75</v>
      </c>
      <c r="AY92" s="139" t="s">
        <v>168</v>
      </c>
      <c r="BK92" s="147">
        <f>SUM(BK93:BK97)</f>
        <v>0</v>
      </c>
    </row>
    <row r="93" s="1" customFormat="1" ht="16.5" customHeight="1">
      <c r="B93" s="150"/>
      <c r="C93" s="151" t="s">
        <v>867</v>
      </c>
      <c r="D93" s="151" t="s">
        <v>172</v>
      </c>
      <c r="E93" s="152" t="s">
        <v>922</v>
      </c>
      <c r="F93" s="153" t="s">
        <v>923</v>
      </c>
      <c r="G93" s="154" t="s">
        <v>924</v>
      </c>
      <c r="H93" s="155">
        <v>62</v>
      </c>
      <c r="I93" s="156">
        <v>0</v>
      </c>
      <c r="J93" s="156">
        <f>ROUND(I93*H93,2)</f>
        <v>0</v>
      </c>
      <c r="K93" s="153" t="s">
        <v>176</v>
      </c>
      <c r="L93" s="26"/>
      <c r="M93" s="54" t="s">
        <v>1</v>
      </c>
      <c r="N93" s="157" t="s">
        <v>39</v>
      </c>
      <c r="O93" s="158">
        <v>0.002</v>
      </c>
      <c r="P93" s="158">
        <f>O93*H93</f>
        <v>0.124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363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363</v>
      </c>
      <c r="BM93" s="14" t="s">
        <v>1578</v>
      </c>
    </row>
    <row r="94" s="1" customFormat="1" ht="16.5" customHeight="1">
      <c r="B94" s="150"/>
      <c r="C94" s="151" t="s">
        <v>874</v>
      </c>
      <c r="D94" s="151" t="s">
        <v>172</v>
      </c>
      <c r="E94" s="152" t="s">
        <v>927</v>
      </c>
      <c r="F94" s="153" t="s">
        <v>928</v>
      </c>
      <c r="G94" s="154" t="s">
        <v>924</v>
      </c>
      <c r="H94" s="155">
        <v>4.056</v>
      </c>
      <c r="I94" s="156">
        <v>0</v>
      </c>
      <c r="J94" s="156">
        <f>ROUND(I94*H94,2)</f>
        <v>0</v>
      </c>
      <c r="K94" s="153" t="s">
        <v>176</v>
      </c>
      <c r="L94" s="26"/>
      <c r="M94" s="54" t="s">
        <v>1</v>
      </c>
      <c r="N94" s="157" t="s">
        <v>39</v>
      </c>
      <c r="O94" s="158">
        <v>16.001999999999999</v>
      </c>
      <c r="P94" s="158">
        <f>O94*H94</f>
        <v>64.904111999999998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14" t="s">
        <v>363</v>
      </c>
      <c r="AT94" s="14" t="s">
        <v>172</v>
      </c>
      <c r="AU94" s="14" t="s">
        <v>77</v>
      </c>
      <c r="AY94" s="14" t="s">
        <v>168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14" t="s">
        <v>75</v>
      </c>
      <c r="BK94" s="160">
        <f>ROUND(I94*H94,2)</f>
        <v>0</v>
      </c>
      <c r="BL94" s="14" t="s">
        <v>363</v>
      </c>
      <c r="BM94" s="14" t="s">
        <v>1579</v>
      </c>
    </row>
    <row r="95" s="1" customFormat="1" ht="16.5" customHeight="1">
      <c r="B95" s="150"/>
      <c r="C95" s="151" t="s">
        <v>878</v>
      </c>
      <c r="D95" s="151" t="s">
        <v>172</v>
      </c>
      <c r="E95" s="152" t="s">
        <v>930</v>
      </c>
      <c r="F95" s="153" t="s">
        <v>931</v>
      </c>
      <c r="G95" s="154" t="s">
        <v>924</v>
      </c>
      <c r="H95" s="155">
        <v>62</v>
      </c>
      <c r="I95" s="156">
        <v>0</v>
      </c>
      <c r="J95" s="156">
        <f>ROUND(I95*H95,2)</f>
        <v>0</v>
      </c>
      <c r="K95" s="153" t="s">
        <v>176</v>
      </c>
      <c r="L95" s="26"/>
      <c r="M95" s="54" t="s">
        <v>1</v>
      </c>
      <c r="N95" s="157" t="s">
        <v>39</v>
      </c>
      <c r="O95" s="158">
        <v>1.272</v>
      </c>
      <c r="P95" s="158">
        <f>O95*H95</f>
        <v>78.864000000000004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14" t="s">
        <v>363</v>
      </c>
      <c r="AT95" s="14" t="s">
        <v>172</v>
      </c>
      <c r="AU95" s="14" t="s">
        <v>77</v>
      </c>
      <c r="AY95" s="14" t="s">
        <v>168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14" t="s">
        <v>75</v>
      </c>
      <c r="BK95" s="160">
        <f>ROUND(I95*H95,2)</f>
        <v>0</v>
      </c>
      <c r="BL95" s="14" t="s">
        <v>363</v>
      </c>
      <c r="BM95" s="14" t="s">
        <v>1580</v>
      </c>
    </row>
    <row r="96" s="1" customFormat="1" ht="16.5" customHeight="1">
      <c r="B96" s="150"/>
      <c r="C96" s="151" t="s">
        <v>823</v>
      </c>
      <c r="D96" s="151" t="s">
        <v>172</v>
      </c>
      <c r="E96" s="152" t="s">
        <v>934</v>
      </c>
      <c r="F96" s="153" t="s">
        <v>935</v>
      </c>
      <c r="G96" s="154" t="s">
        <v>924</v>
      </c>
      <c r="H96" s="155">
        <v>62</v>
      </c>
      <c r="I96" s="156">
        <v>0</v>
      </c>
      <c r="J96" s="156">
        <f>ROUND(I96*H96,2)</f>
        <v>0</v>
      </c>
      <c r="K96" s="153" t="s">
        <v>176</v>
      </c>
      <c r="L96" s="26"/>
      <c r="M96" s="54" t="s">
        <v>1</v>
      </c>
      <c r="N96" s="157" t="s">
        <v>39</v>
      </c>
      <c r="O96" s="158">
        <v>0.10199999999999999</v>
      </c>
      <c r="P96" s="158">
        <f>O96*H96</f>
        <v>6.3239999999999998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14" t="s">
        <v>363</v>
      </c>
      <c r="AT96" s="14" t="s">
        <v>172</v>
      </c>
      <c r="AU96" s="14" t="s">
        <v>77</v>
      </c>
      <c r="AY96" s="14" t="s">
        <v>168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4" t="s">
        <v>75</v>
      </c>
      <c r="BK96" s="160">
        <f>ROUND(I96*H96,2)</f>
        <v>0</v>
      </c>
      <c r="BL96" s="14" t="s">
        <v>363</v>
      </c>
      <c r="BM96" s="14" t="s">
        <v>1581</v>
      </c>
    </row>
    <row r="97" s="1" customFormat="1" ht="16.5" customHeight="1">
      <c r="B97" s="150"/>
      <c r="C97" s="151" t="s">
        <v>828</v>
      </c>
      <c r="D97" s="151" t="s">
        <v>172</v>
      </c>
      <c r="E97" s="152" t="s">
        <v>938</v>
      </c>
      <c r="F97" s="153" t="s">
        <v>939</v>
      </c>
      <c r="G97" s="154" t="s">
        <v>924</v>
      </c>
      <c r="H97" s="155">
        <v>62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0.11500000000000001</v>
      </c>
      <c r="P97" s="158">
        <f>O97*H97</f>
        <v>7.1299999999999999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14" t="s">
        <v>363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363</v>
      </c>
      <c r="BM97" s="14" t="s">
        <v>1582</v>
      </c>
    </row>
    <row r="98" s="11" customFormat="1" ht="22.8" customHeight="1">
      <c r="B98" s="138"/>
      <c r="D98" s="139" t="s">
        <v>67</v>
      </c>
      <c r="E98" s="148" t="s">
        <v>77</v>
      </c>
      <c r="F98" s="148" t="s">
        <v>941</v>
      </c>
      <c r="J98" s="149">
        <f>BK98</f>
        <v>0</v>
      </c>
      <c r="L98" s="138"/>
      <c r="M98" s="142"/>
      <c r="N98" s="143"/>
      <c r="O98" s="143"/>
      <c r="P98" s="144">
        <f>P99</f>
        <v>71.868264000000011</v>
      </c>
      <c r="Q98" s="143"/>
      <c r="R98" s="144">
        <f>R99</f>
        <v>10.688776799999999</v>
      </c>
      <c r="S98" s="143"/>
      <c r="T98" s="145">
        <f>T99</f>
        <v>0</v>
      </c>
      <c r="AR98" s="139" t="s">
        <v>75</v>
      </c>
      <c r="AT98" s="146" t="s">
        <v>67</v>
      </c>
      <c r="AU98" s="146" t="s">
        <v>75</v>
      </c>
      <c r="AY98" s="139" t="s">
        <v>168</v>
      </c>
      <c r="BK98" s="147">
        <f>BK99</f>
        <v>0</v>
      </c>
    </row>
    <row r="99" s="1" customFormat="1" ht="16.5" customHeight="1">
      <c r="B99" s="150"/>
      <c r="C99" s="151" t="s">
        <v>926</v>
      </c>
      <c r="D99" s="151" t="s">
        <v>172</v>
      </c>
      <c r="E99" s="152" t="s">
        <v>943</v>
      </c>
      <c r="F99" s="153" t="s">
        <v>944</v>
      </c>
      <c r="G99" s="154" t="s">
        <v>924</v>
      </c>
      <c r="H99" s="155">
        <v>4.056</v>
      </c>
      <c r="I99" s="156">
        <v>0</v>
      </c>
      <c r="J99" s="156">
        <f>ROUND(I99*H99,2)</f>
        <v>0</v>
      </c>
      <c r="K99" s="153" t="s">
        <v>176</v>
      </c>
      <c r="L99" s="26"/>
      <c r="M99" s="54" t="s">
        <v>1</v>
      </c>
      <c r="N99" s="157" t="s">
        <v>39</v>
      </c>
      <c r="O99" s="158">
        <v>17.719000000000001</v>
      </c>
      <c r="P99" s="158">
        <f>O99*H99</f>
        <v>71.868264000000011</v>
      </c>
      <c r="Q99" s="158">
        <v>2.6353</v>
      </c>
      <c r="R99" s="158">
        <f>Q99*H99</f>
        <v>10.688776799999999</v>
      </c>
      <c r="S99" s="158">
        <v>0</v>
      </c>
      <c r="T99" s="159">
        <f>S99*H99</f>
        <v>0</v>
      </c>
      <c r="AR99" s="14" t="s">
        <v>363</v>
      </c>
      <c r="AT99" s="14" t="s">
        <v>172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363</v>
      </c>
      <c r="BM99" s="14" t="s">
        <v>1583</v>
      </c>
    </row>
    <row r="100" s="11" customFormat="1" ht="25.92" customHeight="1">
      <c r="B100" s="138"/>
      <c r="D100" s="139" t="s">
        <v>67</v>
      </c>
      <c r="E100" s="140" t="s">
        <v>180</v>
      </c>
      <c r="F100" s="140" t="s">
        <v>273</v>
      </c>
      <c r="J100" s="141">
        <f>BK100</f>
        <v>0</v>
      </c>
      <c r="L100" s="138"/>
      <c r="M100" s="142"/>
      <c r="N100" s="143"/>
      <c r="O100" s="143"/>
      <c r="P100" s="144">
        <f>P101</f>
        <v>346.30757599999993</v>
      </c>
      <c r="Q100" s="143"/>
      <c r="R100" s="144">
        <f>R101</f>
        <v>31.115101200000002</v>
      </c>
      <c r="S100" s="143"/>
      <c r="T100" s="145">
        <f>T101</f>
        <v>0</v>
      </c>
      <c r="AR100" s="139" t="s">
        <v>274</v>
      </c>
      <c r="AT100" s="146" t="s">
        <v>67</v>
      </c>
      <c r="AU100" s="146" t="s">
        <v>68</v>
      </c>
      <c r="AY100" s="139" t="s">
        <v>168</v>
      </c>
      <c r="BK100" s="147">
        <f>BK101</f>
        <v>0</v>
      </c>
    </row>
    <row r="101" s="11" customFormat="1" ht="22.8" customHeight="1">
      <c r="B101" s="138"/>
      <c r="D101" s="139" t="s">
        <v>67</v>
      </c>
      <c r="E101" s="148" t="s">
        <v>832</v>
      </c>
      <c r="F101" s="148" t="s">
        <v>833</v>
      </c>
      <c r="J101" s="149">
        <f>BK101</f>
        <v>0</v>
      </c>
      <c r="L101" s="138"/>
      <c r="M101" s="142"/>
      <c r="N101" s="143"/>
      <c r="O101" s="143"/>
      <c r="P101" s="144">
        <f>SUM(P102:P126)</f>
        <v>346.30757599999993</v>
      </c>
      <c r="Q101" s="143"/>
      <c r="R101" s="144">
        <f>SUM(R102:R126)</f>
        <v>31.115101200000002</v>
      </c>
      <c r="S101" s="143"/>
      <c r="T101" s="145">
        <f>SUM(T102:T126)</f>
        <v>0</v>
      </c>
      <c r="AR101" s="139" t="s">
        <v>274</v>
      </c>
      <c r="AT101" s="146" t="s">
        <v>67</v>
      </c>
      <c r="AU101" s="146" t="s">
        <v>75</v>
      </c>
      <c r="AY101" s="139" t="s">
        <v>168</v>
      </c>
      <c r="BK101" s="147">
        <f>SUM(BK102:BK126)</f>
        <v>0</v>
      </c>
    </row>
    <row r="102" s="1" customFormat="1" ht="16.5" customHeight="1">
      <c r="B102" s="150"/>
      <c r="C102" s="151" t="s">
        <v>75</v>
      </c>
      <c r="D102" s="151" t="s">
        <v>172</v>
      </c>
      <c r="E102" s="152" t="s">
        <v>946</v>
      </c>
      <c r="F102" s="153" t="s">
        <v>947</v>
      </c>
      <c r="G102" s="154" t="s">
        <v>948</v>
      </c>
      <c r="H102" s="155">
        <v>0.16400000000000001</v>
      </c>
      <c r="I102" s="156">
        <v>0</v>
      </c>
      <c r="J102" s="156">
        <f>ROUND(I102*H102,2)</f>
        <v>0</v>
      </c>
      <c r="K102" s="153" t="s">
        <v>176</v>
      </c>
      <c r="L102" s="26"/>
      <c r="M102" s="54" t="s">
        <v>1</v>
      </c>
      <c r="N102" s="157" t="s">
        <v>39</v>
      </c>
      <c r="O102" s="158">
        <v>4.0999999999999996</v>
      </c>
      <c r="P102" s="158">
        <f>O102*H102</f>
        <v>0.6724</v>
      </c>
      <c r="Q102" s="158">
        <v>0.0088000000000000005</v>
      </c>
      <c r="R102" s="158">
        <f>Q102*H102</f>
        <v>0.0014432000000000002</v>
      </c>
      <c r="S102" s="158">
        <v>0</v>
      </c>
      <c r="T102" s="159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1584</v>
      </c>
    </row>
    <row r="103" s="1" customFormat="1" ht="16.5" customHeight="1">
      <c r="B103" s="150"/>
      <c r="C103" s="151" t="s">
        <v>77</v>
      </c>
      <c r="D103" s="151" t="s">
        <v>172</v>
      </c>
      <c r="E103" s="152" t="s">
        <v>950</v>
      </c>
      <c r="F103" s="153" t="s">
        <v>951</v>
      </c>
      <c r="G103" s="154" t="s">
        <v>836</v>
      </c>
      <c r="H103" s="155">
        <v>38.799999999999997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0.17000000000000001</v>
      </c>
      <c r="P103" s="158">
        <f>O103*H103</f>
        <v>6.5960000000000001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280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280</v>
      </c>
      <c r="BM103" s="14" t="s">
        <v>1585</v>
      </c>
    </row>
    <row r="104" s="1" customFormat="1" ht="16.5" customHeight="1">
      <c r="B104" s="150"/>
      <c r="C104" s="151" t="s">
        <v>274</v>
      </c>
      <c r="D104" s="151" t="s">
        <v>172</v>
      </c>
      <c r="E104" s="152" t="s">
        <v>834</v>
      </c>
      <c r="F104" s="153" t="s">
        <v>835</v>
      </c>
      <c r="G104" s="154" t="s">
        <v>836</v>
      </c>
      <c r="H104" s="155">
        <v>10.4</v>
      </c>
      <c r="I104" s="156">
        <v>0</v>
      </c>
      <c r="J104" s="156">
        <f>ROUND(I104*H104,2)</f>
        <v>0</v>
      </c>
      <c r="K104" s="153" t="s">
        <v>176</v>
      </c>
      <c r="L104" s="26"/>
      <c r="M104" s="54" t="s">
        <v>1</v>
      </c>
      <c r="N104" s="157" t="s">
        <v>39</v>
      </c>
      <c r="O104" s="158">
        <v>0.17100000000000001</v>
      </c>
      <c r="P104" s="158">
        <f>O104*H104</f>
        <v>1.7784000000000002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14" t="s">
        <v>280</v>
      </c>
      <c r="AT104" s="14" t="s">
        <v>172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280</v>
      </c>
      <c r="BM104" s="14" t="s">
        <v>1586</v>
      </c>
    </row>
    <row r="105" s="1" customFormat="1" ht="16.5" customHeight="1">
      <c r="B105" s="150"/>
      <c r="C105" s="151" t="s">
        <v>363</v>
      </c>
      <c r="D105" s="151" t="s">
        <v>172</v>
      </c>
      <c r="E105" s="152" t="s">
        <v>845</v>
      </c>
      <c r="F105" s="153" t="s">
        <v>846</v>
      </c>
      <c r="G105" s="154" t="s">
        <v>836</v>
      </c>
      <c r="H105" s="155">
        <v>10.4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0.45000000000000001</v>
      </c>
      <c r="P105" s="158">
        <f>O105*H105</f>
        <v>4.6800000000000006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280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280</v>
      </c>
      <c r="BM105" s="14" t="s">
        <v>1587</v>
      </c>
    </row>
    <row r="106" s="1" customFormat="1" ht="16.5" customHeight="1">
      <c r="B106" s="150"/>
      <c r="C106" s="151" t="s">
        <v>367</v>
      </c>
      <c r="D106" s="151" t="s">
        <v>172</v>
      </c>
      <c r="E106" s="152" t="s">
        <v>955</v>
      </c>
      <c r="F106" s="153" t="s">
        <v>956</v>
      </c>
      <c r="G106" s="154" t="s">
        <v>189</v>
      </c>
      <c r="H106" s="155">
        <v>144</v>
      </c>
      <c r="I106" s="156">
        <v>0</v>
      </c>
      <c r="J106" s="156">
        <f>ROUND(I106*H106,2)</f>
        <v>0</v>
      </c>
      <c r="K106" s="153" t="s">
        <v>176</v>
      </c>
      <c r="L106" s="26"/>
      <c r="M106" s="54" t="s">
        <v>1</v>
      </c>
      <c r="N106" s="157" t="s">
        <v>39</v>
      </c>
      <c r="O106" s="158">
        <v>0.43099999999999999</v>
      </c>
      <c r="P106" s="158">
        <f>O106*H106</f>
        <v>62.064</v>
      </c>
      <c r="Q106" s="158">
        <v>3.0000000000000001E-05</v>
      </c>
      <c r="R106" s="158">
        <f>Q106*H106</f>
        <v>0.0043200000000000001</v>
      </c>
      <c r="S106" s="158">
        <v>0</v>
      </c>
      <c r="T106" s="159">
        <f>S106*H106</f>
        <v>0</v>
      </c>
      <c r="AR106" s="14" t="s">
        <v>280</v>
      </c>
      <c r="AT106" s="14" t="s">
        <v>172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280</v>
      </c>
      <c r="BM106" s="14" t="s">
        <v>1588</v>
      </c>
    </row>
    <row r="107" s="1" customFormat="1" ht="16.5" customHeight="1">
      <c r="B107" s="150"/>
      <c r="C107" s="151" t="s">
        <v>385</v>
      </c>
      <c r="D107" s="151" t="s">
        <v>172</v>
      </c>
      <c r="E107" s="152" t="s">
        <v>958</v>
      </c>
      <c r="F107" s="153" t="s">
        <v>959</v>
      </c>
      <c r="G107" s="154" t="s">
        <v>189</v>
      </c>
      <c r="H107" s="155">
        <v>124</v>
      </c>
      <c r="I107" s="156">
        <v>0</v>
      </c>
      <c r="J107" s="156">
        <f>ROUND(I107*H107,2)</f>
        <v>0</v>
      </c>
      <c r="K107" s="153" t="s">
        <v>176</v>
      </c>
      <c r="L107" s="26"/>
      <c r="M107" s="54" t="s">
        <v>1</v>
      </c>
      <c r="N107" s="157" t="s">
        <v>39</v>
      </c>
      <c r="O107" s="158">
        <v>0.96899999999999997</v>
      </c>
      <c r="P107" s="158">
        <f>O107*H107</f>
        <v>120.15599999999999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14" t="s">
        <v>280</v>
      </c>
      <c r="AT107" s="14" t="s">
        <v>172</v>
      </c>
      <c r="AU107" s="14" t="s">
        <v>77</v>
      </c>
      <c r="AY107" s="14" t="s">
        <v>168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14" t="s">
        <v>75</v>
      </c>
      <c r="BK107" s="160">
        <f>ROUND(I107*H107,2)</f>
        <v>0</v>
      </c>
      <c r="BL107" s="14" t="s">
        <v>280</v>
      </c>
      <c r="BM107" s="14" t="s">
        <v>1589</v>
      </c>
    </row>
    <row r="108" s="1" customFormat="1" ht="16.5" customHeight="1">
      <c r="B108" s="150"/>
      <c r="C108" s="151" t="s">
        <v>389</v>
      </c>
      <c r="D108" s="151" t="s">
        <v>172</v>
      </c>
      <c r="E108" s="152" t="s">
        <v>961</v>
      </c>
      <c r="F108" s="153" t="s">
        <v>962</v>
      </c>
      <c r="G108" s="154" t="s">
        <v>189</v>
      </c>
      <c r="H108" s="155">
        <v>79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0.83899999999999997</v>
      </c>
      <c r="P108" s="158">
        <f>O108*H108</f>
        <v>66.280999999999992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280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280</v>
      </c>
      <c r="BM108" s="14" t="s">
        <v>1590</v>
      </c>
    </row>
    <row r="109" s="1" customFormat="1" ht="16.5" customHeight="1">
      <c r="B109" s="150"/>
      <c r="C109" s="161" t="s">
        <v>393</v>
      </c>
      <c r="D109" s="161" t="s">
        <v>180</v>
      </c>
      <c r="E109" s="162" t="s">
        <v>964</v>
      </c>
      <c r="F109" s="163" t="s">
        <v>965</v>
      </c>
      <c r="G109" s="164" t="s">
        <v>189</v>
      </c>
      <c r="H109" s="165">
        <v>79</v>
      </c>
      <c r="I109" s="166">
        <v>0</v>
      </c>
      <c r="J109" s="166">
        <f>ROUND(I109*H109,2)</f>
        <v>0</v>
      </c>
      <c r="K109" s="163" t="s">
        <v>176</v>
      </c>
      <c r="L109" s="167"/>
      <c r="M109" s="168" t="s">
        <v>1</v>
      </c>
      <c r="N109" s="169" t="s">
        <v>39</v>
      </c>
      <c r="O109" s="158">
        <v>0</v>
      </c>
      <c r="P109" s="158">
        <f>O109*H109</f>
        <v>0</v>
      </c>
      <c r="Q109" s="158">
        <v>0.00068999999999999997</v>
      </c>
      <c r="R109" s="158">
        <f>Q109*H109</f>
        <v>0.054509999999999996</v>
      </c>
      <c r="S109" s="158">
        <v>0</v>
      </c>
      <c r="T109" s="159">
        <f>S109*H109</f>
        <v>0</v>
      </c>
      <c r="AR109" s="14" t="s">
        <v>333</v>
      </c>
      <c r="AT109" s="14" t="s">
        <v>180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333</v>
      </c>
      <c r="BM109" s="14" t="s">
        <v>1591</v>
      </c>
    </row>
    <row r="110" s="1" customFormat="1" ht="16.5" customHeight="1">
      <c r="B110" s="150"/>
      <c r="C110" s="151" t="s">
        <v>397</v>
      </c>
      <c r="D110" s="151" t="s">
        <v>172</v>
      </c>
      <c r="E110" s="152" t="s">
        <v>967</v>
      </c>
      <c r="F110" s="153" t="s">
        <v>968</v>
      </c>
      <c r="G110" s="154" t="s">
        <v>189</v>
      </c>
      <c r="H110" s="155">
        <v>124</v>
      </c>
      <c r="I110" s="156">
        <v>0</v>
      </c>
      <c r="J110" s="156">
        <f>ROUND(I110*H110,2)</f>
        <v>0</v>
      </c>
      <c r="K110" s="153" t="s">
        <v>176</v>
      </c>
      <c r="L110" s="26"/>
      <c r="M110" s="54" t="s">
        <v>1</v>
      </c>
      <c r="N110" s="157" t="s">
        <v>39</v>
      </c>
      <c r="O110" s="158">
        <v>0.072999999999999995</v>
      </c>
      <c r="P110" s="158">
        <f>O110*H110</f>
        <v>9.0519999999999996</v>
      </c>
      <c r="Q110" s="158">
        <v>0.15614</v>
      </c>
      <c r="R110" s="158">
        <f>Q110*H110</f>
        <v>19.361360000000001</v>
      </c>
      <c r="S110" s="158">
        <v>0</v>
      </c>
      <c r="T110" s="159">
        <f>S110*H110</f>
        <v>0</v>
      </c>
      <c r="AR110" s="14" t="s">
        <v>280</v>
      </c>
      <c r="AT110" s="14" t="s">
        <v>172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280</v>
      </c>
      <c r="BM110" s="14" t="s">
        <v>1592</v>
      </c>
    </row>
    <row r="111" s="1" customFormat="1" ht="16.5" customHeight="1">
      <c r="B111" s="150"/>
      <c r="C111" s="151" t="s">
        <v>401</v>
      </c>
      <c r="D111" s="151" t="s">
        <v>172</v>
      </c>
      <c r="E111" s="152" t="s">
        <v>970</v>
      </c>
      <c r="F111" s="153" t="s">
        <v>971</v>
      </c>
      <c r="G111" s="154" t="s">
        <v>189</v>
      </c>
      <c r="H111" s="155">
        <v>14</v>
      </c>
      <c r="I111" s="156">
        <v>0</v>
      </c>
      <c r="J111" s="156">
        <f>ROUND(I111*H111,2)</f>
        <v>0</v>
      </c>
      <c r="K111" s="153" t="s">
        <v>176</v>
      </c>
      <c r="L111" s="26"/>
      <c r="M111" s="54" t="s">
        <v>1</v>
      </c>
      <c r="N111" s="157" t="s">
        <v>39</v>
      </c>
      <c r="O111" s="158">
        <v>0.153</v>
      </c>
      <c r="P111" s="158">
        <f>O111*H111</f>
        <v>2.1419999999999999</v>
      </c>
      <c r="Q111" s="158">
        <v>0.13538</v>
      </c>
      <c r="R111" s="158">
        <f>Q111*H111</f>
        <v>1.8953199999999999</v>
      </c>
      <c r="S111" s="158">
        <v>0</v>
      </c>
      <c r="T111" s="159">
        <f>S111*H111</f>
        <v>0</v>
      </c>
      <c r="AR111" s="14" t="s">
        <v>280</v>
      </c>
      <c r="AT111" s="14" t="s">
        <v>172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280</v>
      </c>
      <c r="BM111" s="14" t="s">
        <v>1593</v>
      </c>
    </row>
    <row r="112" s="1" customFormat="1" ht="16.5" customHeight="1">
      <c r="B112" s="150"/>
      <c r="C112" s="161" t="s">
        <v>405</v>
      </c>
      <c r="D112" s="161" t="s">
        <v>180</v>
      </c>
      <c r="E112" s="162" t="s">
        <v>973</v>
      </c>
      <c r="F112" s="163" t="s">
        <v>974</v>
      </c>
      <c r="G112" s="164" t="s">
        <v>189</v>
      </c>
      <c r="H112" s="165">
        <v>14</v>
      </c>
      <c r="I112" s="166">
        <v>0</v>
      </c>
      <c r="J112" s="166">
        <f>ROUND(I112*H112,2)</f>
        <v>0</v>
      </c>
      <c r="K112" s="163" t="s">
        <v>176</v>
      </c>
      <c r="L112" s="167"/>
      <c r="M112" s="168" t="s">
        <v>1</v>
      </c>
      <c r="N112" s="169" t="s">
        <v>39</v>
      </c>
      <c r="O112" s="158">
        <v>0</v>
      </c>
      <c r="P112" s="158">
        <f>O112*H112</f>
        <v>0</v>
      </c>
      <c r="Q112" s="158">
        <v>0.00055000000000000003</v>
      </c>
      <c r="R112" s="158">
        <f>Q112*H112</f>
        <v>0.0077000000000000002</v>
      </c>
      <c r="S112" s="158">
        <v>0</v>
      </c>
      <c r="T112" s="159">
        <f>S112*H112</f>
        <v>0</v>
      </c>
      <c r="AR112" s="14" t="s">
        <v>333</v>
      </c>
      <c r="AT112" s="14" t="s">
        <v>180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333</v>
      </c>
      <c r="BM112" s="14" t="s">
        <v>1594</v>
      </c>
    </row>
    <row r="113" s="1" customFormat="1" ht="16.5" customHeight="1">
      <c r="B113" s="150"/>
      <c r="C113" s="151" t="s">
        <v>409</v>
      </c>
      <c r="D113" s="151" t="s">
        <v>172</v>
      </c>
      <c r="E113" s="152" t="s">
        <v>976</v>
      </c>
      <c r="F113" s="153" t="s">
        <v>977</v>
      </c>
      <c r="G113" s="154" t="s">
        <v>189</v>
      </c>
      <c r="H113" s="155">
        <v>79</v>
      </c>
      <c r="I113" s="156">
        <v>0</v>
      </c>
      <c r="J113" s="156">
        <f>ROUND(I113*H113,2)</f>
        <v>0</v>
      </c>
      <c r="K113" s="153" t="s">
        <v>176</v>
      </c>
      <c r="L113" s="26"/>
      <c r="M113" s="54" t="s">
        <v>1</v>
      </c>
      <c r="N113" s="157" t="s">
        <v>39</v>
      </c>
      <c r="O113" s="158">
        <v>0.065000000000000002</v>
      </c>
      <c r="P113" s="158">
        <f>O113*H113</f>
        <v>5.1349999999999998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AR113" s="14" t="s">
        <v>280</v>
      </c>
      <c r="AT113" s="14" t="s">
        <v>172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280</v>
      </c>
      <c r="BM113" s="14" t="s">
        <v>1595</v>
      </c>
    </row>
    <row r="114" s="1" customFormat="1" ht="16.5" customHeight="1">
      <c r="B114" s="150"/>
      <c r="C114" s="151" t="s">
        <v>355</v>
      </c>
      <c r="D114" s="151" t="s">
        <v>172</v>
      </c>
      <c r="E114" s="152" t="s">
        <v>979</v>
      </c>
      <c r="F114" s="153" t="s">
        <v>980</v>
      </c>
      <c r="G114" s="154" t="s">
        <v>189</v>
      </c>
      <c r="H114" s="155">
        <v>124</v>
      </c>
      <c r="I114" s="156">
        <v>0</v>
      </c>
      <c r="J114" s="156">
        <f>ROUND(I114*H114,2)</f>
        <v>0</v>
      </c>
      <c r="K114" s="153" t="s">
        <v>176</v>
      </c>
      <c r="L114" s="26"/>
      <c r="M114" s="54" t="s">
        <v>1</v>
      </c>
      <c r="N114" s="157" t="s">
        <v>39</v>
      </c>
      <c r="O114" s="158">
        <v>0.13700000000000001</v>
      </c>
      <c r="P114" s="158">
        <f>O114*H114</f>
        <v>16.988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280</v>
      </c>
      <c r="AT114" s="14" t="s">
        <v>172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280</v>
      </c>
      <c r="BM114" s="14" t="s">
        <v>1596</v>
      </c>
    </row>
    <row r="115" s="1" customFormat="1" ht="16.5" customHeight="1">
      <c r="B115" s="150"/>
      <c r="C115" s="151" t="s">
        <v>359</v>
      </c>
      <c r="D115" s="151" t="s">
        <v>172</v>
      </c>
      <c r="E115" s="152" t="s">
        <v>982</v>
      </c>
      <c r="F115" s="153" t="s">
        <v>983</v>
      </c>
      <c r="G115" s="154" t="s">
        <v>924</v>
      </c>
      <c r="H115" s="155">
        <v>8.6799999999999997</v>
      </c>
      <c r="I115" s="156">
        <v>0</v>
      </c>
      <c r="J115" s="156">
        <f>ROUND(I115*H115,2)</f>
        <v>0</v>
      </c>
      <c r="K115" s="153" t="s">
        <v>176</v>
      </c>
      <c r="L115" s="26"/>
      <c r="M115" s="54" t="s">
        <v>1</v>
      </c>
      <c r="N115" s="157" t="s">
        <v>39</v>
      </c>
      <c r="O115" s="158">
        <v>0.094</v>
      </c>
      <c r="P115" s="158">
        <f>O115*H115</f>
        <v>0.81591999999999998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280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280</v>
      </c>
      <c r="BM115" s="14" t="s">
        <v>1597</v>
      </c>
    </row>
    <row r="116" s="1" customFormat="1" ht="16.5" customHeight="1">
      <c r="B116" s="150"/>
      <c r="C116" s="151" t="s">
        <v>8</v>
      </c>
      <c r="D116" s="151" t="s">
        <v>172</v>
      </c>
      <c r="E116" s="152" t="s">
        <v>985</v>
      </c>
      <c r="F116" s="153" t="s">
        <v>986</v>
      </c>
      <c r="G116" s="154" t="s">
        <v>924</v>
      </c>
      <c r="H116" s="155">
        <v>260.39999999999998</v>
      </c>
      <c r="I116" s="156">
        <v>0</v>
      </c>
      <c r="J116" s="156">
        <f>ROUND(I116*H116,2)</f>
        <v>0</v>
      </c>
      <c r="K116" s="153" t="s">
        <v>176</v>
      </c>
      <c r="L116" s="26"/>
      <c r="M116" s="54" t="s">
        <v>1</v>
      </c>
      <c r="N116" s="157" t="s">
        <v>39</v>
      </c>
      <c r="O116" s="158">
        <v>0.012999999999999999</v>
      </c>
      <c r="P116" s="158">
        <f>O116*H116</f>
        <v>3.3851999999999998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280</v>
      </c>
      <c r="AT116" s="14" t="s">
        <v>172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280</v>
      </c>
      <c r="BM116" s="14" t="s">
        <v>1598</v>
      </c>
    </row>
    <row r="117" s="1" customFormat="1" ht="16.5" customHeight="1">
      <c r="B117" s="150"/>
      <c r="C117" s="151" t="s">
        <v>177</v>
      </c>
      <c r="D117" s="151" t="s">
        <v>172</v>
      </c>
      <c r="E117" s="152" t="s">
        <v>860</v>
      </c>
      <c r="F117" s="153" t="s">
        <v>861</v>
      </c>
      <c r="G117" s="154" t="s">
        <v>826</v>
      </c>
      <c r="H117" s="155">
        <v>12.23</v>
      </c>
      <c r="I117" s="156">
        <v>0</v>
      </c>
      <c r="J117" s="156">
        <f>ROUND(I117*H117,2)</f>
        <v>0</v>
      </c>
      <c r="K117" s="153" t="s">
        <v>176</v>
      </c>
      <c r="L117" s="26"/>
      <c r="M117" s="54" t="s">
        <v>1</v>
      </c>
      <c r="N117" s="157" t="s">
        <v>39</v>
      </c>
      <c r="O117" s="158">
        <v>0.77200000000000002</v>
      </c>
      <c r="P117" s="158">
        <f>O117*H117</f>
        <v>9.4415600000000008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280</v>
      </c>
      <c r="AT117" s="14" t="s">
        <v>172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280</v>
      </c>
      <c r="BM117" s="14" t="s">
        <v>1599</v>
      </c>
    </row>
    <row r="118" s="1" customFormat="1" ht="16.5" customHeight="1">
      <c r="B118" s="150"/>
      <c r="C118" s="151" t="s">
        <v>377</v>
      </c>
      <c r="D118" s="151" t="s">
        <v>172</v>
      </c>
      <c r="E118" s="152" t="s">
        <v>989</v>
      </c>
      <c r="F118" s="153" t="s">
        <v>990</v>
      </c>
      <c r="G118" s="154" t="s">
        <v>826</v>
      </c>
      <c r="H118" s="155">
        <v>3</v>
      </c>
      <c r="I118" s="156">
        <v>0</v>
      </c>
      <c r="J118" s="156">
        <f>ROUND(I118*H118,2)</f>
        <v>0</v>
      </c>
      <c r="K118" s="153" t="s">
        <v>1</v>
      </c>
      <c r="L118" s="26"/>
      <c r="M118" s="54" t="s">
        <v>1</v>
      </c>
      <c r="N118" s="157" t="s">
        <v>39</v>
      </c>
      <c r="O118" s="158">
        <v>0.77200000000000002</v>
      </c>
      <c r="P118" s="158">
        <f>O118*H118</f>
        <v>2.3159999999999998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280</v>
      </c>
      <c r="AT118" s="14" t="s">
        <v>172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280</v>
      </c>
      <c r="BM118" s="14" t="s">
        <v>1600</v>
      </c>
    </row>
    <row r="119" s="1" customFormat="1" ht="16.5" customHeight="1">
      <c r="B119" s="150"/>
      <c r="C119" s="151" t="s">
        <v>381</v>
      </c>
      <c r="D119" s="151" t="s">
        <v>172</v>
      </c>
      <c r="E119" s="152" t="s">
        <v>871</v>
      </c>
      <c r="F119" s="153" t="s">
        <v>872</v>
      </c>
      <c r="G119" s="154" t="s">
        <v>826</v>
      </c>
      <c r="H119" s="155">
        <v>366.91199999999998</v>
      </c>
      <c r="I119" s="156">
        <v>0</v>
      </c>
      <c r="J119" s="156">
        <f>ROUND(I119*H119,2)</f>
        <v>0</v>
      </c>
      <c r="K119" s="153" t="s">
        <v>176</v>
      </c>
      <c r="L119" s="26"/>
      <c r="M119" s="54" t="s">
        <v>1</v>
      </c>
      <c r="N119" s="157" t="s">
        <v>39</v>
      </c>
      <c r="O119" s="158">
        <v>0.0080000000000000002</v>
      </c>
      <c r="P119" s="158">
        <f>O119*H119</f>
        <v>2.9352959999999997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280</v>
      </c>
      <c r="AT119" s="14" t="s">
        <v>172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280</v>
      </c>
      <c r="BM119" s="14" t="s">
        <v>1601</v>
      </c>
    </row>
    <row r="120" s="1" customFormat="1" ht="16.5" customHeight="1">
      <c r="B120" s="150"/>
      <c r="C120" s="151" t="s">
        <v>347</v>
      </c>
      <c r="D120" s="151" t="s">
        <v>172</v>
      </c>
      <c r="E120" s="152" t="s">
        <v>993</v>
      </c>
      <c r="F120" s="153" t="s">
        <v>994</v>
      </c>
      <c r="G120" s="154" t="s">
        <v>826</v>
      </c>
      <c r="H120" s="155">
        <v>90</v>
      </c>
      <c r="I120" s="156">
        <v>0</v>
      </c>
      <c r="J120" s="156">
        <f>ROUND(I120*H120,2)</f>
        <v>0</v>
      </c>
      <c r="K120" s="153" t="s">
        <v>1</v>
      </c>
      <c r="L120" s="26"/>
      <c r="M120" s="54" t="s">
        <v>1</v>
      </c>
      <c r="N120" s="157" t="s">
        <v>39</v>
      </c>
      <c r="O120" s="158">
        <v>0.0080000000000000002</v>
      </c>
      <c r="P120" s="158">
        <f>O120*H120</f>
        <v>0.71999999999999997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14" t="s">
        <v>280</v>
      </c>
      <c r="AT120" s="14" t="s">
        <v>172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280</v>
      </c>
      <c r="BM120" s="14" t="s">
        <v>1602</v>
      </c>
    </row>
    <row r="121" s="1" customFormat="1" ht="16.5" customHeight="1">
      <c r="B121" s="150"/>
      <c r="C121" s="151" t="s">
        <v>351</v>
      </c>
      <c r="D121" s="151" t="s">
        <v>172</v>
      </c>
      <c r="E121" s="152" t="s">
        <v>996</v>
      </c>
      <c r="F121" s="153" t="s">
        <v>997</v>
      </c>
      <c r="G121" s="154" t="s">
        <v>836</v>
      </c>
      <c r="H121" s="155">
        <v>38.799999999999997</v>
      </c>
      <c r="I121" s="156">
        <v>0</v>
      </c>
      <c r="J121" s="156">
        <f>ROUND(I121*H121,2)</f>
        <v>0</v>
      </c>
      <c r="K121" s="153" t="s">
        <v>176</v>
      </c>
      <c r="L121" s="26"/>
      <c r="M121" s="54" t="s">
        <v>1</v>
      </c>
      <c r="N121" s="157" t="s">
        <v>39</v>
      </c>
      <c r="O121" s="158">
        <v>0.048000000000000001</v>
      </c>
      <c r="P121" s="158">
        <f>O121*H121</f>
        <v>1.8623999999999998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AR121" s="14" t="s">
        <v>280</v>
      </c>
      <c r="AT121" s="14" t="s">
        <v>172</v>
      </c>
      <c r="AU121" s="14" t="s">
        <v>77</v>
      </c>
      <c r="AY121" s="14" t="s">
        <v>168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4" t="s">
        <v>75</v>
      </c>
      <c r="BK121" s="160">
        <f>ROUND(I121*H121,2)</f>
        <v>0</v>
      </c>
      <c r="BL121" s="14" t="s">
        <v>280</v>
      </c>
      <c r="BM121" s="14" t="s">
        <v>1603</v>
      </c>
    </row>
    <row r="122" s="1" customFormat="1" ht="16.5" customHeight="1">
      <c r="B122" s="150"/>
      <c r="C122" s="161" t="s">
        <v>7</v>
      </c>
      <c r="D122" s="161" t="s">
        <v>180</v>
      </c>
      <c r="E122" s="162" t="s">
        <v>999</v>
      </c>
      <c r="F122" s="163" t="s">
        <v>1000</v>
      </c>
      <c r="G122" s="164" t="s">
        <v>332</v>
      </c>
      <c r="H122" s="165">
        <v>38.799999999999997</v>
      </c>
      <c r="I122" s="166">
        <v>0</v>
      </c>
      <c r="J122" s="166">
        <f>ROUND(I122*H122,2)</f>
        <v>0</v>
      </c>
      <c r="K122" s="163" t="s">
        <v>176</v>
      </c>
      <c r="L122" s="167"/>
      <c r="M122" s="168" t="s">
        <v>1</v>
      </c>
      <c r="N122" s="169" t="s">
        <v>39</v>
      </c>
      <c r="O122" s="158">
        <v>0</v>
      </c>
      <c r="P122" s="158">
        <f>O122*H122</f>
        <v>0</v>
      </c>
      <c r="Q122" s="158">
        <v>0.001</v>
      </c>
      <c r="R122" s="158">
        <f>Q122*H122</f>
        <v>0.038800000000000001</v>
      </c>
      <c r="S122" s="158">
        <v>0</v>
      </c>
      <c r="T122" s="159">
        <f>S122*H122</f>
        <v>0</v>
      </c>
      <c r="AR122" s="14" t="s">
        <v>333</v>
      </c>
      <c r="AT122" s="14" t="s">
        <v>180</v>
      </c>
      <c r="AU122" s="14" t="s">
        <v>77</v>
      </c>
      <c r="AY122" s="14" t="s">
        <v>168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75</v>
      </c>
      <c r="BK122" s="160">
        <f>ROUND(I122*H122,2)</f>
        <v>0</v>
      </c>
      <c r="BL122" s="14" t="s">
        <v>333</v>
      </c>
      <c r="BM122" s="14" t="s">
        <v>1604</v>
      </c>
    </row>
    <row r="123" s="1" customFormat="1" ht="16.5" customHeight="1">
      <c r="B123" s="150"/>
      <c r="C123" s="151" t="s">
        <v>838</v>
      </c>
      <c r="D123" s="151" t="s">
        <v>172</v>
      </c>
      <c r="E123" s="152" t="s">
        <v>882</v>
      </c>
      <c r="F123" s="153" t="s">
        <v>883</v>
      </c>
      <c r="G123" s="154" t="s">
        <v>836</v>
      </c>
      <c r="H123" s="155">
        <v>10.4</v>
      </c>
      <c r="I123" s="156">
        <v>0</v>
      </c>
      <c r="J123" s="156">
        <f>ROUND(I123*H123,2)</f>
        <v>0</v>
      </c>
      <c r="K123" s="153" t="s">
        <v>176</v>
      </c>
      <c r="L123" s="26"/>
      <c r="M123" s="54" t="s">
        <v>1</v>
      </c>
      <c r="N123" s="157" t="s">
        <v>39</v>
      </c>
      <c r="O123" s="158">
        <v>0.035999999999999997</v>
      </c>
      <c r="P123" s="158">
        <f>O123*H123</f>
        <v>0.37440000000000001</v>
      </c>
      <c r="Q123" s="158">
        <v>0.18906999999999999</v>
      </c>
      <c r="R123" s="158">
        <f>Q123*H123</f>
        <v>1.9663279999999999</v>
      </c>
      <c r="S123" s="158">
        <v>0</v>
      </c>
      <c r="T123" s="159">
        <f>S123*H123</f>
        <v>0</v>
      </c>
      <c r="AR123" s="14" t="s">
        <v>280</v>
      </c>
      <c r="AT123" s="14" t="s">
        <v>172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280</v>
      </c>
      <c r="BM123" s="14" t="s">
        <v>1605</v>
      </c>
    </row>
    <row r="124" s="1" customFormat="1" ht="16.5" customHeight="1">
      <c r="B124" s="150"/>
      <c r="C124" s="151" t="s">
        <v>428</v>
      </c>
      <c r="D124" s="151" t="s">
        <v>172</v>
      </c>
      <c r="E124" s="152" t="s">
        <v>1016</v>
      </c>
      <c r="F124" s="153" t="s">
        <v>1017</v>
      </c>
      <c r="G124" s="154" t="s">
        <v>189</v>
      </c>
      <c r="H124" s="155">
        <v>144</v>
      </c>
      <c r="I124" s="156">
        <v>0</v>
      </c>
      <c r="J124" s="156">
        <f>ROUND(I124*H124,2)</f>
        <v>0</v>
      </c>
      <c r="K124" s="153" t="s">
        <v>176</v>
      </c>
      <c r="L124" s="26"/>
      <c r="M124" s="54" t="s">
        <v>1</v>
      </c>
      <c r="N124" s="157" t="s">
        <v>39</v>
      </c>
      <c r="O124" s="158">
        <v>0.14299999999999999</v>
      </c>
      <c r="P124" s="158">
        <f>O124*H124</f>
        <v>20.591999999999999</v>
      </c>
      <c r="Q124" s="158">
        <v>0.047980000000000002</v>
      </c>
      <c r="R124" s="158">
        <f>Q124*H124</f>
        <v>6.9091200000000006</v>
      </c>
      <c r="S124" s="158">
        <v>0</v>
      </c>
      <c r="T124" s="159">
        <f>S124*H124</f>
        <v>0</v>
      </c>
      <c r="AR124" s="14" t="s">
        <v>280</v>
      </c>
      <c r="AT124" s="14" t="s">
        <v>172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1606</v>
      </c>
    </row>
    <row r="125" s="1" customFormat="1" ht="16.5" customHeight="1">
      <c r="B125" s="150"/>
      <c r="C125" s="151" t="s">
        <v>432</v>
      </c>
      <c r="D125" s="151" t="s">
        <v>172</v>
      </c>
      <c r="E125" s="152" t="s">
        <v>894</v>
      </c>
      <c r="F125" s="153" t="s">
        <v>895</v>
      </c>
      <c r="G125" s="154" t="s">
        <v>836</v>
      </c>
      <c r="H125" s="155">
        <v>10.4</v>
      </c>
      <c r="I125" s="156">
        <v>0</v>
      </c>
      <c r="J125" s="156">
        <f>ROUND(I125*H125,2)</f>
        <v>0</v>
      </c>
      <c r="K125" s="153" t="s">
        <v>176</v>
      </c>
      <c r="L125" s="26"/>
      <c r="M125" s="54" t="s">
        <v>1</v>
      </c>
      <c r="N125" s="157" t="s">
        <v>39</v>
      </c>
      <c r="O125" s="158">
        <v>0.57999999999999996</v>
      </c>
      <c r="P125" s="158">
        <f>O125*H125</f>
        <v>6.032</v>
      </c>
      <c r="Q125" s="158">
        <v>0.084250000000000005</v>
      </c>
      <c r="R125" s="158">
        <f>Q125*H125</f>
        <v>0.87620000000000009</v>
      </c>
      <c r="S125" s="158">
        <v>0</v>
      </c>
      <c r="T125" s="159">
        <f>S125*H125</f>
        <v>0</v>
      </c>
      <c r="AR125" s="14" t="s">
        <v>280</v>
      </c>
      <c r="AT125" s="14" t="s">
        <v>172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1607</v>
      </c>
    </row>
    <row r="126" s="1" customFormat="1" ht="16.5" customHeight="1">
      <c r="B126" s="150"/>
      <c r="C126" s="151" t="s">
        <v>863</v>
      </c>
      <c r="D126" s="151" t="s">
        <v>172</v>
      </c>
      <c r="E126" s="152" t="s">
        <v>897</v>
      </c>
      <c r="F126" s="153" t="s">
        <v>898</v>
      </c>
      <c r="G126" s="154" t="s">
        <v>836</v>
      </c>
      <c r="H126" s="155">
        <v>10.4</v>
      </c>
      <c r="I126" s="156">
        <v>0</v>
      </c>
      <c r="J126" s="156">
        <f>ROUND(I126*H126,2)</f>
        <v>0</v>
      </c>
      <c r="K126" s="153" t="s">
        <v>176</v>
      </c>
      <c r="L126" s="26"/>
      <c r="M126" s="170" t="s">
        <v>1</v>
      </c>
      <c r="N126" s="171" t="s">
        <v>39</v>
      </c>
      <c r="O126" s="172">
        <v>0.22</v>
      </c>
      <c r="P126" s="172">
        <f>O126*H126</f>
        <v>2.2880000000000003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AR126" s="14" t="s">
        <v>280</v>
      </c>
      <c r="AT126" s="14" t="s">
        <v>172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1608</v>
      </c>
    </row>
    <row r="127" s="1" customFormat="1" ht="6.96" customHeight="1"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6"/>
    </row>
  </sheetData>
  <autoFilter ref="C89:K1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111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1609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1610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ROUND(J95,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ROUND((SUM(BE95:BE246)),  2)</f>
        <v>0</v>
      </c>
      <c r="I35" s="32">
        <v>0.20999999999999999</v>
      </c>
      <c r="J35" s="111">
        <f>ROUND(((SUM(BE95:BE246))*I35),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ROUND((SUM(BF95:BF246)),  2)</f>
        <v>0</v>
      </c>
      <c r="I36" s="32">
        <v>0.14999999999999999</v>
      </c>
      <c r="J36" s="111">
        <f>ROUND(((SUM(BF95:BF246))*I36),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ROUND((SUM(BG95:BG246)),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ROUND((SUM(BH95:BH246)),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ROUND((SUM(BI95:BI246)),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1609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P1-P2.1 - Způsobilé položky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J95</f>
        <v>0</v>
      </c>
      <c r="L63" s="26"/>
      <c r="AU63" s="14" t="s">
        <v>142</v>
      </c>
    </row>
    <row r="64" s="8" customFormat="1" ht="24.96" customHeight="1">
      <c r="B64" s="121"/>
      <c r="D64" s="122" t="s">
        <v>143</v>
      </c>
      <c r="E64" s="123"/>
      <c r="F64" s="123"/>
      <c r="G64" s="123"/>
      <c r="H64" s="123"/>
      <c r="I64" s="123"/>
      <c r="J64" s="124">
        <f>J96</f>
        <v>0</v>
      </c>
      <c r="L64" s="121"/>
    </row>
    <row r="65" s="9" customFormat="1" ht="19.92" customHeight="1">
      <c r="B65" s="125"/>
      <c r="D65" s="126" t="s">
        <v>144</v>
      </c>
      <c r="E65" s="127"/>
      <c r="F65" s="127"/>
      <c r="G65" s="127"/>
      <c r="H65" s="127"/>
      <c r="I65" s="127"/>
      <c r="J65" s="128">
        <f>J97</f>
        <v>0</v>
      </c>
      <c r="L65" s="125"/>
    </row>
    <row r="66" s="9" customFormat="1" ht="19.92" customHeight="1">
      <c r="B66" s="125"/>
      <c r="D66" s="126" t="s">
        <v>145</v>
      </c>
      <c r="E66" s="127"/>
      <c r="F66" s="127"/>
      <c r="G66" s="127"/>
      <c r="H66" s="127"/>
      <c r="I66" s="127"/>
      <c r="J66" s="128">
        <f>J107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J120</f>
        <v>0</v>
      </c>
      <c r="L67" s="121"/>
    </row>
    <row r="68" s="9" customFormat="1" ht="19.92" customHeight="1">
      <c r="B68" s="125"/>
      <c r="D68" s="126" t="s">
        <v>147</v>
      </c>
      <c r="E68" s="127"/>
      <c r="F68" s="127"/>
      <c r="G68" s="127"/>
      <c r="H68" s="127"/>
      <c r="I68" s="127"/>
      <c r="J68" s="128">
        <f>J121</f>
        <v>0</v>
      </c>
      <c r="L68" s="125"/>
    </row>
    <row r="69" s="9" customFormat="1" ht="19.92" customHeight="1">
      <c r="B69" s="125"/>
      <c r="D69" s="126" t="s">
        <v>148</v>
      </c>
      <c r="E69" s="127"/>
      <c r="F69" s="127"/>
      <c r="G69" s="127"/>
      <c r="H69" s="127"/>
      <c r="I69" s="127"/>
      <c r="J69" s="128">
        <f>J151</f>
        <v>0</v>
      </c>
      <c r="L69" s="125"/>
    </row>
    <row r="70" s="8" customFormat="1" ht="24.96" customHeight="1">
      <c r="B70" s="121"/>
      <c r="D70" s="122" t="s">
        <v>149</v>
      </c>
      <c r="E70" s="123"/>
      <c r="F70" s="123"/>
      <c r="G70" s="123"/>
      <c r="H70" s="123"/>
      <c r="I70" s="123"/>
      <c r="J70" s="124">
        <f>J236</f>
        <v>0</v>
      </c>
      <c r="L70" s="121"/>
    </row>
    <row r="71" s="9" customFormat="1" ht="19.92" customHeight="1">
      <c r="B71" s="125"/>
      <c r="D71" s="126" t="s">
        <v>150</v>
      </c>
      <c r="E71" s="127"/>
      <c r="F71" s="127"/>
      <c r="G71" s="127"/>
      <c r="H71" s="127"/>
      <c r="I71" s="127"/>
      <c r="J71" s="128">
        <f>J237</f>
        <v>0</v>
      </c>
      <c r="L71" s="125"/>
    </row>
    <row r="72" s="9" customFormat="1" ht="19.92" customHeight="1">
      <c r="B72" s="125"/>
      <c r="D72" s="126" t="s">
        <v>151</v>
      </c>
      <c r="E72" s="127"/>
      <c r="F72" s="127"/>
      <c r="G72" s="127"/>
      <c r="H72" s="127"/>
      <c r="I72" s="127"/>
      <c r="J72" s="128">
        <f>J243</f>
        <v>0</v>
      </c>
      <c r="L72" s="125"/>
    </row>
    <row r="73" s="9" customFormat="1" ht="19.92" customHeight="1">
      <c r="B73" s="125"/>
      <c r="D73" s="126" t="s">
        <v>152</v>
      </c>
      <c r="E73" s="127"/>
      <c r="F73" s="127"/>
      <c r="G73" s="127"/>
      <c r="H73" s="127"/>
      <c r="I73" s="127"/>
      <c r="J73" s="128">
        <f>J245</f>
        <v>0</v>
      </c>
      <c r="L73" s="125"/>
    </row>
    <row r="74" s="1" customFormat="1" ht="21.84" customHeight="1">
      <c r="B74" s="26"/>
      <c r="L74" s="26"/>
    </row>
    <row r="75" s="1" customFormat="1" ht="6.96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26"/>
    </row>
    <row r="79" s="1" customFormat="1" ht="6.96" customHeight="1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26"/>
    </row>
    <row r="80" s="1" customFormat="1" ht="24.96" customHeight="1">
      <c r="B80" s="26"/>
      <c r="C80" s="18" t="s">
        <v>153</v>
      </c>
      <c r="L80" s="26"/>
    </row>
    <row r="81" s="1" customFormat="1" ht="6.96" customHeight="1">
      <c r="B81" s="26"/>
      <c r="L81" s="26"/>
    </row>
    <row r="82" s="1" customFormat="1" ht="12" customHeight="1">
      <c r="B82" s="26"/>
      <c r="C82" s="23" t="s">
        <v>14</v>
      </c>
      <c r="L82" s="26"/>
    </row>
    <row r="83" s="1" customFormat="1" ht="16.5" customHeight="1">
      <c r="B83" s="26"/>
      <c r="E83" s="108" t="str">
        <f>E7</f>
        <v>Dopravní telematika ZR2018 - VÝKAZ VÝMĚR</v>
      </c>
      <c r="F83" s="23"/>
      <c r="G83" s="23"/>
      <c r="H83" s="23"/>
      <c r="L83" s="26"/>
    </row>
    <row r="84" ht="12" customHeight="1">
      <c r="B84" s="17"/>
      <c r="C84" s="23" t="s">
        <v>134</v>
      </c>
      <c r="L84" s="17"/>
    </row>
    <row r="85" s="1" customFormat="1" ht="16.5" customHeight="1">
      <c r="B85" s="26"/>
      <c r="E85" s="108" t="s">
        <v>1609</v>
      </c>
      <c r="F85" s="1"/>
      <c r="G85" s="1"/>
      <c r="H85" s="1"/>
      <c r="L85" s="26"/>
    </row>
    <row r="86" s="1" customFormat="1" ht="12" customHeight="1">
      <c r="B86" s="26"/>
      <c r="C86" s="23" t="s">
        <v>136</v>
      </c>
      <c r="L86" s="26"/>
    </row>
    <row r="87" s="1" customFormat="1" ht="16.5" customHeight="1">
      <c r="B87" s="26"/>
      <c r="E87" s="47" t="str">
        <f>E11</f>
        <v>P1-P2.1 - Způsobilé položky</v>
      </c>
      <c r="F87" s="1"/>
      <c r="G87" s="1"/>
      <c r="H87" s="1"/>
      <c r="L87" s="26"/>
    </row>
    <row r="88" s="1" customFormat="1" ht="6.96" customHeight="1">
      <c r="B88" s="26"/>
      <c r="L88" s="26"/>
    </row>
    <row r="89" s="1" customFormat="1" ht="12" customHeight="1">
      <c r="B89" s="26"/>
      <c r="C89" s="23" t="s">
        <v>18</v>
      </c>
      <c r="F89" s="14" t="str">
        <f>F14</f>
        <v xml:space="preserve"> </v>
      </c>
      <c r="I89" s="23" t="s">
        <v>20</v>
      </c>
      <c r="J89" s="49" t="str">
        <f>IF(J14="","",J14)</f>
        <v>10. 9. 2018</v>
      </c>
      <c r="L89" s="26"/>
    </row>
    <row r="90" s="1" customFormat="1" ht="6.96" customHeight="1">
      <c r="B90" s="26"/>
      <c r="L90" s="26"/>
    </row>
    <row r="91" s="1" customFormat="1" ht="13.65" customHeight="1">
      <c r="B91" s="26"/>
      <c r="C91" s="23" t="s">
        <v>22</v>
      </c>
      <c r="F91" s="14" t="str">
        <f>E17</f>
        <v xml:space="preserve"> </v>
      </c>
      <c r="I91" s="23" t="s">
        <v>26</v>
      </c>
      <c r="J91" s="24" t="str">
        <f>E23</f>
        <v>Tomislav Kradijan</v>
      </c>
      <c r="L91" s="26"/>
    </row>
    <row r="92" s="1" customFormat="1" ht="38.55" customHeight="1">
      <c r="B92" s="26"/>
      <c r="C92" s="23" t="s">
        <v>25</v>
      </c>
      <c r="F92" s="14" t="str">
        <f>IF(E20="","",E20)</f>
        <v xml:space="preserve"> </v>
      </c>
      <c r="I92" s="23" t="s">
        <v>29</v>
      </c>
      <c r="J92" s="24" t="str">
        <f>E26</f>
        <v>SAGASTA, a.s., Novodvorská 1010/14, 142 00 Praha 4</v>
      </c>
      <c r="L92" s="26"/>
    </row>
    <row r="93" s="1" customFormat="1" ht="10.32" customHeight="1">
      <c r="B93" s="26"/>
      <c r="L93" s="26"/>
    </row>
    <row r="94" s="10" customFormat="1" ht="29.28" customHeight="1">
      <c r="B94" s="129"/>
      <c r="C94" s="130" t="s">
        <v>154</v>
      </c>
      <c r="D94" s="131" t="s">
        <v>53</v>
      </c>
      <c r="E94" s="131" t="s">
        <v>49</v>
      </c>
      <c r="F94" s="131" t="s">
        <v>50</v>
      </c>
      <c r="G94" s="131" t="s">
        <v>155</v>
      </c>
      <c r="H94" s="131" t="s">
        <v>156</v>
      </c>
      <c r="I94" s="131" t="s">
        <v>157</v>
      </c>
      <c r="J94" s="132" t="s">
        <v>140</v>
      </c>
      <c r="K94" s="133" t="s">
        <v>158</v>
      </c>
      <c r="L94" s="129"/>
      <c r="M94" s="65" t="s">
        <v>1</v>
      </c>
      <c r="N94" s="66" t="s">
        <v>38</v>
      </c>
      <c r="O94" s="66" t="s">
        <v>159</v>
      </c>
      <c r="P94" s="66" t="s">
        <v>160</v>
      </c>
      <c r="Q94" s="66" t="s">
        <v>161</v>
      </c>
      <c r="R94" s="66" t="s">
        <v>162</v>
      </c>
      <c r="S94" s="66" t="s">
        <v>163</v>
      </c>
      <c r="T94" s="67" t="s">
        <v>164</v>
      </c>
    </row>
    <row r="95" s="1" customFormat="1" ht="22.8" customHeight="1">
      <c r="B95" s="26"/>
      <c r="C95" s="70" t="s">
        <v>165</v>
      </c>
      <c r="J95" s="134">
        <f>BK95</f>
        <v>0</v>
      </c>
      <c r="L95" s="26"/>
      <c r="M95" s="68"/>
      <c r="N95" s="52"/>
      <c r="O95" s="52"/>
      <c r="P95" s="135">
        <f>P96+P120+P236</f>
        <v>1764.5609999999992</v>
      </c>
      <c r="Q95" s="52"/>
      <c r="R95" s="135">
        <f>R96+R120+R236</f>
        <v>18.349499999999992</v>
      </c>
      <c r="S95" s="52"/>
      <c r="T95" s="136">
        <f>T96+T120+T236</f>
        <v>0</v>
      </c>
      <c r="AT95" s="14" t="s">
        <v>67</v>
      </c>
      <c r="AU95" s="14" t="s">
        <v>142</v>
      </c>
      <c r="BK95" s="137">
        <f>BK96+BK120+BK236</f>
        <v>0</v>
      </c>
    </row>
    <row r="96" s="11" customFormat="1" ht="25.92" customHeight="1">
      <c r="B96" s="138"/>
      <c r="D96" s="139" t="s">
        <v>67</v>
      </c>
      <c r="E96" s="140" t="s">
        <v>166</v>
      </c>
      <c r="F96" s="140" t="s">
        <v>167</v>
      </c>
      <c r="J96" s="141">
        <f>BK96</f>
        <v>0</v>
      </c>
      <c r="L96" s="138"/>
      <c r="M96" s="142"/>
      <c r="N96" s="143"/>
      <c r="O96" s="143"/>
      <c r="P96" s="144">
        <f>P97+P107</f>
        <v>75.331999999999994</v>
      </c>
      <c r="Q96" s="143"/>
      <c r="R96" s="144">
        <f>R97+R107</f>
        <v>0.0050600000000000003</v>
      </c>
      <c r="S96" s="143"/>
      <c r="T96" s="145">
        <f>T97+T107</f>
        <v>0</v>
      </c>
      <c r="AR96" s="139" t="s">
        <v>77</v>
      </c>
      <c r="AT96" s="146" t="s">
        <v>67</v>
      </c>
      <c r="AU96" s="146" t="s">
        <v>68</v>
      </c>
      <c r="AY96" s="139" t="s">
        <v>168</v>
      </c>
      <c r="BK96" s="147">
        <f>BK97+BK107</f>
        <v>0</v>
      </c>
    </row>
    <row r="97" s="11" customFormat="1" ht="22.8" customHeight="1">
      <c r="B97" s="138"/>
      <c r="D97" s="139" t="s">
        <v>67</v>
      </c>
      <c r="E97" s="148" t="s">
        <v>169</v>
      </c>
      <c r="F97" s="148" t="s">
        <v>170</v>
      </c>
      <c r="J97" s="149">
        <f>BK97</f>
        <v>0</v>
      </c>
      <c r="L97" s="138"/>
      <c r="M97" s="142"/>
      <c r="N97" s="143"/>
      <c r="O97" s="143"/>
      <c r="P97" s="144">
        <f>SUM(P98:P106)</f>
        <v>5.5819999999999999</v>
      </c>
      <c r="Q97" s="143"/>
      <c r="R97" s="144">
        <f>SUM(R98:R106)</f>
        <v>0.0050600000000000003</v>
      </c>
      <c r="S97" s="143"/>
      <c r="T97" s="145">
        <f>SUM(T98:T106)</f>
        <v>0</v>
      </c>
      <c r="AR97" s="139" t="s">
        <v>77</v>
      </c>
      <c r="AT97" s="146" t="s">
        <v>67</v>
      </c>
      <c r="AU97" s="146" t="s">
        <v>75</v>
      </c>
      <c r="AY97" s="139" t="s">
        <v>168</v>
      </c>
      <c r="BK97" s="147">
        <f>SUM(BK98:BK106)</f>
        <v>0</v>
      </c>
    </row>
    <row r="98" s="1" customFormat="1" ht="16.5" customHeight="1">
      <c r="B98" s="150"/>
      <c r="C98" s="151" t="s">
        <v>389</v>
      </c>
      <c r="D98" s="151" t="s">
        <v>172</v>
      </c>
      <c r="E98" s="152" t="s">
        <v>173</v>
      </c>
      <c r="F98" s="153" t="s">
        <v>174</v>
      </c>
      <c r="G98" s="154" t="s">
        <v>175</v>
      </c>
      <c r="H98" s="155">
        <v>27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0.025999999999999999</v>
      </c>
      <c r="P98" s="158">
        <f>O98*H98</f>
        <v>0.70199999999999996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14" t="s">
        <v>177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177</v>
      </c>
      <c r="BM98" s="14" t="s">
        <v>1611</v>
      </c>
    </row>
    <row r="99" s="1" customFormat="1" ht="16.5" customHeight="1">
      <c r="B99" s="150"/>
      <c r="C99" s="161" t="s">
        <v>393</v>
      </c>
      <c r="D99" s="161" t="s">
        <v>180</v>
      </c>
      <c r="E99" s="162" t="s">
        <v>181</v>
      </c>
      <c r="F99" s="163" t="s">
        <v>182</v>
      </c>
      <c r="G99" s="164" t="s">
        <v>183</v>
      </c>
      <c r="H99" s="165">
        <v>18</v>
      </c>
      <c r="I99" s="166">
        <v>0</v>
      </c>
      <c r="J99" s="166">
        <f>ROUND(I99*H99,2)</f>
        <v>0</v>
      </c>
      <c r="K99" s="163" t="s">
        <v>1</v>
      </c>
      <c r="L99" s="167"/>
      <c r="M99" s="168" t="s">
        <v>1</v>
      </c>
      <c r="N99" s="169" t="s">
        <v>39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14" t="s">
        <v>184</v>
      </c>
      <c r="AT99" s="14" t="s">
        <v>180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177</v>
      </c>
      <c r="BM99" s="14" t="s">
        <v>1612</v>
      </c>
    </row>
    <row r="100" s="1" customFormat="1" ht="16.5" customHeight="1">
      <c r="B100" s="150"/>
      <c r="C100" s="161" t="s">
        <v>397</v>
      </c>
      <c r="D100" s="161" t="s">
        <v>180</v>
      </c>
      <c r="E100" s="162" t="s">
        <v>187</v>
      </c>
      <c r="F100" s="163" t="s">
        <v>188</v>
      </c>
      <c r="G100" s="164" t="s">
        <v>189</v>
      </c>
      <c r="H100" s="165">
        <v>9</v>
      </c>
      <c r="I100" s="166">
        <v>0</v>
      </c>
      <c r="J100" s="166">
        <f>ROUND(I100*H100,2)</f>
        <v>0</v>
      </c>
      <c r="K100" s="163" t="s">
        <v>1</v>
      </c>
      <c r="L100" s="167"/>
      <c r="M100" s="168" t="s">
        <v>1</v>
      </c>
      <c r="N100" s="169" t="s">
        <v>39</v>
      </c>
      <c r="O100" s="158">
        <v>0</v>
      </c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14" t="s">
        <v>184</v>
      </c>
      <c r="AT100" s="14" t="s">
        <v>180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177</v>
      </c>
      <c r="BM100" s="14" t="s">
        <v>1613</v>
      </c>
    </row>
    <row r="101" s="1" customFormat="1" ht="16.5" customHeight="1">
      <c r="B101" s="150"/>
      <c r="C101" s="151" t="s">
        <v>401</v>
      </c>
      <c r="D101" s="151" t="s">
        <v>172</v>
      </c>
      <c r="E101" s="152" t="s">
        <v>192</v>
      </c>
      <c r="F101" s="153" t="s">
        <v>193</v>
      </c>
      <c r="G101" s="154" t="s">
        <v>175</v>
      </c>
      <c r="H101" s="155">
        <v>4</v>
      </c>
      <c r="I101" s="156">
        <v>0</v>
      </c>
      <c r="J101" s="156">
        <f>ROUND(I101*H101,2)</f>
        <v>0</v>
      </c>
      <c r="K101" s="153" t="s">
        <v>1</v>
      </c>
      <c r="L101" s="26"/>
      <c r="M101" s="54" t="s">
        <v>1</v>
      </c>
      <c r="N101" s="157" t="s">
        <v>39</v>
      </c>
      <c r="O101" s="158">
        <v>0.40200000000000002</v>
      </c>
      <c r="P101" s="158">
        <f>O101*H101</f>
        <v>1.6080000000000001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177</v>
      </c>
      <c r="AT101" s="14" t="s">
        <v>172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177</v>
      </c>
      <c r="BM101" s="14" t="s">
        <v>1614</v>
      </c>
    </row>
    <row r="102" s="1" customFormat="1" ht="16.5" customHeight="1">
      <c r="B102" s="150"/>
      <c r="C102" s="161" t="s">
        <v>405</v>
      </c>
      <c r="D102" s="161" t="s">
        <v>180</v>
      </c>
      <c r="E102" s="162" t="s">
        <v>196</v>
      </c>
      <c r="F102" s="163" t="s">
        <v>197</v>
      </c>
      <c r="G102" s="164" t="s">
        <v>183</v>
      </c>
      <c r="H102" s="165">
        <v>4</v>
      </c>
      <c r="I102" s="166">
        <v>0</v>
      </c>
      <c r="J102" s="166">
        <f>ROUND(I102*H102,2)</f>
        <v>0</v>
      </c>
      <c r="K102" s="163" t="s">
        <v>1</v>
      </c>
      <c r="L102" s="167"/>
      <c r="M102" s="168" t="s">
        <v>1</v>
      </c>
      <c r="N102" s="169" t="s">
        <v>39</v>
      </c>
      <c r="O102" s="158">
        <v>0</v>
      </c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184</v>
      </c>
      <c r="AT102" s="14" t="s">
        <v>180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177</v>
      </c>
      <c r="BM102" s="14" t="s">
        <v>1615</v>
      </c>
    </row>
    <row r="103" s="1" customFormat="1" ht="16.5" customHeight="1">
      <c r="B103" s="150"/>
      <c r="C103" s="151" t="s">
        <v>409</v>
      </c>
      <c r="D103" s="151" t="s">
        <v>172</v>
      </c>
      <c r="E103" s="152" t="s">
        <v>200</v>
      </c>
      <c r="F103" s="153" t="s">
        <v>201</v>
      </c>
      <c r="G103" s="154" t="s">
        <v>175</v>
      </c>
      <c r="H103" s="155">
        <v>6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0.252</v>
      </c>
      <c r="P103" s="158">
        <f>O103*H103</f>
        <v>1.512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177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177</v>
      </c>
      <c r="BM103" s="14" t="s">
        <v>1616</v>
      </c>
    </row>
    <row r="104" s="1" customFormat="1" ht="16.5" customHeight="1">
      <c r="B104" s="150"/>
      <c r="C104" s="161" t="s">
        <v>355</v>
      </c>
      <c r="D104" s="161" t="s">
        <v>180</v>
      </c>
      <c r="E104" s="162" t="s">
        <v>204</v>
      </c>
      <c r="F104" s="163" t="s">
        <v>205</v>
      </c>
      <c r="G104" s="164" t="s">
        <v>175</v>
      </c>
      <c r="H104" s="165">
        <v>6</v>
      </c>
      <c r="I104" s="166">
        <v>0</v>
      </c>
      <c r="J104" s="166">
        <f>ROUND(I104*H104,2)</f>
        <v>0</v>
      </c>
      <c r="K104" s="163" t="s">
        <v>176</v>
      </c>
      <c r="L104" s="167"/>
      <c r="M104" s="168" t="s">
        <v>1</v>
      </c>
      <c r="N104" s="169" t="s">
        <v>39</v>
      </c>
      <c r="O104" s="158">
        <v>0</v>
      </c>
      <c r="P104" s="158">
        <f>O104*H104</f>
        <v>0</v>
      </c>
      <c r="Q104" s="158">
        <v>0.00025999999999999998</v>
      </c>
      <c r="R104" s="158">
        <f>Q104*H104</f>
        <v>0.0015599999999999998</v>
      </c>
      <c r="S104" s="158">
        <v>0</v>
      </c>
      <c r="T104" s="159">
        <f>S104*H104</f>
        <v>0</v>
      </c>
      <c r="AR104" s="14" t="s">
        <v>184</v>
      </c>
      <c r="AT104" s="14" t="s">
        <v>180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177</v>
      </c>
      <c r="BM104" s="14" t="s">
        <v>1617</v>
      </c>
    </row>
    <row r="105" s="1" customFormat="1" ht="16.5" customHeight="1">
      <c r="B105" s="150"/>
      <c r="C105" s="151" t="s">
        <v>359</v>
      </c>
      <c r="D105" s="151" t="s">
        <v>172</v>
      </c>
      <c r="E105" s="152" t="s">
        <v>208</v>
      </c>
      <c r="F105" s="153" t="s">
        <v>209</v>
      </c>
      <c r="G105" s="154" t="s">
        <v>175</v>
      </c>
      <c r="H105" s="155">
        <v>5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0.35199999999999998</v>
      </c>
      <c r="P105" s="158">
        <f>O105*H105</f>
        <v>1.7599999999999998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177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177</v>
      </c>
      <c r="BM105" s="14" t="s">
        <v>1618</v>
      </c>
    </row>
    <row r="106" s="1" customFormat="1" ht="16.5" customHeight="1">
      <c r="B106" s="150"/>
      <c r="C106" s="161" t="s">
        <v>8</v>
      </c>
      <c r="D106" s="161" t="s">
        <v>180</v>
      </c>
      <c r="E106" s="162" t="s">
        <v>212</v>
      </c>
      <c r="F106" s="163" t="s">
        <v>213</v>
      </c>
      <c r="G106" s="164" t="s">
        <v>175</v>
      </c>
      <c r="H106" s="165">
        <v>5</v>
      </c>
      <c r="I106" s="166">
        <v>0</v>
      </c>
      <c r="J106" s="166">
        <f>ROUND(I106*H106,2)</f>
        <v>0</v>
      </c>
      <c r="K106" s="163" t="s">
        <v>176</v>
      </c>
      <c r="L106" s="167"/>
      <c r="M106" s="168" t="s">
        <v>1</v>
      </c>
      <c r="N106" s="169" t="s">
        <v>39</v>
      </c>
      <c r="O106" s="158">
        <v>0</v>
      </c>
      <c r="P106" s="158">
        <f>O106*H106</f>
        <v>0</v>
      </c>
      <c r="Q106" s="158">
        <v>0.00069999999999999999</v>
      </c>
      <c r="R106" s="158">
        <f>Q106*H106</f>
        <v>0.0035000000000000001</v>
      </c>
      <c r="S106" s="158">
        <v>0</v>
      </c>
      <c r="T106" s="159">
        <f>S106*H106</f>
        <v>0</v>
      </c>
      <c r="AR106" s="14" t="s">
        <v>184</v>
      </c>
      <c r="AT106" s="14" t="s">
        <v>180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177</v>
      </c>
      <c r="BM106" s="14" t="s">
        <v>1619</v>
      </c>
    </row>
    <row r="107" s="11" customFormat="1" ht="22.8" customHeight="1">
      <c r="B107" s="138"/>
      <c r="D107" s="139" t="s">
        <v>67</v>
      </c>
      <c r="E107" s="148" t="s">
        <v>215</v>
      </c>
      <c r="F107" s="148" t="s">
        <v>216</v>
      </c>
      <c r="J107" s="149">
        <f>BK107</f>
        <v>0</v>
      </c>
      <c r="L107" s="138"/>
      <c r="M107" s="142"/>
      <c r="N107" s="143"/>
      <c r="O107" s="143"/>
      <c r="P107" s="144">
        <f>SUM(P108:P119)</f>
        <v>69.75</v>
      </c>
      <c r="Q107" s="143"/>
      <c r="R107" s="144">
        <f>SUM(R108:R119)</f>
        <v>0</v>
      </c>
      <c r="S107" s="143"/>
      <c r="T107" s="145">
        <f>SUM(T108:T119)</f>
        <v>0</v>
      </c>
      <c r="AR107" s="139" t="s">
        <v>77</v>
      </c>
      <c r="AT107" s="146" t="s">
        <v>67</v>
      </c>
      <c r="AU107" s="146" t="s">
        <v>75</v>
      </c>
      <c r="AY107" s="139" t="s">
        <v>168</v>
      </c>
      <c r="BK107" s="147">
        <f>SUM(BK108:BK119)</f>
        <v>0</v>
      </c>
    </row>
    <row r="108" s="1" customFormat="1" ht="16.5" customHeight="1">
      <c r="B108" s="150"/>
      <c r="C108" s="151" t="s">
        <v>177</v>
      </c>
      <c r="D108" s="151" t="s">
        <v>172</v>
      </c>
      <c r="E108" s="152" t="s">
        <v>218</v>
      </c>
      <c r="F108" s="153" t="s">
        <v>219</v>
      </c>
      <c r="G108" s="154" t="s">
        <v>189</v>
      </c>
      <c r="H108" s="155">
        <v>435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0.13</v>
      </c>
      <c r="P108" s="158">
        <f>O108*H108</f>
        <v>56.550000000000004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177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177</v>
      </c>
      <c r="BM108" s="14" t="s">
        <v>1620</v>
      </c>
    </row>
    <row r="109" s="1" customFormat="1" ht="16.5" customHeight="1">
      <c r="B109" s="150"/>
      <c r="C109" s="161" t="s">
        <v>377</v>
      </c>
      <c r="D109" s="161" t="s">
        <v>180</v>
      </c>
      <c r="E109" s="162" t="s">
        <v>222</v>
      </c>
      <c r="F109" s="163" t="s">
        <v>223</v>
      </c>
      <c r="G109" s="164" t="s">
        <v>189</v>
      </c>
      <c r="H109" s="165">
        <v>240</v>
      </c>
      <c r="I109" s="166">
        <v>0</v>
      </c>
      <c r="J109" s="166">
        <f>ROUND(I109*H109,2)</f>
        <v>0</v>
      </c>
      <c r="K109" s="163" t="s">
        <v>1</v>
      </c>
      <c r="L109" s="167"/>
      <c r="M109" s="168" t="s">
        <v>1</v>
      </c>
      <c r="N109" s="169" t="s">
        <v>39</v>
      </c>
      <c r="O109" s="158">
        <v>0</v>
      </c>
      <c r="P109" s="158">
        <f>O109*H109</f>
        <v>0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184</v>
      </c>
      <c r="AT109" s="14" t="s">
        <v>180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177</v>
      </c>
      <c r="BM109" s="14" t="s">
        <v>1621</v>
      </c>
    </row>
    <row r="110" s="1" customFormat="1" ht="16.5" customHeight="1">
      <c r="B110" s="150"/>
      <c r="C110" s="161" t="s">
        <v>381</v>
      </c>
      <c r="D110" s="161" t="s">
        <v>180</v>
      </c>
      <c r="E110" s="162" t="s">
        <v>226</v>
      </c>
      <c r="F110" s="163" t="s">
        <v>227</v>
      </c>
      <c r="G110" s="164" t="s">
        <v>189</v>
      </c>
      <c r="H110" s="165">
        <v>190</v>
      </c>
      <c r="I110" s="166">
        <v>0</v>
      </c>
      <c r="J110" s="166">
        <f>ROUND(I110*H110,2)</f>
        <v>0</v>
      </c>
      <c r="K110" s="163" t="s">
        <v>1</v>
      </c>
      <c r="L110" s="167"/>
      <c r="M110" s="168" t="s">
        <v>1</v>
      </c>
      <c r="N110" s="169" t="s">
        <v>39</v>
      </c>
      <c r="O110" s="158">
        <v>0</v>
      </c>
      <c r="P110" s="158">
        <f>O110*H110</f>
        <v>0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14" t="s">
        <v>184</v>
      </c>
      <c r="AT110" s="14" t="s">
        <v>180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177</v>
      </c>
      <c r="BM110" s="14" t="s">
        <v>1622</v>
      </c>
    </row>
    <row r="111" s="1" customFormat="1" ht="16.5" customHeight="1">
      <c r="B111" s="150"/>
      <c r="C111" s="161" t="s">
        <v>347</v>
      </c>
      <c r="D111" s="161" t="s">
        <v>180</v>
      </c>
      <c r="E111" s="162" t="s">
        <v>230</v>
      </c>
      <c r="F111" s="163" t="s">
        <v>231</v>
      </c>
      <c r="G111" s="164" t="s">
        <v>183</v>
      </c>
      <c r="H111" s="165">
        <v>11</v>
      </c>
      <c r="I111" s="166">
        <v>0</v>
      </c>
      <c r="J111" s="166">
        <f>ROUND(I111*H111,2)</f>
        <v>0</v>
      </c>
      <c r="K111" s="163" t="s">
        <v>1</v>
      </c>
      <c r="L111" s="167"/>
      <c r="M111" s="168" t="s">
        <v>1</v>
      </c>
      <c r="N111" s="169" t="s">
        <v>39</v>
      </c>
      <c r="O111" s="158">
        <v>0</v>
      </c>
      <c r="P111" s="158">
        <f>O111*H111</f>
        <v>0</v>
      </c>
      <c r="Q111" s="158">
        <v>0</v>
      </c>
      <c r="R111" s="158">
        <f>Q111*H111</f>
        <v>0</v>
      </c>
      <c r="S111" s="158">
        <v>0</v>
      </c>
      <c r="T111" s="159">
        <f>S111*H111</f>
        <v>0</v>
      </c>
      <c r="AR111" s="14" t="s">
        <v>184</v>
      </c>
      <c r="AT111" s="14" t="s">
        <v>180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177</v>
      </c>
      <c r="BM111" s="14" t="s">
        <v>1623</v>
      </c>
    </row>
    <row r="112" s="1" customFormat="1" ht="16.5" customHeight="1">
      <c r="B112" s="150"/>
      <c r="C112" s="161" t="s">
        <v>351</v>
      </c>
      <c r="D112" s="161" t="s">
        <v>180</v>
      </c>
      <c r="E112" s="162" t="s">
        <v>238</v>
      </c>
      <c r="F112" s="163" t="s">
        <v>239</v>
      </c>
      <c r="G112" s="164" t="s">
        <v>183</v>
      </c>
      <c r="H112" s="165">
        <v>6</v>
      </c>
      <c r="I112" s="166">
        <v>0</v>
      </c>
      <c r="J112" s="166">
        <f>ROUND(I112*H112,2)</f>
        <v>0</v>
      </c>
      <c r="K112" s="163" t="s">
        <v>1</v>
      </c>
      <c r="L112" s="167"/>
      <c r="M112" s="168" t="s">
        <v>1</v>
      </c>
      <c r="N112" s="169" t="s">
        <v>39</v>
      </c>
      <c r="O112" s="158">
        <v>0</v>
      </c>
      <c r="P112" s="158">
        <f>O112*H112</f>
        <v>0</v>
      </c>
      <c r="Q112" s="158">
        <v>0</v>
      </c>
      <c r="R112" s="158">
        <f>Q112*H112</f>
        <v>0</v>
      </c>
      <c r="S112" s="158">
        <v>0</v>
      </c>
      <c r="T112" s="159">
        <f>S112*H112</f>
        <v>0</v>
      </c>
      <c r="AR112" s="14" t="s">
        <v>184</v>
      </c>
      <c r="AT112" s="14" t="s">
        <v>180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177</v>
      </c>
      <c r="BM112" s="14" t="s">
        <v>1624</v>
      </c>
    </row>
    <row r="113" s="1" customFormat="1" ht="16.5" customHeight="1">
      <c r="B113" s="150"/>
      <c r="C113" s="161" t="s">
        <v>7</v>
      </c>
      <c r="D113" s="161" t="s">
        <v>180</v>
      </c>
      <c r="E113" s="162" t="s">
        <v>242</v>
      </c>
      <c r="F113" s="163" t="s">
        <v>243</v>
      </c>
      <c r="G113" s="164" t="s">
        <v>183</v>
      </c>
      <c r="H113" s="165">
        <v>4</v>
      </c>
      <c r="I113" s="166">
        <v>0</v>
      </c>
      <c r="J113" s="166">
        <f>ROUND(I113*H113,2)</f>
        <v>0</v>
      </c>
      <c r="K113" s="163" t="s">
        <v>1</v>
      </c>
      <c r="L113" s="167"/>
      <c r="M113" s="168" t="s">
        <v>1</v>
      </c>
      <c r="N113" s="169" t="s">
        <v>39</v>
      </c>
      <c r="O113" s="158">
        <v>0</v>
      </c>
      <c r="P113" s="158">
        <f>O113*H113</f>
        <v>0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AR113" s="14" t="s">
        <v>184</v>
      </c>
      <c r="AT113" s="14" t="s">
        <v>180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177</v>
      </c>
      <c r="BM113" s="14" t="s">
        <v>1625</v>
      </c>
    </row>
    <row r="114" s="1" customFormat="1" ht="16.5" customHeight="1">
      <c r="B114" s="150"/>
      <c r="C114" s="161" t="s">
        <v>838</v>
      </c>
      <c r="D114" s="161" t="s">
        <v>180</v>
      </c>
      <c r="E114" s="162" t="s">
        <v>246</v>
      </c>
      <c r="F114" s="163" t="s">
        <v>247</v>
      </c>
      <c r="G114" s="164" t="s">
        <v>183</v>
      </c>
      <c r="H114" s="165">
        <v>6</v>
      </c>
      <c r="I114" s="166">
        <v>0</v>
      </c>
      <c r="J114" s="166">
        <f>ROUND(I114*H114,2)</f>
        <v>0</v>
      </c>
      <c r="K114" s="163" t="s">
        <v>1</v>
      </c>
      <c r="L114" s="167"/>
      <c r="M114" s="168" t="s">
        <v>1</v>
      </c>
      <c r="N114" s="169" t="s">
        <v>39</v>
      </c>
      <c r="O114" s="158">
        <v>0</v>
      </c>
      <c r="P114" s="158">
        <f>O114*H114</f>
        <v>0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184</v>
      </c>
      <c r="AT114" s="14" t="s">
        <v>180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177</v>
      </c>
      <c r="BM114" s="14" t="s">
        <v>1626</v>
      </c>
    </row>
    <row r="115" s="1" customFormat="1" ht="16.5" customHeight="1">
      <c r="B115" s="150"/>
      <c r="C115" s="151" t="s">
        <v>428</v>
      </c>
      <c r="D115" s="151" t="s">
        <v>172</v>
      </c>
      <c r="E115" s="152" t="s">
        <v>250</v>
      </c>
      <c r="F115" s="153" t="s">
        <v>251</v>
      </c>
      <c r="G115" s="154" t="s">
        <v>175</v>
      </c>
      <c r="H115" s="155">
        <v>4</v>
      </c>
      <c r="I115" s="156">
        <v>0</v>
      </c>
      <c r="J115" s="156">
        <f>ROUND(I115*H115,2)</f>
        <v>0</v>
      </c>
      <c r="K115" s="153" t="s">
        <v>1</v>
      </c>
      <c r="L115" s="26"/>
      <c r="M115" s="54" t="s">
        <v>1</v>
      </c>
      <c r="N115" s="157" t="s">
        <v>39</v>
      </c>
      <c r="O115" s="158">
        <v>0.69999999999999996</v>
      </c>
      <c r="P115" s="158">
        <f>O115*H115</f>
        <v>2.7999999999999998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177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177</v>
      </c>
      <c r="BM115" s="14" t="s">
        <v>1627</v>
      </c>
    </row>
    <row r="116" s="1" customFormat="1" ht="16.5" customHeight="1">
      <c r="B116" s="150"/>
      <c r="C116" s="161" t="s">
        <v>432</v>
      </c>
      <c r="D116" s="161" t="s">
        <v>180</v>
      </c>
      <c r="E116" s="162" t="s">
        <v>254</v>
      </c>
      <c r="F116" s="163" t="s">
        <v>255</v>
      </c>
      <c r="G116" s="164" t="s">
        <v>183</v>
      </c>
      <c r="H116" s="165">
        <v>4</v>
      </c>
      <c r="I116" s="166">
        <v>0</v>
      </c>
      <c r="J116" s="166">
        <f>ROUND(I116*H116,2)</f>
        <v>0</v>
      </c>
      <c r="K116" s="163" t="s">
        <v>1</v>
      </c>
      <c r="L116" s="167"/>
      <c r="M116" s="168" t="s">
        <v>1</v>
      </c>
      <c r="N116" s="169" t="s">
        <v>39</v>
      </c>
      <c r="O116" s="158">
        <v>0</v>
      </c>
      <c r="P116" s="158">
        <f>O116*H116</f>
        <v>0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184</v>
      </c>
      <c r="AT116" s="14" t="s">
        <v>180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177</v>
      </c>
      <c r="BM116" s="14" t="s">
        <v>1628</v>
      </c>
    </row>
    <row r="117" s="1" customFormat="1" ht="16.5" customHeight="1">
      <c r="B117" s="150"/>
      <c r="C117" s="151" t="s">
        <v>867</v>
      </c>
      <c r="D117" s="151" t="s">
        <v>172</v>
      </c>
      <c r="E117" s="152" t="s">
        <v>262</v>
      </c>
      <c r="F117" s="153" t="s">
        <v>263</v>
      </c>
      <c r="G117" s="154" t="s">
        <v>175</v>
      </c>
      <c r="H117" s="155">
        <v>4</v>
      </c>
      <c r="I117" s="156">
        <v>0</v>
      </c>
      <c r="J117" s="156">
        <f>ROUND(I117*H117,2)</f>
        <v>0</v>
      </c>
      <c r="K117" s="153" t="s">
        <v>176</v>
      </c>
      <c r="L117" s="26"/>
      <c r="M117" s="54" t="s">
        <v>1</v>
      </c>
      <c r="N117" s="157" t="s">
        <v>39</v>
      </c>
      <c r="O117" s="158">
        <v>1.3</v>
      </c>
      <c r="P117" s="158">
        <f>O117*H117</f>
        <v>5.2000000000000002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177</v>
      </c>
      <c r="AT117" s="14" t="s">
        <v>172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177</v>
      </c>
      <c r="BM117" s="14" t="s">
        <v>1629</v>
      </c>
    </row>
    <row r="118" s="1" customFormat="1" ht="16.5" customHeight="1">
      <c r="B118" s="150"/>
      <c r="C118" s="161" t="s">
        <v>874</v>
      </c>
      <c r="D118" s="161" t="s">
        <v>180</v>
      </c>
      <c r="E118" s="162" t="s">
        <v>266</v>
      </c>
      <c r="F118" s="163" t="s">
        <v>267</v>
      </c>
      <c r="G118" s="164" t="s">
        <v>183</v>
      </c>
      <c r="H118" s="165">
        <v>4</v>
      </c>
      <c r="I118" s="166">
        <v>0</v>
      </c>
      <c r="J118" s="166">
        <f>ROUND(I118*H118,2)</f>
        <v>0</v>
      </c>
      <c r="K118" s="163" t="s">
        <v>1</v>
      </c>
      <c r="L118" s="167"/>
      <c r="M118" s="168" t="s">
        <v>1</v>
      </c>
      <c r="N118" s="169" t="s">
        <v>39</v>
      </c>
      <c r="O118" s="158">
        <v>0</v>
      </c>
      <c r="P118" s="158">
        <f>O118*H118</f>
        <v>0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184</v>
      </c>
      <c r="AT118" s="14" t="s">
        <v>180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177</v>
      </c>
      <c r="BM118" s="14" t="s">
        <v>1630</v>
      </c>
    </row>
    <row r="119" s="1" customFormat="1" ht="16.5" customHeight="1">
      <c r="B119" s="150"/>
      <c r="C119" s="151" t="s">
        <v>878</v>
      </c>
      <c r="D119" s="151" t="s">
        <v>172</v>
      </c>
      <c r="E119" s="152" t="s">
        <v>270</v>
      </c>
      <c r="F119" s="153" t="s">
        <v>271</v>
      </c>
      <c r="G119" s="154" t="s">
        <v>175</v>
      </c>
      <c r="H119" s="155">
        <v>4</v>
      </c>
      <c r="I119" s="156">
        <v>0</v>
      </c>
      <c r="J119" s="156">
        <f>ROUND(I119*H119,2)</f>
        <v>0</v>
      </c>
      <c r="K119" s="153" t="s">
        <v>1</v>
      </c>
      <c r="L119" s="26"/>
      <c r="M119" s="54" t="s">
        <v>1</v>
      </c>
      <c r="N119" s="157" t="s">
        <v>39</v>
      </c>
      <c r="O119" s="158">
        <v>1.3</v>
      </c>
      <c r="P119" s="158">
        <f>O119*H119</f>
        <v>5.2000000000000002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177</v>
      </c>
      <c r="AT119" s="14" t="s">
        <v>172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177</v>
      </c>
      <c r="BM119" s="14" t="s">
        <v>1631</v>
      </c>
    </row>
    <row r="120" s="11" customFormat="1" ht="25.92" customHeight="1">
      <c r="B120" s="138"/>
      <c r="D120" s="139" t="s">
        <v>67</v>
      </c>
      <c r="E120" s="140" t="s">
        <v>180</v>
      </c>
      <c r="F120" s="140" t="s">
        <v>273</v>
      </c>
      <c r="J120" s="141">
        <f>BK120</f>
        <v>0</v>
      </c>
      <c r="L120" s="138"/>
      <c r="M120" s="142"/>
      <c r="N120" s="143"/>
      <c r="O120" s="143"/>
      <c r="P120" s="144">
        <f>P121+P151</f>
        <v>1689.2289999999994</v>
      </c>
      <c r="Q120" s="143"/>
      <c r="R120" s="144">
        <f>R121+R151</f>
        <v>18.344439999999992</v>
      </c>
      <c r="S120" s="143"/>
      <c r="T120" s="145">
        <f>T121+T151</f>
        <v>0</v>
      </c>
      <c r="AR120" s="139" t="s">
        <v>274</v>
      </c>
      <c r="AT120" s="146" t="s">
        <v>67</v>
      </c>
      <c r="AU120" s="146" t="s">
        <v>68</v>
      </c>
      <c r="AY120" s="139" t="s">
        <v>168</v>
      </c>
      <c r="BK120" s="147">
        <f>BK121+BK151</f>
        <v>0</v>
      </c>
    </row>
    <row r="121" s="11" customFormat="1" ht="22.8" customHeight="1">
      <c r="B121" s="138"/>
      <c r="D121" s="139" t="s">
        <v>67</v>
      </c>
      <c r="E121" s="148" t="s">
        <v>275</v>
      </c>
      <c r="F121" s="148" t="s">
        <v>276</v>
      </c>
      <c r="J121" s="149">
        <f>BK121</f>
        <v>0</v>
      </c>
      <c r="L121" s="138"/>
      <c r="M121" s="142"/>
      <c r="N121" s="143"/>
      <c r="O121" s="143"/>
      <c r="P121" s="144">
        <f>SUM(P122:P150)</f>
        <v>86.869000000000014</v>
      </c>
      <c r="Q121" s="143"/>
      <c r="R121" s="144">
        <f>SUM(R122:R150)</f>
        <v>0.62990000000000002</v>
      </c>
      <c r="S121" s="143"/>
      <c r="T121" s="145">
        <f>SUM(T122:T150)</f>
        <v>0</v>
      </c>
      <c r="AR121" s="139" t="s">
        <v>274</v>
      </c>
      <c r="AT121" s="146" t="s">
        <v>67</v>
      </c>
      <c r="AU121" s="146" t="s">
        <v>75</v>
      </c>
      <c r="AY121" s="139" t="s">
        <v>168</v>
      </c>
      <c r="BK121" s="147">
        <f>SUM(BK122:BK150)</f>
        <v>0</v>
      </c>
    </row>
    <row r="122" s="1" customFormat="1" ht="16.5" customHeight="1">
      <c r="B122" s="150"/>
      <c r="C122" s="151" t="s">
        <v>926</v>
      </c>
      <c r="D122" s="151" t="s">
        <v>172</v>
      </c>
      <c r="E122" s="152" t="s">
        <v>288</v>
      </c>
      <c r="F122" s="153" t="s">
        <v>289</v>
      </c>
      <c r="G122" s="154" t="s">
        <v>175</v>
      </c>
      <c r="H122" s="155">
        <v>2</v>
      </c>
      <c r="I122" s="156">
        <v>0</v>
      </c>
      <c r="J122" s="156">
        <f>ROUND(I122*H122,2)</f>
        <v>0</v>
      </c>
      <c r="K122" s="153" t="s">
        <v>1</v>
      </c>
      <c r="L122" s="26"/>
      <c r="M122" s="54" t="s">
        <v>1</v>
      </c>
      <c r="N122" s="157" t="s">
        <v>39</v>
      </c>
      <c r="O122" s="158">
        <v>0.052999999999999998</v>
      </c>
      <c r="P122" s="158">
        <f>O122*H122</f>
        <v>0.106</v>
      </c>
      <c r="Q122" s="158">
        <v>0</v>
      </c>
      <c r="R122" s="158">
        <f>Q122*H122</f>
        <v>0</v>
      </c>
      <c r="S122" s="158">
        <v>0</v>
      </c>
      <c r="T122" s="159">
        <f>S122*H122</f>
        <v>0</v>
      </c>
      <c r="AR122" s="14" t="s">
        <v>280</v>
      </c>
      <c r="AT122" s="14" t="s">
        <v>172</v>
      </c>
      <c r="AU122" s="14" t="s">
        <v>77</v>
      </c>
      <c r="AY122" s="14" t="s">
        <v>168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75</v>
      </c>
      <c r="BK122" s="160">
        <f>ROUND(I122*H122,2)</f>
        <v>0</v>
      </c>
      <c r="BL122" s="14" t="s">
        <v>280</v>
      </c>
      <c r="BM122" s="14" t="s">
        <v>1632</v>
      </c>
    </row>
    <row r="123" s="1" customFormat="1" ht="16.5" customHeight="1">
      <c r="B123" s="150"/>
      <c r="C123" s="161" t="s">
        <v>184</v>
      </c>
      <c r="D123" s="161" t="s">
        <v>180</v>
      </c>
      <c r="E123" s="162" t="s">
        <v>292</v>
      </c>
      <c r="F123" s="163" t="s">
        <v>293</v>
      </c>
      <c r="G123" s="164" t="s">
        <v>183</v>
      </c>
      <c r="H123" s="165">
        <v>2</v>
      </c>
      <c r="I123" s="166">
        <v>0</v>
      </c>
      <c r="J123" s="166">
        <f>ROUND(I123*H123,2)</f>
        <v>0</v>
      </c>
      <c r="K123" s="163" t="s">
        <v>1</v>
      </c>
      <c r="L123" s="167"/>
      <c r="M123" s="168" t="s">
        <v>1</v>
      </c>
      <c r="N123" s="169" t="s">
        <v>39</v>
      </c>
      <c r="O123" s="158">
        <v>0</v>
      </c>
      <c r="P123" s="158">
        <f>O123*H123</f>
        <v>0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AR123" s="14" t="s">
        <v>285</v>
      </c>
      <c r="AT123" s="14" t="s">
        <v>180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280</v>
      </c>
      <c r="BM123" s="14" t="s">
        <v>1633</v>
      </c>
    </row>
    <row r="124" s="1" customFormat="1" ht="16.5" customHeight="1">
      <c r="B124" s="150"/>
      <c r="C124" s="151" t="s">
        <v>933</v>
      </c>
      <c r="D124" s="151" t="s">
        <v>172</v>
      </c>
      <c r="E124" s="152" t="s">
        <v>296</v>
      </c>
      <c r="F124" s="153" t="s">
        <v>297</v>
      </c>
      <c r="G124" s="154" t="s">
        <v>175</v>
      </c>
      <c r="H124" s="155">
        <v>4</v>
      </c>
      <c r="I124" s="156">
        <v>0</v>
      </c>
      <c r="J124" s="156">
        <f>ROUND(I124*H124,2)</f>
        <v>0</v>
      </c>
      <c r="K124" s="153" t="s">
        <v>1</v>
      </c>
      <c r="L124" s="26"/>
      <c r="M124" s="54" t="s">
        <v>1</v>
      </c>
      <c r="N124" s="157" t="s">
        <v>39</v>
      </c>
      <c r="O124" s="158">
        <v>0.156</v>
      </c>
      <c r="P124" s="158">
        <f>O124*H124</f>
        <v>0.624</v>
      </c>
      <c r="Q124" s="158">
        <v>0</v>
      </c>
      <c r="R124" s="158">
        <f>Q124*H124</f>
        <v>0</v>
      </c>
      <c r="S124" s="158">
        <v>0</v>
      </c>
      <c r="T124" s="159">
        <f>S124*H124</f>
        <v>0</v>
      </c>
      <c r="AR124" s="14" t="s">
        <v>280</v>
      </c>
      <c r="AT124" s="14" t="s">
        <v>172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1634</v>
      </c>
    </row>
    <row r="125" s="1" customFormat="1" ht="16.5" customHeight="1">
      <c r="B125" s="150"/>
      <c r="C125" s="161" t="s">
        <v>937</v>
      </c>
      <c r="D125" s="161" t="s">
        <v>180</v>
      </c>
      <c r="E125" s="162" t="s">
        <v>300</v>
      </c>
      <c r="F125" s="163" t="s">
        <v>301</v>
      </c>
      <c r="G125" s="164" t="s">
        <v>183</v>
      </c>
      <c r="H125" s="165">
        <v>4</v>
      </c>
      <c r="I125" s="166">
        <v>0</v>
      </c>
      <c r="J125" s="166">
        <f>ROUND(I125*H125,2)</f>
        <v>0</v>
      </c>
      <c r="K125" s="163" t="s">
        <v>1</v>
      </c>
      <c r="L125" s="167"/>
      <c r="M125" s="168" t="s">
        <v>1</v>
      </c>
      <c r="N125" s="169" t="s">
        <v>39</v>
      </c>
      <c r="O125" s="158">
        <v>0</v>
      </c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AR125" s="14" t="s">
        <v>285</v>
      </c>
      <c r="AT125" s="14" t="s">
        <v>180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1635</v>
      </c>
    </row>
    <row r="126" s="1" customFormat="1" ht="16.5" customHeight="1">
      <c r="B126" s="150"/>
      <c r="C126" s="151" t="s">
        <v>1079</v>
      </c>
      <c r="D126" s="151" t="s">
        <v>172</v>
      </c>
      <c r="E126" s="152" t="s">
        <v>1056</v>
      </c>
      <c r="F126" s="153" t="s">
        <v>1057</v>
      </c>
      <c r="G126" s="154" t="s">
        <v>175</v>
      </c>
      <c r="H126" s="155">
        <v>2</v>
      </c>
      <c r="I126" s="156">
        <v>0</v>
      </c>
      <c r="J126" s="156">
        <f>ROUND(I126*H126,2)</f>
        <v>0</v>
      </c>
      <c r="K126" s="153" t="s">
        <v>176</v>
      </c>
      <c r="L126" s="26"/>
      <c r="M126" s="54" t="s">
        <v>1</v>
      </c>
      <c r="N126" s="157" t="s">
        <v>39</v>
      </c>
      <c r="O126" s="158">
        <v>0.156</v>
      </c>
      <c r="P126" s="158">
        <f>O126*H126</f>
        <v>0.312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AR126" s="14" t="s">
        <v>280</v>
      </c>
      <c r="AT126" s="14" t="s">
        <v>172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1636</v>
      </c>
    </row>
    <row r="127" s="1" customFormat="1" ht="16.5" customHeight="1">
      <c r="B127" s="150"/>
      <c r="C127" s="161" t="s">
        <v>1081</v>
      </c>
      <c r="D127" s="161" t="s">
        <v>180</v>
      </c>
      <c r="E127" s="162" t="s">
        <v>1060</v>
      </c>
      <c r="F127" s="163" t="s">
        <v>1061</v>
      </c>
      <c r="G127" s="164" t="s">
        <v>183</v>
      </c>
      <c r="H127" s="165">
        <v>2</v>
      </c>
      <c r="I127" s="166">
        <v>0</v>
      </c>
      <c r="J127" s="166">
        <f>ROUND(I127*H127,2)</f>
        <v>0</v>
      </c>
      <c r="K127" s="163" t="s">
        <v>1</v>
      </c>
      <c r="L127" s="167"/>
      <c r="M127" s="168" t="s">
        <v>1</v>
      </c>
      <c r="N127" s="169" t="s">
        <v>39</v>
      </c>
      <c r="O127" s="158">
        <v>0</v>
      </c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AR127" s="14" t="s">
        <v>285</v>
      </c>
      <c r="AT127" s="14" t="s">
        <v>180</v>
      </c>
      <c r="AU127" s="14" t="s">
        <v>77</v>
      </c>
      <c r="AY127" s="14" t="s">
        <v>168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4" t="s">
        <v>75</v>
      </c>
      <c r="BK127" s="160">
        <f>ROUND(I127*H127,2)</f>
        <v>0</v>
      </c>
      <c r="BL127" s="14" t="s">
        <v>280</v>
      </c>
      <c r="BM127" s="14" t="s">
        <v>1637</v>
      </c>
    </row>
    <row r="128" s="1" customFormat="1" ht="16.5" customHeight="1">
      <c r="B128" s="150"/>
      <c r="C128" s="151" t="s">
        <v>1089</v>
      </c>
      <c r="D128" s="151" t="s">
        <v>172</v>
      </c>
      <c r="E128" s="152" t="s">
        <v>304</v>
      </c>
      <c r="F128" s="153" t="s">
        <v>305</v>
      </c>
      <c r="G128" s="154" t="s">
        <v>306</v>
      </c>
      <c r="H128" s="155">
        <v>4</v>
      </c>
      <c r="I128" s="156">
        <v>0</v>
      </c>
      <c r="J128" s="156">
        <f>ROUND(I128*H128,2)</f>
        <v>0</v>
      </c>
      <c r="K128" s="153" t="s">
        <v>176</v>
      </c>
      <c r="L128" s="26"/>
      <c r="M128" s="54" t="s">
        <v>1</v>
      </c>
      <c r="N128" s="157" t="s">
        <v>39</v>
      </c>
      <c r="O128" s="158">
        <v>0.49399999999999999</v>
      </c>
      <c r="P128" s="158">
        <f>O128*H128</f>
        <v>1.976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14" t="s">
        <v>280</v>
      </c>
      <c r="AT128" s="14" t="s">
        <v>172</v>
      </c>
      <c r="AU128" s="14" t="s">
        <v>77</v>
      </c>
      <c r="AY128" s="14" t="s">
        <v>168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75</v>
      </c>
      <c r="BK128" s="160">
        <f>ROUND(I128*H128,2)</f>
        <v>0</v>
      </c>
      <c r="BL128" s="14" t="s">
        <v>280</v>
      </c>
      <c r="BM128" s="14" t="s">
        <v>1638</v>
      </c>
    </row>
    <row r="129" s="1" customFormat="1" ht="16.5" customHeight="1">
      <c r="B129" s="150"/>
      <c r="C129" s="161" t="s">
        <v>1091</v>
      </c>
      <c r="D129" s="161" t="s">
        <v>180</v>
      </c>
      <c r="E129" s="162" t="s">
        <v>309</v>
      </c>
      <c r="F129" s="163" t="s">
        <v>310</v>
      </c>
      <c r="G129" s="164" t="s">
        <v>175</v>
      </c>
      <c r="H129" s="165">
        <v>4</v>
      </c>
      <c r="I129" s="166">
        <v>0</v>
      </c>
      <c r="J129" s="166">
        <f>ROUND(I129*H129,2)</f>
        <v>0</v>
      </c>
      <c r="K129" s="163" t="s">
        <v>1</v>
      </c>
      <c r="L129" s="167"/>
      <c r="M129" s="168" t="s">
        <v>1</v>
      </c>
      <c r="N129" s="169" t="s">
        <v>39</v>
      </c>
      <c r="O129" s="158">
        <v>0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AR129" s="14" t="s">
        <v>285</v>
      </c>
      <c r="AT129" s="14" t="s">
        <v>180</v>
      </c>
      <c r="AU129" s="14" t="s">
        <v>77</v>
      </c>
      <c r="AY129" s="14" t="s">
        <v>168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4" t="s">
        <v>75</v>
      </c>
      <c r="BK129" s="160">
        <f>ROUND(I129*H129,2)</f>
        <v>0</v>
      </c>
      <c r="BL129" s="14" t="s">
        <v>280</v>
      </c>
      <c r="BM129" s="14" t="s">
        <v>1639</v>
      </c>
    </row>
    <row r="130" s="1" customFormat="1" ht="16.5" customHeight="1">
      <c r="B130" s="150"/>
      <c r="C130" s="151" t="s">
        <v>1093</v>
      </c>
      <c r="D130" s="151" t="s">
        <v>172</v>
      </c>
      <c r="E130" s="152" t="s">
        <v>313</v>
      </c>
      <c r="F130" s="153" t="s">
        <v>314</v>
      </c>
      <c r="G130" s="154" t="s">
        <v>175</v>
      </c>
      <c r="H130" s="155">
        <v>1</v>
      </c>
      <c r="I130" s="156">
        <v>0</v>
      </c>
      <c r="J130" s="156">
        <f>ROUND(I130*H130,2)</f>
        <v>0</v>
      </c>
      <c r="K130" s="153" t="s">
        <v>176</v>
      </c>
      <c r="L130" s="26"/>
      <c r="M130" s="54" t="s">
        <v>1</v>
      </c>
      <c r="N130" s="157" t="s">
        <v>39</v>
      </c>
      <c r="O130" s="158">
        <v>0.27100000000000002</v>
      </c>
      <c r="P130" s="158">
        <f>O130*H130</f>
        <v>0.27100000000000002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14" t="s">
        <v>280</v>
      </c>
      <c r="AT130" s="14" t="s">
        <v>172</v>
      </c>
      <c r="AU130" s="14" t="s">
        <v>77</v>
      </c>
      <c r="AY130" s="14" t="s">
        <v>168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4" t="s">
        <v>75</v>
      </c>
      <c r="BK130" s="160">
        <f>ROUND(I130*H130,2)</f>
        <v>0</v>
      </c>
      <c r="BL130" s="14" t="s">
        <v>280</v>
      </c>
      <c r="BM130" s="14" t="s">
        <v>1640</v>
      </c>
    </row>
    <row r="131" s="1" customFormat="1" ht="16.5" customHeight="1">
      <c r="B131" s="150"/>
      <c r="C131" s="161" t="s">
        <v>1095</v>
      </c>
      <c r="D131" s="161" t="s">
        <v>180</v>
      </c>
      <c r="E131" s="162" t="s">
        <v>321</v>
      </c>
      <c r="F131" s="163" t="s">
        <v>322</v>
      </c>
      <c r="G131" s="164" t="s">
        <v>323</v>
      </c>
      <c r="H131" s="165">
        <v>1</v>
      </c>
      <c r="I131" s="166">
        <v>0</v>
      </c>
      <c r="J131" s="166">
        <f>ROUND(I131*H131,2)</f>
        <v>0</v>
      </c>
      <c r="K131" s="163" t="s">
        <v>1</v>
      </c>
      <c r="L131" s="167"/>
      <c r="M131" s="168" t="s">
        <v>1</v>
      </c>
      <c r="N131" s="169" t="s">
        <v>39</v>
      </c>
      <c r="O131" s="158">
        <v>0</v>
      </c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AR131" s="14" t="s">
        <v>285</v>
      </c>
      <c r="AT131" s="14" t="s">
        <v>180</v>
      </c>
      <c r="AU131" s="14" t="s">
        <v>77</v>
      </c>
      <c r="AY131" s="14" t="s">
        <v>168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4" t="s">
        <v>75</v>
      </c>
      <c r="BK131" s="160">
        <f>ROUND(I131*H131,2)</f>
        <v>0</v>
      </c>
      <c r="BL131" s="14" t="s">
        <v>280</v>
      </c>
      <c r="BM131" s="14" t="s">
        <v>1641</v>
      </c>
    </row>
    <row r="132" s="1" customFormat="1" ht="16.5" customHeight="1">
      <c r="B132" s="150"/>
      <c r="C132" s="151" t="s">
        <v>1097</v>
      </c>
      <c r="D132" s="151" t="s">
        <v>172</v>
      </c>
      <c r="E132" s="152" t="s">
        <v>326</v>
      </c>
      <c r="F132" s="153" t="s">
        <v>327</v>
      </c>
      <c r="G132" s="154" t="s">
        <v>189</v>
      </c>
      <c r="H132" s="155">
        <v>185</v>
      </c>
      <c r="I132" s="156">
        <v>0</v>
      </c>
      <c r="J132" s="156">
        <f>ROUND(I132*H132,2)</f>
        <v>0</v>
      </c>
      <c r="K132" s="153" t="s">
        <v>176</v>
      </c>
      <c r="L132" s="26"/>
      <c r="M132" s="54" t="s">
        <v>1</v>
      </c>
      <c r="N132" s="157" t="s">
        <v>39</v>
      </c>
      <c r="O132" s="158">
        <v>0.14000000000000001</v>
      </c>
      <c r="P132" s="158">
        <f>O132*H132</f>
        <v>25.900000000000002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AR132" s="14" t="s">
        <v>280</v>
      </c>
      <c r="AT132" s="14" t="s">
        <v>172</v>
      </c>
      <c r="AU132" s="14" t="s">
        <v>77</v>
      </c>
      <c r="AY132" s="14" t="s">
        <v>168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4" t="s">
        <v>75</v>
      </c>
      <c r="BK132" s="160">
        <f>ROUND(I132*H132,2)</f>
        <v>0</v>
      </c>
      <c r="BL132" s="14" t="s">
        <v>280</v>
      </c>
      <c r="BM132" s="14" t="s">
        <v>1642</v>
      </c>
    </row>
    <row r="133" s="1" customFormat="1" ht="16.5" customHeight="1">
      <c r="B133" s="150"/>
      <c r="C133" s="161" t="s">
        <v>1099</v>
      </c>
      <c r="D133" s="161" t="s">
        <v>180</v>
      </c>
      <c r="E133" s="162" t="s">
        <v>330</v>
      </c>
      <c r="F133" s="163" t="s">
        <v>331</v>
      </c>
      <c r="G133" s="164" t="s">
        <v>332</v>
      </c>
      <c r="H133" s="165">
        <v>185</v>
      </c>
      <c r="I133" s="166">
        <v>0</v>
      </c>
      <c r="J133" s="166">
        <f>ROUND(I133*H133,2)</f>
        <v>0</v>
      </c>
      <c r="K133" s="163" t="s">
        <v>176</v>
      </c>
      <c r="L133" s="167"/>
      <c r="M133" s="168" t="s">
        <v>1</v>
      </c>
      <c r="N133" s="169" t="s">
        <v>39</v>
      </c>
      <c r="O133" s="158">
        <v>0</v>
      </c>
      <c r="P133" s="158">
        <f>O133*H133</f>
        <v>0</v>
      </c>
      <c r="Q133" s="158">
        <v>0.001</v>
      </c>
      <c r="R133" s="158">
        <f>Q133*H133</f>
        <v>0.185</v>
      </c>
      <c r="S133" s="158">
        <v>0</v>
      </c>
      <c r="T133" s="159">
        <f>S133*H133</f>
        <v>0</v>
      </c>
      <c r="AR133" s="14" t="s">
        <v>333</v>
      </c>
      <c r="AT133" s="14" t="s">
        <v>180</v>
      </c>
      <c r="AU133" s="14" t="s">
        <v>77</v>
      </c>
      <c r="AY133" s="14" t="s">
        <v>168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4" t="s">
        <v>75</v>
      </c>
      <c r="BK133" s="160">
        <f>ROUND(I133*H133,2)</f>
        <v>0</v>
      </c>
      <c r="BL133" s="14" t="s">
        <v>333</v>
      </c>
      <c r="BM133" s="14" t="s">
        <v>1643</v>
      </c>
    </row>
    <row r="134" s="1" customFormat="1" ht="16.5" customHeight="1">
      <c r="B134" s="150"/>
      <c r="C134" s="151" t="s">
        <v>1101</v>
      </c>
      <c r="D134" s="151" t="s">
        <v>172</v>
      </c>
      <c r="E134" s="152" t="s">
        <v>336</v>
      </c>
      <c r="F134" s="153" t="s">
        <v>337</v>
      </c>
      <c r="G134" s="154" t="s">
        <v>189</v>
      </c>
      <c r="H134" s="155">
        <v>5</v>
      </c>
      <c r="I134" s="156">
        <v>0</v>
      </c>
      <c r="J134" s="156">
        <f>ROUND(I134*H134,2)</f>
        <v>0</v>
      </c>
      <c r="K134" s="153" t="s">
        <v>176</v>
      </c>
      <c r="L134" s="26"/>
      <c r="M134" s="54" t="s">
        <v>1</v>
      </c>
      <c r="N134" s="157" t="s">
        <v>39</v>
      </c>
      <c r="O134" s="158">
        <v>0.070000000000000007</v>
      </c>
      <c r="P134" s="158">
        <f>O134*H134</f>
        <v>0.35000000000000003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14" t="s">
        <v>280</v>
      </c>
      <c r="AT134" s="14" t="s">
        <v>172</v>
      </c>
      <c r="AU134" s="14" t="s">
        <v>77</v>
      </c>
      <c r="AY134" s="14" t="s">
        <v>168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4" t="s">
        <v>75</v>
      </c>
      <c r="BK134" s="160">
        <f>ROUND(I134*H134,2)</f>
        <v>0</v>
      </c>
      <c r="BL134" s="14" t="s">
        <v>280</v>
      </c>
      <c r="BM134" s="14" t="s">
        <v>1644</v>
      </c>
    </row>
    <row r="135" s="1" customFormat="1" ht="16.5" customHeight="1">
      <c r="B135" s="150"/>
      <c r="C135" s="151" t="s">
        <v>1103</v>
      </c>
      <c r="D135" s="151" t="s">
        <v>172</v>
      </c>
      <c r="E135" s="152" t="s">
        <v>340</v>
      </c>
      <c r="F135" s="153" t="s">
        <v>341</v>
      </c>
      <c r="G135" s="154" t="s">
        <v>189</v>
      </c>
      <c r="H135" s="155">
        <v>60</v>
      </c>
      <c r="I135" s="156">
        <v>0</v>
      </c>
      <c r="J135" s="156">
        <f>ROUND(I135*H135,2)</f>
        <v>0</v>
      </c>
      <c r="K135" s="153" t="s">
        <v>176</v>
      </c>
      <c r="L135" s="26"/>
      <c r="M135" s="54" t="s">
        <v>1</v>
      </c>
      <c r="N135" s="157" t="s">
        <v>39</v>
      </c>
      <c r="O135" s="158">
        <v>0.123</v>
      </c>
      <c r="P135" s="158">
        <f>O135*H135</f>
        <v>7.3799999999999999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AR135" s="14" t="s">
        <v>280</v>
      </c>
      <c r="AT135" s="14" t="s">
        <v>172</v>
      </c>
      <c r="AU135" s="14" t="s">
        <v>77</v>
      </c>
      <c r="AY135" s="14" t="s">
        <v>168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4" t="s">
        <v>75</v>
      </c>
      <c r="BK135" s="160">
        <f>ROUND(I135*H135,2)</f>
        <v>0</v>
      </c>
      <c r="BL135" s="14" t="s">
        <v>280</v>
      </c>
      <c r="BM135" s="14" t="s">
        <v>1645</v>
      </c>
    </row>
    <row r="136" s="1" customFormat="1" ht="16.5" customHeight="1">
      <c r="B136" s="150"/>
      <c r="C136" s="161" t="s">
        <v>1646</v>
      </c>
      <c r="D136" s="161" t="s">
        <v>180</v>
      </c>
      <c r="E136" s="162" t="s">
        <v>344</v>
      </c>
      <c r="F136" s="163" t="s">
        <v>345</v>
      </c>
      <c r="G136" s="164" t="s">
        <v>332</v>
      </c>
      <c r="H136" s="165">
        <v>60</v>
      </c>
      <c r="I136" s="166">
        <v>0</v>
      </c>
      <c r="J136" s="166">
        <f>ROUND(I136*H136,2)</f>
        <v>0</v>
      </c>
      <c r="K136" s="163" t="s">
        <v>176</v>
      </c>
      <c r="L136" s="167"/>
      <c r="M136" s="168" t="s">
        <v>1</v>
      </c>
      <c r="N136" s="169" t="s">
        <v>39</v>
      </c>
      <c r="O136" s="158">
        <v>0</v>
      </c>
      <c r="P136" s="158">
        <f>O136*H136</f>
        <v>0</v>
      </c>
      <c r="Q136" s="158">
        <v>0.001</v>
      </c>
      <c r="R136" s="158">
        <f>Q136*H136</f>
        <v>0.059999999999999998</v>
      </c>
      <c r="S136" s="158">
        <v>0</v>
      </c>
      <c r="T136" s="159">
        <f>S136*H136</f>
        <v>0</v>
      </c>
      <c r="AR136" s="14" t="s">
        <v>333</v>
      </c>
      <c r="AT136" s="14" t="s">
        <v>180</v>
      </c>
      <c r="AU136" s="14" t="s">
        <v>77</v>
      </c>
      <c r="AY136" s="14" t="s">
        <v>168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4" t="s">
        <v>75</v>
      </c>
      <c r="BK136" s="160">
        <f>ROUND(I136*H136,2)</f>
        <v>0</v>
      </c>
      <c r="BL136" s="14" t="s">
        <v>333</v>
      </c>
      <c r="BM136" s="14" t="s">
        <v>1647</v>
      </c>
    </row>
    <row r="137" s="1" customFormat="1" ht="16.5" customHeight="1">
      <c r="B137" s="150"/>
      <c r="C137" s="151" t="s">
        <v>1648</v>
      </c>
      <c r="D137" s="151" t="s">
        <v>172</v>
      </c>
      <c r="E137" s="152" t="s">
        <v>348</v>
      </c>
      <c r="F137" s="153" t="s">
        <v>349</v>
      </c>
      <c r="G137" s="154" t="s">
        <v>189</v>
      </c>
      <c r="H137" s="155">
        <v>90</v>
      </c>
      <c r="I137" s="156">
        <v>0</v>
      </c>
      <c r="J137" s="156">
        <f>ROUND(I137*H137,2)</f>
        <v>0</v>
      </c>
      <c r="K137" s="153" t="s">
        <v>1</v>
      </c>
      <c r="L137" s="26"/>
      <c r="M137" s="54" t="s">
        <v>1</v>
      </c>
      <c r="N137" s="157" t="s">
        <v>39</v>
      </c>
      <c r="O137" s="158">
        <v>0.045999999999999999</v>
      </c>
      <c r="P137" s="158">
        <f>O137*H137</f>
        <v>4.1399999999999997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AR137" s="14" t="s">
        <v>280</v>
      </c>
      <c r="AT137" s="14" t="s">
        <v>172</v>
      </c>
      <c r="AU137" s="14" t="s">
        <v>77</v>
      </c>
      <c r="AY137" s="14" t="s">
        <v>168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4" t="s">
        <v>75</v>
      </c>
      <c r="BK137" s="160">
        <f>ROUND(I137*H137,2)</f>
        <v>0</v>
      </c>
      <c r="BL137" s="14" t="s">
        <v>280</v>
      </c>
      <c r="BM137" s="14" t="s">
        <v>1649</v>
      </c>
    </row>
    <row r="138" s="1" customFormat="1" ht="16.5" customHeight="1">
      <c r="B138" s="150"/>
      <c r="C138" s="161" t="s">
        <v>1113</v>
      </c>
      <c r="D138" s="161" t="s">
        <v>180</v>
      </c>
      <c r="E138" s="162" t="s">
        <v>352</v>
      </c>
      <c r="F138" s="163" t="s">
        <v>353</v>
      </c>
      <c r="G138" s="164" t="s">
        <v>189</v>
      </c>
      <c r="H138" s="165">
        <v>90</v>
      </c>
      <c r="I138" s="166">
        <v>0</v>
      </c>
      <c r="J138" s="166">
        <f>ROUND(I138*H138,2)</f>
        <v>0</v>
      </c>
      <c r="K138" s="163" t="s">
        <v>1</v>
      </c>
      <c r="L138" s="167"/>
      <c r="M138" s="168" t="s">
        <v>1</v>
      </c>
      <c r="N138" s="169" t="s">
        <v>39</v>
      </c>
      <c r="O138" s="158">
        <v>0</v>
      </c>
      <c r="P138" s="158">
        <f>O138*H138</f>
        <v>0</v>
      </c>
      <c r="Q138" s="158">
        <v>2.0000000000000002E-05</v>
      </c>
      <c r="R138" s="158">
        <f>Q138*H138</f>
        <v>0.0018000000000000002</v>
      </c>
      <c r="S138" s="158">
        <v>0</v>
      </c>
      <c r="T138" s="159">
        <f>S138*H138</f>
        <v>0</v>
      </c>
      <c r="AR138" s="14" t="s">
        <v>333</v>
      </c>
      <c r="AT138" s="14" t="s">
        <v>180</v>
      </c>
      <c r="AU138" s="14" t="s">
        <v>77</v>
      </c>
      <c r="AY138" s="14" t="s">
        <v>168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4" t="s">
        <v>75</v>
      </c>
      <c r="BK138" s="160">
        <f>ROUND(I138*H138,2)</f>
        <v>0</v>
      </c>
      <c r="BL138" s="14" t="s">
        <v>333</v>
      </c>
      <c r="BM138" s="14" t="s">
        <v>1650</v>
      </c>
    </row>
    <row r="139" s="1" customFormat="1" ht="16.5" customHeight="1">
      <c r="B139" s="150"/>
      <c r="C139" s="151" t="s">
        <v>690</v>
      </c>
      <c r="D139" s="151" t="s">
        <v>172</v>
      </c>
      <c r="E139" s="152" t="s">
        <v>1106</v>
      </c>
      <c r="F139" s="153" t="s">
        <v>1107</v>
      </c>
      <c r="G139" s="154" t="s">
        <v>189</v>
      </c>
      <c r="H139" s="155">
        <v>110</v>
      </c>
      <c r="I139" s="156">
        <v>0</v>
      </c>
      <c r="J139" s="156">
        <f>ROUND(I139*H139,2)</f>
        <v>0</v>
      </c>
      <c r="K139" s="153" t="s">
        <v>176</v>
      </c>
      <c r="L139" s="26"/>
      <c r="M139" s="54" t="s">
        <v>1</v>
      </c>
      <c r="N139" s="157" t="s">
        <v>39</v>
      </c>
      <c r="O139" s="158">
        <v>0.058000000000000003</v>
      </c>
      <c r="P139" s="158">
        <f>O139*H139</f>
        <v>6.3799999999999999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AR139" s="14" t="s">
        <v>280</v>
      </c>
      <c r="AT139" s="14" t="s">
        <v>172</v>
      </c>
      <c r="AU139" s="14" t="s">
        <v>77</v>
      </c>
      <c r="AY139" s="14" t="s">
        <v>168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4" t="s">
        <v>75</v>
      </c>
      <c r="BK139" s="160">
        <f>ROUND(I139*H139,2)</f>
        <v>0</v>
      </c>
      <c r="BL139" s="14" t="s">
        <v>280</v>
      </c>
      <c r="BM139" s="14" t="s">
        <v>1651</v>
      </c>
    </row>
    <row r="140" s="1" customFormat="1" ht="16.5" customHeight="1">
      <c r="B140" s="150"/>
      <c r="C140" s="161" t="s">
        <v>694</v>
      </c>
      <c r="D140" s="161" t="s">
        <v>180</v>
      </c>
      <c r="E140" s="162" t="s">
        <v>1110</v>
      </c>
      <c r="F140" s="163" t="s">
        <v>1111</v>
      </c>
      <c r="G140" s="164" t="s">
        <v>189</v>
      </c>
      <c r="H140" s="165">
        <v>110</v>
      </c>
      <c r="I140" s="166">
        <v>0</v>
      </c>
      <c r="J140" s="166">
        <f>ROUND(I140*H140,2)</f>
        <v>0</v>
      </c>
      <c r="K140" s="163" t="s">
        <v>176</v>
      </c>
      <c r="L140" s="167"/>
      <c r="M140" s="168" t="s">
        <v>1</v>
      </c>
      <c r="N140" s="169" t="s">
        <v>39</v>
      </c>
      <c r="O140" s="158">
        <v>0</v>
      </c>
      <c r="P140" s="158">
        <f>O140*H140</f>
        <v>0</v>
      </c>
      <c r="Q140" s="158">
        <v>0.00089999999999999998</v>
      </c>
      <c r="R140" s="158">
        <f>Q140*H140</f>
        <v>0.098999999999999991</v>
      </c>
      <c r="S140" s="158">
        <v>0</v>
      </c>
      <c r="T140" s="159">
        <f>S140*H140</f>
        <v>0</v>
      </c>
      <c r="AR140" s="14" t="s">
        <v>333</v>
      </c>
      <c r="AT140" s="14" t="s">
        <v>180</v>
      </c>
      <c r="AU140" s="14" t="s">
        <v>77</v>
      </c>
      <c r="AY140" s="14" t="s">
        <v>168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4" t="s">
        <v>75</v>
      </c>
      <c r="BK140" s="160">
        <f>ROUND(I140*H140,2)</f>
        <v>0</v>
      </c>
      <c r="BL140" s="14" t="s">
        <v>333</v>
      </c>
      <c r="BM140" s="14" t="s">
        <v>1652</v>
      </c>
    </row>
    <row r="141" s="1" customFormat="1" ht="16.5" customHeight="1">
      <c r="B141" s="150"/>
      <c r="C141" s="151" t="s">
        <v>574</v>
      </c>
      <c r="D141" s="151" t="s">
        <v>172</v>
      </c>
      <c r="E141" s="152" t="s">
        <v>371</v>
      </c>
      <c r="F141" s="153" t="s">
        <v>372</v>
      </c>
      <c r="G141" s="154" t="s">
        <v>189</v>
      </c>
      <c r="H141" s="155">
        <v>205</v>
      </c>
      <c r="I141" s="156">
        <v>0</v>
      </c>
      <c r="J141" s="156">
        <f>ROUND(I141*H141,2)</f>
        <v>0</v>
      </c>
      <c r="K141" s="153" t="s">
        <v>1</v>
      </c>
      <c r="L141" s="26"/>
      <c r="M141" s="54" t="s">
        <v>1</v>
      </c>
      <c r="N141" s="157" t="s">
        <v>39</v>
      </c>
      <c r="O141" s="158">
        <v>0.045999999999999999</v>
      </c>
      <c r="P141" s="158">
        <f>O141*H141</f>
        <v>9.4299999999999997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AR141" s="14" t="s">
        <v>280</v>
      </c>
      <c r="AT141" s="14" t="s">
        <v>172</v>
      </c>
      <c r="AU141" s="14" t="s">
        <v>77</v>
      </c>
      <c r="AY141" s="14" t="s">
        <v>168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4" t="s">
        <v>75</v>
      </c>
      <c r="BK141" s="160">
        <f>ROUND(I141*H141,2)</f>
        <v>0</v>
      </c>
      <c r="BL141" s="14" t="s">
        <v>280</v>
      </c>
      <c r="BM141" s="14" t="s">
        <v>1653</v>
      </c>
    </row>
    <row r="142" s="1" customFormat="1" ht="16.5" customHeight="1">
      <c r="B142" s="150"/>
      <c r="C142" s="161" t="s">
        <v>578</v>
      </c>
      <c r="D142" s="161" t="s">
        <v>180</v>
      </c>
      <c r="E142" s="162" t="s">
        <v>374</v>
      </c>
      <c r="F142" s="163" t="s">
        <v>375</v>
      </c>
      <c r="G142" s="164" t="s">
        <v>189</v>
      </c>
      <c r="H142" s="165">
        <v>205</v>
      </c>
      <c r="I142" s="166">
        <v>0</v>
      </c>
      <c r="J142" s="166">
        <f>ROUND(I142*H142,2)</f>
        <v>0</v>
      </c>
      <c r="K142" s="163" t="s">
        <v>1</v>
      </c>
      <c r="L142" s="167"/>
      <c r="M142" s="168" t="s">
        <v>1</v>
      </c>
      <c r="N142" s="169" t="s">
        <v>39</v>
      </c>
      <c r="O142" s="158">
        <v>0</v>
      </c>
      <c r="P142" s="158">
        <f>O142*H142</f>
        <v>0</v>
      </c>
      <c r="Q142" s="158">
        <v>0.00016000000000000001</v>
      </c>
      <c r="R142" s="158">
        <f>Q142*H142</f>
        <v>0.032800000000000003</v>
      </c>
      <c r="S142" s="158">
        <v>0</v>
      </c>
      <c r="T142" s="159">
        <f>S142*H142</f>
        <v>0</v>
      </c>
      <c r="AR142" s="14" t="s">
        <v>333</v>
      </c>
      <c r="AT142" s="14" t="s">
        <v>180</v>
      </c>
      <c r="AU142" s="14" t="s">
        <v>77</v>
      </c>
      <c r="AY142" s="14" t="s">
        <v>168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4" t="s">
        <v>75</v>
      </c>
      <c r="BK142" s="160">
        <f>ROUND(I142*H142,2)</f>
        <v>0</v>
      </c>
      <c r="BL142" s="14" t="s">
        <v>333</v>
      </c>
      <c r="BM142" s="14" t="s">
        <v>1654</v>
      </c>
    </row>
    <row r="143" s="1" customFormat="1" ht="16.5" customHeight="1">
      <c r="B143" s="150"/>
      <c r="C143" s="151" t="s">
        <v>627</v>
      </c>
      <c r="D143" s="151" t="s">
        <v>172</v>
      </c>
      <c r="E143" s="152" t="s">
        <v>378</v>
      </c>
      <c r="F143" s="153" t="s">
        <v>379</v>
      </c>
      <c r="G143" s="154" t="s">
        <v>189</v>
      </c>
      <c r="H143" s="155">
        <v>10</v>
      </c>
      <c r="I143" s="156">
        <v>0</v>
      </c>
      <c r="J143" s="156">
        <f>ROUND(I143*H143,2)</f>
        <v>0</v>
      </c>
      <c r="K143" s="153" t="s">
        <v>1</v>
      </c>
      <c r="L143" s="26"/>
      <c r="M143" s="54" t="s">
        <v>1</v>
      </c>
      <c r="N143" s="157" t="s">
        <v>39</v>
      </c>
      <c r="O143" s="158">
        <v>0.045999999999999999</v>
      </c>
      <c r="P143" s="158">
        <f>O143*H143</f>
        <v>0.45999999999999996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AR143" s="14" t="s">
        <v>280</v>
      </c>
      <c r="AT143" s="14" t="s">
        <v>172</v>
      </c>
      <c r="AU143" s="14" t="s">
        <v>77</v>
      </c>
      <c r="AY143" s="14" t="s">
        <v>168</v>
      </c>
      <c r="BE143" s="160">
        <f>IF(N143="základní",J143,0)</f>
        <v>0</v>
      </c>
      <c r="BF143" s="160">
        <f>IF(N143="snížená",J143,0)</f>
        <v>0</v>
      </c>
      <c r="BG143" s="160">
        <f>IF(N143="zákl. přenesená",J143,0)</f>
        <v>0</v>
      </c>
      <c r="BH143" s="160">
        <f>IF(N143="sníž. přenesená",J143,0)</f>
        <v>0</v>
      </c>
      <c r="BI143" s="160">
        <f>IF(N143="nulová",J143,0)</f>
        <v>0</v>
      </c>
      <c r="BJ143" s="14" t="s">
        <v>75</v>
      </c>
      <c r="BK143" s="160">
        <f>ROUND(I143*H143,2)</f>
        <v>0</v>
      </c>
      <c r="BL143" s="14" t="s">
        <v>280</v>
      </c>
      <c r="BM143" s="14" t="s">
        <v>1655</v>
      </c>
    </row>
    <row r="144" s="1" customFormat="1" ht="16.5" customHeight="1">
      <c r="B144" s="150"/>
      <c r="C144" s="161" t="s">
        <v>631</v>
      </c>
      <c r="D144" s="161" t="s">
        <v>180</v>
      </c>
      <c r="E144" s="162" t="s">
        <v>382</v>
      </c>
      <c r="F144" s="163" t="s">
        <v>383</v>
      </c>
      <c r="G144" s="164" t="s">
        <v>189</v>
      </c>
      <c r="H144" s="165">
        <v>10</v>
      </c>
      <c r="I144" s="166">
        <v>0</v>
      </c>
      <c r="J144" s="166">
        <f>ROUND(I144*H144,2)</f>
        <v>0</v>
      </c>
      <c r="K144" s="163" t="s">
        <v>1</v>
      </c>
      <c r="L144" s="167"/>
      <c r="M144" s="168" t="s">
        <v>1</v>
      </c>
      <c r="N144" s="169" t="s">
        <v>39</v>
      </c>
      <c r="O144" s="158">
        <v>0</v>
      </c>
      <c r="P144" s="158">
        <f>O144*H144</f>
        <v>0</v>
      </c>
      <c r="Q144" s="158">
        <v>0.00021000000000000001</v>
      </c>
      <c r="R144" s="158">
        <f>Q144*H144</f>
        <v>0.0021000000000000003</v>
      </c>
      <c r="S144" s="158">
        <v>0</v>
      </c>
      <c r="T144" s="159">
        <f>S144*H144</f>
        <v>0</v>
      </c>
      <c r="AR144" s="14" t="s">
        <v>333</v>
      </c>
      <c r="AT144" s="14" t="s">
        <v>180</v>
      </c>
      <c r="AU144" s="14" t="s">
        <v>77</v>
      </c>
      <c r="AY144" s="14" t="s">
        <v>168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14" t="s">
        <v>75</v>
      </c>
      <c r="BK144" s="160">
        <f>ROUND(I144*H144,2)</f>
        <v>0</v>
      </c>
      <c r="BL144" s="14" t="s">
        <v>333</v>
      </c>
      <c r="BM144" s="14" t="s">
        <v>1656</v>
      </c>
    </row>
    <row r="145" s="1" customFormat="1" ht="16.5" customHeight="1">
      <c r="B145" s="150"/>
      <c r="C145" s="151" t="s">
        <v>517</v>
      </c>
      <c r="D145" s="151" t="s">
        <v>172</v>
      </c>
      <c r="E145" s="152" t="s">
        <v>406</v>
      </c>
      <c r="F145" s="153" t="s">
        <v>407</v>
      </c>
      <c r="G145" s="154" t="s">
        <v>189</v>
      </c>
      <c r="H145" s="155">
        <v>145</v>
      </c>
      <c r="I145" s="156">
        <v>0</v>
      </c>
      <c r="J145" s="156">
        <f>ROUND(I145*H145,2)</f>
        <v>0</v>
      </c>
      <c r="K145" s="153" t="s">
        <v>176</v>
      </c>
      <c r="L145" s="26"/>
      <c r="M145" s="54" t="s">
        <v>1</v>
      </c>
      <c r="N145" s="157" t="s">
        <v>39</v>
      </c>
      <c r="O145" s="158">
        <v>0.070000000000000007</v>
      </c>
      <c r="P145" s="158">
        <f>O145*H145</f>
        <v>10.15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AR145" s="14" t="s">
        <v>280</v>
      </c>
      <c r="AT145" s="14" t="s">
        <v>172</v>
      </c>
      <c r="AU145" s="14" t="s">
        <v>77</v>
      </c>
      <c r="AY145" s="14" t="s">
        <v>168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4" t="s">
        <v>75</v>
      </c>
      <c r="BK145" s="160">
        <f>ROUND(I145*H145,2)</f>
        <v>0</v>
      </c>
      <c r="BL145" s="14" t="s">
        <v>280</v>
      </c>
      <c r="BM145" s="14" t="s">
        <v>1657</v>
      </c>
    </row>
    <row r="146" s="1" customFormat="1" ht="16.5" customHeight="1">
      <c r="B146" s="150"/>
      <c r="C146" s="161" t="s">
        <v>521</v>
      </c>
      <c r="D146" s="161" t="s">
        <v>180</v>
      </c>
      <c r="E146" s="162" t="s">
        <v>410</v>
      </c>
      <c r="F146" s="163" t="s">
        <v>411</v>
      </c>
      <c r="G146" s="164" t="s">
        <v>189</v>
      </c>
      <c r="H146" s="165">
        <v>145</v>
      </c>
      <c r="I146" s="166">
        <v>0</v>
      </c>
      <c r="J146" s="166">
        <f>ROUND(I146*H146,2)</f>
        <v>0</v>
      </c>
      <c r="K146" s="163" t="s">
        <v>176</v>
      </c>
      <c r="L146" s="167"/>
      <c r="M146" s="168" t="s">
        <v>1</v>
      </c>
      <c r="N146" s="169" t="s">
        <v>39</v>
      </c>
      <c r="O146" s="158">
        <v>0</v>
      </c>
      <c r="P146" s="158">
        <f>O146*H146</f>
        <v>0</v>
      </c>
      <c r="Q146" s="158">
        <v>0.00062</v>
      </c>
      <c r="R146" s="158">
        <f>Q146*H146</f>
        <v>0.089899999999999994</v>
      </c>
      <c r="S146" s="158">
        <v>0</v>
      </c>
      <c r="T146" s="159">
        <f>S146*H146</f>
        <v>0</v>
      </c>
      <c r="AR146" s="14" t="s">
        <v>333</v>
      </c>
      <c r="AT146" s="14" t="s">
        <v>180</v>
      </c>
      <c r="AU146" s="14" t="s">
        <v>77</v>
      </c>
      <c r="AY146" s="14" t="s">
        <v>168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4" t="s">
        <v>75</v>
      </c>
      <c r="BK146" s="160">
        <f>ROUND(I146*H146,2)</f>
        <v>0</v>
      </c>
      <c r="BL146" s="14" t="s">
        <v>333</v>
      </c>
      <c r="BM146" s="14" t="s">
        <v>1658</v>
      </c>
    </row>
    <row r="147" s="1" customFormat="1" ht="16.5" customHeight="1">
      <c r="B147" s="150"/>
      <c r="C147" s="151" t="s">
        <v>191</v>
      </c>
      <c r="D147" s="151" t="s">
        <v>172</v>
      </c>
      <c r="E147" s="152" t="s">
        <v>1143</v>
      </c>
      <c r="F147" s="153" t="s">
        <v>1144</v>
      </c>
      <c r="G147" s="154" t="s">
        <v>189</v>
      </c>
      <c r="H147" s="155">
        <v>90</v>
      </c>
      <c r="I147" s="156">
        <v>0</v>
      </c>
      <c r="J147" s="156">
        <f>ROUND(I147*H147,2)</f>
        <v>0</v>
      </c>
      <c r="K147" s="153" t="s">
        <v>176</v>
      </c>
      <c r="L147" s="26"/>
      <c r="M147" s="54" t="s">
        <v>1</v>
      </c>
      <c r="N147" s="157" t="s">
        <v>39</v>
      </c>
      <c r="O147" s="158">
        <v>0.080000000000000002</v>
      </c>
      <c r="P147" s="158">
        <f>O147*H147</f>
        <v>7.2000000000000002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AR147" s="14" t="s">
        <v>280</v>
      </c>
      <c r="AT147" s="14" t="s">
        <v>172</v>
      </c>
      <c r="AU147" s="14" t="s">
        <v>77</v>
      </c>
      <c r="AY147" s="14" t="s">
        <v>168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14" t="s">
        <v>75</v>
      </c>
      <c r="BK147" s="160">
        <f>ROUND(I147*H147,2)</f>
        <v>0</v>
      </c>
      <c r="BL147" s="14" t="s">
        <v>280</v>
      </c>
      <c r="BM147" s="14" t="s">
        <v>1659</v>
      </c>
    </row>
    <row r="148" s="1" customFormat="1" ht="16.5" customHeight="1">
      <c r="B148" s="150"/>
      <c r="C148" s="161" t="s">
        <v>195</v>
      </c>
      <c r="D148" s="161" t="s">
        <v>180</v>
      </c>
      <c r="E148" s="162" t="s">
        <v>1147</v>
      </c>
      <c r="F148" s="163" t="s">
        <v>1148</v>
      </c>
      <c r="G148" s="164" t="s">
        <v>189</v>
      </c>
      <c r="H148" s="165">
        <v>90</v>
      </c>
      <c r="I148" s="166">
        <v>0</v>
      </c>
      <c r="J148" s="166">
        <f>ROUND(I148*H148,2)</f>
        <v>0</v>
      </c>
      <c r="K148" s="163" t="s">
        <v>1</v>
      </c>
      <c r="L148" s="167"/>
      <c r="M148" s="168" t="s">
        <v>1</v>
      </c>
      <c r="N148" s="169" t="s">
        <v>39</v>
      </c>
      <c r="O148" s="158">
        <v>0</v>
      </c>
      <c r="P148" s="158">
        <f>O148*H148</f>
        <v>0</v>
      </c>
      <c r="Q148" s="158">
        <v>0.00062</v>
      </c>
      <c r="R148" s="158">
        <f>Q148*H148</f>
        <v>0.055800000000000002</v>
      </c>
      <c r="S148" s="158">
        <v>0</v>
      </c>
      <c r="T148" s="159">
        <f>S148*H148</f>
        <v>0</v>
      </c>
      <c r="AR148" s="14" t="s">
        <v>333</v>
      </c>
      <c r="AT148" s="14" t="s">
        <v>180</v>
      </c>
      <c r="AU148" s="14" t="s">
        <v>77</v>
      </c>
      <c r="AY148" s="14" t="s">
        <v>168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4" t="s">
        <v>75</v>
      </c>
      <c r="BK148" s="160">
        <f>ROUND(I148*H148,2)</f>
        <v>0</v>
      </c>
      <c r="BL148" s="14" t="s">
        <v>333</v>
      </c>
      <c r="BM148" s="14" t="s">
        <v>1660</v>
      </c>
    </row>
    <row r="149" s="1" customFormat="1" ht="16.5" customHeight="1">
      <c r="B149" s="150"/>
      <c r="C149" s="151" t="s">
        <v>465</v>
      </c>
      <c r="D149" s="151" t="s">
        <v>172</v>
      </c>
      <c r="E149" s="152" t="s">
        <v>1661</v>
      </c>
      <c r="F149" s="153" t="s">
        <v>1662</v>
      </c>
      <c r="G149" s="154" t="s">
        <v>189</v>
      </c>
      <c r="H149" s="155">
        <v>115</v>
      </c>
      <c r="I149" s="156">
        <v>0</v>
      </c>
      <c r="J149" s="156">
        <f>ROUND(I149*H149,2)</f>
        <v>0</v>
      </c>
      <c r="K149" s="153" t="s">
        <v>176</v>
      </c>
      <c r="L149" s="26"/>
      <c r="M149" s="54" t="s">
        <v>1</v>
      </c>
      <c r="N149" s="157" t="s">
        <v>39</v>
      </c>
      <c r="O149" s="158">
        <v>0.106</v>
      </c>
      <c r="P149" s="158">
        <f>O149*H149</f>
        <v>12.19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AR149" s="14" t="s">
        <v>280</v>
      </c>
      <c r="AT149" s="14" t="s">
        <v>172</v>
      </c>
      <c r="AU149" s="14" t="s">
        <v>77</v>
      </c>
      <c r="AY149" s="14" t="s">
        <v>168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4" t="s">
        <v>75</v>
      </c>
      <c r="BK149" s="160">
        <f>ROUND(I149*H149,2)</f>
        <v>0</v>
      </c>
      <c r="BL149" s="14" t="s">
        <v>280</v>
      </c>
      <c r="BM149" s="14" t="s">
        <v>1663</v>
      </c>
    </row>
    <row r="150" s="1" customFormat="1" ht="16.5" customHeight="1">
      <c r="B150" s="150"/>
      <c r="C150" s="161" t="s">
        <v>469</v>
      </c>
      <c r="D150" s="161" t="s">
        <v>180</v>
      </c>
      <c r="E150" s="162" t="s">
        <v>1664</v>
      </c>
      <c r="F150" s="163" t="s">
        <v>1665</v>
      </c>
      <c r="G150" s="164" t="s">
        <v>189</v>
      </c>
      <c r="H150" s="165">
        <v>115</v>
      </c>
      <c r="I150" s="166">
        <v>0</v>
      </c>
      <c r="J150" s="166">
        <f>ROUND(I150*H150,2)</f>
        <v>0</v>
      </c>
      <c r="K150" s="163" t="s">
        <v>1</v>
      </c>
      <c r="L150" s="167"/>
      <c r="M150" s="168" t="s">
        <v>1</v>
      </c>
      <c r="N150" s="169" t="s">
        <v>39</v>
      </c>
      <c r="O150" s="158">
        <v>0</v>
      </c>
      <c r="P150" s="158">
        <f>O150*H150</f>
        <v>0</v>
      </c>
      <c r="Q150" s="158">
        <v>0.00089999999999999998</v>
      </c>
      <c r="R150" s="158">
        <f>Q150*H150</f>
        <v>0.1035</v>
      </c>
      <c r="S150" s="158">
        <v>0</v>
      </c>
      <c r="T150" s="159">
        <f>S150*H150</f>
        <v>0</v>
      </c>
      <c r="AR150" s="14" t="s">
        <v>333</v>
      </c>
      <c r="AT150" s="14" t="s">
        <v>180</v>
      </c>
      <c r="AU150" s="14" t="s">
        <v>77</v>
      </c>
      <c r="AY150" s="14" t="s">
        <v>168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4" t="s">
        <v>75</v>
      </c>
      <c r="BK150" s="160">
        <f>ROUND(I150*H150,2)</f>
        <v>0</v>
      </c>
      <c r="BL150" s="14" t="s">
        <v>333</v>
      </c>
      <c r="BM150" s="14" t="s">
        <v>1666</v>
      </c>
    </row>
    <row r="151" s="11" customFormat="1" ht="22.8" customHeight="1">
      <c r="B151" s="138"/>
      <c r="D151" s="139" t="s">
        <v>67</v>
      </c>
      <c r="E151" s="148" t="s">
        <v>413</v>
      </c>
      <c r="F151" s="148" t="s">
        <v>414</v>
      </c>
      <c r="J151" s="149">
        <f>BK151</f>
        <v>0</v>
      </c>
      <c r="L151" s="138"/>
      <c r="M151" s="142"/>
      <c r="N151" s="143"/>
      <c r="O151" s="143"/>
      <c r="P151" s="144">
        <f>SUM(P152:P235)</f>
        <v>1602.3599999999995</v>
      </c>
      <c r="Q151" s="143"/>
      <c r="R151" s="144">
        <f>SUM(R152:R235)</f>
        <v>17.714539999999992</v>
      </c>
      <c r="S151" s="143"/>
      <c r="T151" s="145">
        <f>SUM(T152:T235)</f>
        <v>0</v>
      </c>
      <c r="AR151" s="139" t="s">
        <v>274</v>
      </c>
      <c r="AT151" s="146" t="s">
        <v>67</v>
      </c>
      <c r="AU151" s="146" t="s">
        <v>75</v>
      </c>
      <c r="AY151" s="139" t="s">
        <v>168</v>
      </c>
      <c r="BK151" s="147">
        <f>SUM(BK152:BK235)</f>
        <v>0</v>
      </c>
    </row>
    <row r="152" s="1" customFormat="1" ht="16.5" customHeight="1">
      <c r="B152" s="150"/>
      <c r="C152" s="151" t="s">
        <v>546</v>
      </c>
      <c r="D152" s="151" t="s">
        <v>172</v>
      </c>
      <c r="E152" s="152" t="s">
        <v>416</v>
      </c>
      <c r="F152" s="153" t="s">
        <v>417</v>
      </c>
      <c r="G152" s="154" t="s">
        <v>175</v>
      </c>
      <c r="H152" s="155">
        <v>18</v>
      </c>
      <c r="I152" s="156">
        <v>0</v>
      </c>
      <c r="J152" s="156">
        <f>ROUND(I152*H152,2)</f>
        <v>0</v>
      </c>
      <c r="K152" s="153" t="s">
        <v>1</v>
      </c>
      <c r="L152" s="26"/>
      <c r="M152" s="54" t="s">
        <v>1</v>
      </c>
      <c r="N152" s="157" t="s">
        <v>39</v>
      </c>
      <c r="O152" s="158">
        <v>1.28</v>
      </c>
      <c r="P152" s="158">
        <f>O152*H152</f>
        <v>23.039999999999999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AR152" s="14" t="s">
        <v>280</v>
      </c>
      <c r="AT152" s="14" t="s">
        <v>172</v>
      </c>
      <c r="AU152" s="14" t="s">
        <v>77</v>
      </c>
      <c r="AY152" s="14" t="s">
        <v>168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4" t="s">
        <v>75</v>
      </c>
      <c r="BK152" s="160">
        <f>ROUND(I152*H152,2)</f>
        <v>0</v>
      </c>
      <c r="BL152" s="14" t="s">
        <v>280</v>
      </c>
      <c r="BM152" s="14" t="s">
        <v>1667</v>
      </c>
    </row>
    <row r="153" s="1" customFormat="1" ht="16.5" customHeight="1">
      <c r="B153" s="150"/>
      <c r="C153" s="151" t="s">
        <v>550</v>
      </c>
      <c r="D153" s="151" t="s">
        <v>172</v>
      </c>
      <c r="E153" s="152" t="s">
        <v>419</v>
      </c>
      <c r="F153" s="153" t="s">
        <v>420</v>
      </c>
      <c r="G153" s="154" t="s">
        <v>189</v>
      </c>
      <c r="H153" s="155">
        <v>430</v>
      </c>
      <c r="I153" s="156">
        <v>0</v>
      </c>
      <c r="J153" s="156">
        <f>ROUND(I153*H153,2)</f>
        <v>0</v>
      </c>
      <c r="K153" s="153" t="s">
        <v>176</v>
      </c>
      <c r="L153" s="26"/>
      <c r="M153" s="54" t="s">
        <v>1</v>
      </c>
      <c r="N153" s="157" t="s">
        <v>39</v>
      </c>
      <c r="O153" s="158">
        <v>0.10000000000000001</v>
      </c>
      <c r="P153" s="158">
        <f>O153*H153</f>
        <v>43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AR153" s="14" t="s">
        <v>280</v>
      </c>
      <c r="AT153" s="14" t="s">
        <v>172</v>
      </c>
      <c r="AU153" s="14" t="s">
        <v>77</v>
      </c>
      <c r="AY153" s="14" t="s">
        <v>168</v>
      </c>
      <c r="BE153" s="160">
        <f>IF(N153="základní",J153,0)</f>
        <v>0</v>
      </c>
      <c r="BF153" s="160">
        <f>IF(N153="snížená",J153,0)</f>
        <v>0</v>
      </c>
      <c r="BG153" s="160">
        <f>IF(N153="zákl. přenesená",J153,0)</f>
        <v>0</v>
      </c>
      <c r="BH153" s="160">
        <f>IF(N153="sníž. přenesená",J153,0)</f>
        <v>0</v>
      </c>
      <c r="BI153" s="160">
        <f>IF(N153="nulová",J153,0)</f>
        <v>0</v>
      </c>
      <c r="BJ153" s="14" t="s">
        <v>75</v>
      </c>
      <c r="BK153" s="160">
        <f>ROUND(I153*H153,2)</f>
        <v>0</v>
      </c>
      <c r="BL153" s="14" t="s">
        <v>280</v>
      </c>
      <c r="BM153" s="14" t="s">
        <v>1668</v>
      </c>
    </row>
    <row r="154" s="1" customFormat="1" ht="16.5" customHeight="1">
      <c r="B154" s="150"/>
      <c r="C154" s="161" t="s">
        <v>554</v>
      </c>
      <c r="D154" s="161" t="s">
        <v>180</v>
      </c>
      <c r="E154" s="162" t="s">
        <v>425</v>
      </c>
      <c r="F154" s="163" t="s">
        <v>426</v>
      </c>
      <c r="G154" s="164" t="s">
        <v>189</v>
      </c>
      <c r="H154" s="165">
        <v>80</v>
      </c>
      <c r="I154" s="166">
        <v>0</v>
      </c>
      <c r="J154" s="166">
        <f>ROUND(I154*H154,2)</f>
        <v>0</v>
      </c>
      <c r="K154" s="163" t="s">
        <v>176</v>
      </c>
      <c r="L154" s="167"/>
      <c r="M154" s="168" t="s">
        <v>1</v>
      </c>
      <c r="N154" s="169" t="s">
        <v>39</v>
      </c>
      <c r="O154" s="158">
        <v>0</v>
      </c>
      <c r="P154" s="158">
        <f>O154*H154</f>
        <v>0</v>
      </c>
      <c r="Q154" s="158">
        <v>0.00014999999999999999</v>
      </c>
      <c r="R154" s="158">
        <f>Q154*H154</f>
        <v>0.011999999999999999</v>
      </c>
      <c r="S154" s="158">
        <v>0</v>
      </c>
      <c r="T154" s="159">
        <f>S154*H154</f>
        <v>0</v>
      </c>
      <c r="AR154" s="14" t="s">
        <v>333</v>
      </c>
      <c r="AT154" s="14" t="s">
        <v>180</v>
      </c>
      <c r="AU154" s="14" t="s">
        <v>77</v>
      </c>
      <c r="AY154" s="14" t="s">
        <v>168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4" t="s">
        <v>75</v>
      </c>
      <c r="BK154" s="160">
        <f>ROUND(I154*H154,2)</f>
        <v>0</v>
      </c>
      <c r="BL154" s="14" t="s">
        <v>333</v>
      </c>
      <c r="BM154" s="14" t="s">
        <v>1669</v>
      </c>
    </row>
    <row r="155" s="1" customFormat="1" ht="16.5" customHeight="1">
      <c r="B155" s="150"/>
      <c r="C155" s="161" t="s">
        <v>473</v>
      </c>
      <c r="D155" s="161" t="s">
        <v>180</v>
      </c>
      <c r="E155" s="162" t="s">
        <v>422</v>
      </c>
      <c r="F155" s="163" t="s">
        <v>423</v>
      </c>
      <c r="G155" s="164" t="s">
        <v>189</v>
      </c>
      <c r="H155" s="165">
        <v>350</v>
      </c>
      <c r="I155" s="166">
        <v>0</v>
      </c>
      <c r="J155" s="166">
        <f>ROUND(I155*H155,2)</f>
        <v>0</v>
      </c>
      <c r="K155" s="163" t="s">
        <v>176</v>
      </c>
      <c r="L155" s="167"/>
      <c r="M155" s="168" t="s">
        <v>1</v>
      </c>
      <c r="N155" s="169" t="s">
        <v>39</v>
      </c>
      <c r="O155" s="158">
        <v>0</v>
      </c>
      <c r="P155" s="158">
        <f>O155*H155</f>
        <v>0</v>
      </c>
      <c r="Q155" s="158">
        <v>0.00013999999999999999</v>
      </c>
      <c r="R155" s="158">
        <f>Q155*H155</f>
        <v>0.048999999999999995</v>
      </c>
      <c r="S155" s="158">
        <v>0</v>
      </c>
      <c r="T155" s="159">
        <f>S155*H155</f>
        <v>0</v>
      </c>
      <c r="AR155" s="14" t="s">
        <v>333</v>
      </c>
      <c r="AT155" s="14" t="s">
        <v>180</v>
      </c>
      <c r="AU155" s="14" t="s">
        <v>77</v>
      </c>
      <c r="AY155" s="14" t="s">
        <v>168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4" t="s">
        <v>75</v>
      </c>
      <c r="BK155" s="160">
        <f>ROUND(I155*H155,2)</f>
        <v>0</v>
      </c>
      <c r="BL155" s="14" t="s">
        <v>333</v>
      </c>
      <c r="BM155" s="14" t="s">
        <v>1670</v>
      </c>
    </row>
    <row r="156" s="1" customFormat="1" ht="16.5" customHeight="1">
      <c r="B156" s="150"/>
      <c r="C156" s="151" t="s">
        <v>558</v>
      </c>
      <c r="D156" s="151" t="s">
        <v>172</v>
      </c>
      <c r="E156" s="152" t="s">
        <v>429</v>
      </c>
      <c r="F156" s="153" t="s">
        <v>430</v>
      </c>
      <c r="G156" s="154" t="s">
        <v>175</v>
      </c>
      <c r="H156" s="155">
        <v>4</v>
      </c>
      <c r="I156" s="156">
        <v>0</v>
      </c>
      <c r="J156" s="156">
        <f>ROUND(I156*H156,2)</f>
        <v>0</v>
      </c>
      <c r="K156" s="153" t="s">
        <v>1</v>
      </c>
      <c r="L156" s="26"/>
      <c r="M156" s="54" t="s">
        <v>1</v>
      </c>
      <c r="N156" s="157" t="s">
        <v>39</v>
      </c>
      <c r="O156" s="158">
        <v>5.5999999999999996</v>
      </c>
      <c r="P156" s="158">
        <f>O156*H156</f>
        <v>22.399999999999999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AR156" s="14" t="s">
        <v>280</v>
      </c>
      <c r="AT156" s="14" t="s">
        <v>172</v>
      </c>
      <c r="AU156" s="14" t="s">
        <v>77</v>
      </c>
      <c r="AY156" s="14" t="s">
        <v>168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14" t="s">
        <v>75</v>
      </c>
      <c r="BK156" s="160">
        <f>ROUND(I156*H156,2)</f>
        <v>0</v>
      </c>
      <c r="BL156" s="14" t="s">
        <v>280</v>
      </c>
      <c r="BM156" s="14" t="s">
        <v>1671</v>
      </c>
    </row>
    <row r="157" s="1" customFormat="1" ht="16.5" customHeight="1">
      <c r="B157" s="150"/>
      <c r="C157" s="161" t="s">
        <v>529</v>
      </c>
      <c r="D157" s="161" t="s">
        <v>180</v>
      </c>
      <c r="E157" s="162" t="s">
        <v>433</v>
      </c>
      <c r="F157" s="163" t="s">
        <v>434</v>
      </c>
      <c r="G157" s="164" t="s">
        <v>175</v>
      </c>
      <c r="H157" s="165">
        <v>4</v>
      </c>
      <c r="I157" s="166">
        <v>0</v>
      </c>
      <c r="J157" s="166">
        <f>ROUND(I157*H157,2)</f>
        <v>0</v>
      </c>
      <c r="K157" s="163" t="s">
        <v>1</v>
      </c>
      <c r="L157" s="167"/>
      <c r="M157" s="168" t="s">
        <v>1</v>
      </c>
      <c r="N157" s="169" t="s">
        <v>39</v>
      </c>
      <c r="O157" s="158">
        <v>0</v>
      </c>
      <c r="P157" s="158">
        <f>O157*H157</f>
        <v>0</v>
      </c>
      <c r="Q157" s="158">
        <v>0.0080999999999999996</v>
      </c>
      <c r="R157" s="158">
        <f>Q157*H157</f>
        <v>0.032399999999999998</v>
      </c>
      <c r="S157" s="158">
        <v>0</v>
      </c>
      <c r="T157" s="159">
        <f>S157*H157</f>
        <v>0</v>
      </c>
      <c r="AR157" s="14" t="s">
        <v>333</v>
      </c>
      <c r="AT157" s="14" t="s">
        <v>180</v>
      </c>
      <c r="AU157" s="14" t="s">
        <v>77</v>
      </c>
      <c r="AY157" s="14" t="s">
        <v>168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4" t="s">
        <v>75</v>
      </c>
      <c r="BK157" s="160">
        <f>ROUND(I157*H157,2)</f>
        <v>0</v>
      </c>
      <c r="BL157" s="14" t="s">
        <v>333</v>
      </c>
      <c r="BM157" s="14" t="s">
        <v>1672</v>
      </c>
    </row>
    <row r="158" s="1" customFormat="1" ht="16.5" customHeight="1">
      <c r="B158" s="150"/>
      <c r="C158" s="151" t="s">
        <v>533</v>
      </c>
      <c r="D158" s="151" t="s">
        <v>172</v>
      </c>
      <c r="E158" s="152" t="s">
        <v>437</v>
      </c>
      <c r="F158" s="153" t="s">
        <v>438</v>
      </c>
      <c r="G158" s="154" t="s">
        <v>175</v>
      </c>
      <c r="H158" s="155">
        <v>60</v>
      </c>
      <c r="I158" s="156">
        <v>0</v>
      </c>
      <c r="J158" s="156">
        <f>ROUND(I158*H158,2)</f>
        <v>0</v>
      </c>
      <c r="K158" s="153" t="s">
        <v>176</v>
      </c>
      <c r="L158" s="26"/>
      <c r="M158" s="54" t="s">
        <v>1</v>
      </c>
      <c r="N158" s="157" t="s">
        <v>39</v>
      </c>
      <c r="O158" s="158">
        <v>1.8600000000000001</v>
      </c>
      <c r="P158" s="158">
        <f>O158*H158</f>
        <v>111.60000000000001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AR158" s="14" t="s">
        <v>280</v>
      </c>
      <c r="AT158" s="14" t="s">
        <v>172</v>
      </c>
      <c r="AU158" s="14" t="s">
        <v>77</v>
      </c>
      <c r="AY158" s="14" t="s">
        <v>168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4" t="s">
        <v>75</v>
      </c>
      <c r="BK158" s="160">
        <f>ROUND(I158*H158,2)</f>
        <v>0</v>
      </c>
      <c r="BL158" s="14" t="s">
        <v>280</v>
      </c>
      <c r="BM158" s="14" t="s">
        <v>1673</v>
      </c>
    </row>
    <row r="159" s="1" customFormat="1" ht="16.5" customHeight="1">
      <c r="B159" s="150"/>
      <c r="C159" s="151" t="s">
        <v>566</v>
      </c>
      <c r="D159" s="151" t="s">
        <v>172</v>
      </c>
      <c r="E159" s="152" t="s">
        <v>441</v>
      </c>
      <c r="F159" s="153" t="s">
        <v>442</v>
      </c>
      <c r="G159" s="154" t="s">
        <v>175</v>
      </c>
      <c r="H159" s="155">
        <v>6</v>
      </c>
      <c r="I159" s="156">
        <v>0</v>
      </c>
      <c r="J159" s="156">
        <f>ROUND(I159*H159,2)</f>
        <v>0</v>
      </c>
      <c r="K159" s="153" t="s">
        <v>176</v>
      </c>
      <c r="L159" s="26"/>
      <c r="M159" s="54" t="s">
        <v>1</v>
      </c>
      <c r="N159" s="157" t="s">
        <v>39</v>
      </c>
      <c r="O159" s="158">
        <v>2.5</v>
      </c>
      <c r="P159" s="158">
        <f>O159*H159</f>
        <v>15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AR159" s="14" t="s">
        <v>280</v>
      </c>
      <c r="AT159" s="14" t="s">
        <v>172</v>
      </c>
      <c r="AU159" s="14" t="s">
        <v>77</v>
      </c>
      <c r="AY159" s="14" t="s">
        <v>168</v>
      </c>
      <c r="BE159" s="160">
        <f>IF(N159="základní",J159,0)</f>
        <v>0</v>
      </c>
      <c r="BF159" s="160">
        <f>IF(N159="snížená",J159,0)</f>
        <v>0</v>
      </c>
      <c r="BG159" s="160">
        <f>IF(N159="zákl. přenesená",J159,0)</f>
        <v>0</v>
      </c>
      <c r="BH159" s="160">
        <f>IF(N159="sníž. přenesená",J159,0)</f>
        <v>0</v>
      </c>
      <c r="BI159" s="160">
        <f>IF(N159="nulová",J159,0)</f>
        <v>0</v>
      </c>
      <c r="BJ159" s="14" t="s">
        <v>75</v>
      </c>
      <c r="BK159" s="160">
        <f>ROUND(I159*H159,2)</f>
        <v>0</v>
      </c>
      <c r="BL159" s="14" t="s">
        <v>280</v>
      </c>
      <c r="BM159" s="14" t="s">
        <v>1674</v>
      </c>
    </row>
    <row r="160" s="1" customFormat="1" ht="16.5" customHeight="1">
      <c r="B160" s="150"/>
      <c r="C160" s="151" t="s">
        <v>639</v>
      </c>
      <c r="D160" s="151" t="s">
        <v>172</v>
      </c>
      <c r="E160" s="152" t="s">
        <v>1158</v>
      </c>
      <c r="F160" s="153" t="s">
        <v>1159</v>
      </c>
      <c r="G160" s="154" t="s">
        <v>175</v>
      </c>
      <c r="H160" s="155">
        <v>2</v>
      </c>
      <c r="I160" s="156">
        <v>0</v>
      </c>
      <c r="J160" s="156">
        <f>ROUND(I160*H160,2)</f>
        <v>0</v>
      </c>
      <c r="K160" s="153" t="s">
        <v>176</v>
      </c>
      <c r="L160" s="26"/>
      <c r="M160" s="54" t="s">
        <v>1</v>
      </c>
      <c r="N160" s="157" t="s">
        <v>39</v>
      </c>
      <c r="O160" s="158">
        <v>4.5</v>
      </c>
      <c r="P160" s="158">
        <f>O160*H160</f>
        <v>9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AR160" s="14" t="s">
        <v>280</v>
      </c>
      <c r="AT160" s="14" t="s">
        <v>172</v>
      </c>
      <c r="AU160" s="14" t="s">
        <v>77</v>
      </c>
      <c r="AY160" s="14" t="s">
        <v>168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4" t="s">
        <v>75</v>
      </c>
      <c r="BK160" s="160">
        <f>ROUND(I160*H160,2)</f>
        <v>0</v>
      </c>
      <c r="BL160" s="14" t="s">
        <v>280</v>
      </c>
      <c r="BM160" s="14" t="s">
        <v>1675</v>
      </c>
    </row>
    <row r="161" s="1" customFormat="1" ht="16.5" customHeight="1">
      <c r="B161" s="150"/>
      <c r="C161" s="151" t="s">
        <v>643</v>
      </c>
      <c r="D161" s="151" t="s">
        <v>172</v>
      </c>
      <c r="E161" s="152" t="s">
        <v>445</v>
      </c>
      <c r="F161" s="153" t="s">
        <v>446</v>
      </c>
      <c r="G161" s="154" t="s">
        <v>175</v>
      </c>
      <c r="H161" s="155">
        <v>28</v>
      </c>
      <c r="I161" s="156">
        <v>0</v>
      </c>
      <c r="J161" s="156">
        <f>ROUND(I161*H161,2)</f>
        <v>0</v>
      </c>
      <c r="K161" s="153" t="s">
        <v>176</v>
      </c>
      <c r="L161" s="26"/>
      <c r="M161" s="54" t="s">
        <v>1</v>
      </c>
      <c r="N161" s="157" t="s">
        <v>39</v>
      </c>
      <c r="O161" s="158">
        <v>0.11</v>
      </c>
      <c r="P161" s="158">
        <f>O161*H161</f>
        <v>3.0800000000000001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AR161" s="14" t="s">
        <v>280</v>
      </c>
      <c r="AT161" s="14" t="s">
        <v>172</v>
      </c>
      <c r="AU161" s="14" t="s">
        <v>77</v>
      </c>
      <c r="AY161" s="14" t="s">
        <v>168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4" t="s">
        <v>75</v>
      </c>
      <c r="BK161" s="160">
        <f>ROUND(I161*H161,2)</f>
        <v>0</v>
      </c>
      <c r="BL161" s="14" t="s">
        <v>280</v>
      </c>
      <c r="BM161" s="14" t="s">
        <v>1676</v>
      </c>
    </row>
    <row r="162" s="1" customFormat="1" ht="16.5" customHeight="1">
      <c r="B162" s="150"/>
      <c r="C162" s="161" t="s">
        <v>647</v>
      </c>
      <c r="D162" s="161" t="s">
        <v>180</v>
      </c>
      <c r="E162" s="162" t="s">
        <v>449</v>
      </c>
      <c r="F162" s="163" t="s">
        <v>450</v>
      </c>
      <c r="G162" s="164" t="s">
        <v>175</v>
      </c>
      <c r="H162" s="165">
        <v>28</v>
      </c>
      <c r="I162" s="166">
        <v>0</v>
      </c>
      <c r="J162" s="166">
        <f>ROUND(I162*H162,2)</f>
        <v>0</v>
      </c>
      <c r="K162" s="163" t="s">
        <v>1</v>
      </c>
      <c r="L162" s="167"/>
      <c r="M162" s="168" t="s">
        <v>1</v>
      </c>
      <c r="N162" s="169" t="s">
        <v>39</v>
      </c>
      <c r="O162" s="158">
        <v>0</v>
      </c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AR162" s="14" t="s">
        <v>285</v>
      </c>
      <c r="AT162" s="14" t="s">
        <v>180</v>
      </c>
      <c r="AU162" s="14" t="s">
        <v>77</v>
      </c>
      <c r="AY162" s="14" t="s">
        <v>168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4" t="s">
        <v>75</v>
      </c>
      <c r="BK162" s="160">
        <f>ROUND(I162*H162,2)</f>
        <v>0</v>
      </c>
      <c r="BL162" s="14" t="s">
        <v>280</v>
      </c>
      <c r="BM162" s="14" t="s">
        <v>1677</v>
      </c>
    </row>
    <row r="163" s="1" customFormat="1" ht="16.5" customHeight="1">
      <c r="B163" s="150"/>
      <c r="C163" s="151" t="s">
        <v>651</v>
      </c>
      <c r="D163" s="151" t="s">
        <v>172</v>
      </c>
      <c r="E163" s="152" t="s">
        <v>453</v>
      </c>
      <c r="F163" s="153" t="s">
        <v>454</v>
      </c>
      <c r="G163" s="154" t="s">
        <v>455</v>
      </c>
      <c r="H163" s="155">
        <v>8</v>
      </c>
      <c r="I163" s="156">
        <v>0</v>
      </c>
      <c r="J163" s="156">
        <f>ROUND(I163*H163,2)</f>
        <v>0</v>
      </c>
      <c r="K163" s="153" t="s">
        <v>176</v>
      </c>
      <c r="L163" s="26"/>
      <c r="M163" s="54" t="s">
        <v>1</v>
      </c>
      <c r="N163" s="157" t="s">
        <v>39</v>
      </c>
      <c r="O163" s="158">
        <v>0.23999999999999999</v>
      </c>
      <c r="P163" s="158">
        <f>O163*H163</f>
        <v>1.9199999999999999</v>
      </c>
      <c r="Q163" s="158">
        <v>1.0000000000000001E-05</v>
      </c>
      <c r="R163" s="158">
        <f>Q163*H163</f>
        <v>8.0000000000000007E-05</v>
      </c>
      <c r="S163" s="158">
        <v>0</v>
      </c>
      <c r="T163" s="159">
        <f>S163*H163</f>
        <v>0</v>
      </c>
      <c r="AR163" s="14" t="s">
        <v>280</v>
      </c>
      <c r="AT163" s="14" t="s">
        <v>172</v>
      </c>
      <c r="AU163" s="14" t="s">
        <v>77</v>
      </c>
      <c r="AY163" s="14" t="s">
        <v>168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4" t="s">
        <v>75</v>
      </c>
      <c r="BK163" s="160">
        <f>ROUND(I163*H163,2)</f>
        <v>0</v>
      </c>
      <c r="BL163" s="14" t="s">
        <v>280</v>
      </c>
      <c r="BM163" s="14" t="s">
        <v>1678</v>
      </c>
    </row>
    <row r="164" s="1" customFormat="1" ht="16.5" customHeight="1">
      <c r="B164" s="150"/>
      <c r="C164" s="151" t="s">
        <v>659</v>
      </c>
      <c r="D164" s="151" t="s">
        <v>172</v>
      </c>
      <c r="E164" s="152" t="s">
        <v>458</v>
      </c>
      <c r="F164" s="153" t="s">
        <v>459</v>
      </c>
      <c r="G164" s="154" t="s">
        <v>175</v>
      </c>
      <c r="H164" s="155">
        <v>60</v>
      </c>
      <c r="I164" s="156">
        <v>0</v>
      </c>
      <c r="J164" s="156">
        <f>ROUND(I164*H164,2)</f>
        <v>0</v>
      </c>
      <c r="K164" s="153" t="s">
        <v>176</v>
      </c>
      <c r="L164" s="26"/>
      <c r="M164" s="54" t="s">
        <v>1</v>
      </c>
      <c r="N164" s="157" t="s">
        <v>39</v>
      </c>
      <c r="O164" s="158">
        <v>2.9399999999999999</v>
      </c>
      <c r="P164" s="158">
        <f>O164*H164</f>
        <v>176.40000000000001</v>
      </c>
      <c r="Q164" s="158">
        <v>8.0000000000000007E-05</v>
      </c>
      <c r="R164" s="158">
        <f>Q164*H164</f>
        <v>0.0048000000000000004</v>
      </c>
      <c r="S164" s="158">
        <v>0</v>
      </c>
      <c r="T164" s="159">
        <f>S164*H164</f>
        <v>0</v>
      </c>
      <c r="AR164" s="14" t="s">
        <v>280</v>
      </c>
      <c r="AT164" s="14" t="s">
        <v>172</v>
      </c>
      <c r="AU164" s="14" t="s">
        <v>77</v>
      </c>
      <c r="AY164" s="14" t="s">
        <v>168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4" t="s">
        <v>75</v>
      </c>
      <c r="BK164" s="160">
        <f>ROUND(I164*H164,2)</f>
        <v>0</v>
      </c>
      <c r="BL164" s="14" t="s">
        <v>280</v>
      </c>
      <c r="BM164" s="14" t="s">
        <v>1679</v>
      </c>
    </row>
    <row r="165" s="1" customFormat="1" ht="16.5" customHeight="1">
      <c r="B165" s="150"/>
      <c r="C165" s="151" t="s">
        <v>477</v>
      </c>
      <c r="D165" s="151" t="s">
        <v>172</v>
      </c>
      <c r="E165" s="152" t="s">
        <v>466</v>
      </c>
      <c r="F165" s="153" t="s">
        <v>467</v>
      </c>
      <c r="G165" s="154" t="s">
        <v>175</v>
      </c>
      <c r="H165" s="155">
        <v>4</v>
      </c>
      <c r="I165" s="156">
        <v>0</v>
      </c>
      <c r="J165" s="156">
        <f>ROUND(I165*H165,2)</f>
        <v>0</v>
      </c>
      <c r="K165" s="153" t="s">
        <v>176</v>
      </c>
      <c r="L165" s="26"/>
      <c r="M165" s="54" t="s">
        <v>1</v>
      </c>
      <c r="N165" s="157" t="s">
        <v>39</v>
      </c>
      <c r="O165" s="158">
        <v>1.94</v>
      </c>
      <c r="P165" s="158">
        <f>O165*H165</f>
        <v>7.7599999999999998</v>
      </c>
      <c r="Q165" s="158">
        <v>9.0000000000000006E-05</v>
      </c>
      <c r="R165" s="158">
        <f>Q165*H165</f>
        <v>0.00036000000000000002</v>
      </c>
      <c r="S165" s="158">
        <v>0</v>
      </c>
      <c r="T165" s="159">
        <f>S165*H165</f>
        <v>0</v>
      </c>
      <c r="AR165" s="14" t="s">
        <v>280</v>
      </c>
      <c r="AT165" s="14" t="s">
        <v>172</v>
      </c>
      <c r="AU165" s="14" t="s">
        <v>77</v>
      </c>
      <c r="AY165" s="14" t="s">
        <v>168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4" t="s">
        <v>75</v>
      </c>
      <c r="BK165" s="160">
        <f>ROUND(I165*H165,2)</f>
        <v>0</v>
      </c>
      <c r="BL165" s="14" t="s">
        <v>280</v>
      </c>
      <c r="BM165" s="14" t="s">
        <v>1680</v>
      </c>
    </row>
    <row r="166" s="1" customFormat="1" ht="16.5" customHeight="1">
      <c r="B166" s="150"/>
      <c r="C166" s="151" t="s">
        <v>730</v>
      </c>
      <c r="D166" s="151" t="s">
        <v>172</v>
      </c>
      <c r="E166" s="152" t="s">
        <v>470</v>
      </c>
      <c r="F166" s="153" t="s">
        <v>471</v>
      </c>
      <c r="G166" s="154" t="s">
        <v>175</v>
      </c>
      <c r="H166" s="155">
        <v>4</v>
      </c>
      <c r="I166" s="156">
        <v>0</v>
      </c>
      <c r="J166" s="156">
        <f>ROUND(I166*H166,2)</f>
        <v>0</v>
      </c>
      <c r="K166" s="153" t="s">
        <v>176</v>
      </c>
      <c r="L166" s="26"/>
      <c r="M166" s="54" t="s">
        <v>1</v>
      </c>
      <c r="N166" s="157" t="s">
        <v>39</v>
      </c>
      <c r="O166" s="158">
        <v>4.5499999999999998</v>
      </c>
      <c r="P166" s="158">
        <f>O166*H166</f>
        <v>18.199999999999999</v>
      </c>
      <c r="Q166" s="158">
        <v>0.00011</v>
      </c>
      <c r="R166" s="158">
        <f>Q166*H166</f>
        <v>0.00044000000000000002</v>
      </c>
      <c r="S166" s="158">
        <v>0</v>
      </c>
      <c r="T166" s="159">
        <f>S166*H166</f>
        <v>0</v>
      </c>
      <c r="AR166" s="14" t="s">
        <v>280</v>
      </c>
      <c r="AT166" s="14" t="s">
        <v>172</v>
      </c>
      <c r="AU166" s="14" t="s">
        <v>77</v>
      </c>
      <c r="AY166" s="14" t="s">
        <v>168</v>
      </c>
      <c r="BE166" s="160">
        <f>IF(N166="základní",J166,0)</f>
        <v>0</v>
      </c>
      <c r="BF166" s="160">
        <f>IF(N166="snížená",J166,0)</f>
        <v>0</v>
      </c>
      <c r="BG166" s="160">
        <f>IF(N166="zákl. přenesená",J166,0)</f>
        <v>0</v>
      </c>
      <c r="BH166" s="160">
        <f>IF(N166="sníž. přenesená",J166,0)</f>
        <v>0</v>
      </c>
      <c r="BI166" s="160">
        <f>IF(N166="nulová",J166,0)</f>
        <v>0</v>
      </c>
      <c r="BJ166" s="14" t="s">
        <v>75</v>
      </c>
      <c r="BK166" s="160">
        <f>ROUND(I166*H166,2)</f>
        <v>0</v>
      </c>
      <c r="BL166" s="14" t="s">
        <v>280</v>
      </c>
      <c r="BM166" s="14" t="s">
        <v>1681</v>
      </c>
    </row>
    <row r="167" s="1" customFormat="1" ht="16.5" customHeight="1">
      <c r="B167" s="150"/>
      <c r="C167" s="151" t="s">
        <v>734</v>
      </c>
      <c r="D167" s="151" t="s">
        <v>172</v>
      </c>
      <c r="E167" s="152" t="s">
        <v>474</v>
      </c>
      <c r="F167" s="153" t="s">
        <v>475</v>
      </c>
      <c r="G167" s="154" t="s">
        <v>175</v>
      </c>
      <c r="H167" s="155">
        <v>4</v>
      </c>
      <c r="I167" s="156">
        <v>0</v>
      </c>
      <c r="J167" s="156">
        <f>ROUND(I167*H167,2)</f>
        <v>0</v>
      </c>
      <c r="K167" s="153" t="s">
        <v>176</v>
      </c>
      <c r="L167" s="26"/>
      <c r="M167" s="54" t="s">
        <v>1</v>
      </c>
      <c r="N167" s="157" t="s">
        <v>39</v>
      </c>
      <c r="O167" s="158">
        <v>2.2749999999999999</v>
      </c>
      <c r="P167" s="158">
        <f>O167*H167</f>
        <v>9.0999999999999996</v>
      </c>
      <c r="Q167" s="158">
        <v>0.00011</v>
      </c>
      <c r="R167" s="158">
        <f>Q167*H167</f>
        <v>0.00044000000000000002</v>
      </c>
      <c r="S167" s="158">
        <v>0</v>
      </c>
      <c r="T167" s="159">
        <f>S167*H167</f>
        <v>0</v>
      </c>
      <c r="AR167" s="14" t="s">
        <v>280</v>
      </c>
      <c r="AT167" s="14" t="s">
        <v>172</v>
      </c>
      <c r="AU167" s="14" t="s">
        <v>77</v>
      </c>
      <c r="AY167" s="14" t="s">
        <v>168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4" t="s">
        <v>75</v>
      </c>
      <c r="BK167" s="160">
        <f>ROUND(I167*H167,2)</f>
        <v>0</v>
      </c>
      <c r="BL167" s="14" t="s">
        <v>280</v>
      </c>
      <c r="BM167" s="14" t="s">
        <v>1682</v>
      </c>
    </row>
    <row r="168" s="1" customFormat="1" ht="16.5" customHeight="1">
      <c r="B168" s="150"/>
      <c r="C168" s="151" t="s">
        <v>758</v>
      </c>
      <c r="D168" s="151" t="s">
        <v>172</v>
      </c>
      <c r="E168" s="152" t="s">
        <v>1170</v>
      </c>
      <c r="F168" s="153" t="s">
        <v>1171</v>
      </c>
      <c r="G168" s="154" t="s">
        <v>175</v>
      </c>
      <c r="H168" s="155">
        <v>4</v>
      </c>
      <c r="I168" s="156">
        <v>0</v>
      </c>
      <c r="J168" s="156">
        <f>ROUND(I168*H168,2)</f>
        <v>0</v>
      </c>
      <c r="K168" s="153" t="s">
        <v>176</v>
      </c>
      <c r="L168" s="26"/>
      <c r="M168" s="54" t="s">
        <v>1</v>
      </c>
      <c r="N168" s="157" t="s">
        <v>39</v>
      </c>
      <c r="O168" s="158">
        <v>6.0199999999999996</v>
      </c>
      <c r="P168" s="158">
        <f>O168*H168</f>
        <v>24.079999999999998</v>
      </c>
      <c r="Q168" s="158">
        <v>0.00013999999999999999</v>
      </c>
      <c r="R168" s="158">
        <f>Q168*H168</f>
        <v>0.00055999999999999995</v>
      </c>
      <c r="S168" s="158">
        <v>0</v>
      </c>
      <c r="T168" s="159">
        <f>S168*H168</f>
        <v>0</v>
      </c>
      <c r="AR168" s="14" t="s">
        <v>280</v>
      </c>
      <c r="AT168" s="14" t="s">
        <v>172</v>
      </c>
      <c r="AU168" s="14" t="s">
        <v>77</v>
      </c>
      <c r="AY168" s="14" t="s">
        <v>168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14" t="s">
        <v>75</v>
      </c>
      <c r="BK168" s="160">
        <f>ROUND(I168*H168,2)</f>
        <v>0</v>
      </c>
      <c r="BL168" s="14" t="s">
        <v>280</v>
      </c>
      <c r="BM168" s="14" t="s">
        <v>1683</v>
      </c>
    </row>
    <row r="169" s="1" customFormat="1" ht="16.5" customHeight="1">
      <c r="B169" s="150"/>
      <c r="C169" s="151" t="s">
        <v>774</v>
      </c>
      <c r="D169" s="151" t="s">
        <v>172</v>
      </c>
      <c r="E169" s="152" t="s">
        <v>482</v>
      </c>
      <c r="F169" s="153" t="s">
        <v>483</v>
      </c>
      <c r="G169" s="154" t="s">
        <v>175</v>
      </c>
      <c r="H169" s="155">
        <v>10</v>
      </c>
      <c r="I169" s="156">
        <v>0</v>
      </c>
      <c r="J169" s="156">
        <f>ROUND(I169*H169,2)</f>
        <v>0</v>
      </c>
      <c r="K169" s="153" t="s">
        <v>176</v>
      </c>
      <c r="L169" s="26"/>
      <c r="M169" s="54" t="s">
        <v>1</v>
      </c>
      <c r="N169" s="157" t="s">
        <v>39</v>
      </c>
      <c r="O169" s="158">
        <v>0.20999999999999999</v>
      </c>
      <c r="P169" s="158">
        <f>O169*H169</f>
        <v>2.1000000000000001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AR169" s="14" t="s">
        <v>280</v>
      </c>
      <c r="AT169" s="14" t="s">
        <v>172</v>
      </c>
      <c r="AU169" s="14" t="s">
        <v>77</v>
      </c>
      <c r="AY169" s="14" t="s">
        <v>168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14" t="s">
        <v>75</v>
      </c>
      <c r="BK169" s="160">
        <f>ROUND(I169*H169,2)</f>
        <v>0</v>
      </c>
      <c r="BL169" s="14" t="s">
        <v>280</v>
      </c>
      <c r="BM169" s="14" t="s">
        <v>1684</v>
      </c>
    </row>
    <row r="170" s="1" customFormat="1" ht="16.5" customHeight="1">
      <c r="B170" s="150"/>
      <c r="C170" s="151" t="s">
        <v>766</v>
      </c>
      <c r="D170" s="151" t="s">
        <v>172</v>
      </c>
      <c r="E170" s="152" t="s">
        <v>486</v>
      </c>
      <c r="F170" s="153" t="s">
        <v>487</v>
      </c>
      <c r="G170" s="154" t="s">
        <v>175</v>
      </c>
      <c r="H170" s="155">
        <v>4</v>
      </c>
      <c r="I170" s="156">
        <v>0</v>
      </c>
      <c r="J170" s="156">
        <f>ROUND(I170*H170,2)</f>
        <v>0</v>
      </c>
      <c r="K170" s="153" t="s">
        <v>1</v>
      </c>
      <c r="L170" s="26"/>
      <c r="M170" s="54" t="s">
        <v>1</v>
      </c>
      <c r="N170" s="157" t="s">
        <v>39</v>
      </c>
      <c r="O170" s="158">
        <v>3.4199999999999999</v>
      </c>
      <c r="P170" s="158">
        <f>O170*H170</f>
        <v>13.68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AR170" s="14" t="s">
        <v>280</v>
      </c>
      <c r="AT170" s="14" t="s">
        <v>172</v>
      </c>
      <c r="AU170" s="14" t="s">
        <v>77</v>
      </c>
      <c r="AY170" s="14" t="s">
        <v>168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14" t="s">
        <v>75</v>
      </c>
      <c r="BK170" s="160">
        <f>ROUND(I170*H170,2)</f>
        <v>0</v>
      </c>
      <c r="BL170" s="14" t="s">
        <v>280</v>
      </c>
      <c r="BM170" s="14" t="s">
        <v>1685</v>
      </c>
    </row>
    <row r="171" s="1" customFormat="1" ht="16.5" customHeight="1">
      <c r="B171" s="150"/>
      <c r="C171" s="151" t="s">
        <v>746</v>
      </c>
      <c r="D171" s="151" t="s">
        <v>172</v>
      </c>
      <c r="E171" s="152" t="s">
        <v>490</v>
      </c>
      <c r="F171" s="153" t="s">
        <v>491</v>
      </c>
      <c r="G171" s="154" t="s">
        <v>175</v>
      </c>
      <c r="H171" s="155">
        <v>4</v>
      </c>
      <c r="I171" s="156">
        <v>0</v>
      </c>
      <c r="J171" s="156">
        <f>ROUND(I171*H171,2)</f>
        <v>0</v>
      </c>
      <c r="K171" s="153" t="s">
        <v>176</v>
      </c>
      <c r="L171" s="26"/>
      <c r="M171" s="54" t="s">
        <v>1</v>
      </c>
      <c r="N171" s="157" t="s">
        <v>39</v>
      </c>
      <c r="O171" s="158">
        <v>0.68000000000000005</v>
      </c>
      <c r="P171" s="158">
        <f>O171*H171</f>
        <v>2.7200000000000002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AR171" s="14" t="s">
        <v>280</v>
      </c>
      <c r="AT171" s="14" t="s">
        <v>172</v>
      </c>
      <c r="AU171" s="14" t="s">
        <v>77</v>
      </c>
      <c r="AY171" s="14" t="s">
        <v>168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4" t="s">
        <v>75</v>
      </c>
      <c r="BK171" s="160">
        <f>ROUND(I171*H171,2)</f>
        <v>0</v>
      </c>
      <c r="BL171" s="14" t="s">
        <v>280</v>
      </c>
      <c r="BM171" s="14" t="s">
        <v>1686</v>
      </c>
    </row>
    <row r="172" s="1" customFormat="1" ht="16.5" customHeight="1">
      <c r="B172" s="150"/>
      <c r="C172" s="161" t="s">
        <v>750</v>
      </c>
      <c r="D172" s="161" t="s">
        <v>180</v>
      </c>
      <c r="E172" s="162" t="s">
        <v>494</v>
      </c>
      <c r="F172" s="163" t="s">
        <v>495</v>
      </c>
      <c r="G172" s="164" t="s">
        <v>183</v>
      </c>
      <c r="H172" s="165">
        <v>4</v>
      </c>
      <c r="I172" s="166">
        <v>0</v>
      </c>
      <c r="J172" s="166">
        <f>ROUND(I172*H172,2)</f>
        <v>0</v>
      </c>
      <c r="K172" s="163" t="s">
        <v>1</v>
      </c>
      <c r="L172" s="167"/>
      <c r="M172" s="168" t="s">
        <v>1</v>
      </c>
      <c r="N172" s="169" t="s">
        <v>39</v>
      </c>
      <c r="O172" s="158">
        <v>0</v>
      </c>
      <c r="P172" s="158">
        <f>O172*H172</f>
        <v>0</v>
      </c>
      <c r="Q172" s="158">
        <v>0</v>
      </c>
      <c r="R172" s="158">
        <f>Q172*H172</f>
        <v>0</v>
      </c>
      <c r="S172" s="158">
        <v>0</v>
      </c>
      <c r="T172" s="159">
        <f>S172*H172</f>
        <v>0</v>
      </c>
      <c r="AR172" s="14" t="s">
        <v>285</v>
      </c>
      <c r="AT172" s="14" t="s">
        <v>180</v>
      </c>
      <c r="AU172" s="14" t="s">
        <v>77</v>
      </c>
      <c r="AY172" s="14" t="s">
        <v>168</v>
      </c>
      <c r="BE172" s="160">
        <f>IF(N172="základní",J172,0)</f>
        <v>0</v>
      </c>
      <c r="BF172" s="160">
        <f>IF(N172="snížená",J172,0)</f>
        <v>0</v>
      </c>
      <c r="BG172" s="160">
        <f>IF(N172="zákl. přenesená",J172,0)</f>
        <v>0</v>
      </c>
      <c r="BH172" s="160">
        <f>IF(N172="sníž. přenesená",J172,0)</f>
        <v>0</v>
      </c>
      <c r="BI172" s="160">
        <f>IF(N172="nulová",J172,0)</f>
        <v>0</v>
      </c>
      <c r="BJ172" s="14" t="s">
        <v>75</v>
      </c>
      <c r="BK172" s="160">
        <f>ROUND(I172*H172,2)</f>
        <v>0</v>
      </c>
      <c r="BL172" s="14" t="s">
        <v>280</v>
      </c>
      <c r="BM172" s="14" t="s">
        <v>1687</v>
      </c>
    </row>
    <row r="173" s="1" customFormat="1" ht="16.5" customHeight="1">
      <c r="B173" s="150"/>
      <c r="C173" s="151" t="s">
        <v>738</v>
      </c>
      <c r="D173" s="151" t="s">
        <v>172</v>
      </c>
      <c r="E173" s="152" t="s">
        <v>498</v>
      </c>
      <c r="F173" s="153" t="s">
        <v>499</v>
      </c>
      <c r="G173" s="154" t="s">
        <v>175</v>
      </c>
      <c r="H173" s="155">
        <v>4</v>
      </c>
      <c r="I173" s="156">
        <v>0</v>
      </c>
      <c r="J173" s="156">
        <f>ROUND(I173*H173,2)</f>
        <v>0</v>
      </c>
      <c r="K173" s="153" t="s">
        <v>176</v>
      </c>
      <c r="L173" s="26"/>
      <c r="M173" s="54" t="s">
        <v>1</v>
      </c>
      <c r="N173" s="157" t="s">
        <v>39</v>
      </c>
      <c r="O173" s="158">
        <v>2.6600000000000001</v>
      </c>
      <c r="P173" s="158">
        <f>O173*H173</f>
        <v>10.640000000000001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AR173" s="14" t="s">
        <v>280</v>
      </c>
      <c r="AT173" s="14" t="s">
        <v>172</v>
      </c>
      <c r="AU173" s="14" t="s">
        <v>77</v>
      </c>
      <c r="AY173" s="14" t="s">
        <v>168</v>
      </c>
      <c r="BE173" s="160">
        <f>IF(N173="základní",J173,0)</f>
        <v>0</v>
      </c>
      <c r="BF173" s="160">
        <f>IF(N173="snížená",J173,0)</f>
        <v>0</v>
      </c>
      <c r="BG173" s="160">
        <f>IF(N173="zákl. přenesená",J173,0)</f>
        <v>0</v>
      </c>
      <c r="BH173" s="160">
        <f>IF(N173="sníž. přenesená",J173,0)</f>
        <v>0</v>
      </c>
      <c r="BI173" s="160">
        <f>IF(N173="nulová",J173,0)</f>
        <v>0</v>
      </c>
      <c r="BJ173" s="14" t="s">
        <v>75</v>
      </c>
      <c r="BK173" s="160">
        <f>ROUND(I173*H173,2)</f>
        <v>0</v>
      </c>
      <c r="BL173" s="14" t="s">
        <v>280</v>
      </c>
      <c r="BM173" s="14" t="s">
        <v>1688</v>
      </c>
    </row>
    <row r="174" s="1" customFormat="1" ht="16.5" customHeight="1">
      <c r="B174" s="150"/>
      <c r="C174" s="151" t="s">
        <v>742</v>
      </c>
      <c r="D174" s="151" t="s">
        <v>172</v>
      </c>
      <c r="E174" s="152" t="s">
        <v>502</v>
      </c>
      <c r="F174" s="153" t="s">
        <v>503</v>
      </c>
      <c r="G174" s="154" t="s">
        <v>175</v>
      </c>
      <c r="H174" s="155">
        <v>4</v>
      </c>
      <c r="I174" s="156">
        <v>0</v>
      </c>
      <c r="J174" s="156">
        <f>ROUND(I174*H174,2)</f>
        <v>0</v>
      </c>
      <c r="K174" s="153" t="s">
        <v>176</v>
      </c>
      <c r="L174" s="26"/>
      <c r="M174" s="54" t="s">
        <v>1</v>
      </c>
      <c r="N174" s="157" t="s">
        <v>39</v>
      </c>
      <c r="O174" s="158">
        <v>5.2000000000000002</v>
      </c>
      <c r="P174" s="158">
        <f>O174*H174</f>
        <v>20.800000000000001</v>
      </c>
      <c r="Q174" s="158">
        <v>0</v>
      </c>
      <c r="R174" s="158">
        <f>Q174*H174</f>
        <v>0</v>
      </c>
      <c r="S174" s="158">
        <v>0</v>
      </c>
      <c r="T174" s="159">
        <f>S174*H174</f>
        <v>0</v>
      </c>
      <c r="AR174" s="14" t="s">
        <v>280</v>
      </c>
      <c r="AT174" s="14" t="s">
        <v>172</v>
      </c>
      <c r="AU174" s="14" t="s">
        <v>77</v>
      </c>
      <c r="AY174" s="14" t="s">
        <v>168</v>
      </c>
      <c r="BE174" s="160">
        <f>IF(N174="základní",J174,0)</f>
        <v>0</v>
      </c>
      <c r="BF174" s="160">
        <f>IF(N174="snížená",J174,0)</f>
        <v>0</v>
      </c>
      <c r="BG174" s="160">
        <f>IF(N174="zákl. přenesená",J174,0)</f>
        <v>0</v>
      </c>
      <c r="BH174" s="160">
        <f>IF(N174="sníž. přenesená",J174,0)</f>
        <v>0</v>
      </c>
      <c r="BI174" s="160">
        <f>IF(N174="nulová",J174,0)</f>
        <v>0</v>
      </c>
      <c r="BJ174" s="14" t="s">
        <v>75</v>
      </c>
      <c r="BK174" s="160">
        <f>ROUND(I174*H174,2)</f>
        <v>0</v>
      </c>
      <c r="BL174" s="14" t="s">
        <v>280</v>
      </c>
      <c r="BM174" s="14" t="s">
        <v>1689</v>
      </c>
    </row>
    <row r="175" s="1" customFormat="1" ht="16.5" customHeight="1">
      <c r="B175" s="150"/>
      <c r="C175" s="151" t="s">
        <v>754</v>
      </c>
      <c r="D175" s="151" t="s">
        <v>172</v>
      </c>
      <c r="E175" s="152" t="s">
        <v>506</v>
      </c>
      <c r="F175" s="153" t="s">
        <v>507</v>
      </c>
      <c r="G175" s="154" t="s">
        <v>189</v>
      </c>
      <c r="H175" s="155">
        <v>405</v>
      </c>
      <c r="I175" s="156">
        <v>0</v>
      </c>
      <c r="J175" s="156">
        <f>ROUND(I175*H175,2)</f>
        <v>0</v>
      </c>
      <c r="K175" s="153" t="s">
        <v>176</v>
      </c>
      <c r="L175" s="26"/>
      <c r="M175" s="54" t="s">
        <v>1</v>
      </c>
      <c r="N175" s="157" t="s">
        <v>39</v>
      </c>
      <c r="O175" s="158">
        <v>0.28999999999999998</v>
      </c>
      <c r="P175" s="158">
        <f>O175*H175</f>
        <v>117.44999999999999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AR175" s="14" t="s">
        <v>280</v>
      </c>
      <c r="AT175" s="14" t="s">
        <v>172</v>
      </c>
      <c r="AU175" s="14" t="s">
        <v>77</v>
      </c>
      <c r="AY175" s="14" t="s">
        <v>168</v>
      </c>
      <c r="BE175" s="160">
        <f>IF(N175="základní",J175,0)</f>
        <v>0</v>
      </c>
      <c r="BF175" s="160">
        <f>IF(N175="snížená",J175,0)</f>
        <v>0</v>
      </c>
      <c r="BG175" s="160">
        <f>IF(N175="zákl. přenesená",J175,0)</f>
        <v>0</v>
      </c>
      <c r="BH175" s="160">
        <f>IF(N175="sníž. přenesená",J175,0)</f>
        <v>0</v>
      </c>
      <c r="BI175" s="160">
        <f>IF(N175="nulová",J175,0)</f>
        <v>0</v>
      </c>
      <c r="BJ175" s="14" t="s">
        <v>75</v>
      </c>
      <c r="BK175" s="160">
        <f>ROUND(I175*H175,2)</f>
        <v>0</v>
      </c>
      <c r="BL175" s="14" t="s">
        <v>280</v>
      </c>
      <c r="BM175" s="14" t="s">
        <v>1690</v>
      </c>
    </row>
    <row r="176" s="1" customFormat="1" ht="16.5" customHeight="1">
      <c r="B176" s="150"/>
      <c r="C176" s="161" t="s">
        <v>726</v>
      </c>
      <c r="D176" s="161" t="s">
        <v>180</v>
      </c>
      <c r="E176" s="162" t="s">
        <v>510</v>
      </c>
      <c r="F176" s="163" t="s">
        <v>511</v>
      </c>
      <c r="G176" s="164" t="s">
        <v>189</v>
      </c>
      <c r="H176" s="165">
        <v>405</v>
      </c>
      <c r="I176" s="166">
        <v>0</v>
      </c>
      <c r="J176" s="166">
        <f>ROUND(I176*H176,2)</f>
        <v>0</v>
      </c>
      <c r="K176" s="163" t="s">
        <v>1</v>
      </c>
      <c r="L176" s="167"/>
      <c r="M176" s="168" t="s">
        <v>1</v>
      </c>
      <c r="N176" s="169" t="s">
        <v>39</v>
      </c>
      <c r="O176" s="158">
        <v>0</v>
      </c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14" t="s">
        <v>285</v>
      </c>
      <c r="AT176" s="14" t="s">
        <v>180</v>
      </c>
      <c r="AU176" s="14" t="s">
        <v>77</v>
      </c>
      <c r="AY176" s="14" t="s">
        <v>168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4" t="s">
        <v>75</v>
      </c>
      <c r="BK176" s="160">
        <f>ROUND(I176*H176,2)</f>
        <v>0</v>
      </c>
      <c r="BL176" s="14" t="s">
        <v>280</v>
      </c>
      <c r="BM176" s="14" t="s">
        <v>1691</v>
      </c>
    </row>
    <row r="177" s="1" customFormat="1" ht="16.5" customHeight="1">
      <c r="B177" s="150"/>
      <c r="C177" s="151" t="s">
        <v>538</v>
      </c>
      <c r="D177" s="151" t="s">
        <v>172</v>
      </c>
      <c r="E177" s="152" t="s">
        <v>514</v>
      </c>
      <c r="F177" s="153" t="s">
        <v>515</v>
      </c>
      <c r="G177" s="154" t="s">
        <v>175</v>
      </c>
      <c r="H177" s="155">
        <v>2</v>
      </c>
      <c r="I177" s="156">
        <v>0</v>
      </c>
      <c r="J177" s="156">
        <f>ROUND(I177*H177,2)</f>
        <v>0</v>
      </c>
      <c r="K177" s="153" t="s">
        <v>176</v>
      </c>
      <c r="L177" s="26"/>
      <c r="M177" s="54" t="s">
        <v>1</v>
      </c>
      <c r="N177" s="157" t="s">
        <v>39</v>
      </c>
      <c r="O177" s="158">
        <v>6.7999999999999998</v>
      </c>
      <c r="P177" s="158">
        <f>O177*H177</f>
        <v>13.6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AR177" s="14" t="s">
        <v>280</v>
      </c>
      <c r="AT177" s="14" t="s">
        <v>172</v>
      </c>
      <c r="AU177" s="14" t="s">
        <v>77</v>
      </c>
      <c r="AY177" s="14" t="s">
        <v>168</v>
      </c>
      <c r="BE177" s="160">
        <f>IF(N177="základní",J177,0)</f>
        <v>0</v>
      </c>
      <c r="BF177" s="160">
        <f>IF(N177="snížená",J177,0)</f>
        <v>0</v>
      </c>
      <c r="BG177" s="160">
        <f>IF(N177="zákl. přenesená",J177,0)</f>
        <v>0</v>
      </c>
      <c r="BH177" s="160">
        <f>IF(N177="sníž. přenesená",J177,0)</f>
        <v>0</v>
      </c>
      <c r="BI177" s="160">
        <f>IF(N177="nulová",J177,0)</f>
        <v>0</v>
      </c>
      <c r="BJ177" s="14" t="s">
        <v>75</v>
      </c>
      <c r="BK177" s="160">
        <f>ROUND(I177*H177,2)</f>
        <v>0</v>
      </c>
      <c r="BL177" s="14" t="s">
        <v>280</v>
      </c>
      <c r="BM177" s="14" t="s">
        <v>1692</v>
      </c>
    </row>
    <row r="178" s="1" customFormat="1" ht="16.5" customHeight="1">
      <c r="B178" s="150"/>
      <c r="C178" s="161" t="s">
        <v>249</v>
      </c>
      <c r="D178" s="161" t="s">
        <v>180</v>
      </c>
      <c r="E178" s="162" t="s">
        <v>518</v>
      </c>
      <c r="F178" s="163" t="s">
        <v>519</v>
      </c>
      <c r="G178" s="164" t="s">
        <v>183</v>
      </c>
      <c r="H178" s="165">
        <v>2</v>
      </c>
      <c r="I178" s="166">
        <v>0</v>
      </c>
      <c r="J178" s="166">
        <f>ROUND(I178*H178,2)</f>
        <v>0</v>
      </c>
      <c r="K178" s="163" t="s">
        <v>1</v>
      </c>
      <c r="L178" s="167"/>
      <c r="M178" s="168" t="s">
        <v>1</v>
      </c>
      <c r="N178" s="169" t="s">
        <v>39</v>
      </c>
      <c r="O178" s="158">
        <v>0</v>
      </c>
      <c r="P178" s="158">
        <f>O178*H178</f>
        <v>0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AR178" s="14" t="s">
        <v>285</v>
      </c>
      <c r="AT178" s="14" t="s">
        <v>180</v>
      </c>
      <c r="AU178" s="14" t="s">
        <v>77</v>
      </c>
      <c r="AY178" s="14" t="s">
        <v>168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4" t="s">
        <v>75</v>
      </c>
      <c r="BK178" s="160">
        <f>ROUND(I178*H178,2)</f>
        <v>0</v>
      </c>
      <c r="BL178" s="14" t="s">
        <v>280</v>
      </c>
      <c r="BM178" s="14" t="s">
        <v>1693</v>
      </c>
    </row>
    <row r="179" s="1" customFormat="1" ht="16.5" customHeight="1">
      <c r="B179" s="150"/>
      <c r="C179" s="161" t="s">
        <v>253</v>
      </c>
      <c r="D179" s="161" t="s">
        <v>180</v>
      </c>
      <c r="E179" s="162" t="s">
        <v>522</v>
      </c>
      <c r="F179" s="163" t="s">
        <v>523</v>
      </c>
      <c r="G179" s="164" t="s">
        <v>183</v>
      </c>
      <c r="H179" s="165">
        <v>1</v>
      </c>
      <c r="I179" s="166">
        <v>0</v>
      </c>
      <c r="J179" s="166">
        <f>ROUND(I179*H179,2)</f>
        <v>0</v>
      </c>
      <c r="K179" s="163" t="s">
        <v>1</v>
      </c>
      <c r="L179" s="167"/>
      <c r="M179" s="168" t="s">
        <v>1</v>
      </c>
      <c r="N179" s="169" t="s">
        <v>39</v>
      </c>
      <c r="O179" s="158">
        <v>0</v>
      </c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AR179" s="14" t="s">
        <v>285</v>
      </c>
      <c r="AT179" s="14" t="s">
        <v>180</v>
      </c>
      <c r="AU179" s="14" t="s">
        <v>77</v>
      </c>
      <c r="AY179" s="14" t="s">
        <v>168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14" t="s">
        <v>75</v>
      </c>
      <c r="BK179" s="160">
        <f>ROUND(I179*H179,2)</f>
        <v>0</v>
      </c>
      <c r="BL179" s="14" t="s">
        <v>280</v>
      </c>
      <c r="BM179" s="14" t="s">
        <v>1694</v>
      </c>
    </row>
    <row r="180" s="1" customFormat="1" ht="16.5" customHeight="1">
      <c r="B180" s="150"/>
      <c r="C180" s="151" t="s">
        <v>257</v>
      </c>
      <c r="D180" s="151" t="s">
        <v>172</v>
      </c>
      <c r="E180" s="152" t="s">
        <v>526</v>
      </c>
      <c r="F180" s="153" t="s">
        <v>527</v>
      </c>
      <c r="G180" s="154" t="s">
        <v>175</v>
      </c>
      <c r="H180" s="155">
        <v>2</v>
      </c>
      <c r="I180" s="156">
        <v>0</v>
      </c>
      <c r="J180" s="156">
        <f>ROUND(I180*H180,2)</f>
        <v>0</v>
      </c>
      <c r="K180" s="153" t="s">
        <v>176</v>
      </c>
      <c r="L180" s="26"/>
      <c r="M180" s="54" t="s">
        <v>1</v>
      </c>
      <c r="N180" s="157" t="s">
        <v>39</v>
      </c>
      <c r="O180" s="158">
        <v>3.3999999999999999</v>
      </c>
      <c r="P180" s="158">
        <f>O180*H180</f>
        <v>6.7999999999999998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AR180" s="14" t="s">
        <v>280</v>
      </c>
      <c r="AT180" s="14" t="s">
        <v>172</v>
      </c>
      <c r="AU180" s="14" t="s">
        <v>77</v>
      </c>
      <c r="AY180" s="14" t="s">
        <v>168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14" t="s">
        <v>75</v>
      </c>
      <c r="BK180" s="160">
        <f>ROUND(I180*H180,2)</f>
        <v>0</v>
      </c>
      <c r="BL180" s="14" t="s">
        <v>280</v>
      </c>
      <c r="BM180" s="14" t="s">
        <v>1695</v>
      </c>
    </row>
    <row r="181" s="1" customFormat="1" ht="16.5" customHeight="1">
      <c r="B181" s="150"/>
      <c r="C181" s="151" t="s">
        <v>702</v>
      </c>
      <c r="D181" s="151" t="s">
        <v>172</v>
      </c>
      <c r="E181" s="152" t="s">
        <v>547</v>
      </c>
      <c r="F181" s="153" t="s">
        <v>548</v>
      </c>
      <c r="G181" s="154" t="s">
        <v>175</v>
      </c>
      <c r="H181" s="155">
        <v>4</v>
      </c>
      <c r="I181" s="156">
        <v>0</v>
      </c>
      <c r="J181" s="156">
        <f>ROUND(I181*H181,2)</f>
        <v>0</v>
      </c>
      <c r="K181" s="153" t="s">
        <v>176</v>
      </c>
      <c r="L181" s="26"/>
      <c r="M181" s="54" t="s">
        <v>1</v>
      </c>
      <c r="N181" s="157" t="s">
        <v>39</v>
      </c>
      <c r="O181" s="158">
        <v>15.550000000000001</v>
      </c>
      <c r="P181" s="158">
        <f>O181*H181</f>
        <v>62.200000000000003</v>
      </c>
      <c r="Q181" s="158">
        <v>2.2001499999999998</v>
      </c>
      <c r="R181" s="158">
        <f>Q181*H181</f>
        <v>8.8005999999999993</v>
      </c>
      <c r="S181" s="158">
        <v>0</v>
      </c>
      <c r="T181" s="159">
        <f>S181*H181</f>
        <v>0</v>
      </c>
      <c r="AR181" s="14" t="s">
        <v>280</v>
      </c>
      <c r="AT181" s="14" t="s">
        <v>172</v>
      </c>
      <c r="AU181" s="14" t="s">
        <v>77</v>
      </c>
      <c r="AY181" s="14" t="s">
        <v>168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4" t="s">
        <v>75</v>
      </c>
      <c r="BK181" s="160">
        <f>ROUND(I181*H181,2)</f>
        <v>0</v>
      </c>
      <c r="BL181" s="14" t="s">
        <v>280</v>
      </c>
      <c r="BM181" s="14" t="s">
        <v>1696</v>
      </c>
    </row>
    <row r="182" s="1" customFormat="1" ht="16.5" customHeight="1">
      <c r="B182" s="150"/>
      <c r="C182" s="161" t="s">
        <v>489</v>
      </c>
      <c r="D182" s="161" t="s">
        <v>180</v>
      </c>
      <c r="E182" s="162" t="s">
        <v>1208</v>
      </c>
      <c r="F182" s="163" t="s">
        <v>1209</v>
      </c>
      <c r="G182" s="164" t="s">
        <v>183</v>
      </c>
      <c r="H182" s="165">
        <v>1</v>
      </c>
      <c r="I182" s="166">
        <v>0</v>
      </c>
      <c r="J182" s="166">
        <f>ROUND(I182*H182,2)</f>
        <v>0</v>
      </c>
      <c r="K182" s="163" t="s">
        <v>1</v>
      </c>
      <c r="L182" s="167"/>
      <c r="M182" s="168" t="s">
        <v>1</v>
      </c>
      <c r="N182" s="169" t="s">
        <v>39</v>
      </c>
      <c r="O182" s="158">
        <v>0</v>
      </c>
      <c r="P182" s="158">
        <f>O182*H182</f>
        <v>0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AR182" s="14" t="s">
        <v>285</v>
      </c>
      <c r="AT182" s="14" t="s">
        <v>180</v>
      </c>
      <c r="AU182" s="14" t="s">
        <v>77</v>
      </c>
      <c r="AY182" s="14" t="s">
        <v>168</v>
      </c>
      <c r="BE182" s="160">
        <f>IF(N182="základní",J182,0)</f>
        <v>0</v>
      </c>
      <c r="BF182" s="160">
        <f>IF(N182="snížená",J182,0)</f>
        <v>0</v>
      </c>
      <c r="BG182" s="160">
        <f>IF(N182="zákl. přenesená",J182,0)</f>
        <v>0</v>
      </c>
      <c r="BH182" s="160">
        <f>IF(N182="sníž. přenesená",J182,0)</f>
        <v>0</v>
      </c>
      <c r="BI182" s="160">
        <f>IF(N182="nulová",J182,0)</f>
        <v>0</v>
      </c>
      <c r="BJ182" s="14" t="s">
        <v>75</v>
      </c>
      <c r="BK182" s="160">
        <f>ROUND(I182*H182,2)</f>
        <v>0</v>
      </c>
      <c r="BL182" s="14" t="s">
        <v>280</v>
      </c>
      <c r="BM182" s="14" t="s">
        <v>1697</v>
      </c>
    </row>
    <row r="183" s="1" customFormat="1" ht="16.5" customHeight="1">
      <c r="B183" s="150"/>
      <c r="C183" s="161" t="s">
        <v>269</v>
      </c>
      <c r="D183" s="161" t="s">
        <v>180</v>
      </c>
      <c r="E183" s="162" t="s">
        <v>551</v>
      </c>
      <c r="F183" s="163" t="s">
        <v>552</v>
      </c>
      <c r="G183" s="164" t="s">
        <v>183</v>
      </c>
      <c r="H183" s="165">
        <v>1</v>
      </c>
      <c r="I183" s="166">
        <v>0</v>
      </c>
      <c r="J183" s="166">
        <f>ROUND(I183*H183,2)</f>
        <v>0</v>
      </c>
      <c r="K183" s="163" t="s">
        <v>1</v>
      </c>
      <c r="L183" s="167"/>
      <c r="M183" s="168" t="s">
        <v>1</v>
      </c>
      <c r="N183" s="169" t="s">
        <v>39</v>
      </c>
      <c r="O183" s="158">
        <v>0</v>
      </c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AR183" s="14" t="s">
        <v>285</v>
      </c>
      <c r="AT183" s="14" t="s">
        <v>180</v>
      </c>
      <c r="AU183" s="14" t="s">
        <v>77</v>
      </c>
      <c r="AY183" s="14" t="s">
        <v>168</v>
      </c>
      <c r="BE183" s="160">
        <f>IF(N183="základní",J183,0)</f>
        <v>0</v>
      </c>
      <c r="BF183" s="160">
        <f>IF(N183="snížená",J183,0)</f>
        <v>0</v>
      </c>
      <c r="BG183" s="160">
        <f>IF(N183="zákl. přenesená",J183,0)</f>
        <v>0</v>
      </c>
      <c r="BH183" s="160">
        <f>IF(N183="sníž. přenesená",J183,0)</f>
        <v>0</v>
      </c>
      <c r="BI183" s="160">
        <f>IF(N183="nulová",J183,0)</f>
        <v>0</v>
      </c>
      <c r="BJ183" s="14" t="s">
        <v>75</v>
      </c>
      <c r="BK183" s="160">
        <f>ROUND(I183*H183,2)</f>
        <v>0</v>
      </c>
      <c r="BL183" s="14" t="s">
        <v>280</v>
      </c>
      <c r="BM183" s="14" t="s">
        <v>1698</v>
      </c>
    </row>
    <row r="184" s="1" customFormat="1" ht="16.5" customHeight="1">
      <c r="B184" s="150"/>
      <c r="C184" s="161" t="s">
        <v>525</v>
      </c>
      <c r="D184" s="161" t="s">
        <v>180</v>
      </c>
      <c r="E184" s="162" t="s">
        <v>555</v>
      </c>
      <c r="F184" s="163" t="s">
        <v>556</v>
      </c>
      <c r="G184" s="164" t="s">
        <v>183</v>
      </c>
      <c r="H184" s="165">
        <v>2</v>
      </c>
      <c r="I184" s="166">
        <v>0</v>
      </c>
      <c r="J184" s="166">
        <f>ROUND(I184*H184,2)</f>
        <v>0</v>
      </c>
      <c r="K184" s="163" t="s">
        <v>1</v>
      </c>
      <c r="L184" s="167"/>
      <c r="M184" s="168" t="s">
        <v>1</v>
      </c>
      <c r="N184" s="169" t="s">
        <v>39</v>
      </c>
      <c r="O184" s="158">
        <v>0</v>
      </c>
      <c r="P184" s="158">
        <f>O184*H184</f>
        <v>0</v>
      </c>
      <c r="Q184" s="158">
        <v>0</v>
      </c>
      <c r="R184" s="158">
        <f>Q184*H184</f>
        <v>0</v>
      </c>
      <c r="S184" s="158">
        <v>0</v>
      </c>
      <c r="T184" s="159">
        <f>S184*H184</f>
        <v>0</v>
      </c>
      <c r="AR184" s="14" t="s">
        <v>285</v>
      </c>
      <c r="AT184" s="14" t="s">
        <v>180</v>
      </c>
      <c r="AU184" s="14" t="s">
        <v>77</v>
      </c>
      <c r="AY184" s="14" t="s">
        <v>168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14" t="s">
        <v>75</v>
      </c>
      <c r="BK184" s="160">
        <f>ROUND(I184*H184,2)</f>
        <v>0</v>
      </c>
      <c r="BL184" s="14" t="s">
        <v>280</v>
      </c>
      <c r="BM184" s="14" t="s">
        <v>1699</v>
      </c>
    </row>
    <row r="185" s="1" customFormat="1" ht="16.5" customHeight="1">
      <c r="B185" s="150"/>
      <c r="C185" s="151" t="s">
        <v>501</v>
      </c>
      <c r="D185" s="151" t="s">
        <v>172</v>
      </c>
      <c r="E185" s="152" t="s">
        <v>563</v>
      </c>
      <c r="F185" s="153" t="s">
        <v>564</v>
      </c>
      <c r="G185" s="154" t="s">
        <v>175</v>
      </c>
      <c r="H185" s="155">
        <v>4</v>
      </c>
      <c r="I185" s="156">
        <v>0</v>
      </c>
      <c r="J185" s="156">
        <f>ROUND(I185*H185,2)</f>
        <v>0</v>
      </c>
      <c r="K185" s="153" t="s">
        <v>176</v>
      </c>
      <c r="L185" s="26"/>
      <c r="M185" s="54" t="s">
        <v>1</v>
      </c>
      <c r="N185" s="157" t="s">
        <v>39</v>
      </c>
      <c r="O185" s="158">
        <v>7.7750000000000004</v>
      </c>
      <c r="P185" s="158">
        <f>O185*H185</f>
        <v>31.100000000000001</v>
      </c>
      <c r="Q185" s="158">
        <v>2.2001499999999998</v>
      </c>
      <c r="R185" s="158">
        <f>Q185*H185</f>
        <v>8.8005999999999993</v>
      </c>
      <c r="S185" s="158">
        <v>0</v>
      </c>
      <c r="T185" s="159">
        <f>S185*H185</f>
        <v>0</v>
      </c>
      <c r="AR185" s="14" t="s">
        <v>280</v>
      </c>
      <c r="AT185" s="14" t="s">
        <v>172</v>
      </c>
      <c r="AU185" s="14" t="s">
        <v>77</v>
      </c>
      <c r="AY185" s="14" t="s">
        <v>168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14" t="s">
        <v>75</v>
      </c>
      <c r="BK185" s="160">
        <f>ROUND(I185*H185,2)</f>
        <v>0</v>
      </c>
      <c r="BL185" s="14" t="s">
        <v>280</v>
      </c>
      <c r="BM185" s="14" t="s">
        <v>1700</v>
      </c>
    </row>
    <row r="186" s="1" customFormat="1" ht="16.5" customHeight="1">
      <c r="B186" s="150"/>
      <c r="C186" s="151" t="s">
        <v>505</v>
      </c>
      <c r="D186" s="151" t="s">
        <v>172</v>
      </c>
      <c r="E186" s="152" t="s">
        <v>567</v>
      </c>
      <c r="F186" s="153" t="s">
        <v>568</v>
      </c>
      <c r="G186" s="154" t="s">
        <v>175</v>
      </c>
      <c r="H186" s="155">
        <v>4</v>
      </c>
      <c r="I186" s="156">
        <v>0</v>
      </c>
      <c r="J186" s="156">
        <f>ROUND(I186*H186,2)</f>
        <v>0</v>
      </c>
      <c r="K186" s="153" t="s">
        <v>176</v>
      </c>
      <c r="L186" s="26"/>
      <c r="M186" s="54" t="s">
        <v>1</v>
      </c>
      <c r="N186" s="157" t="s">
        <v>39</v>
      </c>
      <c r="O186" s="158">
        <v>3</v>
      </c>
      <c r="P186" s="158">
        <f>O186*H186</f>
        <v>12</v>
      </c>
      <c r="Q186" s="158">
        <v>0</v>
      </c>
      <c r="R186" s="158">
        <f>Q186*H186</f>
        <v>0</v>
      </c>
      <c r="S186" s="158">
        <v>0</v>
      </c>
      <c r="T186" s="159">
        <f>S186*H186</f>
        <v>0</v>
      </c>
      <c r="AR186" s="14" t="s">
        <v>280</v>
      </c>
      <c r="AT186" s="14" t="s">
        <v>172</v>
      </c>
      <c r="AU186" s="14" t="s">
        <v>77</v>
      </c>
      <c r="AY186" s="14" t="s">
        <v>168</v>
      </c>
      <c r="BE186" s="160">
        <f>IF(N186="základní",J186,0)</f>
        <v>0</v>
      </c>
      <c r="BF186" s="160">
        <f>IF(N186="snížená",J186,0)</f>
        <v>0</v>
      </c>
      <c r="BG186" s="160">
        <f>IF(N186="zákl. přenesená",J186,0)</f>
        <v>0</v>
      </c>
      <c r="BH186" s="160">
        <f>IF(N186="sníž. přenesená",J186,0)</f>
        <v>0</v>
      </c>
      <c r="BI186" s="160">
        <f>IF(N186="nulová",J186,0)</f>
        <v>0</v>
      </c>
      <c r="BJ186" s="14" t="s">
        <v>75</v>
      </c>
      <c r="BK186" s="160">
        <f>ROUND(I186*H186,2)</f>
        <v>0</v>
      </c>
      <c r="BL186" s="14" t="s">
        <v>280</v>
      </c>
      <c r="BM186" s="14" t="s">
        <v>1701</v>
      </c>
    </row>
    <row r="187" s="1" customFormat="1" ht="16.5" customHeight="1">
      <c r="B187" s="150"/>
      <c r="C187" s="151" t="s">
        <v>509</v>
      </c>
      <c r="D187" s="151" t="s">
        <v>172</v>
      </c>
      <c r="E187" s="152" t="s">
        <v>571</v>
      </c>
      <c r="F187" s="153" t="s">
        <v>572</v>
      </c>
      <c r="G187" s="154" t="s">
        <v>175</v>
      </c>
      <c r="H187" s="155">
        <v>4</v>
      </c>
      <c r="I187" s="156">
        <v>0</v>
      </c>
      <c r="J187" s="156">
        <f>ROUND(I187*H187,2)</f>
        <v>0</v>
      </c>
      <c r="K187" s="153" t="s">
        <v>176</v>
      </c>
      <c r="L187" s="26"/>
      <c r="M187" s="54" t="s">
        <v>1</v>
      </c>
      <c r="N187" s="157" t="s">
        <v>39</v>
      </c>
      <c r="O187" s="158">
        <v>1.5</v>
      </c>
      <c r="P187" s="158">
        <f>O187*H187</f>
        <v>6</v>
      </c>
      <c r="Q187" s="158">
        <v>0</v>
      </c>
      <c r="R187" s="158">
        <f>Q187*H187</f>
        <v>0</v>
      </c>
      <c r="S187" s="158">
        <v>0</v>
      </c>
      <c r="T187" s="159">
        <f>S187*H187</f>
        <v>0</v>
      </c>
      <c r="AR187" s="14" t="s">
        <v>280</v>
      </c>
      <c r="AT187" s="14" t="s">
        <v>172</v>
      </c>
      <c r="AU187" s="14" t="s">
        <v>77</v>
      </c>
      <c r="AY187" s="14" t="s">
        <v>168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14" t="s">
        <v>75</v>
      </c>
      <c r="BK187" s="160">
        <f>ROUND(I187*H187,2)</f>
        <v>0</v>
      </c>
      <c r="BL187" s="14" t="s">
        <v>280</v>
      </c>
      <c r="BM187" s="14" t="s">
        <v>1702</v>
      </c>
    </row>
    <row r="188" s="1" customFormat="1" ht="16.5" customHeight="1">
      <c r="B188" s="150"/>
      <c r="C188" s="151" t="s">
        <v>312</v>
      </c>
      <c r="D188" s="151" t="s">
        <v>172</v>
      </c>
      <c r="E188" s="152" t="s">
        <v>575</v>
      </c>
      <c r="F188" s="153" t="s">
        <v>576</v>
      </c>
      <c r="G188" s="154" t="s">
        <v>175</v>
      </c>
      <c r="H188" s="155">
        <v>4</v>
      </c>
      <c r="I188" s="156">
        <v>0</v>
      </c>
      <c r="J188" s="156">
        <f>ROUND(I188*H188,2)</f>
        <v>0</v>
      </c>
      <c r="K188" s="153" t="s">
        <v>176</v>
      </c>
      <c r="L188" s="26"/>
      <c r="M188" s="54" t="s">
        <v>1</v>
      </c>
      <c r="N188" s="157" t="s">
        <v>39</v>
      </c>
      <c r="O188" s="158">
        <v>0.32000000000000001</v>
      </c>
      <c r="P188" s="158">
        <f>O188*H188</f>
        <v>1.28</v>
      </c>
      <c r="Q188" s="158">
        <v>0</v>
      </c>
      <c r="R188" s="158">
        <f>Q188*H188</f>
        <v>0</v>
      </c>
      <c r="S188" s="158">
        <v>0</v>
      </c>
      <c r="T188" s="159">
        <f>S188*H188</f>
        <v>0</v>
      </c>
      <c r="AR188" s="14" t="s">
        <v>280</v>
      </c>
      <c r="AT188" s="14" t="s">
        <v>172</v>
      </c>
      <c r="AU188" s="14" t="s">
        <v>77</v>
      </c>
      <c r="AY188" s="14" t="s">
        <v>168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14" t="s">
        <v>75</v>
      </c>
      <c r="BK188" s="160">
        <f>ROUND(I188*H188,2)</f>
        <v>0</v>
      </c>
      <c r="BL188" s="14" t="s">
        <v>280</v>
      </c>
      <c r="BM188" s="14" t="s">
        <v>1703</v>
      </c>
    </row>
    <row r="189" s="1" customFormat="1" ht="16.5" customHeight="1">
      <c r="B189" s="150"/>
      <c r="C189" s="161" t="s">
        <v>316</v>
      </c>
      <c r="D189" s="161" t="s">
        <v>180</v>
      </c>
      <c r="E189" s="162" t="s">
        <v>579</v>
      </c>
      <c r="F189" s="163" t="s">
        <v>580</v>
      </c>
      <c r="G189" s="164" t="s">
        <v>183</v>
      </c>
      <c r="H189" s="165">
        <v>4</v>
      </c>
      <c r="I189" s="166">
        <v>0</v>
      </c>
      <c r="J189" s="166">
        <f>ROUND(I189*H189,2)</f>
        <v>0</v>
      </c>
      <c r="K189" s="163" t="s">
        <v>1</v>
      </c>
      <c r="L189" s="167"/>
      <c r="M189" s="168" t="s">
        <v>1</v>
      </c>
      <c r="N189" s="169" t="s">
        <v>39</v>
      </c>
      <c r="O189" s="158">
        <v>0</v>
      </c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AR189" s="14" t="s">
        <v>285</v>
      </c>
      <c r="AT189" s="14" t="s">
        <v>180</v>
      </c>
      <c r="AU189" s="14" t="s">
        <v>77</v>
      </c>
      <c r="AY189" s="14" t="s">
        <v>168</v>
      </c>
      <c r="BE189" s="160">
        <f>IF(N189="základní",J189,0)</f>
        <v>0</v>
      </c>
      <c r="BF189" s="160">
        <f>IF(N189="snížená",J189,0)</f>
        <v>0</v>
      </c>
      <c r="BG189" s="160">
        <f>IF(N189="zákl. přenesená",J189,0)</f>
        <v>0</v>
      </c>
      <c r="BH189" s="160">
        <f>IF(N189="sníž. přenesená",J189,0)</f>
        <v>0</v>
      </c>
      <c r="BI189" s="160">
        <f>IF(N189="nulová",J189,0)</f>
        <v>0</v>
      </c>
      <c r="BJ189" s="14" t="s">
        <v>75</v>
      </c>
      <c r="BK189" s="160">
        <f>ROUND(I189*H189,2)</f>
        <v>0</v>
      </c>
      <c r="BL189" s="14" t="s">
        <v>280</v>
      </c>
      <c r="BM189" s="14" t="s">
        <v>1704</v>
      </c>
    </row>
    <row r="190" s="1" customFormat="1" ht="16.5" customHeight="1">
      <c r="B190" s="150"/>
      <c r="C190" s="151" t="s">
        <v>320</v>
      </c>
      <c r="D190" s="151" t="s">
        <v>172</v>
      </c>
      <c r="E190" s="152" t="s">
        <v>583</v>
      </c>
      <c r="F190" s="153" t="s">
        <v>584</v>
      </c>
      <c r="G190" s="154" t="s">
        <v>175</v>
      </c>
      <c r="H190" s="155">
        <v>4</v>
      </c>
      <c r="I190" s="156">
        <v>0</v>
      </c>
      <c r="J190" s="156">
        <f>ROUND(I190*H190,2)</f>
        <v>0</v>
      </c>
      <c r="K190" s="153" t="s">
        <v>176</v>
      </c>
      <c r="L190" s="26"/>
      <c r="M190" s="54" t="s">
        <v>1</v>
      </c>
      <c r="N190" s="157" t="s">
        <v>39</v>
      </c>
      <c r="O190" s="158">
        <v>0.16</v>
      </c>
      <c r="P190" s="158">
        <f>O190*H190</f>
        <v>0.64000000000000001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AR190" s="14" t="s">
        <v>280</v>
      </c>
      <c r="AT190" s="14" t="s">
        <v>172</v>
      </c>
      <c r="AU190" s="14" t="s">
        <v>77</v>
      </c>
      <c r="AY190" s="14" t="s">
        <v>168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4" t="s">
        <v>75</v>
      </c>
      <c r="BK190" s="160">
        <f>ROUND(I190*H190,2)</f>
        <v>0</v>
      </c>
      <c r="BL190" s="14" t="s">
        <v>280</v>
      </c>
      <c r="BM190" s="14" t="s">
        <v>1705</v>
      </c>
    </row>
    <row r="191" s="1" customFormat="1" ht="16.5" customHeight="1">
      <c r="B191" s="150"/>
      <c r="C191" s="151" t="s">
        <v>586</v>
      </c>
      <c r="D191" s="151" t="s">
        <v>172</v>
      </c>
      <c r="E191" s="152" t="s">
        <v>587</v>
      </c>
      <c r="F191" s="153" t="s">
        <v>588</v>
      </c>
      <c r="G191" s="154" t="s">
        <v>175</v>
      </c>
      <c r="H191" s="155">
        <v>4</v>
      </c>
      <c r="I191" s="156">
        <v>0</v>
      </c>
      <c r="J191" s="156">
        <f>ROUND(I191*H191,2)</f>
        <v>0</v>
      </c>
      <c r="K191" s="153" t="s">
        <v>176</v>
      </c>
      <c r="L191" s="26"/>
      <c r="M191" s="54" t="s">
        <v>1</v>
      </c>
      <c r="N191" s="157" t="s">
        <v>39</v>
      </c>
      <c r="O191" s="158">
        <v>1.8300000000000001</v>
      </c>
      <c r="P191" s="158">
        <f>O191*H191</f>
        <v>7.3200000000000003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AR191" s="14" t="s">
        <v>280</v>
      </c>
      <c r="AT191" s="14" t="s">
        <v>172</v>
      </c>
      <c r="AU191" s="14" t="s">
        <v>77</v>
      </c>
      <c r="AY191" s="14" t="s">
        <v>168</v>
      </c>
      <c r="BE191" s="160">
        <f>IF(N191="základní",J191,0)</f>
        <v>0</v>
      </c>
      <c r="BF191" s="160">
        <f>IF(N191="snížená",J191,0)</f>
        <v>0</v>
      </c>
      <c r="BG191" s="160">
        <f>IF(N191="zákl. přenesená",J191,0)</f>
        <v>0</v>
      </c>
      <c r="BH191" s="160">
        <f>IF(N191="sníž. přenesená",J191,0)</f>
        <v>0</v>
      </c>
      <c r="BI191" s="160">
        <f>IF(N191="nulová",J191,0)</f>
        <v>0</v>
      </c>
      <c r="BJ191" s="14" t="s">
        <v>75</v>
      </c>
      <c r="BK191" s="160">
        <f>ROUND(I191*H191,2)</f>
        <v>0</v>
      </c>
      <c r="BL191" s="14" t="s">
        <v>280</v>
      </c>
      <c r="BM191" s="14" t="s">
        <v>1706</v>
      </c>
    </row>
    <row r="192" s="1" customFormat="1" ht="16.5" customHeight="1">
      <c r="B192" s="150"/>
      <c r="C192" s="161" t="s">
        <v>598</v>
      </c>
      <c r="D192" s="161" t="s">
        <v>180</v>
      </c>
      <c r="E192" s="162" t="s">
        <v>595</v>
      </c>
      <c r="F192" s="163" t="s">
        <v>596</v>
      </c>
      <c r="G192" s="164" t="s">
        <v>183</v>
      </c>
      <c r="H192" s="165">
        <v>4</v>
      </c>
      <c r="I192" s="166">
        <v>0</v>
      </c>
      <c r="J192" s="166">
        <f>ROUND(I192*H192,2)</f>
        <v>0</v>
      </c>
      <c r="K192" s="163" t="s">
        <v>1</v>
      </c>
      <c r="L192" s="167"/>
      <c r="M192" s="168" t="s">
        <v>1</v>
      </c>
      <c r="N192" s="169" t="s">
        <v>39</v>
      </c>
      <c r="O192" s="158">
        <v>0</v>
      </c>
      <c r="P192" s="158">
        <f>O192*H192</f>
        <v>0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AR192" s="14" t="s">
        <v>285</v>
      </c>
      <c r="AT192" s="14" t="s">
        <v>180</v>
      </c>
      <c r="AU192" s="14" t="s">
        <v>77</v>
      </c>
      <c r="AY192" s="14" t="s">
        <v>168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4" t="s">
        <v>75</v>
      </c>
      <c r="BK192" s="160">
        <f>ROUND(I192*H192,2)</f>
        <v>0</v>
      </c>
      <c r="BL192" s="14" t="s">
        <v>280</v>
      </c>
      <c r="BM192" s="14" t="s">
        <v>1707</v>
      </c>
    </row>
    <row r="193" s="1" customFormat="1" ht="16.5" customHeight="1">
      <c r="B193" s="150"/>
      <c r="C193" s="151" t="s">
        <v>610</v>
      </c>
      <c r="D193" s="151" t="s">
        <v>172</v>
      </c>
      <c r="E193" s="152" t="s">
        <v>599</v>
      </c>
      <c r="F193" s="153" t="s">
        <v>600</v>
      </c>
      <c r="G193" s="154" t="s">
        <v>175</v>
      </c>
      <c r="H193" s="155">
        <v>4</v>
      </c>
      <c r="I193" s="156">
        <v>0</v>
      </c>
      <c r="J193" s="156">
        <f>ROUND(I193*H193,2)</f>
        <v>0</v>
      </c>
      <c r="K193" s="153" t="s">
        <v>176</v>
      </c>
      <c r="L193" s="26"/>
      <c r="M193" s="54" t="s">
        <v>1</v>
      </c>
      <c r="N193" s="157" t="s">
        <v>39</v>
      </c>
      <c r="O193" s="158">
        <v>1.8799999999999999</v>
      </c>
      <c r="P193" s="158">
        <f>O193*H193</f>
        <v>7.5199999999999996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AR193" s="14" t="s">
        <v>280</v>
      </c>
      <c r="AT193" s="14" t="s">
        <v>172</v>
      </c>
      <c r="AU193" s="14" t="s">
        <v>77</v>
      </c>
      <c r="AY193" s="14" t="s">
        <v>168</v>
      </c>
      <c r="BE193" s="160">
        <f>IF(N193="základní",J193,0)</f>
        <v>0</v>
      </c>
      <c r="BF193" s="160">
        <f>IF(N193="snížená",J193,0)</f>
        <v>0</v>
      </c>
      <c r="BG193" s="160">
        <f>IF(N193="zákl. přenesená",J193,0)</f>
        <v>0</v>
      </c>
      <c r="BH193" s="160">
        <f>IF(N193="sníž. přenesená",J193,0)</f>
        <v>0</v>
      </c>
      <c r="BI193" s="160">
        <f>IF(N193="nulová",J193,0)</f>
        <v>0</v>
      </c>
      <c r="BJ193" s="14" t="s">
        <v>75</v>
      </c>
      <c r="BK193" s="160">
        <f>ROUND(I193*H193,2)</f>
        <v>0</v>
      </c>
      <c r="BL193" s="14" t="s">
        <v>280</v>
      </c>
      <c r="BM193" s="14" t="s">
        <v>1708</v>
      </c>
    </row>
    <row r="194" s="1" customFormat="1" ht="16.5" customHeight="1">
      <c r="B194" s="150"/>
      <c r="C194" s="161" t="s">
        <v>618</v>
      </c>
      <c r="D194" s="161" t="s">
        <v>180</v>
      </c>
      <c r="E194" s="162" t="s">
        <v>603</v>
      </c>
      <c r="F194" s="163" t="s">
        <v>604</v>
      </c>
      <c r="G194" s="164" t="s">
        <v>183</v>
      </c>
      <c r="H194" s="165">
        <v>4</v>
      </c>
      <c r="I194" s="166">
        <v>0</v>
      </c>
      <c r="J194" s="166">
        <f>ROUND(I194*H194,2)</f>
        <v>0</v>
      </c>
      <c r="K194" s="163" t="s">
        <v>1</v>
      </c>
      <c r="L194" s="167"/>
      <c r="M194" s="168" t="s">
        <v>1</v>
      </c>
      <c r="N194" s="169" t="s">
        <v>39</v>
      </c>
      <c r="O194" s="158">
        <v>0</v>
      </c>
      <c r="P194" s="158">
        <f>O194*H194</f>
        <v>0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AR194" s="14" t="s">
        <v>285</v>
      </c>
      <c r="AT194" s="14" t="s">
        <v>180</v>
      </c>
      <c r="AU194" s="14" t="s">
        <v>77</v>
      </c>
      <c r="AY194" s="14" t="s">
        <v>168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14" t="s">
        <v>75</v>
      </c>
      <c r="BK194" s="160">
        <f>ROUND(I194*H194,2)</f>
        <v>0</v>
      </c>
      <c r="BL194" s="14" t="s">
        <v>280</v>
      </c>
      <c r="BM194" s="14" t="s">
        <v>1709</v>
      </c>
    </row>
    <row r="195" s="1" customFormat="1" ht="16.5" customHeight="1">
      <c r="B195" s="150"/>
      <c r="C195" s="151" t="s">
        <v>333</v>
      </c>
      <c r="D195" s="151" t="s">
        <v>172</v>
      </c>
      <c r="E195" s="152" t="s">
        <v>607</v>
      </c>
      <c r="F195" s="153" t="s">
        <v>608</v>
      </c>
      <c r="G195" s="154" t="s">
        <v>175</v>
      </c>
      <c r="H195" s="155">
        <v>4</v>
      </c>
      <c r="I195" s="156">
        <v>0</v>
      </c>
      <c r="J195" s="156">
        <f>ROUND(I195*H195,2)</f>
        <v>0</v>
      </c>
      <c r="K195" s="153" t="s">
        <v>176</v>
      </c>
      <c r="L195" s="26"/>
      <c r="M195" s="54" t="s">
        <v>1</v>
      </c>
      <c r="N195" s="157" t="s">
        <v>39</v>
      </c>
      <c r="O195" s="158">
        <v>2</v>
      </c>
      <c r="P195" s="158">
        <f>O195*H195</f>
        <v>8</v>
      </c>
      <c r="Q195" s="158">
        <v>0</v>
      </c>
      <c r="R195" s="158">
        <f>Q195*H195</f>
        <v>0</v>
      </c>
      <c r="S195" s="158">
        <v>0</v>
      </c>
      <c r="T195" s="159">
        <f>S195*H195</f>
        <v>0</v>
      </c>
      <c r="AR195" s="14" t="s">
        <v>280</v>
      </c>
      <c r="AT195" s="14" t="s">
        <v>172</v>
      </c>
      <c r="AU195" s="14" t="s">
        <v>77</v>
      </c>
      <c r="AY195" s="14" t="s">
        <v>168</v>
      </c>
      <c r="BE195" s="160">
        <f>IF(N195="základní",J195,0)</f>
        <v>0</v>
      </c>
      <c r="BF195" s="160">
        <f>IF(N195="snížená",J195,0)</f>
        <v>0</v>
      </c>
      <c r="BG195" s="160">
        <f>IF(N195="zákl. přenesená",J195,0)</f>
        <v>0</v>
      </c>
      <c r="BH195" s="160">
        <f>IF(N195="sníž. přenesená",J195,0)</f>
        <v>0</v>
      </c>
      <c r="BI195" s="160">
        <f>IF(N195="nulová",J195,0)</f>
        <v>0</v>
      </c>
      <c r="BJ195" s="14" t="s">
        <v>75</v>
      </c>
      <c r="BK195" s="160">
        <f>ROUND(I195*H195,2)</f>
        <v>0</v>
      </c>
      <c r="BL195" s="14" t="s">
        <v>280</v>
      </c>
      <c r="BM195" s="14" t="s">
        <v>1710</v>
      </c>
    </row>
    <row r="196" s="1" customFormat="1" ht="16.5" customHeight="1">
      <c r="B196" s="150"/>
      <c r="C196" s="161" t="s">
        <v>594</v>
      </c>
      <c r="D196" s="161" t="s">
        <v>180</v>
      </c>
      <c r="E196" s="162" t="s">
        <v>611</v>
      </c>
      <c r="F196" s="163" t="s">
        <v>612</v>
      </c>
      <c r="G196" s="164" t="s">
        <v>183</v>
      </c>
      <c r="H196" s="165">
        <v>4</v>
      </c>
      <c r="I196" s="166">
        <v>0</v>
      </c>
      <c r="J196" s="166">
        <f>ROUND(I196*H196,2)</f>
        <v>0</v>
      </c>
      <c r="K196" s="163" t="s">
        <v>1</v>
      </c>
      <c r="L196" s="167"/>
      <c r="M196" s="168" t="s">
        <v>1</v>
      </c>
      <c r="N196" s="169" t="s">
        <v>39</v>
      </c>
      <c r="O196" s="158">
        <v>0</v>
      </c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AR196" s="14" t="s">
        <v>285</v>
      </c>
      <c r="AT196" s="14" t="s">
        <v>180</v>
      </c>
      <c r="AU196" s="14" t="s">
        <v>77</v>
      </c>
      <c r="AY196" s="14" t="s">
        <v>168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4" t="s">
        <v>75</v>
      </c>
      <c r="BK196" s="160">
        <f>ROUND(I196*H196,2)</f>
        <v>0</v>
      </c>
      <c r="BL196" s="14" t="s">
        <v>280</v>
      </c>
      <c r="BM196" s="14" t="s">
        <v>1711</v>
      </c>
    </row>
    <row r="197" s="1" customFormat="1" ht="16.5" customHeight="1">
      <c r="B197" s="150"/>
      <c r="C197" s="151" t="s">
        <v>299</v>
      </c>
      <c r="D197" s="151" t="s">
        <v>172</v>
      </c>
      <c r="E197" s="152" t="s">
        <v>615</v>
      </c>
      <c r="F197" s="153" t="s">
        <v>616</v>
      </c>
      <c r="G197" s="154" t="s">
        <v>175</v>
      </c>
      <c r="H197" s="155">
        <v>8</v>
      </c>
      <c r="I197" s="156">
        <v>0</v>
      </c>
      <c r="J197" s="156">
        <f>ROUND(I197*H197,2)</f>
        <v>0</v>
      </c>
      <c r="K197" s="153" t="s">
        <v>176</v>
      </c>
      <c r="L197" s="26"/>
      <c r="M197" s="54" t="s">
        <v>1</v>
      </c>
      <c r="N197" s="157" t="s">
        <v>39</v>
      </c>
      <c r="O197" s="158">
        <v>1</v>
      </c>
      <c r="P197" s="158">
        <f>O197*H197</f>
        <v>8</v>
      </c>
      <c r="Q197" s="158">
        <v>0</v>
      </c>
      <c r="R197" s="158">
        <f>Q197*H197</f>
        <v>0</v>
      </c>
      <c r="S197" s="158">
        <v>0</v>
      </c>
      <c r="T197" s="159">
        <f>S197*H197</f>
        <v>0</v>
      </c>
      <c r="AR197" s="14" t="s">
        <v>280</v>
      </c>
      <c r="AT197" s="14" t="s">
        <v>172</v>
      </c>
      <c r="AU197" s="14" t="s">
        <v>77</v>
      </c>
      <c r="AY197" s="14" t="s">
        <v>168</v>
      </c>
      <c r="BE197" s="160">
        <f>IF(N197="základní",J197,0)</f>
        <v>0</v>
      </c>
      <c r="BF197" s="160">
        <f>IF(N197="snížená",J197,0)</f>
        <v>0</v>
      </c>
      <c r="BG197" s="160">
        <f>IF(N197="zákl. přenesená",J197,0)</f>
        <v>0</v>
      </c>
      <c r="BH197" s="160">
        <f>IF(N197="sníž. přenesená",J197,0)</f>
        <v>0</v>
      </c>
      <c r="BI197" s="160">
        <f>IF(N197="nulová",J197,0)</f>
        <v>0</v>
      </c>
      <c r="BJ197" s="14" t="s">
        <v>75</v>
      </c>
      <c r="BK197" s="160">
        <f>ROUND(I197*H197,2)</f>
        <v>0</v>
      </c>
      <c r="BL197" s="14" t="s">
        <v>280</v>
      </c>
      <c r="BM197" s="14" t="s">
        <v>1712</v>
      </c>
    </row>
    <row r="198" s="1" customFormat="1" ht="16.5" customHeight="1">
      <c r="B198" s="150"/>
      <c r="C198" s="151" t="s">
        <v>199</v>
      </c>
      <c r="D198" s="151" t="s">
        <v>172</v>
      </c>
      <c r="E198" s="152" t="s">
        <v>619</v>
      </c>
      <c r="F198" s="153" t="s">
        <v>620</v>
      </c>
      <c r="G198" s="154" t="s">
        <v>175</v>
      </c>
      <c r="H198" s="155">
        <v>4</v>
      </c>
      <c r="I198" s="156">
        <v>0</v>
      </c>
      <c r="J198" s="156">
        <f>ROUND(I198*H198,2)</f>
        <v>0</v>
      </c>
      <c r="K198" s="153" t="s">
        <v>176</v>
      </c>
      <c r="L198" s="26"/>
      <c r="M198" s="54" t="s">
        <v>1</v>
      </c>
      <c r="N198" s="157" t="s">
        <v>39</v>
      </c>
      <c r="O198" s="158">
        <v>3.3700000000000001</v>
      </c>
      <c r="P198" s="158">
        <f>O198*H198</f>
        <v>13.48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AR198" s="14" t="s">
        <v>280</v>
      </c>
      <c r="AT198" s="14" t="s">
        <v>172</v>
      </c>
      <c r="AU198" s="14" t="s">
        <v>77</v>
      </c>
      <c r="AY198" s="14" t="s">
        <v>168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14" t="s">
        <v>75</v>
      </c>
      <c r="BK198" s="160">
        <f>ROUND(I198*H198,2)</f>
        <v>0</v>
      </c>
      <c r="BL198" s="14" t="s">
        <v>280</v>
      </c>
      <c r="BM198" s="14" t="s">
        <v>1713</v>
      </c>
    </row>
    <row r="199" s="1" customFormat="1" ht="16.5" customHeight="1">
      <c r="B199" s="150"/>
      <c r="C199" s="161" t="s">
        <v>203</v>
      </c>
      <c r="D199" s="161" t="s">
        <v>180</v>
      </c>
      <c r="E199" s="162" t="s">
        <v>611</v>
      </c>
      <c r="F199" s="163" t="s">
        <v>612</v>
      </c>
      <c r="G199" s="164" t="s">
        <v>183</v>
      </c>
      <c r="H199" s="165">
        <v>4</v>
      </c>
      <c r="I199" s="166">
        <v>0</v>
      </c>
      <c r="J199" s="166">
        <f>ROUND(I199*H199,2)</f>
        <v>0</v>
      </c>
      <c r="K199" s="163" t="s">
        <v>1</v>
      </c>
      <c r="L199" s="167"/>
      <c r="M199" s="168" t="s">
        <v>1</v>
      </c>
      <c r="N199" s="169" t="s">
        <v>39</v>
      </c>
      <c r="O199" s="158">
        <v>0</v>
      </c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AR199" s="14" t="s">
        <v>285</v>
      </c>
      <c r="AT199" s="14" t="s">
        <v>180</v>
      </c>
      <c r="AU199" s="14" t="s">
        <v>77</v>
      </c>
      <c r="AY199" s="14" t="s">
        <v>168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4" t="s">
        <v>75</v>
      </c>
      <c r="BK199" s="160">
        <f>ROUND(I199*H199,2)</f>
        <v>0</v>
      </c>
      <c r="BL199" s="14" t="s">
        <v>280</v>
      </c>
      <c r="BM199" s="14" t="s">
        <v>1714</v>
      </c>
    </row>
    <row r="200" s="1" customFormat="1" ht="16.5" customHeight="1">
      <c r="B200" s="150"/>
      <c r="C200" s="151" t="s">
        <v>211</v>
      </c>
      <c r="D200" s="151" t="s">
        <v>172</v>
      </c>
      <c r="E200" s="152" t="s">
        <v>624</v>
      </c>
      <c r="F200" s="153" t="s">
        <v>625</v>
      </c>
      <c r="G200" s="154" t="s">
        <v>175</v>
      </c>
      <c r="H200" s="155">
        <v>4</v>
      </c>
      <c r="I200" s="156">
        <v>0</v>
      </c>
      <c r="J200" s="156">
        <f>ROUND(I200*H200,2)</f>
        <v>0</v>
      </c>
      <c r="K200" s="153" t="s">
        <v>176</v>
      </c>
      <c r="L200" s="26"/>
      <c r="M200" s="54" t="s">
        <v>1</v>
      </c>
      <c r="N200" s="157" t="s">
        <v>39</v>
      </c>
      <c r="O200" s="158">
        <v>1.6850000000000001</v>
      </c>
      <c r="P200" s="158">
        <f>O200*H200</f>
        <v>6.7400000000000002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AR200" s="14" t="s">
        <v>280</v>
      </c>
      <c r="AT200" s="14" t="s">
        <v>172</v>
      </c>
      <c r="AU200" s="14" t="s">
        <v>77</v>
      </c>
      <c r="AY200" s="14" t="s">
        <v>168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4" t="s">
        <v>75</v>
      </c>
      <c r="BK200" s="160">
        <f>ROUND(I200*H200,2)</f>
        <v>0</v>
      </c>
      <c r="BL200" s="14" t="s">
        <v>280</v>
      </c>
      <c r="BM200" s="14" t="s">
        <v>1715</v>
      </c>
    </row>
    <row r="201" s="1" customFormat="1" ht="16.5" customHeight="1">
      <c r="B201" s="150"/>
      <c r="C201" s="151" t="s">
        <v>171</v>
      </c>
      <c r="D201" s="151" t="s">
        <v>172</v>
      </c>
      <c r="E201" s="152" t="s">
        <v>628</v>
      </c>
      <c r="F201" s="153" t="s">
        <v>629</v>
      </c>
      <c r="G201" s="154" t="s">
        <v>175</v>
      </c>
      <c r="H201" s="155">
        <v>4</v>
      </c>
      <c r="I201" s="156">
        <v>0</v>
      </c>
      <c r="J201" s="156">
        <f>ROUND(I201*H201,2)</f>
        <v>0</v>
      </c>
      <c r="K201" s="153" t="s">
        <v>176</v>
      </c>
      <c r="L201" s="26"/>
      <c r="M201" s="54" t="s">
        <v>1</v>
      </c>
      <c r="N201" s="157" t="s">
        <v>39</v>
      </c>
      <c r="O201" s="158">
        <v>0.76000000000000001</v>
      </c>
      <c r="P201" s="158">
        <f>O201*H201</f>
        <v>3.04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AR201" s="14" t="s">
        <v>280</v>
      </c>
      <c r="AT201" s="14" t="s">
        <v>172</v>
      </c>
      <c r="AU201" s="14" t="s">
        <v>77</v>
      </c>
      <c r="AY201" s="14" t="s">
        <v>168</v>
      </c>
      <c r="BE201" s="160">
        <f>IF(N201="základní",J201,0)</f>
        <v>0</v>
      </c>
      <c r="BF201" s="160">
        <f>IF(N201="snížená",J201,0)</f>
        <v>0</v>
      </c>
      <c r="BG201" s="160">
        <f>IF(N201="zákl. přenesená",J201,0)</f>
        <v>0</v>
      </c>
      <c r="BH201" s="160">
        <f>IF(N201="sníž. přenesená",J201,0)</f>
        <v>0</v>
      </c>
      <c r="BI201" s="160">
        <f>IF(N201="nulová",J201,0)</f>
        <v>0</v>
      </c>
      <c r="BJ201" s="14" t="s">
        <v>75</v>
      </c>
      <c r="BK201" s="160">
        <f>ROUND(I201*H201,2)</f>
        <v>0</v>
      </c>
      <c r="BL201" s="14" t="s">
        <v>280</v>
      </c>
      <c r="BM201" s="14" t="s">
        <v>1716</v>
      </c>
    </row>
    <row r="202" s="1" customFormat="1" ht="16.5" customHeight="1">
      <c r="B202" s="150"/>
      <c r="C202" s="161" t="s">
        <v>179</v>
      </c>
      <c r="D202" s="161" t="s">
        <v>180</v>
      </c>
      <c r="E202" s="162" t="s">
        <v>632</v>
      </c>
      <c r="F202" s="163" t="s">
        <v>633</v>
      </c>
      <c r="G202" s="164" t="s">
        <v>183</v>
      </c>
      <c r="H202" s="165">
        <v>4</v>
      </c>
      <c r="I202" s="166">
        <v>0</v>
      </c>
      <c r="J202" s="166">
        <f>ROUND(I202*H202,2)</f>
        <v>0</v>
      </c>
      <c r="K202" s="163" t="s">
        <v>1</v>
      </c>
      <c r="L202" s="167"/>
      <c r="M202" s="168" t="s">
        <v>1</v>
      </c>
      <c r="N202" s="169" t="s">
        <v>39</v>
      </c>
      <c r="O202" s="158">
        <v>0</v>
      </c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AR202" s="14" t="s">
        <v>285</v>
      </c>
      <c r="AT202" s="14" t="s">
        <v>180</v>
      </c>
      <c r="AU202" s="14" t="s">
        <v>77</v>
      </c>
      <c r="AY202" s="14" t="s">
        <v>168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14" t="s">
        <v>75</v>
      </c>
      <c r="BK202" s="160">
        <f>ROUND(I202*H202,2)</f>
        <v>0</v>
      </c>
      <c r="BL202" s="14" t="s">
        <v>280</v>
      </c>
      <c r="BM202" s="14" t="s">
        <v>1717</v>
      </c>
    </row>
    <row r="203" s="1" customFormat="1" ht="16.5" customHeight="1">
      <c r="B203" s="150"/>
      <c r="C203" s="151" t="s">
        <v>186</v>
      </c>
      <c r="D203" s="151" t="s">
        <v>172</v>
      </c>
      <c r="E203" s="152" t="s">
        <v>636</v>
      </c>
      <c r="F203" s="153" t="s">
        <v>637</v>
      </c>
      <c r="G203" s="154" t="s">
        <v>175</v>
      </c>
      <c r="H203" s="155">
        <v>4</v>
      </c>
      <c r="I203" s="156">
        <v>0</v>
      </c>
      <c r="J203" s="156">
        <f>ROUND(I203*H203,2)</f>
        <v>0</v>
      </c>
      <c r="K203" s="153" t="s">
        <v>176</v>
      </c>
      <c r="L203" s="26"/>
      <c r="M203" s="54" t="s">
        <v>1</v>
      </c>
      <c r="N203" s="157" t="s">
        <v>39</v>
      </c>
      <c r="O203" s="158">
        <v>0.38</v>
      </c>
      <c r="P203" s="158">
        <f>O203*H203</f>
        <v>1.52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AR203" s="14" t="s">
        <v>280</v>
      </c>
      <c r="AT203" s="14" t="s">
        <v>172</v>
      </c>
      <c r="AU203" s="14" t="s">
        <v>77</v>
      </c>
      <c r="AY203" s="14" t="s">
        <v>168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14" t="s">
        <v>75</v>
      </c>
      <c r="BK203" s="160">
        <f>ROUND(I203*H203,2)</f>
        <v>0</v>
      </c>
      <c r="BL203" s="14" t="s">
        <v>280</v>
      </c>
      <c r="BM203" s="14" t="s">
        <v>1718</v>
      </c>
    </row>
    <row r="204" s="1" customFormat="1" ht="16.5" customHeight="1">
      <c r="B204" s="150"/>
      <c r="C204" s="151" t="s">
        <v>325</v>
      </c>
      <c r="D204" s="151" t="s">
        <v>172</v>
      </c>
      <c r="E204" s="152" t="s">
        <v>648</v>
      </c>
      <c r="F204" s="153" t="s">
        <v>649</v>
      </c>
      <c r="G204" s="154" t="s">
        <v>175</v>
      </c>
      <c r="H204" s="155">
        <v>4</v>
      </c>
      <c r="I204" s="156">
        <v>0</v>
      </c>
      <c r="J204" s="156">
        <f>ROUND(I204*H204,2)</f>
        <v>0</v>
      </c>
      <c r="K204" s="153" t="s">
        <v>176</v>
      </c>
      <c r="L204" s="26"/>
      <c r="M204" s="54" t="s">
        <v>1</v>
      </c>
      <c r="N204" s="157" t="s">
        <v>39</v>
      </c>
      <c r="O204" s="158">
        <v>0.53000000000000003</v>
      </c>
      <c r="P204" s="158">
        <f>O204*H204</f>
        <v>2.1200000000000001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AR204" s="14" t="s">
        <v>280</v>
      </c>
      <c r="AT204" s="14" t="s">
        <v>172</v>
      </c>
      <c r="AU204" s="14" t="s">
        <v>77</v>
      </c>
      <c r="AY204" s="14" t="s">
        <v>168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14" t="s">
        <v>75</v>
      </c>
      <c r="BK204" s="160">
        <f>ROUND(I204*H204,2)</f>
        <v>0</v>
      </c>
      <c r="BL204" s="14" t="s">
        <v>280</v>
      </c>
      <c r="BM204" s="14" t="s">
        <v>1719</v>
      </c>
    </row>
    <row r="205" s="1" customFormat="1" ht="16.5" customHeight="1">
      <c r="B205" s="150"/>
      <c r="C205" s="161" t="s">
        <v>329</v>
      </c>
      <c r="D205" s="161" t="s">
        <v>180</v>
      </c>
      <c r="E205" s="162" t="s">
        <v>652</v>
      </c>
      <c r="F205" s="163" t="s">
        <v>653</v>
      </c>
      <c r="G205" s="164" t="s">
        <v>183</v>
      </c>
      <c r="H205" s="165">
        <v>4</v>
      </c>
      <c r="I205" s="166">
        <v>0</v>
      </c>
      <c r="J205" s="166">
        <f>ROUND(I205*H205,2)</f>
        <v>0</v>
      </c>
      <c r="K205" s="163" t="s">
        <v>1</v>
      </c>
      <c r="L205" s="167"/>
      <c r="M205" s="168" t="s">
        <v>1</v>
      </c>
      <c r="N205" s="169" t="s">
        <v>39</v>
      </c>
      <c r="O205" s="158">
        <v>0</v>
      </c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AR205" s="14" t="s">
        <v>285</v>
      </c>
      <c r="AT205" s="14" t="s">
        <v>180</v>
      </c>
      <c r="AU205" s="14" t="s">
        <v>77</v>
      </c>
      <c r="AY205" s="14" t="s">
        <v>168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4" t="s">
        <v>75</v>
      </c>
      <c r="BK205" s="160">
        <f>ROUND(I205*H205,2)</f>
        <v>0</v>
      </c>
      <c r="BL205" s="14" t="s">
        <v>280</v>
      </c>
      <c r="BM205" s="14" t="s">
        <v>1720</v>
      </c>
    </row>
    <row r="206" s="1" customFormat="1" ht="16.5" customHeight="1">
      <c r="B206" s="150"/>
      <c r="C206" s="151" t="s">
        <v>791</v>
      </c>
      <c r="D206" s="151" t="s">
        <v>172</v>
      </c>
      <c r="E206" s="152" t="s">
        <v>656</v>
      </c>
      <c r="F206" s="153" t="s">
        <v>657</v>
      </c>
      <c r="G206" s="154" t="s">
        <v>175</v>
      </c>
      <c r="H206" s="155">
        <v>4</v>
      </c>
      <c r="I206" s="156">
        <v>0</v>
      </c>
      <c r="J206" s="156">
        <f>ROUND(I206*H206,2)</f>
        <v>0</v>
      </c>
      <c r="K206" s="153" t="s">
        <v>176</v>
      </c>
      <c r="L206" s="26"/>
      <c r="M206" s="54" t="s">
        <v>1</v>
      </c>
      <c r="N206" s="157" t="s">
        <v>39</v>
      </c>
      <c r="O206" s="158">
        <v>0.26500000000000001</v>
      </c>
      <c r="P206" s="158">
        <f>O206*H206</f>
        <v>1.0600000000000001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AR206" s="14" t="s">
        <v>280</v>
      </c>
      <c r="AT206" s="14" t="s">
        <v>172</v>
      </c>
      <c r="AU206" s="14" t="s">
        <v>77</v>
      </c>
      <c r="AY206" s="14" t="s">
        <v>168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4" t="s">
        <v>75</v>
      </c>
      <c r="BK206" s="160">
        <f>ROUND(I206*H206,2)</f>
        <v>0</v>
      </c>
      <c r="BL206" s="14" t="s">
        <v>280</v>
      </c>
      <c r="BM206" s="14" t="s">
        <v>1721</v>
      </c>
    </row>
    <row r="207" s="1" customFormat="1" ht="16.5" customHeight="1">
      <c r="B207" s="150"/>
      <c r="C207" s="151" t="s">
        <v>799</v>
      </c>
      <c r="D207" s="151" t="s">
        <v>172</v>
      </c>
      <c r="E207" s="152" t="s">
        <v>660</v>
      </c>
      <c r="F207" s="153" t="s">
        <v>661</v>
      </c>
      <c r="G207" s="154" t="s">
        <v>175</v>
      </c>
      <c r="H207" s="155">
        <v>4</v>
      </c>
      <c r="I207" s="156">
        <v>0</v>
      </c>
      <c r="J207" s="156">
        <f>ROUND(I207*H207,2)</f>
        <v>0</v>
      </c>
      <c r="K207" s="153" t="s">
        <v>176</v>
      </c>
      <c r="L207" s="26"/>
      <c r="M207" s="54" t="s">
        <v>1</v>
      </c>
      <c r="N207" s="157" t="s">
        <v>39</v>
      </c>
      <c r="O207" s="158">
        <v>1.0900000000000001</v>
      </c>
      <c r="P207" s="158">
        <f>O207*H207</f>
        <v>4.3600000000000003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AR207" s="14" t="s">
        <v>280</v>
      </c>
      <c r="AT207" s="14" t="s">
        <v>172</v>
      </c>
      <c r="AU207" s="14" t="s">
        <v>77</v>
      </c>
      <c r="AY207" s="14" t="s">
        <v>168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14" t="s">
        <v>75</v>
      </c>
      <c r="BK207" s="160">
        <f>ROUND(I207*H207,2)</f>
        <v>0</v>
      </c>
      <c r="BL207" s="14" t="s">
        <v>280</v>
      </c>
      <c r="BM207" s="14" t="s">
        <v>1722</v>
      </c>
    </row>
    <row r="208" s="1" customFormat="1" ht="16.5" customHeight="1">
      <c r="B208" s="150"/>
      <c r="C208" s="161" t="s">
        <v>795</v>
      </c>
      <c r="D208" s="161" t="s">
        <v>180</v>
      </c>
      <c r="E208" s="162" t="s">
        <v>664</v>
      </c>
      <c r="F208" s="163" t="s">
        <v>665</v>
      </c>
      <c r="G208" s="164" t="s">
        <v>183</v>
      </c>
      <c r="H208" s="165">
        <v>6</v>
      </c>
      <c r="I208" s="166">
        <v>0</v>
      </c>
      <c r="J208" s="166">
        <f>ROUND(I208*H208,2)</f>
        <v>0</v>
      </c>
      <c r="K208" s="163" t="s">
        <v>1</v>
      </c>
      <c r="L208" s="167"/>
      <c r="M208" s="168" t="s">
        <v>1</v>
      </c>
      <c r="N208" s="169" t="s">
        <v>39</v>
      </c>
      <c r="O208" s="158">
        <v>0</v>
      </c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AR208" s="14" t="s">
        <v>285</v>
      </c>
      <c r="AT208" s="14" t="s">
        <v>180</v>
      </c>
      <c r="AU208" s="14" t="s">
        <v>77</v>
      </c>
      <c r="AY208" s="14" t="s">
        <v>168</v>
      </c>
      <c r="BE208" s="160">
        <f>IF(N208="základní",J208,0)</f>
        <v>0</v>
      </c>
      <c r="BF208" s="160">
        <f>IF(N208="snížená",J208,0)</f>
        <v>0</v>
      </c>
      <c r="BG208" s="160">
        <f>IF(N208="zákl. přenesená",J208,0)</f>
        <v>0</v>
      </c>
      <c r="BH208" s="160">
        <f>IF(N208="sníž. přenesená",J208,0)</f>
        <v>0</v>
      </c>
      <c r="BI208" s="160">
        <f>IF(N208="nulová",J208,0)</f>
        <v>0</v>
      </c>
      <c r="BJ208" s="14" t="s">
        <v>75</v>
      </c>
      <c r="BK208" s="160">
        <f>ROUND(I208*H208,2)</f>
        <v>0</v>
      </c>
      <c r="BL208" s="14" t="s">
        <v>280</v>
      </c>
      <c r="BM208" s="14" t="s">
        <v>1723</v>
      </c>
    </row>
    <row r="209" s="1" customFormat="1" ht="16.5" customHeight="1">
      <c r="B209" s="150"/>
      <c r="C209" s="161" t="s">
        <v>782</v>
      </c>
      <c r="D209" s="161" t="s">
        <v>180</v>
      </c>
      <c r="E209" s="162" t="s">
        <v>1262</v>
      </c>
      <c r="F209" s="163" t="s">
        <v>1263</v>
      </c>
      <c r="G209" s="164" t="s">
        <v>183</v>
      </c>
      <c r="H209" s="165">
        <v>4</v>
      </c>
      <c r="I209" s="166">
        <v>0</v>
      </c>
      <c r="J209" s="166">
        <f>ROUND(I209*H209,2)</f>
        <v>0</v>
      </c>
      <c r="K209" s="163" t="s">
        <v>1</v>
      </c>
      <c r="L209" s="167"/>
      <c r="M209" s="168" t="s">
        <v>1</v>
      </c>
      <c r="N209" s="169" t="s">
        <v>39</v>
      </c>
      <c r="O209" s="158">
        <v>0</v>
      </c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AR209" s="14" t="s">
        <v>285</v>
      </c>
      <c r="AT209" s="14" t="s">
        <v>180</v>
      </c>
      <c r="AU209" s="14" t="s">
        <v>77</v>
      </c>
      <c r="AY209" s="14" t="s">
        <v>168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14" t="s">
        <v>75</v>
      </c>
      <c r="BK209" s="160">
        <f>ROUND(I209*H209,2)</f>
        <v>0</v>
      </c>
      <c r="BL209" s="14" t="s">
        <v>280</v>
      </c>
      <c r="BM209" s="14" t="s">
        <v>1724</v>
      </c>
    </row>
    <row r="210" s="1" customFormat="1" ht="16.5" customHeight="1">
      <c r="B210" s="150"/>
      <c r="C210" s="151" t="s">
        <v>787</v>
      </c>
      <c r="D210" s="151" t="s">
        <v>172</v>
      </c>
      <c r="E210" s="152" t="s">
        <v>676</v>
      </c>
      <c r="F210" s="153" t="s">
        <v>677</v>
      </c>
      <c r="G210" s="154" t="s">
        <v>175</v>
      </c>
      <c r="H210" s="155">
        <v>4</v>
      </c>
      <c r="I210" s="156">
        <v>0</v>
      </c>
      <c r="J210" s="156">
        <f>ROUND(I210*H210,2)</f>
        <v>0</v>
      </c>
      <c r="K210" s="153" t="s">
        <v>176</v>
      </c>
      <c r="L210" s="26"/>
      <c r="M210" s="54" t="s">
        <v>1</v>
      </c>
      <c r="N210" s="157" t="s">
        <v>39</v>
      </c>
      <c r="O210" s="158">
        <v>3.3599999999999999</v>
      </c>
      <c r="P210" s="158">
        <f>O210*H210</f>
        <v>13.44</v>
      </c>
      <c r="Q210" s="158">
        <v>0.00063000000000000003</v>
      </c>
      <c r="R210" s="158">
        <f>Q210*H210</f>
        <v>0.0025200000000000001</v>
      </c>
      <c r="S210" s="158">
        <v>0</v>
      </c>
      <c r="T210" s="159">
        <f>S210*H210</f>
        <v>0</v>
      </c>
      <c r="AR210" s="14" t="s">
        <v>280</v>
      </c>
      <c r="AT210" s="14" t="s">
        <v>172</v>
      </c>
      <c r="AU210" s="14" t="s">
        <v>77</v>
      </c>
      <c r="AY210" s="14" t="s">
        <v>168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4" t="s">
        <v>75</v>
      </c>
      <c r="BK210" s="160">
        <f>ROUND(I210*H210,2)</f>
        <v>0</v>
      </c>
      <c r="BL210" s="14" t="s">
        <v>280</v>
      </c>
      <c r="BM210" s="14" t="s">
        <v>1725</v>
      </c>
    </row>
    <row r="211" s="1" customFormat="1" ht="16.5" customHeight="1">
      <c r="B211" s="150"/>
      <c r="C211" s="151" t="s">
        <v>287</v>
      </c>
      <c r="D211" s="151" t="s">
        <v>172</v>
      </c>
      <c r="E211" s="152" t="s">
        <v>679</v>
      </c>
      <c r="F211" s="153" t="s">
        <v>680</v>
      </c>
      <c r="G211" s="154" t="s">
        <v>175</v>
      </c>
      <c r="H211" s="155">
        <v>4</v>
      </c>
      <c r="I211" s="156">
        <v>0</v>
      </c>
      <c r="J211" s="156">
        <f>ROUND(I211*H211,2)</f>
        <v>0</v>
      </c>
      <c r="K211" s="153" t="s">
        <v>176</v>
      </c>
      <c r="L211" s="26"/>
      <c r="M211" s="54" t="s">
        <v>1</v>
      </c>
      <c r="N211" s="157" t="s">
        <v>39</v>
      </c>
      <c r="O211" s="158">
        <v>8.5399999999999991</v>
      </c>
      <c r="P211" s="158">
        <f>O211*H211</f>
        <v>34.159999999999997</v>
      </c>
      <c r="Q211" s="158">
        <v>0.00132</v>
      </c>
      <c r="R211" s="158">
        <f>Q211*H211</f>
        <v>0.00528</v>
      </c>
      <c r="S211" s="158">
        <v>0</v>
      </c>
      <c r="T211" s="159">
        <f>S211*H211</f>
        <v>0</v>
      </c>
      <c r="AR211" s="14" t="s">
        <v>280</v>
      </c>
      <c r="AT211" s="14" t="s">
        <v>172</v>
      </c>
      <c r="AU211" s="14" t="s">
        <v>77</v>
      </c>
      <c r="AY211" s="14" t="s">
        <v>168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14" t="s">
        <v>75</v>
      </c>
      <c r="BK211" s="160">
        <f>ROUND(I211*H211,2)</f>
        <v>0</v>
      </c>
      <c r="BL211" s="14" t="s">
        <v>280</v>
      </c>
      <c r="BM211" s="14" t="s">
        <v>1726</v>
      </c>
    </row>
    <row r="212" s="1" customFormat="1" ht="16.5" customHeight="1">
      <c r="B212" s="150"/>
      <c r="C212" s="151" t="s">
        <v>291</v>
      </c>
      <c r="D212" s="151" t="s">
        <v>172</v>
      </c>
      <c r="E212" s="152" t="s">
        <v>683</v>
      </c>
      <c r="F212" s="153" t="s">
        <v>684</v>
      </c>
      <c r="G212" s="154" t="s">
        <v>175</v>
      </c>
      <c r="H212" s="155">
        <v>1</v>
      </c>
      <c r="I212" s="156">
        <v>0</v>
      </c>
      <c r="J212" s="156">
        <f>ROUND(I212*H212,2)</f>
        <v>0</v>
      </c>
      <c r="K212" s="153" t="s">
        <v>176</v>
      </c>
      <c r="L212" s="26"/>
      <c r="M212" s="54" t="s">
        <v>1</v>
      </c>
      <c r="N212" s="157" t="s">
        <v>39</v>
      </c>
      <c r="O212" s="158">
        <v>1.55</v>
      </c>
      <c r="P212" s="158">
        <f>O212*H212</f>
        <v>1.55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AR212" s="14" t="s">
        <v>280</v>
      </c>
      <c r="AT212" s="14" t="s">
        <v>172</v>
      </c>
      <c r="AU212" s="14" t="s">
        <v>77</v>
      </c>
      <c r="AY212" s="14" t="s">
        <v>168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4" t="s">
        <v>75</v>
      </c>
      <c r="BK212" s="160">
        <f>ROUND(I212*H212,2)</f>
        <v>0</v>
      </c>
      <c r="BL212" s="14" t="s">
        <v>280</v>
      </c>
      <c r="BM212" s="14" t="s">
        <v>1727</v>
      </c>
    </row>
    <row r="213" s="1" customFormat="1" ht="16.5" customHeight="1">
      <c r="B213" s="150"/>
      <c r="C213" s="161" t="s">
        <v>217</v>
      </c>
      <c r="D213" s="161" t="s">
        <v>180</v>
      </c>
      <c r="E213" s="162" t="s">
        <v>687</v>
      </c>
      <c r="F213" s="163" t="s">
        <v>688</v>
      </c>
      <c r="G213" s="164" t="s">
        <v>183</v>
      </c>
      <c r="H213" s="165">
        <v>1</v>
      </c>
      <c r="I213" s="166">
        <v>0</v>
      </c>
      <c r="J213" s="166">
        <f>ROUND(I213*H213,2)</f>
        <v>0</v>
      </c>
      <c r="K213" s="163" t="s">
        <v>1</v>
      </c>
      <c r="L213" s="167"/>
      <c r="M213" s="168" t="s">
        <v>1</v>
      </c>
      <c r="N213" s="169" t="s">
        <v>39</v>
      </c>
      <c r="O213" s="158">
        <v>0</v>
      </c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AR213" s="14" t="s">
        <v>285</v>
      </c>
      <c r="AT213" s="14" t="s">
        <v>180</v>
      </c>
      <c r="AU213" s="14" t="s">
        <v>77</v>
      </c>
      <c r="AY213" s="14" t="s">
        <v>168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4" t="s">
        <v>75</v>
      </c>
      <c r="BK213" s="160">
        <f>ROUND(I213*H213,2)</f>
        <v>0</v>
      </c>
      <c r="BL213" s="14" t="s">
        <v>280</v>
      </c>
      <c r="BM213" s="14" t="s">
        <v>1728</v>
      </c>
    </row>
    <row r="214" s="1" customFormat="1" ht="16.5" customHeight="1">
      <c r="B214" s="150"/>
      <c r="C214" s="151" t="s">
        <v>221</v>
      </c>
      <c r="D214" s="151" t="s">
        <v>172</v>
      </c>
      <c r="E214" s="152" t="s">
        <v>691</v>
      </c>
      <c r="F214" s="153" t="s">
        <v>692</v>
      </c>
      <c r="G214" s="154" t="s">
        <v>175</v>
      </c>
      <c r="H214" s="155">
        <v>1</v>
      </c>
      <c r="I214" s="156">
        <v>0</v>
      </c>
      <c r="J214" s="156">
        <f>ROUND(I214*H214,2)</f>
        <v>0</v>
      </c>
      <c r="K214" s="153" t="s">
        <v>176</v>
      </c>
      <c r="L214" s="26"/>
      <c r="M214" s="54" t="s">
        <v>1</v>
      </c>
      <c r="N214" s="157" t="s">
        <v>39</v>
      </c>
      <c r="O214" s="158">
        <v>23.960000000000001</v>
      </c>
      <c r="P214" s="158">
        <f>O214*H214</f>
        <v>23.960000000000001</v>
      </c>
      <c r="Q214" s="158">
        <v>0.00182</v>
      </c>
      <c r="R214" s="158">
        <f>Q214*H214</f>
        <v>0.00182</v>
      </c>
      <c r="S214" s="158">
        <v>0</v>
      </c>
      <c r="T214" s="159">
        <f>S214*H214</f>
        <v>0</v>
      </c>
      <c r="AR214" s="14" t="s">
        <v>280</v>
      </c>
      <c r="AT214" s="14" t="s">
        <v>172</v>
      </c>
      <c r="AU214" s="14" t="s">
        <v>77</v>
      </c>
      <c r="AY214" s="14" t="s">
        <v>168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4" t="s">
        <v>75</v>
      </c>
      <c r="BK214" s="160">
        <f>ROUND(I214*H214,2)</f>
        <v>0</v>
      </c>
      <c r="BL214" s="14" t="s">
        <v>280</v>
      </c>
      <c r="BM214" s="14" t="s">
        <v>1729</v>
      </c>
    </row>
    <row r="215" s="1" customFormat="1" ht="16.5" customHeight="1">
      <c r="B215" s="150"/>
      <c r="C215" s="161" t="s">
        <v>225</v>
      </c>
      <c r="D215" s="161" t="s">
        <v>180</v>
      </c>
      <c r="E215" s="162" t="s">
        <v>695</v>
      </c>
      <c r="F215" s="163" t="s">
        <v>696</v>
      </c>
      <c r="G215" s="164" t="s">
        <v>183</v>
      </c>
      <c r="H215" s="165">
        <v>1</v>
      </c>
      <c r="I215" s="166">
        <v>0</v>
      </c>
      <c r="J215" s="166">
        <f>ROUND(I215*H215,2)</f>
        <v>0</v>
      </c>
      <c r="K215" s="163" t="s">
        <v>1</v>
      </c>
      <c r="L215" s="167"/>
      <c r="M215" s="168" t="s">
        <v>1</v>
      </c>
      <c r="N215" s="169" t="s">
        <v>39</v>
      </c>
      <c r="O215" s="158">
        <v>0</v>
      </c>
      <c r="P215" s="158">
        <f>O215*H215</f>
        <v>0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AR215" s="14" t="s">
        <v>285</v>
      </c>
      <c r="AT215" s="14" t="s">
        <v>180</v>
      </c>
      <c r="AU215" s="14" t="s">
        <v>77</v>
      </c>
      <c r="AY215" s="14" t="s">
        <v>168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4" t="s">
        <v>75</v>
      </c>
      <c r="BK215" s="160">
        <f>ROUND(I215*H215,2)</f>
        <v>0</v>
      </c>
      <c r="BL215" s="14" t="s">
        <v>280</v>
      </c>
      <c r="BM215" s="14" t="s">
        <v>1730</v>
      </c>
    </row>
    <row r="216" s="1" customFormat="1" ht="16.5" customHeight="1">
      <c r="B216" s="150"/>
      <c r="C216" s="151" t="s">
        <v>229</v>
      </c>
      <c r="D216" s="151" t="s">
        <v>172</v>
      </c>
      <c r="E216" s="152" t="s">
        <v>699</v>
      </c>
      <c r="F216" s="153" t="s">
        <v>700</v>
      </c>
      <c r="G216" s="154" t="s">
        <v>323</v>
      </c>
      <c r="H216" s="155">
        <v>1</v>
      </c>
      <c r="I216" s="156">
        <v>0</v>
      </c>
      <c r="J216" s="156">
        <f>ROUND(I216*H216,2)</f>
        <v>0</v>
      </c>
      <c r="K216" s="153" t="s">
        <v>176</v>
      </c>
      <c r="L216" s="26"/>
      <c r="M216" s="54" t="s">
        <v>1</v>
      </c>
      <c r="N216" s="157" t="s">
        <v>39</v>
      </c>
      <c r="O216" s="158">
        <v>23.960000000000001</v>
      </c>
      <c r="P216" s="158">
        <f>O216*H216</f>
        <v>23.960000000000001</v>
      </c>
      <c r="Q216" s="158">
        <v>0.00182</v>
      </c>
      <c r="R216" s="158">
        <f>Q216*H216</f>
        <v>0.00182</v>
      </c>
      <c r="S216" s="158">
        <v>0</v>
      </c>
      <c r="T216" s="159">
        <f>S216*H216</f>
        <v>0</v>
      </c>
      <c r="AR216" s="14" t="s">
        <v>280</v>
      </c>
      <c r="AT216" s="14" t="s">
        <v>172</v>
      </c>
      <c r="AU216" s="14" t="s">
        <v>77</v>
      </c>
      <c r="AY216" s="14" t="s">
        <v>168</v>
      </c>
      <c r="BE216" s="160">
        <f>IF(N216="základní",J216,0)</f>
        <v>0</v>
      </c>
      <c r="BF216" s="160">
        <f>IF(N216="snížená",J216,0)</f>
        <v>0</v>
      </c>
      <c r="BG216" s="160">
        <f>IF(N216="zákl. přenesená",J216,0)</f>
        <v>0</v>
      </c>
      <c r="BH216" s="160">
        <f>IF(N216="sníž. přenesená",J216,0)</f>
        <v>0</v>
      </c>
      <c r="BI216" s="160">
        <f>IF(N216="nulová",J216,0)</f>
        <v>0</v>
      </c>
      <c r="BJ216" s="14" t="s">
        <v>75</v>
      </c>
      <c r="BK216" s="160">
        <f>ROUND(I216*H216,2)</f>
        <v>0</v>
      </c>
      <c r="BL216" s="14" t="s">
        <v>280</v>
      </c>
      <c r="BM216" s="14" t="s">
        <v>1731</v>
      </c>
    </row>
    <row r="217" s="1" customFormat="1" ht="16.5" customHeight="1">
      <c r="B217" s="150"/>
      <c r="C217" s="161" t="s">
        <v>233</v>
      </c>
      <c r="D217" s="161" t="s">
        <v>180</v>
      </c>
      <c r="E217" s="162" t="s">
        <v>703</v>
      </c>
      <c r="F217" s="163" t="s">
        <v>704</v>
      </c>
      <c r="G217" s="164" t="s">
        <v>183</v>
      </c>
      <c r="H217" s="165">
        <v>1</v>
      </c>
      <c r="I217" s="166">
        <v>0</v>
      </c>
      <c r="J217" s="166">
        <f>ROUND(I217*H217,2)</f>
        <v>0</v>
      </c>
      <c r="K217" s="163" t="s">
        <v>1</v>
      </c>
      <c r="L217" s="167"/>
      <c r="M217" s="168" t="s">
        <v>1</v>
      </c>
      <c r="N217" s="169" t="s">
        <v>39</v>
      </c>
      <c r="O217" s="158">
        <v>0</v>
      </c>
      <c r="P217" s="158">
        <f>O217*H217</f>
        <v>0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AR217" s="14" t="s">
        <v>285</v>
      </c>
      <c r="AT217" s="14" t="s">
        <v>180</v>
      </c>
      <c r="AU217" s="14" t="s">
        <v>77</v>
      </c>
      <c r="AY217" s="14" t="s">
        <v>168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4" t="s">
        <v>75</v>
      </c>
      <c r="BK217" s="160">
        <f>ROUND(I217*H217,2)</f>
        <v>0</v>
      </c>
      <c r="BL217" s="14" t="s">
        <v>280</v>
      </c>
      <c r="BM217" s="14" t="s">
        <v>1732</v>
      </c>
    </row>
    <row r="218" s="1" customFormat="1" ht="16.5" customHeight="1">
      <c r="B218" s="150"/>
      <c r="C218" s="161" t="s">
        <v>237</v>
      </c>
      <c r="D218" s="161" t="s">
        <v>180</v>
      </c>
      <c r="E218" s="162" t="s">
        <v>707</v>
      </c>
      <c r="F218" s="163" t="s">
        <v>708</v>
      </c>
      <c r="G218" s="164" t="s">
        <v>183</v>
      </c>
      <c r="H218" s="165">
        <v>1</v>
      </c>
      <c r="I218" s="166">
        <v>0</v>
      </c>
      <c r="J218" s="166">
        <f>ROUND(I218*H218,2)</f>
        <v>0</v>
      </c>
      <c r="K218" s="163" t="s">
        <v>1</v>
      </c>
      <c r="L218" s="167"/>
      <c r="M218" s="168" t="s">
        <v>1</v>
      </c>
      <c r="N218" s="169" t="s">
        <v>39</v>
      </c>
      <c r="O218" s="158">
        <v>0</v>
      </c>
      <c r="P218" s="158">
        <f>O218*H218</f>
        <v>0</v>
      </c>
      <c r="Q218" s="158">
        <v>0</v>
      </c>
      <c r="R218" s="158">
        <f>Q218*H218</f>
        <v>0</v>
      </c>
      <c r="S218" s="158">
        <v>0</v>
      </c>
      <c r="T218" s="159">
        <f>S218*H218</f>
        <v>0</v>
      </c>
      <c r="AR218" s="14" t="s">
        <v>285</v>
      </c>
      <c r="AT218" s="14" t="s">
        <v>180</v>
      </c>
      <c r="AU218" s="14" t="s">
        <v>77</v>
      </c>
      <c r="AY218" s="14" t="s">
        <v>168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4" t="s">
        <v>75</v>
      </c>
      <c r="BK218" s="160">
        <f>ROUND(I218*H218,2)</f>
        <v>0</v>
      </c>
      <c r="BL218" s="14" t="s">
        <v>280</v>
      </c>
      <c r="BM218" s="14" t="s">
        <v>1733</v>
      </c>
    </row>
    <row r="219" s="1" customFormat="1" ht="16.5" customHeight="1">
      <c r="B219" s="150"/>
      <c r="C219" s="161" t="s">
        <v>241</v>
      </c>
      <c r="D219" s="161" t="s">
        <v>180</v>
      </c>
      <c r="E219" s="162" t="s">
        <v>711</v>
      </c>
      <c r="F219" s="163" t="s">
        <v>712</v>
      </c>
      <c r="G219" s="164" t="s">
        <v>183</v>
      </c>
      <c r="H219" s="165">
        <v>1</v>
      </c>
      <c r="I219" s="166">
        <v>0</v>
      </c>
      <c r="J219" s="166">
        <f>ROUND(I219*H219,2)</f>
        <v>0</v>
      </c>
      <c r="K219" s="163" t="s">
        <v>1</v>
      </c>
      <c r="L219" s="167"/>
      <c r="M219" s="168" t="s">
        <v>1</v>
      </c>
      <c r="N219" s="169" t="s">
        <v>39</v>
      </c>
      <c r="O219" s="158">
        <v>0</v>
      </c>
      <c r="P219" s="158">
        <f>O219*H219</f>
        <v>0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AR219" s="14" t="s">
        <v>285</v>
      </c>
      <c r="AT219" s="14" t="s">
        <v>180</v>
      </c>
      <c r="AU219" s="14" t="s">
        <v>77</v>
      </c>
      <c r="AY219" s="14" t="s">
        <v>168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14" t="s">
        <v>75</v>
      </c>
      <c r="BK219" s="160">
        <f>ROUND(I219*H219,2)</f>
        <v>0</v>
      </c>
      <c r="BL219" s="14" t="s">
        <v>280</v>
      </c>
      <c r="BM219" s="14" t="s">
        <v>1734</v>
      </c>
    </row>
    <row r="220" s="1" customFormat="1" ht="16.5" customHeight="1">
      <c r="B220" s="150"/>
      <c r="C220" s="161" t="s">
        <v>245</v>
      </c>
      <c r="D220" s="161" t="s">
        <v>180</v>
      </c>
      <c r="E220" s="162" t="s">
        <v>715</v>
      </c>
      <c r="F220" s="163" t="s">
        <v>716</v>
      </c>
      <c r="G220" s="164" t="s">
        <v>183</v>
      </c>
      <c r="H220" s="165">
        <v>4</v>
      </c>
      <c r="I220" s="166">
        <v>0</v>
      </c>
      <c r="J220" s="166">
        <f>ROUND(I220*H220,2)</f>
        <v>0</v>
      </c>
      <c r="K220" s="163" t="s">
        <v>1</v>
      </c>
      <c r="L220" s="167"/>
      <c r="M220" s="168" t="s">
        <v>1</v>
      </c>
      <c r="N220" s="169" t="s">
        <v>39</v>
      </c>
      <c r="O220" s="158">
        <v>0</v>
      </c>
      <c r="P220" s="158">
        <f>O220*H220</f>
        <v>0</v>
      </c>
      <c r="Q220" s="158">
        <v>0</v>
      </c>
      <c r="R220" s="158">
        <f>Q220*H220</f>
        <v>0</v>
      </c>
      <c r="S220" s="158">
        <v>0</v>
      </c>
      <c r="T220" s="159">
        <f>S220*H220</f>
        <v>0</v>
      </c>
      <c r="AR220" s="14" t="s">
        <v>285</v>
      </c>
      <c r="AT220" s="14" t="s">
        <v>180</v>
      </c>
      <c r="AU220" s="14" t="s">
        <v>77</v>
      </c>
      <c r="AY220" s="14" t="s">
        <v>168</v>
      </c>
      <c r="BE220" s="160">
        <f>IF(N220="základní",J220,0)</f>
        <v>0</v>
      </c>
      <c r="BF220" s="160">
        <f>IF(N220="snížená",J220,0)</f>
        <v>0</v>
      </c>
      <c r="BG220" s="160">
        <f>IF(N220="zákl. přenesená",J220,0)</f>
        <v>0</v>
      </c>
      <c r="BH220" s="160">
        <f>IF(N220="sníž. přenesená",J220,0)</f>
        <v>0</v>
      </c>
      <c r="BI220" s="160">
        <f>IF(N220="nulová",J220,0)</f>
        <v>0</v>
      </c>
      <c r="BJ220" s="14" t="s">
        <v>75</v>
      </c>
      <c r="BK220" s="160">
        <f>ROUND(I220*H220,2)</f>
        <v>0</v>
      </c>
      <c r="BL220" s="14" t="s">
        <v>280</v>
      </c>
      <c r="BM220" s="14" t="s">
        <v>1735</v>
      </c>
    </row>
    <row r="221" s="1" customFormat="1" ht="16.5" customHeight="1">
      <c r="B221" s="150"/>
      <c r="C221" s="151" t="s">
        <v>335</v>
      </c>
      <c r="D221" s="151" t="s">
        <v>172</v>
      </c>
      <c r="E221" s="152" t="s">
        <v>719</v>
      </c>
      <c r="F221" s="153" t="s">
        <v>720</v>
      </c>
      <c r="G221" s="154" t="s">
        <v>175</v>
      </c>
      <c r="H221" s="155">
        <v>1</v>
      </c>
      <c r="I221" s="156">
        <v>0</v>
      </c>
      <c r="J221" s="156">
        <f>ROUND(I221*H221,2)</f>
        <v>0</v>
      </c>
      <c r="K221" s="153" t="s">
        <v>176</v>
      </c>
      <c r="L221" s="26"/>
      <c r="M221" s="54" t="s">
        <v>1</v>
      </c>
      <c r="N221" s="157" t="s">
        <v>39</v>
      </c>
      <c r="O221" s="158">
        <v>11.98</v>
      </c>
      <c r="P221" s="158">
        <f>O221*H221</f>
        <v>11.98</v>
      </c>
      <c r="Q221" s="158">
        <v>0.00182</v>
      </c>
      <c r="R221" s="158">
        <f>Q221*H221</f>
        <v>0.00182</v>
      </c>
      <c r="S221" s="158">
        <v>0</v>
      </c>
      <c r="T221" s="159">
        <f>S221*H221</f>
        <v>0</v>
      </c>
      <c r="AR221" s="14" t="s">
        <v>280</v>
      </c>
      <c r="AT221" s="14" t="s">
        <v>172</v>
      </c>
      <c r="AU221" s="14" t="s">
        <v>77</v>
      </c>
      <c r="AY221" s="14" t="s">
        <v>168</v>
      </c>
      <c r="BE221" s="160">
        <f>IF(N221="základní",J221,0)</f>
        <v>0</v>
      </c>
      <c r="BF221" s="160">
        <f>IF(N221="snížená",J221,0)</f>
        <v>0</v>
      </c>
      <c r="BG221" s="160">
        <f>IF(N221="zákl. přenesená",J221,0)</f>
        <v>0</v>
      </c>
      <c r="BH221" s="160">
        <f>IF(N221="sníž. přenesená",J221,0)</f>
        <v>0</v>
      </c>
      <c r="BI221" s="160">
        <f>IF(N221="nulová",J221,0)</f>
        <v>0</v>
      </c>
      <c r="BJ221" s="14" t="s">
        <v>75</v>
      </c>
      <c r="BK221" s="160">
        <f>ROUND(I221*H221,2)</f>
        <v>0</v>
      </c>
      <c r="BL221" s="14" t="s">
        <v>280</v>
      </c>
      <c r="BM221" s="14" t="s">
        <v>1736</v>
      </c>
    </row>
    <row r="222" s="1" customFormat="1" ht="16.5" customHeight="1">
      <c r="B222" s="150"/>
      <c r="C222" s="151" t="s">
        <v>303</v>
      </c>
      <c r="D222" s="151" t="s">
        <v>172</v>
      </c>
      <c r="E222" s="152" t="s">
        <v>723</v>
      </c>
      <c r="F222" s="153" t="s">
        <v>724</v>
      </c>
      <c r="G222" s="154" t="s">
        <v>175</v>
      </c>
      <c r="H222" s="155">
        <v>1</v>
      </c>
      <c r="I222" s="156">
        <v>0</v>
      </c>
      <c r="J222" s="156">
        <f>ROUND(I222*H222,2)</f>
        <v>0</v>
      </c>
      <c r="K222" s="153" t="s">
        <v>176</v>
      </c>
      <c r="L222" s="26"/>
      <c r="M222" s="54" t="s">
        <v>1</v>
      </c>
      <c r="N222" s="157" t="s">
        <v>39</v>
      </c>
      <c r="O222" s="158">
        <v>45.399999999999999</v>
      </c>
      <c r="P222" s="158">
        <f>O222*H222</f>
        <v>45.399999999999999</v>
      </c>
      <c r="Q222" s="158">
        <v>0</v>
      </c>
      <c r="R222" s="158">
        <f>Q222*H222</f>
        <v>0</v>
      </c>
      <c r="S222" s="158">
        <v>0</v>
      </c>
      <c r="T222" s="159">
        <f>S222*H222</f>
        <v>0</v>
      </c>
      <c r="AR222" s="14" t="s">
        <v>280</v>
      </c>
      <c r="AT222" s="14" t="s">
        <v>172</v>
      </c>
      <c r="AU222" s="14" t="s">
        <v>77</v>
      </c>
      <c r="AY222" s="14" t="s">
        <v>168</v>
      </c>
      <c r="BE222" s="160">
        <f>IF(N222="základní",J222,0)</f>
        <v>0</v>
      </c>
      <c r="BF222" s="160">
        <f>IF(N222="snížená",J222,0)</f>
        <v>0</v>
      </c>
      <c r="BG222" s="160">
        <f>IF(N222="zákl. přenesená",J222,0)</f>
        <v>0</v>
      </c>
      <c r="BH222" s="160">
        <f>IF(N222="sníž. přenesená",J222,0)</f>
        <v>0</v>
      </c>
      <c r="BI222" s="160">
        <f>IF(N222="nulová",J222,0)</f>
        <v>0</v>
      </c>
      <c r="BJ222" s="14" t="s">
        <v>75</v>
      </c>
      <c r="BK222" s="160">
        <f>ROUND(I222*H222,2)</f>
        <v>0</v>
      </c>
      <c r="BL222" s="14" t="s">
        <v>280</v>
      </c>
      <c r="BM222" s="14" t="s">
        <v>1737</v>
      </c>
    </row>
    <row r="223" s="1" customFormat="1" ht="16.5" customHeight="1">
      <c r="B223" s="150"/>
      <c r="C223" s="151" t="s">
        <v>308</v>
      </c>
      <c r="D223" s="151" t="s">
        <v>172</v>
      </c>
      <c r="E223" s="152" t="s">
        <v>727</v>
      </c>
      <c r="F223" s="153" t="s">
        <v>728</v>
      </c>
      <c r="G223" s="154" t="s">
        <v>175</v>
      </c>
      <c r="H223" s="155">
        <v>4</v>
      </c>
      <c r="I223" s="156">
        <v>0</v>
      </c>
      <c r="J223" s="156">
        <f>ROUND(I223*H223,2)</f>
        <v>0</v>
      </c>
      <c r="K223" s="153" t="s">
        <v>1</v>
      </c>
      <c r="L223" s="26"/>
      <c r="M223" s="54" t="s">
        <v>1</v>
      </c>
      <c r="N223" s="157" t="s">
        <v>39</v>
      </c>
      <c r="O223" s="158">
        <v>45.399999999999999</v>
      </c>
      <c r="P223" s="158">
        <f>O223*H223</f>
        <v>181.59999999999999</v>
      </c>
      <c r="Q223" s="158">
        <v>0</v>
      </c>
      <c r="R223" s="158">
        <f>Q223*H223</f>
        <v>0</v>
      </c>
      <c r="S223" s="158">
        <v>0</v>
      </c>
      <c r="T223" s="159">
        <f>S223*H223</f>
        <v>0</v>
      </c>
      <c r="AR223" s="14" t="s">
        <v>280</v>
      </c>
      <c r="AT223" s="14" t="s">
        <v>172</v>
      </c>
      <c r="AU223" s="14" t="s">
        <v>77</v>
      </c>
      <c r="AY223" s="14" t="s">
        <v>168</v>
      </c>
      <c r="BE223" s="160">
        <f>IF(N223="základní",J223,0)</f>
        <v>0</v>
      </c>
      <c r="BF223" s="160">
        <f>IF(N223="snížená",J223,0)</f>
        <v>0</v>
      </c>
      <c r="BG223" s="160">
        <f>IF(N223="zákl. přenesená",J223,0)</f>
        <v>0</v>
      </c>
      <c r="BH223" s="160">
        <f>IF(N223="sníž. přenesená",J223,0)</f>
        <v>0</v>
      </c>
      <c r="BI223" s="160">
        <f>IF(N223="nulová",J223,0)</f>
        <v>0</v>
      </c>
      <c r="BJ223" s="14" t="s">
        <v>75</v>
      </c>
      <c r="BK223" s="160">
        <f>ROUND(I223*H223,2)</f>
        <v>0</v>
      </c>
      <c r="BL223" s="14" t="s">
        <v>280</v>
      </c>
      <c r="BM223" s="14" t="s">
        <v>1738</v>
      </c>
    </row>
    <row r="224" s="1" customFormat="1" ht="16.5" customHeight="1">
      <c r="B224" s="150"/>
      <c r="C224" s="151" t="s">
        <v>415</v>
      </c>
      <c r="D224" s="151" t="s">
        <v>172</v>
      </c>
      <c r="E224" s="152" t="s">
        <v>731</v>
      </c>
      <c r="F224" s="153" t="s">
        <v>732</v>
      </c>
      <c r="G224" s="154" t="s">
        <v>175</v>
      </c>
      <c r="H224" s="155">
        <v>3</v>
      </c>
      <c r="I224" s="156">
        <v>0</v>
      </c>
      <c r="J224" s="156">
        <f>ROUND(I224*H224,2)</f>
        <v>0</v>
      </c>
      <c r="K224" s="153" t="s">
        <v>176</v>
      </c>
      <c r="L224" s="26"/>
      <c r="M224" s="54" t="s">
        <v>1</v>
      </c>
      <c r="N224" s="157" t="s">
        <v>39</v>
      </c>
      <c r="O224" s="158">
        <v>6.7699999999999996</v>
      </c>
      <c r="P224" s="158">
        <f>O224*H224</f>
        <v>20.309999999999999</v>
      </c>
      <c r="Q224" s="158">
        <v>0</v>
      </c>
      <c r="R224" s="158">
        <f>Q224*H224</f>
        <v>0</v>
      </c>
      <c r="S224" s="158">
        <v>0</v>
      </c>
      <c r="T224" s="159">
        <f>S224*H224</f>
        <v>0</v>
      </c>
      <c r="AR224" s="14" t="s">
        <v>280</v>
      </c>
      <c r="AT224" s="14" t="s">
        <v>172</v>
      </c>
      <c r="AU224" s="14" t="s">
        <v>77</v>
      </c>
      <c r="AY224" s="14" t="s">
        <v>168</v>
      </c>
      <c r="BE224" s="160">
        <f>IF(N224="základní",J224,0)</f>
        <v>0</v>
      </c>
      <c r="BF224" s="160">
        <f>IF(N224="snížená",J224,0)</f>
        <v>0</v>
      </c>
      <c r="BG224" s="160">
        <f>IF(N224="zákl. přenesená",J224,0)</f>
        <v>0</v>
      </c>
      <c r="BH224" s="160">
        <f>IF(N224="sníž. přenesená",J224,0)</f>
        <v>0</v>
      </c>
      <c r="BI224" s="160">
        <f>IF(N224="nulová",J224,0)</f>
        <v>0</v>
      </c>
      <c r="BJ224" s="14" t="s">
        <v>75</v>
      </c>
      <c r="BK224" s="160">
        <f>ROUND(I224*H224,2)</f>
        <v>0</v>
      </c>
      <c r="BL224" s="14" t="s">
        <v>280</v>
      </c>
      <c r="BM224" s="14" t="s">
        <v>1739</v>
      </c>
    </row>
    <row r="225" s="1" customFormat="1" ht="16.5" customHeight="1">
      <c r="B225" s="150"/>
      <c r="C225" s="151" t="s">
        <v>485</v>
      </c>
      <c r="D225" s="151" t="s">
        <v>172</v>
      </c>
      <c r="E225" s="152" t="s">
        <v>735</v>
      </c>
      <c r="F225" s="153" t="s">
        <v>736</v>
      </c>
      <c r="G225" s="154" t="s">
        <v>175</v>
      </c>
      <c r="H225" s="155">
        <v>2</v>
      </c>
      <c r="I225" s="156">
        <v>0</v>
      </c>
      <c r="J225" s="156">
        <f>ROUND(I225*H225,2)</f>
        <v>0</v>
      </c>
      <c r="K225" s="153" t="s">
        <v>176</v>
      </c>
      <c r="L225" s="26"/>
      <c r="M225" s="54" t="s">
        <v>1</v>
      </c>
      <c r="N225" s="157" t="s">
        <v>39</v>
      </c>
      <c r="O225" s="158">
        <v>3.3999999999999999</v>
      </c>
      <c r="P225" s="158">
        <f>O225*H225</f>
        <v>6.7999999999999998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AR225" s="14" t="s">
        <v>280</v>
      </c>
      <c r="AT225" s="14" t="s">
        <v>172</v>
      </c>
      <c r="AU225" s="14" t="s">
        <v>77</v>
      </c>
      <c r="AY225" s="14" t="s">
        <v>168</v>
      </c>
      <c r="BE225" s="160">
        <f>IF(N225="základní",J225,0)</f>
        <v>0</v>
      </c>
      <c r="BF225" s="160">
        <f>IF(N225="snížená",J225,0)</f>
        <v>0</v>
      </c>
      <c r="BG225" s="160">
        <f>IF(N225="zákl. přenesená",J225,0)</f>
        <v>0</v>
      </c>
      <c r="BH225" s="160">
        <f>IF(N225="sníž. přenesená",J225,0)</f>
        <v>0</v>
      </c>
      <c r="BI225" s="160">
        <f>IF(N225="nulová",J225,0)</f>
        <v>0</v>
      </c>
      <c r="BJ225" s="14" t="s">
        <v>75</v>
      </c>
      <c r="BK225" s="160">
        <f>ROUND(I225*H225,2)</f>
        <v>0</v>
      </c>
      <c r="BL225" s="14" t="s">
        <v>280</v>
      </c>
      <c r="BM225" s="14" t="s">
        <v>1740</v>
      </c>
    </row>
    <row r="226" s="1" customFormat="1" ht="16.5" customHeight="1">
      <c r="B226" s="150"/>
      <c r="C226" s="151" t="s">
        <v>718</v>
      </c>
      <c r="D226" s="151" t="s">
        <v>172</v>
      </c>
      <c r="E226" s="152" t="s">
        <v>739</v>
      </c>
      <c r="F226" s="153" t="s">
        <v>740</v>
      </c>
      <c r="G226" s="154" t="s">
        <v>175</v>
      </c>
      <c r="H226" s="155">
        <v>1</v>
      </c>
      <c r="I226" s="156">
        <v>0</v>
      </c>
      <c r="J226" s="156">
        <f>ROUND(I226*H226,2)</f>
        <v>0</v>
      </c>
      <c r="K226" s="153" t="s">
        <v>176</v>
      </c>
      <c r="L226" s="26"/>
      <c r="M226" s="54" t="s">
        <v>1</v>
      </c>
      <c r="N226" s="157" t="s">
        <v>39</v>
      </c>
      <c r="O226" s="158">
        <v>39.5</v>
      </c>
      <c r="P226" s="158">
        <f>O226*H226</f>
        <v>39.5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AR226" s="14" t="s">
        <v>280</v>
      </c>
      <c r="AT226" s="14" t="s">
        <v>172</v>
      </c>
      <c r="AU226" s="14" t="s">
        <v>77</v>
      </c>
      <c r="AY226" s="14" t="s">
        <v>168</v>
      </c>
      <c r="BE226" s="160">
        <f>IF(N226="základní",J226,0)</f>
        <v>0</v>
      </c>
      <c r="BF226" s="160">
        <f>IF(N226="snížená",J226,0)</f>
        <v>0</v>
      </c>
      <c r="BG226" s="160">
        <f>IF(N226="zákl. přenesená",J226,0)</f>
        <v>0</v>
      </c>
      <c r="BH226" s="160">
        <f>IF(N226="sníž. přenesená",J226,0)</f>
        <v>0</v>
      </c>
      <c r="BI226" s="160">
        <f>IF(N226="nulová",J226,0)</f>
        <v>0</v>
      </c>
      <c r="BJ226" s="14" t="s">
        <v>75</v>
      </c>
      <c r="BK226" s="160">
        <f>ROUND(I226*H226,2)</f>
        <v>0</v>
      </c>
      <c r="BL226" s="14" t="s">
        <v>280</v>
      </c>
      <c r="BM226" s="14" t="s">
        <v>1741</v>
      </c>
    </row>
    <row r="227" s="1" customFormat="1" ht="16.5" customHeight="1">
      <c r="B227" s="150"/>
      <c r="C227" s="151" t="s">
        <v>562</v>
      </c>
      <c r="D227" s="151" t="s">
        <v>172</v>
      </c>
      <c r="E227" s="152" t="s">
        <v>743</v>
      </c>
      <c r="F227" s="153" t="s">
        <v>744</v>
      </c>
      <c r="G227" s="154" t="s">
        <v>175</v>
      </c>
      <c r="H227" s="155">
        <v>5</v>
      </c>
      <c r="I227" s="156">
        <v>0</v>
      </c>
      <c r="J227" s="156">
        <f>ROUND(I227*H227,2)</f>
        <v>0</v>
      </c>
      <c r="K227" s="153" t="s">
        <v>176</v>
      </c>
      <c r="L227" s="26"/>
      <c r="M227" s="54" t="s">
        <v>1</v>
      </c>
      <c r="N227" s="157" t="s">
        <v>39</v>
      </c>
      <c r="O227" s="158">
        <v>14.199999999999999</v>
      </c>
      <c r="P227" s="158">
        <f>O227*H227</f>
        <v>71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14" t="s">
        <v>280</v>
      </c>
      <c r="AT227" s="14" t="s">
        <v>172</v>
      </c>
      <c r="AU227" s="14" t="s">
        <v>77</v>
      </c>
      <c r="AY227" s="14" t="s">
        <v>168</v>
      </c>
      <c r="BE227" s="160">
        <f>IF(N227="základní",J227,0)</f>
        <v>0</v>
      </c>
      <c r="BF227" s="160">
        <f>IF(N227="snížená",J227,0)</f>
        <v>0</v>
      </c>
      <c r="BG227" s="160">
        <f>IF(N227="zákl. přenesená",J227,0)</f>
        <v>0</v>
      </c>
      <c r="BH227" s="160">
        <f>IF(N227="sníž. přenesená",J227,0)</f>
        <v>0</v>
      </c>
      <c r="BI227" s="160">
        <f>IF(N227="nulová",J227,0)</f>
        <v>0</v>
      </c>
      <c r="BJ227" s="14" t="s">
        <v>75</v>
      </c>
      <c r="BK227" s="160">
        <f>ROUND(I227*H227,2)</f>
        <v>0</v>
      </c>
      <c r="BL227" s="14" t="s">
        <v>280</v>
      </c>
      <c r="BM227" s="14" t="s">
        <v>1742</v>
      </c>
    </row>
    <row r="228" s="1" customFormat="1" ht="16.5" customHeight="1">
      <c r="B228" s="150"/>
      <c r="C228" s="151" t="s">
        <v>542</v>
      </c>
      <c r="D228" s="151" t="s">
        <v>172</v>
      </c>
      <c r="E228" s="152" t="s">
        <v>747</v>
      </c>
      <c r="F228" s="153" t="s">
        <v>748</v>
      </c>
      <c r="G228" s="154" t="s">
        <v>175</v>
      </c>
      <c r="H228" s="155">
        <v>1</v>
      </c>
      <c r="I228" s="156">
        <v>0</v>
      </c>
      <c r="J228" s="156">
        <f>ROUND(I228*H228,2)</f>
        <v>0</v>
      </c>
      <c r="K228" s="153" t="s">
        <v>176</v>
      </c>
      <c r="L228" s="26"/>
      <c r="M228" s="54" t="s">
        <v>1</v>
      </c>
      <c r="N228" s="157" t="s">
        <v>39</v>
      </c>
      <c r="O228" s="158">
        <v>85.599999999999994</v>
      </c>
      <c r="P228" s="158">
        <f>O228*H228</f>
        <v>85.599999999999994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AR228" s="14" t="s">
        <v>280</v>
      </c>
      <c r="AT228" s="14" t="s">
        <v>172</v>
      </c>
      <c r="AU228" s="14" t="s">
        <v>77</v>
      </c>
      <c r="AY228" s="14" t="s">
        <v>168</v>
      </c>
      <c r="BE228" s="160">
        <f>IF(N228="základní",J228,0)</f>
        <v>0</v>
      </c>
      <c r="BF228" s="160">
        <f>IF(N228="snížená",J228,0)</f>
        <v>0</v>
      </c>
      <c r="BG228" s="160">
        <f>IF(N228="zákl. přenesená",J228,0)</f>
        <v>0</v>
      </c>
      <c r="BH228" s="160">
        <f>IF(N228="sníž. přenesená",J228,0)</f>
        <v>0</v>
      </c>
      <c r="BI228" s="160">
        <f>IF(N228="nulová",J228,0)</f>
        <v>0</v>
      </c>
      <c r="BJ228" s="14" t="s">
        <v>75</v>
      </c>
      <c r="BK228" s="160">
        <f>ROUND(I228*H228,2)</f>
        <v>0</v>
      </c>
      <c r="BL228" s="14" t="s">
        <v>280</v>
      </c>
      <c r="BM228" s="14" t="s">
        <v>1743</v>
      </c>
    </row>
    <row r="229" s="1" customFormat="1" ht="16.5" customHeight="1">
      <c r="B229" s="150"/>
      <c r="C229" s="151" t="s">
        <v>570</v>
      </c>
      <c r="D229" s="151" t="s">
        <v>172</v>
      </c>
      <c r="E229" s="152" t="s">
        <v>751</v>
      </c>
      <c r="F229" s="153" t="s">
        <v>752</v>
      </c>
      <c r="G229" s="154" t="s">
        <v>175</v>
      </c>
      <c r="H229" s="155">
        <v>1</v>
      </c>
      <c r="I229" s="156">
        <v>0</v>
      </c>
      <c r="J229" s="156">
        <f>ROUND(I229*H229,2)</f>
        <v>0</v>
      </c>
      <c r="K229" s="153" t="s">
        <v>176</v>
      </c>
      <c r="L229" s="26"/>
      <c r="M229" s="54" t="s">
        <v>1</v>
      </c>
      <c r="N229" s="157" t="s">
        <v>39</v>
      </c>
      <c r="O229" s="158">
        <v>84</v>
      </c>
      <c r="P229" s="158">
        <f>O229*H229</f>
        <v>84</v>
      </c>
      <c r="Q229" s="158">
        <v>0</v>
      </c>
      <c r="R229" s="158">
        <f>Q229*H229</f>
        <v>0</v>
      </c>
      <c r="S229" s="158">
        <v>0</v>
      </c>
      <c r="T229" s="159">
        <f>S229*H229</f>
        <v>0</v>
      </c>
      <c r="AR229" s="14" t="s">
        <v>280</v>
      </c>
      <c r="AT229" s="14" t="s">
        <v>172</v>
      </c>
      <c r="AU229" s="14" t="s">
        <v>77</v>
      </c>
      <c r="AY229" s="14" t="s">
        <v>168</v>
      </c>
      <c r="BE229" s="160">
        <f>IF(N229="základní",J229,0)</f>
        <v>0</v>
      </c>
      <c r="BF229" s="160">
        <f>IF(N229="snížená",J229,0)</f>
        <v>0</v>
      </c>
      <c r="BG229" s="160">
        <f>IF(N229="zákl. přenesená",J229,0)</f>
        <v>0</v>
      </c>
      <c r="BH229" s="160">
        <f>IF(N229="sníž. přenesená",J229,0)</f>
        <v>0</v>
      </c>
      <c r="BI229" s="160">
        <f>IF(N229="nulová",J229,0)</f>
        <v>0</v>
      </c>
      <c r="BJ229" s="14" t="s">
        <v>75</v>
      </c>
      <c r="BK229" s="160">
        <f>ROUND(I229*H229,2)</f>
        <v>0</v>
      </c>
      <c r="BL229" s="14" t="s">
        <v>280</v>
      </c>
      <c r="BM229" s="14" t="s">
        <v>1744</v>
      </c>
    </row>
    <row r="230" s="1" customFormat="1" ht="16.5" customHeight="1">
      <c r="B230" s="150"/>
      <c r="C230" s="151" t="s">
        <v>614</v>
      </c>
      <c r="D230" s="151" t="s">
        <v>172</v>
      </c>
      <c r="E230" s="152" t="s">
        <v>755</v>
      </c>
      <c r="F230" s="153" t="s">
        <v>756</v>
      </c>
      <c r="G230" s="154" t="s">
        <v>175</v>
      </c>
      <c r="H230" s="155">
        <v>1</v>
      </c>
      <c r="I230" s="156">
        <v>0</v>
      </c>
      <c r="J230" s="156">
        <f>ROUND(I230*H230,2)</f>
        <v>0</v>
      </c>
      <c r="K230" s="153" t="s">
        <v>1</v>
      </c>
      <c r="L230" s="26"/>
      <c r="M230" s="54" t="s">
        <v>1</v>
      </c>
      <c r="N230" s="157" t="s">
        <v>39</v>
      </c>
      <c r="O230" s="158">
        <v>84</v>
      </c>
      <c r="P230" s="158">
        <f>O230*H230</f>
        <v>84</v>
      </c>
      <c r="Q230" s="158">
        <v>0</v>
      </c>
      <c r="R230" s="158">
        <f>Q230*H230</f>
        <v>0</v>
      </c>
      <c r="S230" s="158">
        <v>0</v>
      </c>
      <c r="T230" s="159">
        <f>S230*H230</f>
        <v>0</v>
      </c>
      <c r="AR230" s="14" t="s">
        <v>280</v>
      </c>
      <c r="AT230" s="14" t="s">
        <v>172</v>
      </c>
      <c r="AU230" s="14" t="s">
        <v>77</v>
      </c>
      <c r="AY230" s="14" t="s">
        <v>168</v>
      </c>
      <c r="BE230" s="160">
        <f>IF(N230="základní",J230,0)</f>
        <v>0</v>
      </c>
      <c r="BF230" s="160">
        <f>IF(N230="snížená",J230,0)</f>
        <v>0</v>
      </c>
      <c r="BG230" s="160">
        <f>IF(N230="zákl. přenesená",J230,0)</f>
        <v>0</v>
      </c>
      <c r="BH230" s="160">
        <f>IF(N230="sníž. přenesená",J230,0)</f>
        <v>0</v>
      </c>
      <c r="BI230" s="160">
        <f>IF(N230="nulová",J230,0)</f>
        <v>0</v>
      </c>
      <c r="BJ230" s="14" t="s">
        <v>75</v>
      </c>
      <c r="BK230" s="160">
        <f>ROUND(I230*H230,2)</f>
        <v>0</v>
      </c>
      <c r="BL230" s="14" t="s">
        <v>280</v>
      </c>
      <c r="BM230" s="14" t="s">
        <v>1745</v>
      </c>
    </row>
    <row r="231" s="1" customFormat="1" ht="16.5" customHeight="1">
      <c r="B231" s="150"/>
      <c r="C231" s="151" t="s">
        <v>623</v>
      </c>
      <c r="D231" s="151" t="s">
        <v>172</v>
      </c>
      <c r="E231" s="152" t="s">
        <v>759</v>
      </c>
      <c r="F231" s="153" t="s">
        <v>760</v>
      </c>
      <c r="G231" s="154" t="s">
        <v>175</v>
      </c>
      <c r="H231" s="155">
        <v>1</v>
      </c>
      <c r="I231" s="156">
        <v>0</v>
      </c>
      <c r="J231" s="156">
        <f>ROUND(I231*H231,2)</f>
        <v>0</v>
      </c>
      <c r="K231" s="153" t="s">
        <v>176</v>
      </c>
      <c r="L231" s="26"/>
      <c r="M231" s="54" t="s">
        <v>1</v>
      </c>
      <c r="N231" s="157" t="s">
        <v>39</v>
      </c>
      <c r="O231" s="158">
        <v>1.3</v>
      </c>
      <c r="P231" s="158">
        <f>O231*H231</f>
        <v>1.3</v>
      </c>
      <c r="Q231" s="158">
        <v>0</v>
      </c>
      <c r="R231" s="158">
        <f>Q231*H231</f>
        <v>0</v>
      </c>
      <c r="S231" s="158">
        <v>0</v>
      </c>
      <c r="T231" s="159">
        <f>S231*H231</f>
        <v>0</v>
      </c>
      <c r="AR231" s="14" t="s">
        <v>280</v>
      </c>
      <c r="AT231" s="14" t="s">
        <v>172</v>
      </c>
      <c r="AU231" s="14" t="s">
        <v>77</v>
      </c>
      <c r="AY231" s="14" t="s">
        <v>168</v>
      </c>
      <c r="BE231" s="160">
        <f>IF(N231="základní",J231,0)</f>
        <v>0</v>
      </c>
      <c r="BF231" s="160">
        <f>IF(N231="snížená",J231,0)</f>
        <v>0</v>
      </c>
      <c r="BG231" s="160">
        <f>IF(N231="zákl. přenesená",J231,0)</f>
        <v>0</v>
      </c>
      <c r="BH231" s="160">
        <f>IF(N231="sníž. přenesená",J231,0)</f>
        <v>0</v>
      </c>
      <c r="BI231" s="160">
        <f>IF(N231="nulová",J231,0)</f>
        <v>0</v>
      </c>
      <c r="BJ231" s="14" t="s">
        <v>75</v>
      </c>
      <c r="BK231" s="160">
        <f>ROUND(I231*H231,2)</f>
        <v>0</v>
      </c>
      <c r="BL231" s="14" t="s">
        <v>280</v>
      </c>
      <c r="BM231" s="14" t="s">
        <v>1746</v>
      </c>
    </row>
    <row r="232" s="1" customFormat="1" ht="16.5" customHeight="1">
      <c r="B232" s="150"/>
      <c r="C232" s="151" t="s">
        <v>635</v>
      </c>
      <c r="D232" s="151" t="s">
        <v>172</v>
      </c>
      <c r="E232" s="152" t="s">
        <v>763</v>
      </c>
      <c r="F232" s="153" t="s">
        <v>764</v>
      </c>
      <c r="G232" s="154" t="s">
        <v>175</v>
      </c>
      <c r="H232" s="155">
        <v>1</v>
      </c>
      <c r="I232" s="156">
        <v>0</v>
      </c>
      <c r="J232" s="156">
        <f>ROUND(I232*H232,2)</f>
        <v>0</v>
      </c>
      <c r="K232" s="153" t="s">
        <v>176</v>
      </c>
      <c r="L232" s="26"/>
      <c r="M232" s="54" t="s">
        <v>1</v>
      </c>
      <c r="N232" s="157" t="s">
        <v>39</v>
      </c>
      <c r="O232" s="158">
        <v>6.5</v>
      </c>
      <c r="P232" s="158">
        <f>O232*H232</f>
        <v>6.5</v>
      </c>
      <c r="Q232" s="158">
        <v>0</v>
      </c>
      <c r="R232" s="158">
        <f>Q232*H232</f>
        <v>0</v>
      </c>
      <c r="S232" s="158">
        <v>0</v>
      </c>
      <c r="T232" s="159">
        <f>S232*H232</f>
        <v>0</v>
      </c>
      <c r="AR232" s="14" t="s">
        <v>280</v>
      </c>
      <c r="AT232" s="14" t="s">
        <v>172</v>
      </c>
      <c r="AU232" s="14" t="s">
        <v>77</v>
      </c>
      <c r="AY232" s="14" t="s">
        <v>168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14" t="s">
        <v>75</v>
      </c>
      <c r="BK232" s="160">
        <f>ROUND(I232*H232,2)</f>
        <v>0</v>
      </c>
      <c r="BL232" s="14" t="s">
        <v>280</v>
      </c>
      <c r="BM232" s="14" t="s">
        <v>1747</v>
      </c>
    </row>
    <row r="233" s="1" customFormat="1" ht="16.5" customHeight="1">
      <c r="B233" s="150"/>
      <c r="C233" s="151" t="s">
        <v>655</v>
      </c>
      <c r="D233" s="151" t="s">
        <v>172</v>
      </c>
      <c r="E233" s="152" t="s">
        <v>767</v>
      </c>
      <c r="F233" s="153" t="s">
        <v>768</v>
      </c>
      <c r="G233" s="154" t="s">
        <v>175</v>
      </c>
      <c r="H233" s="155">
        <v>1</v>
      </c>
      <c r="I233" s="156">
        <v>0</v>
      </c>
      <c r="J233" s="156">
        <f>ROUND(I233*H233,2)</f>
        <v>0</v>
      </c>
      <c r="K233" s="153" t="s">
        <v>176</v>
      </c>
      <c r="L233" s="26"/>
      <c r="M233" s="54" t="s">
        <v>1</v>
      </c>
      <c r="N233" s="157" t="s">
        <v>39</v>
      </c>
      <c r="O233" s="158">
        <v>2.3500000000000001</v>
      </c>
      <c r="P233" s="158">
        <f>O233*H233</f>
        <v>2.3500000000000001</v>
      </c>
      <c r="Q233" s="158">
        <v>0</v>
      </c>
      <c r="R233" s="158">
        <f>Q233*H233</f>
        <v>0</v>
      </c>
      <c r="S233" s="158">
        <v>0</v>
      </c>
      <c r="T233" s="159">
        <f>S233*H233</f>
        <v>0</v>
      </c>
      <c r="AR233" s="14" t="s">
        <v>280</v>
      </c>
      <c r="AT233" s="14" t="s">
        <v>172</v>
      </c>
      <c r="AU233" s="14" t="s">
        <v>77</v>
      </c>
      <c r="AY233" s="14" t="s">
        <v>168</v>
      </c>
      <c r="BE233" s="160">
        <f>IF(N233="základní",J233,0)</f>
        <v>0</v>
      </c>
      <c r="BF233" s="160">
        <f>IF(N233="snížená",J233,0)</f>
        <v>0</v>
      </c>
      <c r="BG233" s="160">
        <f>IF(N233="zákl. přenesená",J233,0)</f>
        <v>0</v>
      </c>
      <c r="BH233" s="160">
        <f>IF(N233="sníž. přenesená",J233,0)</f>
        <v>0</v>
      </c>
      <c r="BI233" s="160">
        <f>IF(N233="nulová",J233,0)</f>
        <v>0</v>
      </c>
      <c r="BJ233" s="14" t="s">
        <v>75</v>
      </c>
      <c r="BK233" s="160">
        <f>ROUND(I233*H233,2)</f>
        <v>0</v>
      </c>
      <c r="BL233" s="14" t="s">
        <v>280</v>
      </c>
      <c r="BM233" s="14" t="s">
        <v>1748</v>
      </c>
    </row>
    <row r="234" s="1" customFormat="1" ht="16.5" customHeight="1">
      <c r="B234" s="150"/>
      <c r="C234" s="151" t="s">
        <v>582</v>
      </c>
      <c r="D234" s="151" t="s">
        <v>172</v>
      </c>
      <c r="E234" s="152" t="s">
        <v>771</v>
      </c>
      <c r="F234" s="153" t="s">
        <v>772</v>
      </c>
      <c r="G234" s="154" t="s">
        <v>175</v>
      </c>
      <c r="H234" s="155">
        <v>1</v>
      </c>
      <c r="I234" s="156">
        <v>0</v>
      </c>
      <c r="J234" s="156">
        <f>ROUND(I234*H234,2)</f>
        <v>0</v>
      </c>
      <c r="K234" s="153" t="s">
        <v>176</v>
      </c>
      <c r="L234" s="26"/>
      <c r="M234" s="54" t="s">
        <v>1</v>
      </c>
      <c r="N234" s="157" t="s">
        <v>39</v>
      </c>
      <c r="O234" s="158">
        <v>20.600000000000001</v>
      </c>
      <c r="P234" s="158">
        <f>O234*H234</f>
        <v>20.600000000000001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AR234" s="14" t="s">
        <v>280</v>
      </c>
      <c r="AT234" s="14" t="s">
        <v>172</v>
      </c>
      <c r="AU234" s="14" t="s">
        <v>77</v>
      </c>
      <c r="AY234" s="14" t="s">
        <v>168</v>
      </c>
      <c r="BE234" s="160">
        <f>IF(N234="základní",J234,0)</f>
        <v>0</v>
      </c>
      <c r="BF234" s="160">
        <f>IF(N234="snížená",J234,0)</f>
        <v>0</v>
      </c>
      <c r="BG234" s="160">
        <f>IF(N234="zákl. přenesená",J234,0)</f>
        <v>0</v>
      </c>
      <c r="BH234" s="160">
        <f>IF(N234="sníž. přenesená",J234,0)</f>
        <v>0</v>
      </c>
      <c r="BI234" s="160">
        <f>IF(N234="nulová",J234,0)</f>
        <v>0</v>
      </c>
      <c r="BJ234" s="14" t="s">
        <v>75</v>
      </c>
      <c r="BK234" s="160">
        <f>ROUND(I234*H234,2)</f>
        <v>0</v>
      </c>
      <c r="BL234" s="14" t="s">
        <v>280</v>
      </c>
      <c r="BM234" s="14" t="s">
        <v>1749</v>
      </c>
    </row>
    <row r="235" s="1" customFormat="1" ht="16.5" customHeight="1">
      <c r="B235" s="150"/>
      <c r="C235" s="151" t="s">
        <v>436</v>
      </c>
      <c r="D235" s="151" t="s">
        <v>172</v>
      </c>
      <c r="E235" s="152" t="s">
        <v>775</v>
      </c>
      <c r="F235" s="153" t="s">
        <v>776</v>
      </c>
      <c r="G235" s="154" t="s">
        <v>175</v>
      </c>
      <c r="H235" s="155">
        <v>1</v>
      </c>
      <c r="I235" s="156">
        <v>0</v>
      </c>
      <c r="J235" s="156">
        <f>ROUND(I235*H235,2)</f>
        <v>0</v>
      </c>
      <c r="K235" s="153" t="s">
        <v>176</v>
      </c>
      <c r="L235" s="26"/>
      <c r="M235" s="54" t="s">
        <v>1</v>
      </c>
      <c r="N235" s="157" t="s">
        <v>39</v>
      </c>
      <c r="O235" s="158">
        <v>15.6</v>
      </c>
      <c r="P235" s="158">
        <f>O235*H235</f>
        <v>15.6</v>
      </c>
      <c r="Q235" s="158">
        <v>0</v>
      </c>
      <c r="R235" s="158">
        <f>Q235*H235</f>
        <v>0</v>
      </c>
      <c r="S235" s="158">
        <v>0</v>
      </c>
      <c r="T235" s="159">
        <f>S235*H235</f>
        <v>0</v>
      </c>
      <c r="AR235" s="14" t="s">
        <v>280</v>
      </c>
      <c r="AT235" s="14" t="s">
        <v>172</v>
      </c>
      <c r="AU235" s="14" t="s">
        <v>77</v>
      </c>
      <c r="AY235" s="14" t="s">
        <v>168</v>
      </c>
      <c r="BE235" s="160">
        <f>IF(N235="základní",J235,0)</f>
        <v>0</v>
      </c>
      <c r="BF235" s="160">
        <f>IF(N235="snížená",J235,0)</f>
        <v>0</v>
      </c>
      <c r="BG235" s="160">
        <f>IF(N235="zákl. přenesená",J235,0)</f>
        <v>0</v>
      </c>
      <c r="BH235" s="160">
        <f>IF(N235="sníž. přenesená",J235,0)</f>
        <v>0</v>
      </c>
      <c r="BI235" s="160">
        <f>IF(N235="nulová",J235,0)</f>
        <v>0</v>
      </c>
      <c r="BJ235" s="14" t="s">
        <v>75</v>
      </c>
      <c r="BK235" s="160">
        <f>ROUND(I235*H235,2)</f>
        <v>0</v>
      </c>
      <c r="BL235" s="14" t="s">
        <v>280</v>
      </c>
      <c r="BM235" s="14" t="s">
        <v>1750</v>
      </c>
    </row>
    <row r="236" s="11" customFormat="1" ht="25.92" customHeight="1">
      <c r="B236" s="138"/>
      <c r="D236" s="139" t="s">
        <v>67</v>
      </c>
      <c r="E236" s="140" t="s">
        <v>778</v>
      </c>
      <c r="F236" s="140" t="s">
        <v>779</v>
      </c>
      <c r="J236" s="141">
        <f>BK236</f>
        <v>0</v>
      </c>
      <c r="L236" s="138"/>
      <c r="M236" s="142"/>
      <c r="N236" s="143"/>
      <c r="O236" s="143"/>
      <c r="P236" s="144">
        <f>P237+P243+P245</f>
        <v>0</v>
      </c>
      <c r="Q236" s="143"/>
      <c r="R236" s="144">
        <f>R237+R243+R245</f>
        <v>0</v>
      </c>
      <c r="S236" s="143"/>
      <c r="T236" s="145">
        <f>T237+T243+T245</f>
        <v>0</v>
      </c>
      <c r="AR236" s="139" t="s">
        <v>367</v>
      </c>
      <c r="AT236" s="146" t="s">
        <v>67</v>
      </c>
      <c r="AU236" s="146" t="s">
        <v>68</v>
      </c>
      <c r="AY236" s="139" t="s">
        <v>168</v>
      </c>
      <c r="BK236" s="147">
        <f>BK237+BK243+BK245</f>
        <v>0</v>
      </c>
    </row>
    <row r="237" s="11" customFormat="1" ht="22.8" customHeight="1">
      <c r="B237" s="138"/>
      <c r="D237" s="139" t="s">
        <v>67</v>
      </c>
      <c r="E237" s="148" t="s">
        <v>780</v>
      </c>
      <c r="F237" s="148" t="s">
        <v>781</v>
      </c>
      <c r="J237" s="149">
        <f>BK237</f>
        <v>0</v>
      </c>
      <c r="L237" s="138"/>
      <c r="M237" s="142"/>
      <c r="N237" s="143"/>
      <c r="O237" s="143"/>
      <c r="P237" s="144">
        <f>SUM(P238:P242)</f>
        <v>0</v>
      </c>
      <c r="Q237" s="143"/>
      <c r="R237" s="144">
        <f>SUM(R238:R242)</f>
        <v>0</v>
      </c>
      <c r="S237" s="143"/>
      <c r="T237" s="145">
        <f>SUM(T238:T242)</f>
        <v>0</v>
      </c>
      <c r="AR237" s="139" t="s">
        <v>367</v>
      </c>
      <c r="AT237" s="146" t="s">
        <v>67</v>
      </c>
      <c r="AU237" s="146" t="s">
        <v>75</v>
      </c>
      <c r="AY237" s="139" t="s">
        <v>168</v>
      </c>
      <c r="BK237" s="147">
        <f>SUM(BK238:BK242)</f>
        <v>0</v>
      </c>
    </row>
    <row r="238" s="1" customFormat="1" ht="16.5" customHeight="1">
      <c r="B238" s="150"/>
      <c r="C238" s="151" t="s">
        <v>440</v>
      </c>
      <c r="D238" s="151" t="s">
        <v>172</v>
      </c>
      <c r="E238" s="152" t="s">
        <v>783</v>
      </c>
      <c r="F238" s="153" t="s">
        <v>784</v>
      </c>
      <c r="G238" s="154" t="s">
        <v>183</v>
      </c>
      <c r="H238" s="155">
        <v>1</v>
      </c>
      <c r="I238" s="156">
        <v>0</v>
      </c>
      <c r="J238" s="156">
        <f>ROUND(I238*H238,2)</f>
        <v>0</v>
      </c>
      <c r="K238" s="153" t="s">
        <v>176</v>
      </c>
      <c r="L238" s="26"/>
      <c r="M238" s="54" t="s">
        <v>1</v>
      </c>
      <c r="N238" s="157" t="s">
        <v>39</v>
      </c>
      <c r="O238" s="158">
        <v>0</v>
      </c>
      <c r="P238" s="158">
        <f>O238*H238</f>
        <v>0</v>
      </c>
      <c r="Q238" s="158">
        <v>0</v>
      </c>
      <c r="R238" s="158">
        <f>Q238*H238</f>
        <v>0</v>
      </c>
      <c r="S238" s="158">
        <v>0</v>
      </c>
      <c r="T238" s="159">
        <f>S238*H238</f>
        <v>0</v>
      </c>
      <c r="AR238" s="14" t="s">
        <v>785</v>
      </c>
      <c r="AT238" s="14" t="s">
        <v>172</v>
      </c>
      <c r="AU238" s="14" t="s">
        <v>77</v>
      </c>
      <c r="AY238" s="14" t="s">
        <v>168</v>
      </c>
      <c r="BE238" s="160">
        <f>IF(N238="základní",J238,0)</f>
        <v>0</v>
      </c>
      <c r="BF238" s="160">
        <f>IF(N238="snížená",J238,0)</f>
        <v>0</v>
      </c>
      <c r="BG238" s="160">
        <f>IF(N238="zákl. přenesená",J238,0)</f>
        <v>0</v>
      </c>
      <c r="BH238" s="160">
        <f>IF(N238="sníž. přenesená",J238,0)</f>
        <v>0</v>
      </c>
      <c r="BI238" s="160">
        <f>IF(N238="nulová",J238,0)</f>
        <v>0</v>
      </c>
      <c r="BJ238" s="14" t="s">
        <v>75</v>
      </c>
      <c r="BK238" s="160">
        <f>ROUND(I238*H238,2)</f>
        <v>0</v>
      </c>
      <c r="BL238" s="14" t="s">
        <v>785</v>
      </c>
      <c r="BM238" s="14" t="s">
        <v>1751</v>
      </c>
    </row>
    <row r="239" s="1" customFormat="1" ht="16.5" customHeight="1">
      <c r="B239" s="150"/>
      <c r="C239" s="151" t="s">
        <v>481</v>
      </c>
      <c r="D239" s="151" t="s">
        <v>172</v>
      </c>
      <c r="E239" s="152" t="s">
        <v>788</v>
      </c>
      <c r="F239" s="153" t="s">
        <v>789</v>
      </c>
      <c r="G239" s="154" t="s">
        <v>183</v>
      </c>
      <c r="H239" s="155">
        <v>1</v>
      </c>
      <c r="I239" s="156">
        <v>0</v>
      </c>
      <c r="J239" s="156">
        <f>ROUND(I239*H239,2)</f>
        <v>0</v>
      </c>
      <c r="K239" s="153" t="s">
        <v>1</v>
      </c>
      <c r="L239" s="26"/>
      <c r="M239" s="54" t="s">
        <v>1</v>
      </c>
      <c r="N239" s="157" t="s">
        <v>39</v>
      </c>
      <c r="O239" s="158">
        <v>0</v>
      </c>
      <c r="P239" s="158">
        <f>O239*H239</f>
        <v>0</v>
      </c>
      <c r="Q239" s="158">
        <v>0</v>
      </c>
      <c r="R239" s="158">
        <f>Q239*H239</f>
        <v>0</v>
      </c>
      <c r="S239" s="158">
        <v>0</v>
      </c>
      <c r="T239" s="159">
        <f>S239*H239</f>
        <v>0</v>
      </c>
      <c r="AR239" s="14" t="s">
        <v>785</v>
      </c>
      <c r="AT239" s="14" t="s">
        <v>172</v>
      </c>
      <c r="AU239" s="14" t="s">
        <v>77</v>
      </c>
      <c r="AY239" s="14" t="s">
        <v>168</v>
      </c>
      <c r="BE239" s="160">
        <f>IF(N239="základní",J239,0)</f>
        <v>0</v>
      </c>
      <c r="BF239" s="160">
        <f>IF(N239="snížená",J239,0)</f>
        <v>0</v>
      </c>
      <c r="BG239" s="160">
        <f>IF(N239="zákl. přenesená",J239,0)</f>
        <v>0</v>
      </c>
      <c r="BH239" s="160">
        <f>IF(N239="sníž. přenesená",J239,0)</f>
        <v>0</v>
      </c>
      <c r="BI239" s="160">
        <f>IF(N239="nulová",J239,0)</f>
        <v>0</v>
      </c>
      <c r="BJ239" s="14" t="s">
        <v>75</v>
      </c>
      <c r="BK239" s="160">
        <f>ROUND(I239*H239,2)</f>
        <v>0</v>
      </c>
      <c r="BL239" s="14" t="s">
        <v>785</v>
      </c>
      <c r="BM239" s="14" t="s">
        <v>1752</v>
      </c>
    </row>
    <row r="240" s="1" customFormat="1" ht="16.5" customHeight="1">
      <c r="B240" s="150"/>
      <c r="C240" s="151" t="s">
        <v>452</v>
      </c>
      <c r="D240" s="151" t="s">
        <v>172</v>
      </c>
      <c r="E240" s="152" t="s">
        <v>792</v>
      </c>
      <c r="F240" s="153" t="s">
        <v>793</v>
      </c>
      <c r="G240" s="154" t="s">
        <v>183</v>
      </c>
      <c r="H240" s="155">
        <v>1</v>
      </c>
      <c r="I240" s="156">
        <v>0</v>
      </c>
      <c r="J240" s="156">
        <f>ROUND(I240*H240,2)</f>
        <v>0</v>
      </c>
      <c r="K240" s="153" t="s">
        <v>176</v>
      </c>
      <c r="L240" s="26"/>
      <c r="M240" s="54" t="s">
        <v>1</v>
      </c>
      <c r="N240" s="157" t="s">
        <v>39</v>
      </c>
      <c r="O240" s="158">
        <v>0</v>
      </c>
      <c r="P240" s="158">
        <f>O240*H240</f>
        <v>0</v>
      </c>
      <c r="Q240" s="158">
        <v>0</v>
      </c>
      <c r="R240" s="158">
        <f>Q240*H240</f>
        <v>0</v>
      </c>
      <c r="S240" s="158">
        <v>0</v>
      </c>
      <c r="T240" s="159">
        <f>S240*H240</f>
        <v>0</v>
      </c>
      <c r="AR240" s="14" t="s">
        <v>785</v>
      </c>
      <c r="AT240" s="14" t="s">
        <v>172</v>
      </c>
      <c r="AU240" s="14" t="s">
        <v>77</v>
      </c>
      <c r="AY240" s="14" t="s">
        <v>168</v>
      </c>
      <c r="BE240" s="160">
        <f>IF(N240="základní",J240,0)</f>
        <v>0</v>
      </c>
      <c r="BF240" s="160">
        <f>IF(N240="snížená",J240,0)</f>
        <v>0</v>
      </c>
      <c r="BG240" s="160">
        <f>IF(N240="zákl. přenesená",J240,0)</f>
        <v>0</v>
      </c>
      <c r="BH240" s="160">
        <f>IF(N240="sníž. přenesená",J240,0)</f>
        <v>0</v>
      </c>
      <c r="BI240" s="160">
        <f>IF(N240="nulová",J240,0)</f>
        <v>0</v>
      </c>
      <c r="BJ240" s="14" t="s">
        <v>75</v>
      </c>
      <c r="BK240" s="160">
        <f>ROUND(I240*H240,2)</f>
        <v>0</v>
      </c>
      <c r="BL240" s="14" t="s">
        <v>785</v>
      </c>
      <c r="BM240" s="14" t="s">
        <v>1753</v>
      </c>
    </row>
    <row r="241" s="1" customFormat="1" ht="16.5" customHeight="1">
      <c r="B241" s="150"/>
      <c r="C241" s="151" t="s">
        <v>444</v>
      </c>
      <c r="D241" s="151" t="s">
        <v>172</v>
      </c>
      <c r="E241" s="152" t="s">
        <v>796</v>
      </c>
      <c r="F241" s="153" t="s">
        <v>797</v>
      </c>
      <c r="G241" s="154" t="s">
        <v>183</v>
      </c>
      <c r="H241" s="155">
        <v>1</v>
      </c>
      <c r="I241" s="156">
        <v>0</v>
      </c>
      <c r="J241" s="156">
        <f>ROUND(I241*H241,2)</f>
        <v>0</v>
      </c>
      <c r="K241" s="153" t="s">
        <v>176</v>
      </c>
      <c r="L241" s="26"/>
      <c r="M241" s="54" t="s">
        <v>1</v>
      </c>
      <c r="N241" s="157" t="s">
        <v>39</v>
      </c>
      <c r="O241" s="158">
        <v>0</v>
      </c>
      <c r="P241" s="158">
        <f>O241*H241</f>
        <v>0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AR241" s="14" t="s">
        <v>785</v>
      </c>
      <c r="AT241" s="14" t="s">
        <v>172</v>
      </c>
      <c r="AU241" s="14" t="s">
        <v>77</v>
      </c>
      <c r="AY241" s="14" t="s">
        <v>168</v>
      </c>
      <c r="BE241" s="160">
        <f>IF(N241="základní",J241,0)</f>
        <v>0</v>
      </c>
      <c r="BF241" s="160">
        <f>IF(N241="snížená",J241,0)</f>
        <v>0</v>
      </c>
      <c r="BG241" s="160">
        <f>IF(N241="zákl. přenesená",J241,0)</f>
        <v>0</v>
      </c>
      <c r="BH241" s="160">
        <f>IF(N241="sníž. přenesená",J241,0)</f>
        <v>0</v>
      </c>
      <c r="BI241" s="160">
        <f>IF(N241="nulová",J241,0)</f>
        <v>0</v>
      </c>
      <c r="BJ241" s="14" t="s">
        <v>75</v>
      </c>
      <c r="BK241" s="160">
        <f>ROUND(I241*H241,2)</f>
        <v>0</v>
      </c>
      <c r="BL241" s="14" t="s">
        <v>785</v>
      </c>
      <c r="BM241" s="14" t="s">
        <v>1754</v>
      </c>
    </row>
    <row r="242" s="1" customFormat="1" ht="16.5" customHeight="1">
      <c r="B242" s="150"/>
      <c r="C242" s="151" t="s">
        <v>448</v>
      </c>
      <c r="D242" s="151" t="s">
        <v>172</v>
      </c>
      <c r="E242" s="152" t="s">
        <v>800</v>
      </c>
      <c r="F242" s="153" t="s">
        <v>801</v>
      </c>
      <c r="G242" s="154" t="s">
        <v>323</v>
      </c>
      <c r="H242" s="155">
        <v>1</v>
      </c>
      <c r="I242" s="156">
        <v>0</v>
      </c>
      <c r="J242" s="156">
        <f>ROUND(I242*H242,2)</f>
        <v>0</v>
      </c>
      <c r="K242" s="153" t="s">
        <v>1</v>
      </c>
      <c r="L242" s="26"/>
      <c r="M242" s="54" t="s">
        <v>1</v>
      </c>
      <c r="N242" s="157" t="s">
        <v>39</v>
      </c>
      <c r="O242" s="158">
        <v>0</v>
      </c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AR242" s="14" t="s">
        <v>785</v>
      </c>
      <c r="AT242" s="14" t="s">
        <v>172</v>
      </c>
      <c r="AU242" s="14" t="s">
        <v>77</v>
      </c>
      <c r="AY242" s="14" t="s">
        <v>168</v>
      </c>
      <c r="BE242" s="160">
        <f>IF(N242="základní",J242,0)</f>
        <v>0</v>
      </c>
      <c r="BF242" s="160">
        <f>IF(N242="snížená",J242,0)</f>
        <v>0</v>
      </c>
      <c r="BG242" s="160">
        <f>IF(N242="zákl. přenesená",J242,0)</f>
        <v>0</v>
      </c>
      <c r="BH242" s="160">
        <f>IF(N242="sníž. přenesená",J242,0)</f>
        <v>0</v>
      </c>
      <c r="BI242" s="160">
        <f>IF(N242="nulová",J242,0)</f>
        <v>0</v>
      </c>
      <c r="BJ242" s="14" t="s">
        <v>75</v>
      </c>
      <c r="BK242" s="160">
        <f>ROUND(I242*H242,2)</f>
        <v>0</v>
      </c>
      <c r="BL242" s="14" t="s">
        <v>785</v>
      </c>
      <c r="BM242" s="14" t="s">
        <v>1755</v>
      </c>
    </row>
    <row r="243" s="11" customFormat="1" ht="22.8" customHeight="1">
      <c r="B243" s="138"/>
      <c r="D243" s="139" t="s">
        <v>67</v>
      </c>
      <c r="E243" s="148" t="s">
        <v>803</v>
      </c>
      <c r="F243" s="148" t="s">
        <v>804</v>
      </c>
      <c r="J243" s="149">
        <f>BK243</f>
        <v>0</v>
      </c>
      <c r="L243" s="138"/>
      <c r="M243" s="142"/>
      <c r="N243" s="143"/>
      <c r="O243" s="143"/>
      <c r="P243" s="144">
        <f>P244</f>
        <v>0</v>
      </c>
      <c r="Q243" s="143"/>
      <c r="R243" s="144">
        <f>R244</f>
        <v>0</v>
      </c>
      <c r="S243" s="143"/>
      <c r="T243" s="145">
        <f>T244</f>
        <v>0</v>
      </c>
      <c r="AR243" s="139" t="s">
        <v>367</v>
      </c>
      <c r="AT243" s="146" t="s">
        <v>67</v>
      </c>
      <c r="AU243" s="146" t="s">
        <v>75</v>
      </c>
      <c r="AY243" s="139" t="s">
        <v>168</v>
      </c>
      <c r="BK243" s="147">
        <f>BK244</f>
        <v>0</v>
      </c>
    </row>
    <row r="244" s="1" customFormat="1" ht="16.5" customHeight="1">
      <c r="B244" s="150"/>
      <c r="C244" s="151" t="s">
        <v>457</v>
      </c>
      <c r="D244" s="151" t="s">
        <v>172</v>
      </c>
      <c r="E244" s="152" t="s">
        <v>806</v>
      </c>
      <c r="F244" s="153" t="s">
        <v>807</v>
      </c>
      <c r="G244" s="154" t="s">
        <v>183</v>
      </c>
      <c r="H244" s="155">
        <v>1</v>
      </c>
      <c r="I244" s="156">
        <v>0</v>
      </c>
      <c r="J244" s="156">
        <f>ROUND(I244*H244,2)</f>
        <v>0</v>
      </c>
      <c r="K244" s="153" t="s">
        <v>176</v>
      </c>
      <c r="L244" s="26"/>
      <c r="M244" s="54" t="s">
        <v>1</v>
      </c>
      <c r="N244" s="157" t="s">
        <v>39</v>
      </c>
      <c r="O244" s="158">
        <v>0</v>
      </c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AR244" s="14" t="s">
        <v>785</v>
      </c>
      <c r="AT244" s="14" t="s">
        <v>172</v>
      </c>
      <c r="AU244" s="14" t="s">
        <v>77</v>
      </c>
      <c r="AY244" s="14" t="s">
        <v>168</v>
      </c>
      <c r="BE244" s="160">
        <f>IF(N244="základní",J244,0)</f>
        <v>0</v>
      </c>
      <c r="BF244" s="160">
        <f>IF(N244="snížená",J244,0)</f>
        <v>0</v>
      </c>
      <c r="BG244" s="160">
        <f>IF(N244="zákl. přenesená",J244,0)</f>
        <v>0</v>
      </c>
      <c r="BH244" s="160">
        <f>IF(N244="sníž. přenesená",J244,0)</f>
        <v>0</v>
      </c>
      <c r="BI244" s="160">
        <f>IF(N244="nulová",J244,0)</f>
        <v>0</v>
      </c>
      <c r="BJ244" s="14" t="s">
        <v>75</v>
      </c>
      <c r="BK244" s="160">
        <f>ROUND(I244*H244,2)</f>
        <v>0</v>
      </c>
      <c r="BL244" s="14" t="s">
        <v>785</v>
      </c>
      <c r="BM244" s="14" t="s">
        <v>1756</v>
      </c>
    </row>
    <row r="245" s="11" customFormat="1" ht="22.8" customHeight="1">
      <c r="B245" s="138"/>
      <c r="D245" s="139" t="s">
        <v>67</v>
      </c>
      <c r="E245" s="148" t="s">
        <v>809</v>
      </c>
      <c r="F245" s="148" t="s">
        <v>810</v>
      </c>
      <c r="J245" s="149">
        <f>BK245</f>
        <v>0</v>
      </c>
      <c r="L245" s="138"/>
      <c r="M245" s="142"/>
      <c r="N245" s="143"/>
      <c r="O245" s="143"/>
      <c r="P245" s="144">
        <f>P246</f>
        <v>0</v>
      </c>
      <c r="Q245" s="143"/>
      <c r="R245" s="144">
        <f>R246</f>
        <v>0</v>
      </c>
      <c r="S245" s="143"/>
      <c r="T245" s="145">
        <f>T246</f>
        <v>0</v>
      </c>
      <c r="AR245" s="139" t="s">
        <v>367</v>
      </c>
      <c r="AT245" s="146" t="s">
        <v>67</v>
      </c>
      <c r="AU245" s="146" t="s">
        <v>75</v>
      </c>
      <c r="AY245" s="139" t="s">
        <v>168</v>
      </c>
      <c r="BK245" s="147">
        <f>BK246</f>
        <v>0</v>
      </c>
    </row>
    <row r="246" s="1" customFormat="1" ht="16.5" customHeight="1">
      <c r="B246" s="150"/>
      <c r="C246" s="151" t="s">
        <v>461</v>
      </c>
      <c r="D246" s="151" t="s">
        <v>172</v>
      </c>
      <c r="E246" s="152" t="s">
        <v>812</v>
      </c>
      <c r="F246" s="153" t="s">
        <v>813</v>
      </c>
      <c r="G246" s="154" t="s">
        <v>183</v>
      </c>
      <c r="H246" s="155">
        <v>1</v>
      </c>
      <c r="I246" s="156">
        <v>0</v>
      </c>
      <c r="J246" s="156">
        <f>ROUND(I246*H246,2)</f>
        <v>0</v>
      </c>
      <c r="K246" s="153" t="s">
        <v>1</v>
      </c>
      <c r="L246" s="26"/>
      <c r="M246" s="170" t="s">
        <v>1</v>
      </c>
      <c r="N246" s="171" t="s">
        <v>39</v>
      </c>
      <c r="O246" s="172">
        <v>0</v>
      </c>
      <c r="P246" s="172">
        <f>O246*H246</f>
        <v>0</v>
      </c>
      <c r="Q246" s="172">
        <v>0</v>
      </c>
      <c r="R246" s="172">
        <f>Q246*H246</f>
        <v>0</v>
      </c>
      <c r="S246" s="172">
        <v>0</v>
      </c>
      <c r="T246" s="173">
        <f>S246*H246</f>
        <v>0</v>
      </c>
      <c r="AR246" s="14" t="s">
        <v>785</v>
      </c>
      <c r="AT246" s="14" t="s">
        <v>172</v>
      </c>
      <c r="AU246" s="14" t="s">
        <v>77</v>
      </c>
      <c r="AY246" s="14" t="s">
        <v>168</v>
      </c>
      <c r="BE246" s="160">
        <f>IF(N246="základní",J246,0)</f>
        <v>0</v>
      </c>
      <c r="BF246" s="160">
        <f>IF(N246="snížená",J246,0)</f>
        <v>0</v>
      </c>
      <c r="BG246" s="160">
        <f>IF(N246="zákl. přenesená",J246,0)</f>
        <v>0</v>
      </c>
      <c r="BH246" s="160">
        <f>IF(N246="sníž. přenesená",J246,0)</f>
        <v>0</v>
      </c>
      <c r="BI246" s="160">
        <f>IF(N246="nulová",J246,0)</f>
        <v>0</v>
      </c>
      <c r="BJ246" s="14" t="s">
        <v>75</v>
      </c>
      <c r="BK246" s="160">
        <f>ROUND(I246*H246,2)</f>
        <v>0</v>
      </c>
      <c r="BL246" s="14" t="s">
        <v>785</v>
      </c>
      <c r="BM246" s="14" t="s">
        <v>1757</v>
      </c>
    </row>
    <row r="247" s="1" customFormat="1" ht="6.96" customHeight="1">
      <c r="B247" s="41"/>
      <c r="C247" s="42"/>
      <c r="D247" s="42"/>
      <c r="E247" s="42"/>
      <c r="F247" s="42"/>
      <c r="G247" s="42"/>
      <c r="H247" s="42"/>
      <c r="I247" s="42"/>
      <c r="J247" s="42"/>
      <c r="K247" s="42"/>
      <c r="L247" s="26"/>
    </row>
  </sheetData>
  <autoFilter ref="C94:K2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114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1609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1758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ROUND(J88,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ROUND((SUM(BE88:BE104)),  2)</f>
        <v>0</v>
      </c>
      <c r="I35" s="32">
        <v>0.20999999999999999</v>
      </c>
      <c r="J35" s="111">
        <f>ROUND(((SUM(BE88:BE104))*I35),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ROUND((SUM(BF88:BF104)),  2)</f>
        <v>0</v>
      </c>
      <c r="I36" s="32">
        <v>0.14999999999999999</v>
      </c>
      <c r="J36" s="111">
        <f>ROUND(((SUM(BF88:BF104))*I36),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ROUND((SUM(BG88:BG104)),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ROUND((SUM(BH88:BH104)),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ROUND((SUM(BI88:BI104)),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1609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P1-P2.2 - Nezpůsobilé položky - přisvětlení přechodu pro chodce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J88</f>
        <v>0</v>
      </c>
      <c r="L63" s="26"/>
      <c r="AU63" s="14" t="s">
        <v>142</v>
      </c>
    </row>
    <row r="64" s="8" customFormat="1" ht="24.96" customHeight="1">
      <c r="B64" s="121"/>
      <c r="D64" s="122" t="s">
        <v>146</v>
      </c>
      <c r="E64" s="123"/>
      <c r="F64" s="123"/>
      <c r="G64" s="123"/>
      <c r="H64" s="123"/>
      <c r="I64" s="123"/>
      <c r="J64" s="124">
        <f>J89</f>
        <v>0</v>
      </c>
      <c r="L64" s="121"/>
    </row>
    <row r="65" s="9" customFormat="1" ht="19.92" customHeight="1">
      <c r="B65" s="125"/>
      <c r="D65" s="126" t="s">
        <v>147</v>
      </c>
      <c r="E65" s="127"/>
      <c r="F65" s="127"/>
      <c r="G65" s="127"/>
      <c r="H65" s="127"/>
      <c r="I65" s="127"/>
      <c r="J65" s="128">
        <f>J90</f>
        <v>0</v>
      </c>
      <c r="L65" s="125"/>
    </row>
    <row r="66" s="9" customFormat="1" ht="19.92" customHeight="1">
      <c r="B66" s="125"/>
      <c r="D66" s="126" t="s">
        <v>148</v>
      </c>
      <c r="E66" s="127"/>
      <c r="F66" s="127"/>
      <c r="G66" s="127"/>
      <c r="H66" s="127"/>
      <c r="I66" s="127"/>
      <c r="J66" s="128">
        <f>J96</f>
        <v>0</v>
      </c>
      <c r="L66" s="125"/>
    </row>
    <row r="67" s="1" customFormat="1" ht="21.84" customHeight="1">
      <c r="B67" s="26"/>
      <c r="L67" s="26"/>
    </row>
    <row r="68" s="1" customFormat="1" ht="6.96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26"/>
    </row>
    <row r="72" s="1" customFormat="1" ht="6.96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26"/>
    </row>
    <row r="73" s="1" customFormat="1" ht="24.96" customHeight="1">
      <c r="B73" s="26"/>
      <c r="C73" s="18" t="s">
        <v>153</v>
      </c>
      <c r="L73" s="26"/>
    </row>
    <row r="74" s="1" customFormat="1" ht="6.96" customHeight="1">
      <c r="B74" s="26"/>
      <c r="L74" s="26"/>
    </row>
    <row r="75" s="1" customFormat="1" ht="12" customHeight="1">
      <c r="B75" s="26"/>
      <c r="C75" s="23" t="s">
        <v>14</v>
      </c>
      <c r="L75" s="26"/>
    </row>
    <row r="76" s="1" customFormat="1" ht="16.5" customHeight="1">
      <c r="B76" s="26"/>
      <c r="E76" s="108" t="str">
        <f>E7</f>
        <v>Dopravní telematika ZR2018 - VÝKAZ VÝMĚR</v>
      </c>
      <c r="F76" s="23"/>
      <c r="G76" s="23"/>
      <c r="H76" s="23"/>
      <c r="L76" s="26"/>
    </row>
    <row r="77" ht="12" customHeight="1">
      <c r="B77" s="17"/>
      <c r="C77" s="23" t="s">
        <v>134</v>
      </c>
      <c r="L77" s="17"/>
    </row>
    <row r="78" s="1" customFormat="1" ht="16.5" customHeight="1">
      <c r="B78" s="26"/>
      <c r="E78" s="108" t="s">
        <v>1609</v>
      </c>
      <c r="F78" s="1"/>
      <c r="G78" s="1"/>
      <c r="H78" s="1"/>
      <c r="L78" s="26"/>
    </row>
    <row r="79" s="1" customFormat="1" ht="12" customHeight="1">
      <c r="B79" s="26"/>
      <c r="C79" s="23" t="s">
        <v>136</v>
      </c>
      <c r="L79" s="26"/>
    </row>
    <row r="80" s="1" customFormat="1" ht="16.5" customHeight="1">
      <c r="B80" s="26"/>
      <c r="E80" s="47" t="str">
        <f>E11</f>
        <v>P1-P2.2 - Nezpůsobilé položky - přisvětlení přechodu pro chodce</v>
      </c>
      <c r="F80" s="1"/>
      <c r="G80" s="1"/>
      <c r="H80" s="1"/>
      <c r="L80" s="26"/>
    </row>
    <row r="81" s="1" customFormat="1" ht="6.96" customHeight="1">
      <c r="B81" s="26"/>
      <c r="L81" s="26"/>
    </row>
    <row r="82" s="1" customFormat="1" ht="12" customHeight="1">
      <c r="B82" s="26"/>
      <c r="C82" s="23" t="s">
        <v>18</v>
      </c>
      <c r="F82" s="14" t="str">
        <f>F14</f>
        <v xml:space="preserve"> </v>
      </c>
      <c r="I82" s="23" t="s">
        <v>20</v>
      </c>
      <c r="J82" s="49" t="str">
        <f>IF(J14="","",J14)</f>
        <v>10. 9. 2018</v>
      </c>
      <c r="L82" s="26"/>
    </row>
    <row r="83" s="1" customFormat="1" ht="6.96" customHeight="1">
      <c r="B83" s="26"/>
      <c r="L83" s="26"/>
    </row>
    <row r="84" s="1" customFormat="1" ht="13.65" customHeight="1">
      <c r="B84" s="26"/>
      <c r="C84" s="23" t="s">
        <v>22</v>
      </c>
      <c r="F84" s="14" t="str">
        <f>E17</f>
        <v xml:space="preserve"> </v>
      </c>
      <c r="I84" s="23" t="s">
        <v>26</v>
      </c>
      <c r="J84" s="24" t="str">
        <f>E23</f>
        <v>Tomislav Kradijan</v>
      </c>
      <c r="L84" s="26"/>
    </row>
    <row r="85" s="1" customFormat="1" ht="38.55" customHeight="1">
      <c r="B85" s="26"/>
      <c r="C85" s="23" t="s">
        <v>25</v>
      </c>
      <c r="F85" s="14" t="str">
        <f>IF(E20="","",E20)</f>
        <v xml:space="preserve"> </v>
      </c>
      <c r="I85" s="23" t="s">
        <v>29</v>
      </c>
      <c r="J85" s="24" t="str">
        <f>E26</f>
        <v>SAGASTA, a.s., Novodvorská 1010/14, 142 00 Praha 4</v>
      </c>
      <c r="L85" s="26"/>
    </row>
    <row r="86" s="1" customFormat="1" ht="10.32" customHeight="1">
      <c r="B86" s="26"/>
      <c r="L86" s="26"/>
    </row>
    <row r="87" s="10" customFormat="1" ht="29.28" customHeight="1">
      <c r="B87" s="129"/>
      <c r="C87" s="130" t="s">
        <v>154</v>
      </c>
      <c r="D87" s="131" t="s">
        <v>53</v>
      </c>
      <c r="E87" s="131" t="s">
        <v>49</v>
      </c>
      <c r="F87" s="131" t="s">
        <v>50</v>
      </c>
      <c r="G87" s="131" t="s">
        <v>155</v>
      </c>
      <c r="H87" s="131" t="s">
        <v>156</v>
      </c>
      <c r="I87" s="131" t="s">
        <v>157</v>
      </c>
      <c r="J87" s="132" t="s">
        <v>140</v>
      </c>
      <c r="K87" s="133" t="s">
        <v>158</v>
      </c>
      <c r="L87" s="129"/>
      <c r="M87" s="65" t="s">
        <v>1</v>
      </c>
      <c r="N87" s="66" t="s">
        <v>38</v>
      </c>
      <c r="O87" s="66" t="s">
        <v>159</v>
      </c>
      <c r="P87" s="66" t="s">
        <v>160</v>
      </c>
      <c r="Q87" s="66" t="s">
        <v>161</v>
      </c>
      <c r="R87" s="66" t="s">
        <v>162</v>
      </c>
      <c r="S87" s="66" t="s">
        <v>163</v>
      </c>
      <c r="T87" s="67" t="s">
        <v>164</v>
      </c>
    </row>
    <row r="88" s="1" customFormat="1" ht="22.8" customHeight="1">
      <c r="B88" s="26"/>
      <c r="C88" s="70" t="s">
        <v>165</v>
      </c>
      <c r="J88" s="134">
        <f>BK88</f>
        <v>0</v>
      </c>
      <c r="L88" s="26"/>
      <c r="M88" s="68"/>
      <c r="N88" s="52"/>
      <c r="O88" s="52"/>
      <c r="P88" s="135">
        <f>P89</f>
        <v>78.347999999999999</v>
      </c>
      <c r="Q88" s="52"/>
      <c r="R88" s="135">
        <f>R89</f>
        <v>0.0060800000000000003</v>
      </c>
      <c r="S88" s="52"/>
      <c r="T88" s="136">
        <f>T89</f>
        <v>0</v>
      </c>
      <c r="AT88" s="14" t="s">
        <v>67</v>
      </c>
      <c r="AU88" s="14" t="s">
        <v>142</v>
      </c>
      <c r="BK88" s="137">
        <f>BK89</f>
        <v>0</v>
      </c>
    </row>
    <row r="89" s="11" customFormat="1" ht="25.92" customHeight="1">
      <c r="B89" s="138"/>
      <c r="D89" s="139" t="s">
        <v>67</v>
      </c>
      <c r="E89" s="140" t="s">
        <v>180</v>
      </c>
      <c r="F89" s="140" t="s">
        <v>273</v>
      </c>
      <c r="J89" s="141">
        <f>BK89</f>
        <v>0</v>
      </c>
      <c r="L89" s="138"/>
      <c r="M89" s="142"/>
      <c r="N89" s="143"/>
      <c r="O89" s="143"/>
      <c r="P89" s="144">
        <f>P90+P96</f>
        <v>78.347999999999999</v>
      </c>
      <c r="Q89" s="143"/>
      <c r="R89" s="144">
        <f>R90+R96</f>
        <v>0.0060800000000000003</v>
      </c>
      <c r="S89" s="143"/>
      <c r="T89" s="145">
        <f>T90+T96</f>
        <v>0</v>
      </c>
      <c r="AR89" s="139" t="s">
        <v>274</v>
      </c>
      <c r="AT89" s="146" t="s">
        <v>67</v>
      </c>
      <c r="AU89" s="146" t="s">
        <v>68</v>
      </c>
      <c r="AY89" s="139" t="s">
        <v>168</v>
      </c>
      <c r="BK89" s="147">
        <f>BK90+BK96</f>
        <v>0</v>
      </c>
    </row>
    <row r="90" s="11" customFormat="1" ht="22.8" customHeight="1">
      <c r="B90" s="138"/>
      <c r="D90" s="139" t="s">
        <v>67</v>
      </c>
      <c r="E90" s="148" t="s">
        <v>275</v>
      </c>
      <c r="F90" s="148" t="s">
        <v>276</v>
      </c>
      <c r="J90" s="149">
        <f>BK90</f>
        <v>0</v>
      </c>
      <c r="L90" s="138"/>
      <c r="M90" s="142"/>
      <c r="N90" s="143"/>
      <c r="O90" s="143"/>
      <c r="P90" s="144">
        <f>SUM(P91:P95)</f>
        <v>8.2680000000000007</v>
      </c>
      <c r="Q90" s="143"/>
      <c r="R90" s="144">
        <f>SUM(R91:R95)</f>
        <v>0.0048000000000000004</v>
      </c>
      <c r="S90" s="143"/>
      <c r="T90" s="145">
        <f>SUM(T91:T95)</f>
        <v>0</v>
      </c>
      <c r="AR90" s="139" t="s">
        <v>274</v>
      </c>
      <c r="AT90" s="146" t="s">
        <v>67</v>
      </c>
      <c r="AU90" s="146" t="s">
        <v>75</v>
      </c>
      <c r="AY90" s="139" t="s">
        <v>168</v>
      </c>
      <c r="BK90" s="147">
        <f>SUM(BK91:BK95)</f>
        <v>0</v>
      </c>
    </row>
    <row r="91" s="1" customFormat="1" ht="16.5" customHeight="1">
      <c r="B91" s="150"/>
      <c r="C91" s="151" t="s">
        <v>75</v>
      </c>
      <c r="D91" s="151" t="s">
        <v>172</v>
      </c>
      <c r="E91" s="152" t="s">
        <v>1556</v>
      </c>
      <c r="F91" s="153" t="s">
        <v>1557</v>
      </c>
      <c r="G91" s="154" t="s">
        <v>175</v>
      </c>
      <c r="H91" s="155">
        <v>4</v>
      </c>
      <c r="I91" s="156">
        <v>0</v>
      </c>
      <c r="J91" s="156">
        <f>ROUND(I91*H91,2)</f>
        <v>0</v>
      </c>
      <c r="K91" s="153" t="s">
        <v>1</v>
      </c>
      <c r="L91" s="26"/>
      <c r="M91" s="54" t="s">
        <v>1</v>
      </c>
      <c r="N91" s="157" t="s">
        <v>39</v>
      </c>
      <c r="O91" s="158">
        <v>0.91800000000000004</v>
      </c>
      <c r="P91" s="158">
        <f>O91*H91</f>
        <v>3.6720000000000002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AR91" s="14" t="s">
        <v>280</v>
      </c>
      <c r="AT91" s="14" t="s">
        <v>172</v>
      </c>
      <c r="AU91" s="14" t="s">
        <v>77</v>
      </c>
      <c r="AY91" s="14" t="s">
        <v>168</v>
      </c>
      <c r="BE91" s="160">
        <f>IF(N91="základní",J91,0)</f>
        <v>0</v>
      </c>
      <c r="BF91" s="160">
        <f>IF(N91="snížená",J91,0)</f>
        <v>0</v>
      </c>
      <c r="BG91" s="160">
        <f>IF(N91="zákl. přenesená",J91,0)</f>
        <v>0</v>
      </c>
      <c r="BH91" s="160">
        <f>IF(N91="sníž. přenesená",J91,0)</f>
        <v>0</v>
      </c>
      <c r="BI91" s="160">
        <f>IF(N91="nulová",J91,0)</f>
        <v>0</v>
      </c>
      <c r="BJ91" s="14" t="s">
        <v>75</v>
      </c>
      <c r="BK91" s="160">
        <f>ROUND(I91*H91,2)</f>
        <v>0</v>
      </c>
      <c r="BL91" s="14" t="s">
        <v>280</v>
      </c>
      <c r="BM91" s="14" t="s">
        <v>1759</v>
      </c>
    </row>
    <row r="92" s="1" customFormat="1" ht="16.5" customHeight="1">
      <c r="B92" s="150"/>
      <c r="C92" s="151" t="s">
        <v>77</v>
      </c>
      <c r="D92" s="151" t="s">
        <v>172</v>
      </c>
      <c r="E92" s="152" t="s">
        <v>1559</v>
      </c>
      <c r="F92" s="153" t="s">
        <v>1560</v>
      </c>
      <c r="G92" s="154" t="s">
        <v>175</v>
      </c>
      <c r="H92" s="155">
        <v>4</v>
      </c>
      <c r="I92" s="156">
        <v>0</v>
      </c>
      <c r="J92" s="156">
        <f>ROUND(I92*H92,2)</f>
        <v>0</v>
      </c>
      <c r="K92" s="153" t="s">
        <v>1</v>
      </c>
      <c r="L92" s="26"/>
      <c r="M92" s="54" t="s">
        <v>1</v>
      </c>
      <c r="N92" s="157" t="s">
        <v>39</v>
      </c>
      <c r="O92" s="158">
        <v>0.45900000000000002</v>
      </c>
      <c r="P92" s="158">
        <f>O92*H92</f>
        <v>1.8360000000000001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AR92" s="14" t="s">
        <v>280</v>
      </c>
      <c r="AT92" s="14" t="s">
        <v>172</v>
      </c>
      <c r="AU92" s="14" t="s">
        <v>77</v>
      </c>
      <c r="AY92" s="14" t="s">
        <v>168</v>
      </c>
      <c r="BE92" s="160">
        <f>IF(N92="základní",J92,0)</f>
        <v>0</v>
      </c>
      <c r="BF92" s="160">
        <f>IF(N92="snížená",J92,0)</f>
        <v>0</v>
      </c>
      <c r="BG92" s="160">
        <f>IF(N92="zákl. přenesená",J92,0)</f>
        <v>0</v>
      </c>
      <c r="BH92" s="160">
        <f>IF(N92="sníž. přenesená",J92,0)</f>
        <v>0</v>
      </c>
      <c r="BI92" s="160">
        <f>IF(N92="nulová",J92,0)</f>
        <v>0</v>
      </c>
      <c r="BJ92" s="14" t="s">
        <v>75</v>
      </c>
      <c r="BK92" s="160">
        <f>ROUND(I92*H92,2)</f>
        <v>0</v>
      </c>
      <c r="BL92" s="14" t="s">
        <v>280</v>
      </c>
      <c r="BM92" s="14" t="s">
        <v>1760</v>
      </c>
    </row>
    <row r="93" s="1" customFormat="1" ht="16.5" customHeight="1">
      <c r="B93" s="150"/>
      <c r="C93" s="151" t="s">
        <v>274</v>
      </c>
      <c r="D93" s="151" t="s">
        <v>172</v>
      </c>
      <c r="E93" s="152" t="s">
        <v>356</v>
      </c>
      <c r="F93" s="153" t="s">
        <v>357</v>
      </c>
      <c r="G93" s="154" t="s">
        <v>189</v>
      </c>
      <c r="H93" s="155">
        <v>40</v>
      </c>
      <c r="I93" s="156">
        <v>0</v>
      </c>
      <c r="J93" s="156">
        <f>ROUND(I93*H93,2)</f>
        <v>0</v>
      </c>
      <c r="K93" s="153" t="s">
        <v>1</v>
      </c>
      <c r="L93" s="26"/>
      <c r="M93" s="54" t="s">
        <v>1</v>
      </c>
      <c r="N93" s="157" t="s">
        <v>39</v>
      </c>
      <c r="O93" s="158">
        <v>0.045999999999999999</v>
      </c>
      <c r="P93" s="158">
        <f>O93*H93</f>
        <v>1.8399999999999999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280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280</v>
      </c>
      <c r="BM93" s="14" t="s">
        <v>1761</v>
      </c>
    </row>
    <row r="94" s="1" customFormat="1" ht="16.5" customHeight="1">
      <c r="B94" s="150"/>
      <c r="C94" s="161" t="s">
        <v>363</v>
      </c>
      <c r="D94" s="161" t="s">
        <v>180</v>
      </c>
      <c r="E94" s="162" t="s">
        <v>360</v>
      </c>
      <c r="F94" s="163" t="s">
        <v>361</v>
      </c>
      <c r="G94" s="164" t="s">
        <v>189</v>
      </c>
      <c r="H94" s="165">
        <v>40</v>
      </c>
      <c r="I94" s="166">
        <v>0</v>
      </c>
      <c r="J94" s="166">
        <f>ROUND(I94*H94,2)</f>
        <v>0</v>
      </c>
      <c r="K94" s="163" t="s">
        <v>1</v>
      </c>
      <c r="L94" s="167"/>
      <c r="M94" s="168" t="s">
        <v>1</v>
      </c>
      <c r="N94" s="169" t="s">
        <v>39</v>
      </c>
      <c r="O94" s="158">
        <v>0</v>
      </c>
      <c r="P94" s="158">
        <f>O94*H94</f>
        <v>0</v>
      </c>
      <c r="Q94" s="158">
        <v>0.00012</v>
      </c>
      <c r="R94" s="158">
        <f>Q94*H94</f>
        <v>0.0048000000000000004</v>
      </c>
      <c r="S94" s="158">
        <v>0</v>
      </c>
      <c r="T94" s="159">
        <f>S94*H94</f>
        <v>0</v>
      </c>
      <c r="AR94" s="14" t="s">
        <v>333</v>
      </c>
      <c r="AT94" s="14" t="s">
        <v>180</v>
      </c>
      <c r="AU94" s="14" t="s">
        <v>77</v>
      </c>
      <c r="AY94" s="14" t="s">
        <v>168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14" t="s">
        <v>75</v>
      </c>
      <c r="BK94" s="160">
        <f>ROUND(I94*H94,2)</f>
        <v>0</v>
      </c>
      <c r="BL94" s="14" t="s">
        <v>333</v>
      </c>
      <c r="BM94" s="14" t="s">
        <v>1762</v>
      </c>
    </row>
    <row r="95" s="1" customFormat="1" ht="16.5" customHeight="1">
      <c r="B95" s="150"/>
      <c r="C95" s="151" t="s">
        <v>367</v>
      </c>
      <c r="D95" s="151" t="s">
        <v>172</v>
      </c>
      <c r="E95" s="152" t="s">
        <v>1564</v>
      </c>
      <c r="F95" s="153" t="s">
        <v>1565</v>
      </c>
      <c r="G95" s="154" t="s">
        <v>189</v>
      </c>
      <c r="H95" s="155">
        <v>40</v>
      </c>
      <c r="I95" s="156">
        <v>0</v>
      </c>
      <c r="J95" s="156">
        <f>ROUND(I95*H95,2)</f>
        <v>0</v>
      </c>
      <c r="K95" s="153" t="s">
        <v>1</v>
      </c>
      <c r="L95" s="26"/>
      <c r="M95" s="54" t="s">
        <v>1</v>
      </c>
      <c r="N95" s="157" t="s">
        <v>39</v>
      </c>
      <c r="O95" s="158">
        <v>0.023</v>
      </c>
      <c r="P95" s="158">
        <f>O95*H95</f>
        <v>0.91999999999999993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14" t="s">
        <v>280</v>
      </c>
      <c r="AT95" s="14" t="s">
        <v>172</v>
      </c>
      <c r="AU95" s="14" t="s">
        <v>77</v>
      </c>
      <c r="AY95" s="14" t="s">
        <v>168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14" t="s">
        <v>75</v>
      </c>
      <c r="BK95" s="160">
        <f>ROUND(I95*H95,2)</f>
        <v>0</v>
      </c>
      <c r="BL95" s="14" t="s">
        <v>280</v>
      </c>
      <c r="BM95" s="14" t="s">
        <v>1763</v>
      </c>
    </row>
    <row r="96" s="11" customFormat="1" ht="22.8" customHeight="1">
      <c r="B96" s="138"/>
      <c r="D96" s="139" t="s">
        <v>67</v>
      </c>
      <c r="E96" s="148" t="s">
        <v>413</v>
      </c>
      <c r="F96" s="148" t="s">
        <v>414</v>
      </c>
      <c r="J96" s="149">
        <f>BK96</f>
        <v>0</v>
      </c>
      <c r="L96" s="138"/>
      <c r="M96" s="142"/>
      <c r="N96" s="143"/>
      <c r="O96" s="143"/>
      <c r="P96" s="144">
        <f>SUM(P97:P104)</f>
        <v>70.079999999999998</v>
      </c>
      <c r="Q96" s="143"/>
      <c r="R96" s="144">
        <f>SUM(R97:R104)</f>
        <v>0.0012800000000000001</v>
      </c>
      <c r="S96" s="143"/>
      <c r="T96" s="145">
        <f>SUM(T97:T104)</f>
        <v>0</v>
      </c>
      <c r="AR96" s="139" t="s">
        <v>274</v>
      </c>
      <c r="AT96" s="146" t="s">
        <v>67</v>
      </c>
      <c r="AU96" s="146" t="s">
        <v>75</v>
      </c>
      <c r="AY96" s="139" t="s">
        <v>168</v>
      </c>
      <c r="BK96" s="147">
        <f>SUM(BK97:BK104)</f>
        <v>0</v>
      </c>
    </row>
    <row r="97" s="1" customFormat="1" ht="16.5" customHeight="1">
      <c r="B97" s="150"/>
      <c r="C97" s="151" t="s">
        <v>385</v>
      </c>
      <c r="D97" s="151" t="s">
        <v>172</v>
      </c>
      <c r="E97" s="152" t="s">
        <v>437</v>
      </c>
      <c r="F97" s="153" t="s">
        <v>438</v>
      </c>
      <c r="G97" s="154" t="s">
        <v>175</v>
      </c>
      <c r="H97" s="155">
        <v>8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1.8600000000000001</v>
      </c>
      <c r="P97" s="158">
        <f>O97*H97</f>
        <v>14.880000000000001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14" t="s">
        <v>280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280</v>
      </c>
      <c r="BM97" s="14" t="s">
        <v>1764</v>
      </c>
    </row>
    <row r="98" s="1" customFormat="1" ht="16.5" customHeight="1">
      <c r="B98" s="150"/>
      <c r="C98" s="151" t="s">
        <v>389</v>
      </c>
      <c r="D98" s="151" t="s">
        <v>172</v>
      </c>
      <c r="E98" s="152" t="s">
        <v>458</v>
      </c>
      <c r="F98" s="153" t="s">
        <v>459</v>
      </c>
      <c r="G98" s="154" t="s">
        <v>175</v>
      </c>
      <c r="H98" s="155">
        <v>8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2.9399999999999999</v>
      </c>
      <c r="P98" s="158">
        <f>O98*H98</f>
        <v>23.52</v>
      </c>
      <c r="Q98" s="158">
        <v>8.0000000000000007E-05</v>
      </c>
      <c r="R98" s="158">
        <f>Q98*H98</f>
        <v>0.00064000000000000005</v>
      </c>
      <c r="S98" s="158">
        <v>0</v>
      </c>
      <c r="T98" s="159">
        <f>S98*H98</f>
        <v>0</v>
      </c>
      <c r="AR98" s="14" t="s">
        <v>280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280</v>
      </c>
      <c r="BM98" s="14" t="s">
        <v>1765</v>
      </c>
    </row>
    <row r="99" s="1" customFormat="1" ht="16.5" customHeight="1">
      <c r="B99" s="150"/>
      <c r="C99" s="151" t="s">
        <v>393</v>
      </c>
      <c r="D99" s="151" t="s">
        <v>172</v>
      </c>
      <c r="E99" s="152" t="s">
        <v>1569</v>
      </c>
      <c r="F99" s="153" t="s">
        <v>1570</v>
      </c>
      <c r="G99" s="154" t="s">
        <v>175</v>
      </c>
      <c r="H99" s="155">
        <v>8</v>
      </c>
      <c r="I99" s="156">
        <v>0</v>
      </c>
      <c r="J99" s="156">
        <f>ROUND(I99*H99,2)</f>
        <v>0</v>
      </c>
      <c r="K99" s="153" t="s">
        <v>176</v>
      </c>
      <c r="L99" s="26"/>
      <c r="M99" s="54" t="s">
        <v>1</v>
      </c>
      <c r="N99" s="157" t="s">
        <v>39</v>
      </c>
      <c r="O99" s="158">
        <v>1.47</v>
      </c>
      <c r="P99" s="158">
        <f>O99*H99</f>
        <v>11.76</v>
      </c>
      <c r="Q99" s="158">
        <v>8.0000000000000007E-05</v>
      </c>
      <c r="R99" s="158">
        <f>Q99*H99</f>
        <v>0.00064000000000000005</v>
      </c>
      <c r="S99" s="158">
        <v>0</v>
      </c>
      <c r="T99" s="159">
        <f>S99*H99</f>
        <v>0</v>
      </c>
      <c r="AR99" s="14" t="s">
        <v>280</v>
      </c>
      <c r="AT99" s="14" t="s">
        <v>172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280</v>
      </c>
      <c r="BM99" s="14" t="s">
        <v>1766</v>
      </c>
    </row>
    <row r="100" s="1" customFormat="1" ht="16.5" customHeight="1">
      <c r="B100" s="150"/>
      <c r="C100" s="151" t="s">
        <v>397</v>
      </c>
      <c r="D100" s="151" t="s">
        <v>172</v>
      </c>
      <c r="E100" s="152" t="s">
        <v>567</v>
      </c>
      <c r="F100" s="153" t="s">
        <v>568</v>
      </c>
      <c r="G100" s="154" t="s">
        <v>175</v>
      </c>
      <c r="H100" s="155">
        <v>4</v>
      </c>
      <c r="I100" s="156">
        <v>0</v>
      </c>
      <c r="J100" s="156">
        <f>ROUND(I100*H100,2)</f>
        <v>0</v>
      </c>
      <c r="K100" s="153" t="s">
        <v>176</v>
      </c>
      <c r="L100" s="26"/>
      <c r="M100" s="54" t="s">
        <v>1</v>
      </c>
      <c r="N100" s="157" t="s">
        <v>39</v>
      </c>
      <c r="O100" s="158">
        <v>3</v>
      </c>
      <c r="P100" s="158">
        <f>O100*H100</f>
        <v>12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14" t="s">
        <v>280</v>
      </c>
      <c r="AT100" s="14" t="s">
        <v>172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280</v>
      </c>
      <c r="BM100" s="14" t="s">
        <v>1767</v>
      </c>
    </row>
    <row r="101" s="1" customFormat="1" ht="16.5" customHeight="1">
      <c r="B101" s="150"/>
      <c r="C101" s="151" t="s">
        <v>401</v>
      </c>
      <c r="D101" s="151" t="s">
        <v>172</v>
      </c>
      <c r="E101" s="152" t="s">
        <v>571</v>
      </c>
      <c r="F101" s="153" t="s">
        <v>572</v>
      </c>
      <c r="G101" s="154" t="s">
        <v>175</v>
      </c>
      <c r="H101" s="155">
        <v>4</v>
      </c>
      <c r="I101" s="156">
        <v>0</v>
      </c>
      <c r="J101" s="156">
        <f>ROUND(I101*H101,2)</f>
        <v>0</v>
      </c>
      <c r="K101" s="153" t="s">
        <v>176</v>
      </c>
      <c r="L101" s="26"/>
      <c r="M101" s="54" t="s">
        <v>1</v>
      </c>
      <c r="N101" s="157" t="s">
        <v>39</v>
      </c>
      <c r="O101" s="158">
        <v>1.5</v>
      </c>
      <c r="P101" s="158">
        <f>O101*H101</f>
        <v>6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280</v>
      </c>
      <c r="AT101" s="14" t="s">
        <v>172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280</v>
      </c>
      <c r="BM101" s="14" t="s">
        <v>1768</v>
      </c>
    </row>
    <row r="102" s="1" customFormat="1" ht="16.5" customHeight="1">
      <c r="B102" s="150"/>
      <c r="C102" s="151" t="s">
        <v>405</v>
      </c>
      <c r="D102" s="151" t="s">
        <v>172</v>
      </c>
      <c r="E102" s="152" t="s">
        <v>575</v>
      </c>
      <c r="F102" s="153" t="s">
        <v>576</v>
      </c>
      <c r="G102" s="154" t="s">
        <v>175</v>
      </c>
      <c r="H102" s="155">
        <v>4</v>
      </c>
      <c r="I102" s="156">
        <v>0</v>
      </c>
      <c r="J102" s="156">
        <f>ROUND(I102*H102,2)</f>
        <v>0</v>
      </c>
      <c r="K102" s="153" t="s">
        <v>176</v>
      </c>
      <c r="L102" s="26"/>
      <c r="M102" s="54" t="s">
        <v>1</v>
      </c>
      <c r="N102" s="157" t="s">
        <v>39</v>
      </c>
      <c r="O102" s="158">
        <v>0.32000000000000001</v>
      </c>
      <c r="P102" s="158">
        <f>O102*H102</f>
        <v>1.28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1769</v>
      </c>
    </row>
    <row r="103" s="1" customFormat="1" ht="16.5" customHeight="1">
      <c r="B103" s="150"/>
      <c r="C103" s="161" t="s">
        <v>409</v>
      </c>
      <c r="D103" s="161" t="s">
        <v>180</v>
      </c>
      <c r="E103" s="162" t="s">
        <v>579</v>
      </c>
      <c r="F103" s="163" t="s">
        <v>580</v>
      </c>
      <c r="G103" s="164" t="s">
        <v>183</v>
      </c>
      <c r="H103" s="165">
        <v>4</v>
      </c>
      <c r="I103" s="166">
        <v>0</v>
      </c>
      <c r="J103" s="166">
        <f>ROUND(I103*H103,2)</f>
        <v>0</v>
      </c>
      <c r="K103" s="163" t="s">
        <v>1</v>
      </c>
      <c r="L103" s="167"/>
      <c r="M103" s="168" t="s">
        <v>1</v>
      </c>
      <c r="N103" s="169" t="s">
        <v>39</v>
      </c>
      <c r="O103" s="158">
        <v>0</v>
      </c>
      <c r="P103" s="158">
        <f>O103*H103</f>
        <v>0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285</v>
      </c>
      <c r="AT103" s="14" t="s">
        <v>180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280</v>
      </c>
      <c r="BM103" s="14" t="s">
        <v>1770</v>
      </c>
    </row>
    <row r="104" s="1" customFormat="1" ht="16.5" customHeight="1">
      <c r="B104" s="150"/>
      <c r="C104" s="151" t="s">
        <v>355</v>
      </c>
      <c r="D104" s="151" t="s">
        <v>172</v>
      </c>
      <c r="E104" s="152" t="s">
        <v>583</v>
      </c>
      <c r="F104" s="153" t="s">
        <v>584</v>
      </c>
      <c r="G104" s="154" t="s">
        <v>175</v>
      </c>
      <c r="H104" s="155">
        <v>4</v>
      </c>
      <c r="I104" s="156">
        <v>0</v>
      </c>
      <c r="J104" s="156">
        <f>ROUND(I104*H104,2)</f>
        <v>0</v>
      </c>
      <c r="K104" s="153" t="s">
        <v>176</v>
      </c>
      <c r="L104" s="26"/>
      <c r="M104" s="170" t="s">
        <v>1</v>
      </c>
      <c r="N104" s="171" t="s">
        <v>39</v>
      </c>
      <c r="O104" s="172">
        <v>0.16</v>
      </c>
      <c r="P104" s="172">
        <f>O104*H104</f>
        <v>0.64000000000000001</v>
      </c>
      <c r="Q104" s="172">
        <v>0</v>
      </c>
      <c r="R104" s="172">
        <f>Q104*H104</f>
        <v>0</v>
      </c>
      <c r="S104" s="172">
        <v>0</v>
      </c>
      <c r="T104" s="173">
        <f>S104*H104</f>
        <v>0</v>
      </c>
      <c r="AR104" s="14" t="s">
        <v>280</v>
      </c>
      <c r="AT104" s="14" t="s">
        <v>172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280</v>
      </c>
      <c r="BM104" s="14" t="s">
        <v>1771</v>
      </c>
    </row>
    <row r="105" s="1" customFormat="1" ht="6.96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6"/>
    </row>
  </sheetData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117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1609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1772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ROUND(J90,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ROUND((SUM(BE90:BE129)),  2)</f>
        <v>0</v>
      </c>
      <c r="I35" s="32">
        <v>0.20999999999999999</v>
      </c>
      <c r="J35" s="111">
        <f>ROUND(((SUM(BE90:BE129))*I35),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ROUND((SUM(BF90:BF129)),  2)</f>
        <v>0</v>
      </c>
      <c r="I36" s="32">
        <v>0.14999999999999999</v>
      </c>
      <c r="J36" s="111">
        <f>ROUND(((SUM(BF90:BF129))*I36),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ROUND((SUM(BG90:BG129)),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ROUND((SUM(BH90:BH129)),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ROUND((SUM(BI90:BI129)),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1609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P1-P2.3 - Nezpůsobilé položky - výkopy pro rekonstrukci SSZ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J90</f>
        <v>0</v>
      </c>
      <c r="L63" s="26"/>
      <c r="AU63" s="14" t="s">
        <v>142</v>
      </c>
    </row>
    <row r="64" s="8" customFormat="1" ht="24.96" customHeight="1">
      <c r="B64" s="121"/>
      <c r="D64" s="122" t="s">
        <v>816</v>
      </c>
      <c r="E64" s="123"/>
      <c r="F64" s="123"/>
      <c r="G64" s="123"/>
      <c r="H64" s="123"/>
      <c r="I64" s="123"/>
      <c r="J64" s="124">
        <f>J91</f>
        <v>0</v>
      </c>
      <c r="L64" s="121"/>
    </row>
    <row r="65" s="9" customFormat="1" ht="19.92" customHeight="1">
      <c r="B65" s="125"/>
      <c r="D65" s="126" t="s">
        <v>919</v>
      </c>
      <c r="E65" s="127"/>
      <c r="F65" s="127"/>
      <c r="G65" s="127"/>
      <c r="H65" s="127"/>
      <c r="I65" s="127"/>
      <c r="J65" s="128">
        <f>J92</f>
        <v>0</v>
      </c>
      <c r="L65" s="125"/>
    </row>
    <row r="66" s="9" customFormat="1" ht="19.92" customHeight="1">
      <c r="B66" s="125"/>
      <c r="D66" s="126" t="s">
        <v>920</v>
      </c>
      <c r="E66" s="127"/>
      <c r="F66" s="127"/>
      <c r="G66" s="127"/>
      <c r="H66" s="127"/>
      <c r="I66" s="127"/>
      <c r="J66" s="128">
        <f>J98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J100</f>
        <v>0</v>
      </c>
      <c r="L67" s="121"/>
    </row>
    <row r="68" s="9" customFormat="1" ht="19.92" customHeight="1">
      <c r="B68" s="125"/>
      <c r="D68" s="126" t="s">
        <v>818</v>
      </c>
      <c r="E68" s="127"/>
      <c r="F68" s="127"/>
      <c r="G68" s="127"/>
      <c r="H68" s="127"/>
      <c r="I68" s="127"/>
      <c r="J68" s="128">
        <f>J101</f>
        <v>0</v>
      </c>
      <c r="L68" s="125"/>
    </row>
    <row r="69" s="1" customFormat="1" ht="21.84" customHeight="1">
      <c r="B69" s="26"/>
      <c r="L69" s="26"/>
    </row>
    <row r="70" s="1" customFormat="1" ht="6.96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26"/>
    </row>
    <row r="74" s="1" customFormat="1" ht="6.96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26"/>
    </row>
    <row r="75" s="1" customFormat="1" ht="24.96" customHeight="1">
      <c r="B75" s="26"/>
      <c r="C75" s="18" t="s">
        <v>153</v>
      </c>
      <c r="L75" s="26"/>
    </row>
    <row r="76" s="1" customFormat="1" ht="6.96" customHeight="1">
      <c r="B76" s="26"/>
      <c r="L76" s="26"/>
    </row>
    <row r="77" s="1" customFormat="1" ht="12" customHeight="1">
      <c r="B77" s="26"/>
      <c r="C77" s="23" t="s">
        <v>14</v>
      </c>
      <c r="L77" s="26"/>
    </row>
    <row r="78" s="1" customFormat="1" ht="16.5" customHeight="1">
      <c r="B78" s="26"/>
      <c r="E78" s="108" t="str">
        <f>E7</f>
        <v>Dopravní telematika ZR2018 - VÝKAZ VÝMĚR</v>
      </c>
      <c r="F78" s="23"/>
      <c r="G78" s="23"/>
      <c r="H78" s="23"/>
      <c r="L78" s="26"/>
    </row>
    <row r="79" ht="12" customHeight="1">
      <c r="B79" s="17"/>
      <c r="C79" s="23" t="s">
        <v>134</v>
      </c>
      <c r="L79" s="17"/>
    </row>
    <row r="80" s="1" customFormat="1" ht="16.5" customHeight="1">
      <c r="B80" s="26"/>
      <c r="E80" s="108" t="s">
        <v>1609</v>
      </c>
      <c r="F80" s="1"/>
      <c r="G80" s="1"/>
      <c r="H80" s="1"/>
      <c r="L80" s="26"/>
    </row>
    <row r="81" s="1" customFormat="1" ht="12" customHeight="1">
      <c r="B81" s="26"/>
      <c r="C81" s="23" t="s">
        <v>136</v>
      </c>
      <c r="L81" s="26"/>
    </row>
    <row r="82" s="1" customFormat="1" ht="16.5" customHeight="1">
      <c r="B82" s="26"/>
      <c r="E82" s="47" t="str">
        <f>E11</f>
        <v>P1-P2.3 - Nezpůsobilé položky - výkopy pro rekonstrukci SSZ</v>
      </c>
      <c r="F82" s="1"/>
      <c r="G82" s="1"/>
      <c r="H82" s="1"/>
      <c r="L82" s="26"/>
    </row>
    <row r="83" s="1" customFormat="1" ht="6.96" customHeight="1">
      <c r="B83" s="26"/>
      <c r="L83" s="26"/>
    </row>
    <row r="84" s="1" customFormat="1" ht="12" customHeight="1">
      <c r="B84" s="26"/>
      <c r="C84" s="23" t="s">
        <v>18</v>
      </c>
      <c r="F84" s="14" t="str">
        <f>F14</f>
        <v xml:space="preserve"> </v>
      </c>
      <c r="I84" s="23" t="s">
        <v>20</v>
      </c>
      <c r="J84" s="49" t="str">
        <f>IF(J14="","",J14)</f>
        <v>10. 9. 2018</v>
      </c>
      <c r="L84" s="26"/>
    </row>
    <row r="85" s="1" customFormat="1" ht="6.96" customHeight="1">
      <c r="B85" s="26"/>
      <c r="L85" s="26"/>
    </row>
    <row r="86" s="1" customFormat="1" ht="13.65" customHeight="1">
      <c r="B86" s="26"/>
      <c r="C86" s="23" t="s">
        <v>22</v>
      </c>
      <c r="F86" s="14" t="str">
        <f>E17</f>
        <v xml:space="preserve"> </v>
      </c>
      <c r="I86" s="23" t="s">
        <v>26</v>
      </c>
      <c r="J86" s="24" t="str">
        <f>E23</f>
        <v>Tomislav Kradijan</v>
      </c>
      <c r="L86" s="26"/>
    </row>
    <row r="87" s="1" customFormat="1" ht="38.55" customHeight="1">
      <c r="B87" s="26"/>
      <c r="C87" s="23" t="s">
        <v>25</v>
      </c>
      <c r="F87" s="14" t="str">
        <f>IF(E20="","",E20)</f>
        <v xml:space="preserve"> </v>
      </c>
      <c r="I87" s="23" t="s">
        <v>29</v>
      </c>
      <c r="J87" s="24" t="str">
        <f>E26</f>
        <v>SAGASTA, a.s., Novodvorská 1010/14, 142 00 Praha 4</v>
      </c>
      <c r="L87" s="26"/>
    </row>
    <row r="88" s="1" customFormat="1" ht="10.32" customHeight="1">
      <c r="B88" s="26"/>
      <c r="L88" s="26"/>
    </row>
    <row r="89" s="10" customFormat="1" ht="29.28" customHeight="1">
      <c r="B89" s="129"/>
      <c r="C89" s="130" t="s">
        <v>154</v>
      </c>
      <c r="D89" s="131" t="s">
        <v>53</v>
      </c>
      <c r="E89" s="131" t="s">
        <v>49</v>
      </c>
      <c r="F89" s="131" t="s">
        <v>50</v>
      </c>
      <c r="G89" s="131" t="s">
        <v>155</v>
      </c>
      <c r="H89" s="131" t="s">
        <v>156</v>
      </c>
      <c r="I89" s="131" t="s">
        <v>157</v>
      </c>
      <c r="J89" s="132" t="s">
        <v>140</v>
      </c>
      <c r="K89" s="133" t="s">
        <v>158</v>
      </c>
      <c r="L89" s="129"/>
      <c r="M89" s="65" t="s">
        <v>1</v>
      </c>
      <c r="N89" s="66" t="s">
        <v>38</v>
      </c>
      <c r="O89" s="66" t="s">
        <v>159</v>
      </c>
      <c r="P89" s="66" t="s">
        <v>160</v>
      </c>
      <c r="Q89" s="66" t="s">
        <v>161</v>
      </c>
      <c r="R89" s="66" t="s">
        <v>162</v>
      </c>
      <c r="S89" s="66" t="s">
        <v>163</v>
      </c>
      <c r="T89" s="67" t="s">
        <v>164</v>
      </c>
    </row>
    <row r="90" s="1" customFormat="1" ht="22.8" customHeight="1">
      <c r="B90" s="26"/>
      <c r="C90" s="70" t="s">
        <v>165</v>
      </c>
      <c r="J90" s="134">
        <f>BK90</f>
        <v>0</v>
      </c>
      <c r="L90" s="26"/>
      <c r="M90" s="68"/>
      <c r="N90" s="52"/>
      <c r="O90" s="52"/>
      <c r="P90" s="135">
        <f>P91+P100</f>
        <v>612.4412319999999</v>
      </c>
      <c r="Q90" s="52"/>
      <c r="R90" s="135">
        <f>R91+R100</f>
        <v>56.852564800000003</v>
      </c>
      <c r="S90" s="52"/>
      <c r="T90" s="136">
        <f>T91+T100</f>
        <v>0</v>
      </c>
      <c r="AT90" s="14" t="s">
        <v>67</v>
      </c>
      <c r="AU90" s="14" t="s">
        <v>142</v>
      </c>
      <c r="BK90" s="137">
        <f>BK91+BK100</f>
        <v>0</v>
      </c>
    </row>
    <row r="91" s="11" customFormat="1" ht="25.92" customHeight="1">
      <c r="B91" s="138"/>
      <c r="D91" s="139" t="s">
        <v>67</v>
      </c>
      <c r="E91" s="140" t="s">
        <v>819</v>
      </c>
      <c r="F91" s="140" t="s">
        <v>820</v>
      </c>
      <c r="J91" s="141">
        <f>BK91</f>
        <v>0</v>
      </c>
      <c r="L91" s="138"/>
      <c r="M91" s="142"/>
      <c r="N91" s="143"/>
      <c r="O91" s="143"/>
      <c r="P91" s="144">
        <f>P92+P98</f>
        <v>158.291136</v>
      </c>
      <c r="Q91" s="143"/>
      <c r="R91" s="144">
        <f>R92+R98</f>
        <v>6.8939447999999999</v>
      </c>
      <c r="S91" s="143"/>
      <c r="T91" s="145">
        <f>T92+T98</f>
        <v>0</v>
      </c>
      <c r="AR91" s="139" t="s">
        <v>75</v>
      </c>
      <c r="AT91" s="146" t="s">
        <v>67</v>
      </c>
      <c r="AU91" s="146" t="s">
        <v>68</v>
      </c>
      <c r="AY91" s="139" t="s">
        <v>168</v>
      </c>
      <c r="BK91" s="147">
        <f>BK92+BK98</f>
        <v>0</v>
      </c>
    </row>
    <row r="92" s="11" customFormat="1" ht="22.8" customHeight="1">
      <c r="B92" s="138"/>
      <c r="D92" s="139" t="s">
        <v>67</v>
      </c>
      <c r="E92" s="148" t="s">
        <v>75</v>
      </c>
      <c r="F92" s="148" t="s">
        <v>921</v>
      </c>
      <c r="J92" s="149">
        <f>BK92</f>
        <v>0</v>
      </c>
      <c r="L92" s="138"/>
      <c r="M92" s="142"/>
      <c r="N92" s="143"/>
      <c r="O92" s="143"/>
      <c r="P92" s="144">
        <f>SUM(P93:P97)</f>
        <v>111.938232</v>
      </c>
      <c r="Q92" s="143"/>
      <c r="R92" s="144">
        <f>SUM(R93:R97)</f>
        <v>0</v>
      </c>
      <c r="S92" s="143"/>
      <c r="T92" s="145">
        <f>SUM(T93:T97)</f>
        <v>0</v>
      </c>
      <c r="AR92" s="139" t="s">
        <v>75</v>
      </c>
      <c r="AT92" s="146" t="s">
        <v>67</v>
      </c>
      <c r="AU92" s="146" t="s">
        <v>75</v>
      </c>
      <c r="AY92" s="139" t="s">
        <v>168</v>
      </c>
      <c r="BK92" s="147">
        <f>SUM(BK93:BK97)</f>
        <v>0</v>
      </c>
    </row>
    <row r="93" s="1" customFormat="1" ht="16.5" customHeight="1">
      <c r="B93" s="150"/>
      <c r="C93" s="151" t="s">
        <v>177</v>
      </c>
      <c r="D93" s="151" t="s">
        <v>172</v>
      </c>
      <c r="E93" s="152" t="s">
        <v>922</v>
      </c>
      <c r="F93" s="153" t="s">
        <v>923</v>
      </c>
      <c r="G93" s="154" t="s">
        <v>924</v>
      </c>
      <c r="H93" s="155">
        <v>47</v>
      </c>
      <c r="I93" s="156">
        <v>0</v>
      </c>
      <c r="J93" s="156">
        <f>ROUND(I93*H93,2)</f>
        <v>0</v>
      </c>
      <c r="K93" s="153" t="s">
        <v>176</v>
      </c>
      <c r="L93" s="26"/>
      <c r="M93" s="54" t="s">
        <v>1</v>
      </c>
      <c r="N93" s="157" t="s">
        <v>39</v>
      </c>
      <c r="O93" s="158">
        <v>0.002</v>
      </c>
      <c r="P93" s="158">
        <f>O93*H93</f>
        <v>0.094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363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363</v>
      </c>
      <c r="BM93" s="14" t="s">
        <v>1773</v>
      </c>
    </row>
    <row r="94" s="1" customFormat="1" ht="16.5" customHeight="1">
      <c r="B94" s="150"/>
      <c r="C94" s="151" t="s">
        <v>377</v>
      </c>
      <c r="D94" s="151" t="s">
        <v>172</v>
      </c>
      <c r="E94" s="152" t="s">
        <v>927</v>
      </c>
      <c r="F94" s="153" t="s">
        <v>928</v>
      </c>
      <c r="G94" s="154" t="s">
        <v>924</v>
      </c>
      <c r="H94" s="155">
        <v>2.6160000000000001</v>
      </c>
      <c r="I94" s="156">
        <v>0</v>
      </c>
      <c r="J94" s="156">
        <f>ROUND(I94*H94,2)</f>
        <v>0</v>
      </c>
      <c r="K94" s="153" t="s">
        <v>176</v>
      </c>
      <c r="L94" s="26"/>
      <c r="M94" s="54" t="s">
        <v>1</v>
      </c>
      <c r="N94" s="157" t="s">
        <v>39</v>
      </c>
      <c r="O94" s="158">
        <v>16.001999999999999</v>
      </c>
      <c r="P94" s="158">
        <f>O94*H94</f>
        <v>41.861232000000001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14" t="s">
        <v>363</v>
      </c>
      <c r="AT94" s="14" t="s">
        <v>172</v>
      </c>
      <c r="AU94" s="14" t="s">
        <v>77</v>
      </c>
      <c r="AY94" s="14" t="s">
        <v>168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14" t="s">
        <v>75</v>
      </c>
      <c r="BK94" s="160">
        <f>ROUND(I94*H94,2)</f>
        <v>0</v>
      </c>
      <c r="BL94" s="14" t="s">
        <v>363</v>
      </c>
      <c r="BM94" s="14" t="s">
        <v>1774</v>
      </c>
    </row>
    <row r="95" s="1" customFormat="1" ht="16.5" customHeight="1">
      <c r="B95" s="150"/>
      <c r="C95" s="151" t="s">
        <v>381</v>
      </c>
      <c r="D95" s="151" t="s">
        <v>172</v>
      </c>
      <c r="E95" s="152" t="s">
        <v>930</v>
      </c>
      <c r="F95" s="153" t="s">
        <v>931</v>
      </c>
      <c r="G95" s="154" t="s">
        <v>924</v>
      </c>
      <c r="H95" s="155">
        <v>47</v>
      </c>
      <c r="I95" s="156">
        <v>0</v>
      </c>
      <c r="J95" s="156">
        <f>ROUND(I95*H95,2)</f>
        <v>0</v>
      </c>
      <c r="K95" s="153" t="s">
        <v>176</v>
      </c>
      <c r="L95" s="26"/>
      <c r="M95" s="54" t="s">
        <v>1</v>
      </c>
      <c r="N95" s="157" t="s">
        <v>39</v>
      </c>
      <c r="O95" s="158">
        <v>1.272</v>
      </c>
      <c r="P95" s="158">
        <f>O95*H95</f>
        <v>59.783999999999999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14" t="s">
        <v>363</v>
      </c>
      <c r="AT95" s="14" t="s">
        <v>172</v>
      </c>
      <c r="AU95" s="14" t="s">
        <v>77</v>
      </c>
      <c r="AY95" s="14" t="s">
        <v>168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14" t="s">
        <v>75</v>
      </c>
      <c r="BK95" s="160">
        <f>ROUND(I95*H95,2)</f>
        <v>0</v>
      </c>
      <c r="BL95" s="14" t="s">
        <v>363</v>
      </c>
      <c r="BM95" s="14" t="s">
        <v>1775</v>
      </c>
    </row>
    <row r="96" s="1" customFormat="1" ht="16.5" customHeight="1">
      <c r="B96" s="150"/>
      <c r="C96" s="151" t="s">
        <v>347</v>
      </c>
      <c r="D96" s="151" t="s">
        <v>172</v>
      </c>
      <c r="E96" s="152" t="s">
        <v>934</v>
      </c>
      <c r="F96" s="153" t="s">
        <v>935</v>
      </c>
      <c r="G96" s="154" t="s">
        <v>924</v>
      </c>
      <c r="H96" s="155">
        <v>47</v>
      </c>
      <c r="I96" s="156">
        <v>0</v>
      </c>
      <c r="J96" s="156">
        <f>ROUND(I96*H96,2)</f>
        <v>0</v>
      </c>
      <c r="K96" s="153" t="s">
        <v>176</v>
      </c>
      <c r="L96" s="26"/>
      <c r="M96" s="54" t="s">
        <v>1</v>
      </c>
      <c r="N96" s="157" t="s">
        <v>39</v>
      </c>
      <c r="O96" s="158">
        <v>0.10199999999999999</v>
      </c>
      <c r="P96" s="158">
        <f>O96*H96</f>
        <v>4.7939999999999996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14" t="s">
        <v>363</v>
      </c>
      <c r="AT96" s="14" t="s">
        <v>172</v>
      </c>
      <c r="AU96" s="14" t="s">
        <v>77</v>
      </c>
      <c r="AY96" s="14" t="s">
        <v>168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4" t="s">
        <v>75</v>
      </c>
      <c r="BK96" s="160">
        <f>ROUND(I96*H96,2)</f>
        <v>0</v>
      </c>
      <c r="BL96" s="14" t="s">
        <v>363</v>
      </c>
      <c r="BM96" s="14" t="s">
        <v>1776</v>
      </c>
    </row>
    <row r="97" s="1" customFormat="1" ht="16.5" customHeight="1">
      <c r="B97" s="150"/>
      <c r="C97" s="151" t="s">
        <v>351</v>
      </c>
      <c r="D97" s="151" t="s">
        <v>172</v>
      </c>
      <c r="E97" s="152" t="s">
        <v>938</v>
      </c>
      <c r="F97" s="153" t="s">
        <v>939</v>
      </c>
      <c r="G97" s="154" t="s">
        <v>924</v>
      </c>
      <c r="H97" s="155">
        <v>47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0.11500000000000001</v>
      </c>
      <c r="P97" s="158">
        <f>O97*H97</f>
        <v>5.4050000000000002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14" t="s">
        <v>363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363</v>
      </c>
      <c r="BM97" s="14" t="s">
        <v>1777</v>
      </c>
    </row>
    <row r="98" s="11" customFormat="1" ht="22.8" customHeight="1">
      <c r="B98" s="138"/>
      <c r="D98" s="139" t="s">
        <v>67</v>
      </c>
      <c r="E98" s="148" t="s">
        <v>77</v>
      </c>
      <c r="F98" s="148" t="s">
        <v>941</v>
      </c>
      <c r="J98" s="149">
        <f>BK98</f>
        <v>0</v>
      </c>
      <c r="L98" s="138"/>
      <c r="M98" s="142"/>
      <c r="N98" s="143"/>
      <c r="O98" s="143"/>
      <c r="P98" s="144">
        <f>P99</f>
        <v>46.352904000000002</v>
      </c>
      <c r="Q98" s="143"/>
      <c r="R98" s="144">
        <f>R99</f>
        <v>6.8939447999999999</v>
      </c>
      <c r="S98" s="143"/>
      <c r="T98" s="145">
        <f>T99</f>
        <v>0</v>
      </c>
      <c r="AR98" s="139" t="s">
        <v>75</v>
      </c>
      <c r="AT98" s="146" t="s">
        <v>67</v>
      </c>
      <c r="AU98" s="146" t="s">
        <v>75</v>
      </c>
      <c r="AY98" s="139" t="s">
        <v>168</v>
      </c>
      <c r="BK98" s="147">
        <f>BK99</f>
        <v>0</v>
      </c>
    </row>
    <row r="99" s="1" customFormat="1" ht="16.5" customHeight="1">
      <c r="B99" s="150"/>
      <c r="C99" s="151" t="s">
        <v>7</v>
      </c>
      <c r="D99" s="151" t="s">
        <v>172</v>
      </c>
      <c r="E99" s="152" t="s">
        <v>943</v>
      </c>
      <c r="F99" s="153" t="s">
        <v>944</v>
      </c>
      <c r="G99" s="154" t="s">
        <v>924</v>
      </c>
      <c r="H99" s="155">
        <v>2.6160000000000001</v>
      </c>
      <c r="I99" s="156">
        <v>0</v>
      </c>
      <c r="J99" s="156">
        <f>ROUND(I99*H99,2)</f>
        <v>0</v>
      </c>
      <c r="K99" s="153" t="s">
        <v>176</v>
      </c>
      <c r="L99" s="26"/>
      <c r="M99" s="54" t="s">
        <v>1</v>
      </c>
      <c r="N99" s="157" t="s">
        <v>39</v>
      </c>
      <c r="O99" s="158">
        <v>17.719000000000001</v>
      </c>
      <c r="P99" s="158">
        <f>O99*H99</f>
        <v>46.352904000000002</v>
      </c>
      <c r="Q99" s="158">
        <v>2.6353</v>
      </c>
      <c r="R99" s="158">
        <f>Q99*H99</f>
        <v>6.8939447999999999</v>
      </c>
      <c r="S99" s="158">
        <v>0</v>
      </c>
      <c r="T99" s="159">
        <f>S99*H99</f>
        <v>0</v>
      </c>
      <c r="AR99" s="14" t="s">
        <v>363</v>
      </c>
      <c r="AT99" s="14" t="s">
        <v>172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363</v>
      </c>
      <c r="BM99" s="14" t="s">
        <v>1778</v>
      </c>
    </row>
    <row r="100" s="11" customFormat="1" ht="25.92" customHeight="1">
      <c r="B100" s="138"/>
      <c r="D100" s="139" t="s">
        <v>67</v>
      </c>
      <c r="E100" s="140" t="s">
        <v>180</v>
      </c>
      <c r="F100" s="140" t="s">
        <v>273</v>
      </c>
      <c r="J100" s="141">
        <f>BK100</f>
        <v>0</v>
      </c>
      <c r="L100" s="138"/>
      <c r="M100" s="142"/>
      <c r="N100" s="143"/>
      <c r="O100" s="143"/>
      <c r="P100" s="144">
        <f>P101</f>
        <v>454.15009599999996</v>
      </c>
      <c r="Q100" s="143"/>
      <c r="R100" s="144">
        <f>R101</f>
        <v>49.958620000000003</v>
      </c>
      <c r="S100" s="143"/>
      <c r="T100" s="145">
        <f>T101</f>
        <v>0</v>
      </c>
      <c r="AR100" s="139" t="s">
        <v>274</v>
      </c>
      <c r="AT100" s="146" t="s">
        <v>67</v>
      </c>
      <c r="AU100" s="146" t="s">
        <v>68</v>
      </c>
      <c r="AY100" s="139" t="s">
        <v>168</v>
      </c>
      <c r="BK100" s="147">
        <f>BK101</f>
        <v>0</v>
      </c>
    </row>
    <row r="101" s="11" customFormat="1" ht="22.8" customHeight="1">
      <c r="B101" s="138"/>
      <c r="D101" s="139" t="s">
        <v>67</v>
      </c>
      <c r="E101" s="148" t="s">
        <v>832</v>
      </c>
      <c r="F101" s="148" t="s">
        <v>833</v>
      </c>
      <c r="J101" s="149">
        <f>BK101</f>
        <v>0</v>
      </c>
      <c r="L101" s="138"/>
      <c r="M101" s="142"/>
      <c r="N101" s="143"/>
      <c r="O101" s="143"/>
      <c r="P101" s="144">
        <f>SUM(P102:P129)</f>
        <v>454.15009599999996</v>
      </c>
      <c r="Q101" s="143"/>
      <c r="R101" s="144">
        <f>SUM(R102:R129)</f>
        <v>49.958620000000003</v>
      </c>
      <c r="S101" s="143"/>
      <c r="T101" s="145">
        <f>SUM(T102:T129)</f>
        <v>0</v>
      </c>
      <c r="AR101" s="139" t="s">
        <v>274</v>
      </c>
      <c r="AT101" s="146" t="s">
        <v>67</v>
      </c>
      <c r="AU101" s="146" t="s">
        <v>75</v>
      </c>
      <c r="AY101" s="139" t="s">
        <v>168</v>
      </c>
      <c r="BK101" s="147">
        <f>SUM(BK102:BK129)</f>
        <v>0</v>
      </c>
    </row>
    <row r="102" s="1" customFormat="1" ht="16.5" customHeight="1">
      <c r="B102" s="150"/>
      <c r="C102" s="151" t="s">
        <v>838</v>
      </c>
      <c r="D102" s="151" t="s">
        <v>172</v>
      </c>
      <c r="E102" s="152" t="s">
        <v>946</v>
      </c>
      <c r="F102" s="153" t="s">
        <v>947</v>
      </c>
      <c r="G102" s="154" t="s">
        <v>948</v>
      </c>
      <c r="H102" s="155">
        <v>0.245</v>
      </c>
      <c r="I102" s="156">
        <v>0</v>
      </c>
      <c r="J102" s="156">
        <f>ROUND(I102*H102,2)</f>
        <v>0</v>
      </c>
      <c r="K102" s="153" t="s">
        <v>176</v>
      </c>
      <c r="L102" s="26"/>
      <c r="M102" s="54" t="s">
        <v>1</v>
      </c>
      <c r="N102" s="157" t="s">
        <v>39</v>
      </c>
      <c r="O102" s="158">
        <v>4.0999999999999996</v>
      </c>
      <c r="P102" s="158">
        <f>O102*H102</f>
        <v>1.0045</v>
      </c>
      <c r="Q102" s="158">
        <v>0.0088000000000000005</v>
      </c>
      <c r="R102" s="158">
        <f>Q102*H102</f>
        <v>0.0021559999999999999</v>
      </c>
      <c r="S102" s="158">
        <v>0</v>
      </c>
      <c r="T102" s="159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1779</v>
      </c>
    </row>
    <row r="103" s="1" customFormat="1" ht="16.5" customHeight="1">
      <c r="B103" s="150"/>
      <c r="C103" s="151" t="s">
        <v>428</v>
      </c>
      <c r="D103" s="151" t="s">
        <v>172</v>
      </c>
      <c r="E103" s="152" t="s">
        <v>950</v>
      </c>
      <c r="F103" s="153" t="s">
        <v>951</v>
      </c>
      <c r="G103" s="154" t="s">
        <v>836</v>
      </c>
      <c r="H103" s="155">
        <v>55.700000000000003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0.17000000000000001</v>
      </c>
      <c r="P103" s="158">
        <f>O103*H103</f>
        <v>9.4690000000000012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280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280</v>
      </c>
      <c r="BM103" s="14" t="s">
        <v>1780</v>
      </c>
    </row>
    <row r="104" s="1" customFormat="1" ht="16.5" customHeight="1">
      <c r="B104" s="150"/>
      <c r="C104" s="151" t="s">
        <v>432</v>
      </c>
      <c r="D104" s="151" t="s">
        <v>172</v>
      </c>
      <c r="E104" s="152" t="s">
        <v>834</v>
      </c>
      <c r="F104" s="153" t="s">
        <v>835</v>
      </c>
      <c r="G104" s="154" t="s">
        <v>836</v>
      </c>
      <c r="H104" s="155">
        <v>50.200000000000003</v>
      </c>
      <c r="I104" s="156">
        <v>0</v>
      </c>
      <c r="J104" s="156">
        <f>ROUND(I104*H104,2)</f>
        <v>0</v>
      </c>
      <c r="K104" s="153" t="s">
        <v>176</v>
      </c>
      <c r="L104" s="26"/>
      <c r="M104" s="54" t="s">
        <v>1</v>
      </c>
      <c r="N104" s="157" t="s">
        <v>39</v>
      </c>
      <c r="O104" s="158">
        <v>0.17100000000000001</v>
      </c>
      <c r="P104" s="158">
        <f>O104*H104</f>
        <v>8.5842000000000009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14" t="s">
        <v>280</v>
      </c>
      <c r="AT104" s="14" t="s">
        <v>172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280</v>
      </c>
      <c r="BM104" s="14" t="s">
        <v>1781</v>
      </c>
    </row>
    <row r="105" s="1" customFormat="1" ht="16.5" customHeight="1">
      <c r="B105" s="150"/>
      <c r="C105" s="151" t="s">
        <v>863</v>
      </c>
      <c r="D105" s="151" t="s">
        <v>172</v>
      </c>
      <c r="E105" s="152" t="s">
        <v>845</v>
      </c>
      <c r="F105" s="153" t="s">
        <v>846</v>
      </c>
      <c r="G105" s="154" t="s">
        <v>836</v>
      </c>
      <c r="H105" s="155">
        <v>56.700000000000003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0.45000000000000001</v>
      </c>
      <c r="P105" s="158">
        <f>O105*H105</f>
        <v>25.515000000000001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280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280</v>
      </c>
      <c r="BM105" s="14" t="s">
        <v>1782</v>
      </c>
    </row>
    <row r="106" s="1" customFormat="1" ht="16.5" customHeight="1">
      <c r="B106" s="150"/>
      <c r="C106" s="151" t="s">
        <v>867</v>
      </c>
      <c r="D106" s="151" t="s">
        <v>172</v>
      </c>
      <c r="E106" s="152" t="s">
        <v>851</v>
      </c>
      <c r="F106" s="153" t="s">
        <v>852</v>
      </c>
      <c r="G106" s="154" t="s">
        <v>836</v>
      </c>
      <c r="H106" s="155">
        <v>6.5</v>
      </c>
      <c r="I106" s="156">
        <v>0</v>
      </c>
      <c r="J106" s="156">
        <f>ROUND(I106*H106,2)</f>
        <v>0</v>
      </c>
      <c r="K106" s="153" t="s">
        <v>176</v>
      </c>
      <c r="L106" s="26"/>
      <c r="M106" s="54" t="s">
        <v>1</v>
      </c>
      <c r="N106" s="157" t="s">
        <v>39</v>
      </c>
      <c r="O106" s="158">
        <v>0.20000000000000001</v>
      </c>
      <c r="P106" s="158">
        <f>O106*H106</f>
        <v>1.3</v>
      </c>
      <c r="Q106" s="158">
        <v>0</v>
      </c>
      <c r="R106" s="158">
        <f>Q106*H106</f>
        <v>0</v>
      </c>
      <c r="S106" s="158">
        <v>0</v>
      </c>
      <c r="T106" s="159">
        <f>S106*H106</f>
        <v>0</v>
      </c>
      <c r="AR106" s="14" t="s">
        <v>280</v>
      </c>
      <c r="AT106" s="14" t="s">
        <v>172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280</v>
      </c>
      <c r="BM106" s="14" t="s">
        <v>1783</v>
      </c>
    </row>
    <row r="107" s="1" customFormat="1" ht="16.5" customHeight="1">
      <c r="B107" s="150"/>
      <c r="C107" s="151" t="s">
        <v>874</v>
      </c>
      <c r="D107" s="151" t="s">
        <v>172</v>
      </c>
      <c r="E107" s="152" t="s">
        <v>955</v>
      </c>
      <c r="F107" s="153" t="s">
        <v>956</v>
      </c>
      <c r="G107" s="154" t="s">
        <v>189</v>
      </c>
      <c r="H107" s="155">
        <v>70</v>
      </c>
      <c r="I107" s="156">
        <v>0</v>
      </c>
      <c r="J107" s="156">
        <f>ROUND(I107*H107,2)</f>
        <v>0</v>
      </c>
      <c r="K107" s="153" t="s">
        <v>176</v>
      </c>
      <c r="L107" s="26"/>
      <c r="M107" s="54" t="s">
        <v>1</v>
      </c>
      <c r="N107" s="157" t="s">
        <v>39</v>
      </c>
      <c r="O107" s="158">
        <v>0.43099999999999999</v>
      </c>
      <c r="P107" s="158">
        <f>O107*H107</f>
        <v>30.169999999999998</v>
      </c>
      <c r="Q107" s="158">
        <v>3.0000000000000001E-05</v>
      </c>
      <c r="R107" s="158">
        <f>Q107*H107</f>
        <v>0.0020999999999999999</v>
      </c>
      <c r="S107" s="158">
        <v>0</v>
      </c>
      <c r="T107" s="159">
        <f>S107*H107</f>
        <v>0</v>
      </c>
      <c r="AR107" s="14" t="s">
        <v>280</v>
      </c>
      <c r="AT107" s="14" t="s">
        <v>172</v>
      </c>
      <c r="AU107" s="14" t="s">
        <v>77</v>
      </c>
      <c r="AY107" s="14" t="s">
        <v>168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14" t="s">
        <v>75</v>
      </c>
      <c r="BK107" s="160">
        <f>ROUND(I107*H107,2)</f>
        <v>0</v>
      </c>
      <c r="BL107" s="14" t="s">
        <v>280</v>
      </c>
      <c r="BM107" s="14" t="s">
        <v>1784</v>
      </c>
    </row>
    <row r="108" s="1" customFormat="1" ht="16.5" customHeight="1">
      <c r="B108" s="150"/>
      <c r="C108" s="151" t="s">
        <v>878</v>
      </c>
      <c r="D108" s="151" t="s">
        <v>172</v>
      </c>
      <c r="E108" s="152" t="s">
        <v>958</v>
      </c>
      <c r="F108" s="153" t="s">
        <v>959</v>
      </c>
      <c r="G108" s="154" t="s">
        <v>189</v>
      </c>
      <c r="H108" s="155">
        <v>200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0.96899999999999997</v>
      </c>
      <c r="P108" s="158">
        <f>O108*H108</f>
        <v>193.79999999999998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280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280</v>
      </c>
      <c r="BM108" s="14" t="s">
        <v>1785</v>
      </c>
    </row>
    <row r="109" s="1" customFormat="1" ht="16.5" customHeight="1">
      <c r="B109" s="150"/>
      <c r="C109" s="151" t="s">
        <v>823</v>
      </c>
      <c r="D109" s="151" t="s">
        <v>172</v>
      </c>
      <c r="E109" s="152" t="s">
        <v>961</v>
      </c>
      <c r="F109" s="153" t="s">
        <v>962</v>
      </c>
      <c r="G109" s="154" t="s">
        <v>189</v>
      </c>
      <c r="H109" s="155">
        <v>90</v>
      </c>
      <c r="I109" s="156">
        <v>0</v>
      </c>
      <c r="J109" s="156">
        <f>ROUND(I109*H109,2)</f>
        <v>0</v>
      </c>
      <c r="K109" s="153" t="s">
        <v>176</v>
      </c>
      <c r="L109" s="26"/>
      <c r="M109" s="54" t="s">
        <v>1</v>
      </c>
      <c r="N109" s="157" t="s">
        <v>39</v>
      </c>
      <c r="O109" s="158">
        <v>0.83899999999999997</v>
      </c>
      <c r="P109" s="158">
        <f>O109*H109</f>
        <v>75.509999999999991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280</v>
      </c>
      <c r="AT109" s="14" t="s">
        <v>172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280</v>
      </c>
      <c r="BM109" s="14" t="s">
        <v>1786</v>
      </c>
    </row>
    <row r="110" s="1" customFormat="1" ht="16.5" customHeight="1">
      <c r="B110" s="150"/>
      <c r="C110" s="161" t="s">
        <v>828</v>
      </c>
      <c r="D110" s="161" t="s">
        <v>180</v>
      </c>
      <c r="E110" s="162" t="s">
        <v>964</v>
      </c>
      <c r="F110" s="163" t="s">
        <v>965</v>
      </c>
      <c r="G110" s="164" t="s">
        <v>189</v>
      </c>
      <c r="H110" s="165">
        <v>90</v>
      </c>
      <c r="I110" s="166">
        <v>0</v>
      </c>
      <c r="J110" s="166">
        <f>ROUND(I110*H110,2)</f>
        <v>0</v>
      </c>
      <c r="K110" s="163" t="s">
        <v>176</v>
      </c>
      <c r="L110" s="167"/>
      <c r="M110" s="168" t="s">
        <v>1</v>
      </c>
      <c r="N110" s="169" t="s">
        <v>39</v>
      </c>
      <c r="O110" s="158">
        <v>0</v>
      </c>
      <c r="P110" s="158">
        <f>O110*H110</f>
        <v>0</v>
      </c>
      <c r="Q110" s="158">
        <v>0.00068999999999999997</v>
      </c>
      <c r="R110" s="158">
        <f>Q110*H110</f>
        <v>0.062099999999999995</v>
      </c>
      <c r="S110" s="158">
        <v>0</v>
      </c>
      <c r="T110" s="159">
        <f>S110*H110</f>
        <v>0</v>
      </c>
      <c r="AR110" s="14" t="s">
        <v>333</v>
      </c>
      <c r="AT110" s="14" t="s">
        <v>180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333</v>
      </c>
      <c r="BM110" s="14" t="s">
        <v>1787</v>
      </c>
    </row>
    <row r="111" s="1" customFormat="1" ht="16.5" customHeight="1">
      <c r="B111" s="150"/>
      <c r="C111" s="151" t="s">
        <v>926</v>
      </c>
      <c r="D111" s="151" t="s">
        <v>172</v>
      </c>
      <c r="E111" s="152" t="s">
        <v>967</v>
      </c>
      <c r="F111" s="153" t="s">
        <v>968</v>
      </c>
      <c r="G111" s="154" t="s">
        <v>189</v>
      </c>
      <c r="H111" s="155">
        <v>200</v>
      </c>
      <c r="I111" s="156">
        <v>0</v>
      </c>
      <c r="J111" s="156">
        <f>ROUND(I111*H111,2)</f>
        <v>0</v>
      </c>
      <c r="K111" s="153" t="s">
        <v>176</v>
      </c>
      <c r="L111" s="26"/>
      <c r="M111" s="54" t="s">
        <v>1</v>
      </c>
      <c r="N111" s="157" t="s">
        <v>39</v>
      </c>
      <c r="O111" s="158">
        <v>0.072999999999999995</v>
      </c>
      <c r="P111" s="158">
        <f>O111*H111</f>
        <v>14.6</v>
      </c>
      <c r="Q111" s="158">
        <v>0.15614</v>
      </c>
      <c r="R111" s="158">
        <f>Q111*H111</f>
        <v>31.228000000000002</v>
      </c>
      <c r="S111" s="158">
        <v>0</v>
      </c>
      <c r="T111" s="159">
        <f>S111*H111</f>
        <v>0</v>
      </c>
      <c r="AR111" s="14" t="s">
        <v>280</v>
      </c>
      <c r="AT111" s="14" t="s">
        <v>172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280</v>
      </c>
      <c r="BM111" s="14" t="s">
        <v>1788</v>
      </c>
    </row>
    <row r="112" s="1" customFormat="1" ht="16.5" customHeight="1">
      <c r="B112" s="150"/>
      <c r="C112" s="151" t="s">
        <v>184</v>
      </c>
      <c r="D112" s="151" t="s">
        <v>172</v>
      </c>
      <c r="E112" s="152" t="s">
        <v>970</v>
      </c>
      <c r="F112" s="153" t="s">
        <v>971</v>
      </c>
      <c r="G112" s="154" t="s">
        <v>189</v>
      </c>
      <c r="H112" s="155">
        <v>9</v>
      </c>
      <c r="I112" s="156">
        <v>0</v>
      </c>
      <c r="J112" s="156">
        <f>ROUND(I112*H112,2)</f>
        <v>0</v>
      </c>
      <c r="K112" s="153" t="s">
        <v>176</v>
      </c>
      <c r="L112" s="26"/>
      <c r="M112" s="54" t="s">
        <v>1</v>
      </c>
      <c r="N112" s="157" t="s">
        <v>39</v>
      </c>
      <c r="O112" s="158">
        <v>0.153</v>
      </c>
      <c r="P112" s="158">
        <f>O112*H112</f>
        <v>1.377</v>
      </c>
      <c r="Q112" s="158">
        <v>0.13538</v>
      </c>
      <c r="R112" s="158">
        <f>Q112*H112</f>
        <v>1.2184200000000001</v>
      </c>
      <c r="S112" s="158">
        <v>0</v>
      </c>
      <c r="T112" s="159">
        <f>S112*H112</f>
        <v>0</v>
      </c>
      <c r="AR112" s="14" t="s">
        <v>280</v>
      </c>
      <c r="AT112" s="14" t="s">
        <v>172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280</v>
      </c>
      <c r="BM112" s="14" t="s">
        <v>1789</v>
      </c>
    </row>
    <row r="113" s="1" customFormat="1" ht="16.5" customHeight="1">
      <c r="B113" s="150"/>
      <c r="C113" s="161" t="s">
        <v>933</v>
      </c>
      <c r="D113" s="161" t="s">
        <v>180</v>
      </c>
      <c r="E113" s="162" t="s">
        <v>973</v>
      </c>
      <c r="F113" s="163" t="s">
        <v>974</v>
      </c>
      <c r="G113" s="164" t="s">
        <v>189</v>
      </c>
      <c r="H113" s="165">
        <v>9</v>
      </c>
      <c r="I113" s="166">
        <v>0</v>
      </c>
      <c r="J113" s="166">
        <f>ROUND(I113*H113,2)</f>
        <v>0</v>
      </c>
      <c r="K113" s="163" t="s">
        <v>176</v>
      </c>
      <c r="L113" s="167"/>
      <c r="M113" s="168" t="s">
        <v>1</v>
      </c>
      <c r="N113" s="169" t="s">
        <v>39</v>
      </c>
      <c r="O113" s="158">
        <v>0</v>
      </c>
      <c r="P113" s="158">
        <f>O113*H113</f>
        <v>0</v>
      </c>
      <c r="Q113" s="158">
        <v>0.00055000000000000003</v>
      </c>
      <c r="R113" s="158">
        <f>Q113*H113</f>
        <v>0.0049500000000000004</v>
      </c>
      <c r="S113" s="158">
        <v>0</v>
      </c>
      <c r="T113" s="159">
        <f>S113*H113</f>
        <v>0</v>
      </c>
      <c r="AR113" s="14" t="s">
        <v>333</v>
      </c>
      <c r="AT113" s="14" t="s">
        <v>180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333</v>
      </c>
      <c r="BM113" s="14" t="s">
        <v>1790</v>
      </c>
    </row>
    <row r="114" s="1" customFormat="1" ht="16.5" customHeight="1">
      <c r="B114" s="150"/>
      <c r="C114" s="151" t="s">
        <v>937</v>
      </c>
      <c r="D114" s="151" t="s">
        <v>172</v>
      </c>
      <c r="E114" s="152" t="s">
        <v>976</v>
      </c>
      <c r="F114" s="153" t="s">
        <v>977</v>
      </c>
      <c r="G114" s="154" t="s">
        <v>189</v>
      </c>
      <c r="H114" s="155">
        <v>90</v>
      </c>
      <c r="I114" s="156">
        <v>0</v>
      </c>
      <c r="J114" s="156">
        <f>ROUND(I114*H114,2)</f>
        <v>0</v>
      </c>
      <c r="K114" s="153" t="s">
        <v>176</v>
      </c>
      <c r="L114" s="26"/>
      <c r="M114" s="54" t="s">
        <v>1</v>
      </c>
      <c r="N114" s="157" t="s">
        <v>39</v>
      </c>
      <c r="O114" s="158">
        <v>0.065000000000000002</v>
      </c>
      <c r="P114" s="158">
        <f>O114*H114</f>
        <v>5.8500000000000005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280</v>
      </c>
      <c r="AT114" s="14" t="s">
        <v>172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280</v>
      </c>
      <c r="BM114" s="14" t="s">
        <v>1791</v>
      </c>
    </row>
    <row r="115" s="1" customFormat="1" ht="16.5" customHeight="1">
      <c r="B115" s="150"/>
      <c r="C115" s="151" t="s">
        <v>942</v>
      </c>
      <c r="D115" s="151" t="s">
        <v>172</v>
      </c>
      <c r="E115" s="152" t="s">
        <v>979</v>
      </c>
      <c r="F115" s="153" t="s">
        <v>980</v>
      </c>
      <c r="G115" s="154" t="s">
        <v>189</v>
      </c>
      <c r="H115" s="155">
        <v>200</v>
      </c>
      <c r="I115" s="156">
        <v>0</v>
      </c>
      <c r="J115" s="156">
        <f>ROUND(I115*H115,2)</f>
        <v>0</v>
      </c>
      <c r="K115" s="153" t="s">
        <v>176</v>
      </c>
      <c r="L115" s="26"/>
      <c r="M115" s="54" t="s">
        <v>1</v>
      </c>
      <c r="N115" s="157" t="s">
        <v>39</v>
      </c>
      <c r="O115" s="158">
        <v>0.13700000000000001</v>
      </c>
      <c r="P115" s="158">
        <f>O115*H115</f>
        <v>27.400000000000002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280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280</v>
      </c>
      <c r="BM115" s="14" t="s">
        <v>1792</v>
      </c>
    </row>
    <row r="116" s="1" customFormat="1" ht="16.5" customHeight="1">
      <c r="B116" s="150"/>
      <c r="C116" s="151" t="s">
        <v>1079</v>
      </c>
      <c r="D116" s="151" t="s">
        <v>172</v>
      </c>
      <c r="E116" s="152" t="s">
        <v>982</v>
      </c>
      <c r="F116" s="153" t="s">
        <v>983</v>
      </c>
      <c r="G116" s="154" t="s">
        <v>924</v>
      </c>
      <c r="H116" s="155">
        <v>14</v>
      </c>
      <c r="I116" s="156">
        <v>0</v>
      </c>
      <c r="J116" s="156">
        <f>ROUND(I116*H116,2)</f>
        <v>0</v>
      </c>
      <c r="K116" s="153" t="s">
        <v>176</v>
      </c>
      <c r="L116" s="26"/>
      <c r="M116" s="54" t="s">
        <v>1</v>
      </c>
      <c r="N116" s="157" t="s">
        <v>39</v>
      </c>
      <c r="O116" s="158">
        <v>0.094</v>
      </c>
      <c r="P116" s="158">
        <f>O116*H116</f>
        <v>1.3160000000000001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280</v>
      </c>
      <c r="AT116" s="14" t="s">
        <v>172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280</v>
      </c>
      <c r="BM116" s="14" t="s">
        <v>1793</v>
      </c>
    </row>
    <row r="117" s="1" customFormat="1" ht="16.5" customHeight="1">
      <c r="B117" s="150"/>
      <c r="C117" s="151" t="s">
        <v>1081</v>
      </c>
      <c r="D117" s="151" t="s">
        <v>172</v>
      </c>
      <c r="E117" s="152" t="s">
        <v>985</v>
      </c>
      <c r="F117" s="153" t="s">
        <v>986</v>
      </c>
      <c r="G117" s="154" t="s">
        <v>924</v>
      </c>
      <c r="H117" s="155">
        <v>420</v>
      </c>
      <c r="I117" s="156">
        <v>0</v>
      </c>
      <c r="J117" s="156">
        <f>ROUND(I117*H117,2)</f>
        <v>0</v>
      </c>
      <c r="K117" s="153" t="s">
        <v>176</v>
      </c>
      <c r="L117" s="26"/>
      <c r="M117" s="54" t="s">
        <v>1</v>
      </c>
      <c r="N117" s="157" t="s">
        <v>39</v>
      </c>
      <c r="O117" s="158">
        <v>0.012999999999999999</v>
      </c>
      <c r="P117" s="158">
        <f>O117*H117</f>
        <v>5.46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280</v>
      </c>
      <c r="AT117" s="14" t="s">
        <v>172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280</v>
      </c>
      <c r="BM117" s="14" t="s">
        <v>1794</v>
      </c>
    </row>
    <row r="118" s="1" customFormat="1" ht="16.5" customHeight="1">
      <c r="B118" s="150"/>
      <c r="C118" s="151" t="s">
        <v>1083</v>
      </c>
      <c r="D118" s="151" t="s">
        <v>172</v>
      </c>
      <c r="E118" s="152" t="s">
        <v>860</v>
      </c>
      <c r="F118" s="153" t="s">
        <v>861</v>
      </c>
      <c r="G118" s="154" t="s">
        <v>826</v>
      </c>
      <c r="H118" s="155">
        <v>19.879999999999999</v>
      </c>
      <c r="I118" s="156">
        <v>0</v>
      </c>
      <c r="J118" s="156">
        <f>ROUND(I118*H118,2)</f>
        <v>0</v>
      </c>
      <c r="K118" s="153" t="s">
        <v>176</v>
      </c>
      <c r="L118" s="26"/>
      <c r="M118" s="54" t="s">
        <v>1</v>
      </c>
      <c r="N118" s="157" t="s">
        <v>39</v>
      </c>
      <c r="O118" s="158">
        <v>0.77200000000000002</v>
      </c>
      <c r="P118" s="158">
        <f>O118*H118</f>
        <v>15.34736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280</v>
      </c>
      <c r="AT118" s="14" t="s">
        <v>172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280</v>
      </c>
      <c r="BM118" s="14" t="s">
        <v>1795</v>
      </c>
    </row>
    <row r="119" s="1" customFormat="1" ht="16.5" customHeight="1">
      <c r="B119" s="150"/>
      <c r="C119" s="151" t="s">
        <v>1796</v>
      </c>
      <c r="D119" s="151" t="s">
        <v>172</v>
      </c>
      <c r="E119" s="152" t="s">
        <v>989</v>
      </c>
      <c r="F119" s="153" t="s">
        <v>990</v>
      </c>
      <c r="G119" s="154" t="s">
        <v>826</v>
      </c>
      <c r="H119" s="155">
        <v>3</v>
      </c>
      <c r="I119" s="156">
        <v>0</v>
      </c>
      <c r="J119" s="156">
        <f>ROUND(I119*H119,2)</f>
        <v>0</v>
      </c>
      <c r="K119" s="153" t="s">
        <v>1</v>
      </c>
      <c r="L119" s="26"/>
      <c r="M119" s="54" t="s">
        <v>1</v>
      </c>
      <c r="N119" s="157" t="s">
        <v>39</v>
      </c>
      <c r="O119" s="158">
        <v>0.77200000000000002</v>
      </c>
      <c r="P119" s="158">
        <f>O119*H119</f>
        <v>2.3159999999999998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280</v>
      </c>
      <c r="AT119" s="14" t="s">
        <v>172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280</v>
      </c>
      <c r="BM119" s="14" t="s">
        <v>1797</v>
      </c>
    </row>
    <row r="120" s="1" customFormat="1" ht="16.5" customHeight="1">
      <c r="B120" s="150"/>
      <c r="C120" s="151" t="s">
        <v>1085</v>
      </c>
      <c r="D120" s="151" t="s">
        <v>172</v>
      </c>
      <c r="E120" s="152" t="s">
        <v>871</v>
      </c>
      <c r="F120" s="153" t="s">
        <v>872</v>
      </c>
      <c r="G120" s="154" t="s">
        <v>826</v>
      </c>
      <c r="H120" s="155">
        <v>596.59199999999998</v>
      </c>
      <c r="I120" s="156">
        <v>0</v>
      </c>
      <c r="J120" s="156">
        <f>ROUND(I120*H120,2)</f>
        <v>0</v>
      </c>
      <c r="K120" s="153" t="s">
        <v>176</v>
      </c>
      <c r="L120" s="26"/>
      <c r="M120" s="54" t="s">
        <v>1</v>
      </c>
      <c r="N120" s="157" t="s">
        <v>39</v>
      </c>
      <c r="O120" s="158">
        <v>0.0080000000000000002</v>
      </c>
      <c r="P120" s="158">
        <f>O120*H120</f>
        <v>4.7727360000000001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14" t="s">
        <v>280</v>
      </c>
      <c r="AT120" s="14" t="s">
        <v>172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280</v>
      </c>
      <c r="BM120" s="14" t="s">
        <v>1798</v>
      </c>
    </row>
    <row r="121" s="1" customFormat="1" ht="16.5" customHeight="1">
      <c r="B121" s="150"/>
      <c r="C121" s="151" t="s">
        <v>1087</v>
      </c>
      <c r="D121" s="151" t="s">
        <v>172</v>
      </c>
      <c r="E121" s="152" t="s">
        <v>993</v>
      </c>
      <c r="F121" s="153" t="s">
        <v>994</v>
      </c>
      <c r="G121" s="154" t="s">
        <v>826</v>
      </c>
      <c r="H121" s="155">
        <v>90</v>
      </c>
      <c r="I121" s="156">
        <v>0</v>
      </c>
      <c r="J121" s="156">
        <f>ROUND(I121*H121,2)</f>
        <v>0</v>
      </c>
      <c r="K121" s="153" t="s">
        <v>1</v>
      </c>
      <c r="L121" s="26"/>
      <c r="M121" s="54" t="s">
        <v>1</v>
      </c>
      <c r="N121" s="157" t="s">
        <v>39</v>
      </c>
      <c r="O121" s="158">
        <v>0.0080000000000000002</v>
      </c>
      <c r="P121" s="158">
        <f>O121*H121</f>
        <v>0.71999999999999997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AR121" s="14" t="s">
        <v>280</v>
      </c>
      <c r="AT121" s="14" t="s">
        <v>172</v>
      </c>
      <c r="AU121" s="14" t="s">
        <v>77</v>
      </c>
      <c r="AY121" s="14" t="s">
        <v>168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4" t="s">
        <v>75</v>
      </c>
      <c r="BK121" s="160">
        <f>ROUND(I121*H121,2)</f>
        <v>0</v>
      </c>
      <c r="BL121" s="14" t="s">
        <v>280</v>
      </c>
      <c r="BM121" s="14" t="s">
        <v>1799</v>
      </c>
    </row>
    <row r="122" s="1" customFormat="1" ht="16.5" customHeight="1">
      <c r="B122" s="150"/>
      <c r="C122" s="151" t="s">
        <v>1089</v>
      </c>
      <c r="D122" s="151" t="s">
        <v>172</v>
      </c>
      <c r="E122" s="152" t="s">
        <v>996</v>
      </c>
      <c r="F122" s="153" t="s">
        <v>997</v>
      </c>
      <c r="G122" s="154" t="s">
        <v>836</v>
      </c>
      <c r="H122" s="155">
        <v>55.700000000000003</v>
      </c>
      <c r="I122" s="156">
        <v>0</v>
      </c>
      <c r="J122" s="156">
        <f>ROUND(I122*H122,2)</f>
        <v>0</v>
      </c>
      <c r="K122" s="153" t="s">
        <v>176</v>
      </c>
      <c r="L122" s="26"/>
      <c r="M122" s="54" t="s">
        <v>1</v>
      </c>
      <c r="N122" s="157" t="s">
        <v>39</v>
      </c>
      <c r="O122" s="158">
        <v>0.048000000000000001</v>
      </c>
      <c r="P122" s="158">
        <f>O122*H122</f>
        <v>2.6736</v>
      </c>
      <c r="Q122" s="158">
        <v>0</v>
      </c>
      <c r="R122" s="158">
        <f>Q122*H122</f>
        <v>0</v>
      </c>
      <c r="S122" s="158">
        <v>0</v>
      </c>
      <c r="T122" s="159">
        <f>S122*H122</f>
        <v>0</v>
      </c>
      <c r="AR122" s="14" t="s">
        <v>280</v>
      </c>
      <c r="AT122" s="14" t="s">
        <v>172</v>
      </c>
      <c r="AU122" s="14" t="s">
        <v>77</v>
      </c>
      <c r="AY122" s="14" t="s">
        <v>168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75</v>
      </c>
      <c r="BK122" s="160">
        <f>ROUND(I122*H122,2)</f>
        <v>0</v>
      </c>
      <c r="BL122" s="14" t="s">
        <v>280</v>
      </c>
      <c r="BM122" s="14" t="s">
        <v>1800</v>
      </c>
    </row>
    <row r="123" s="1" customFormat="1" ht="16.5" customHeight="1">
      <c r="B123" s="150"/>
      <c r="C123" s="161" t="s">
        <v>1091</v>
      </c>
      <c r="D123" s="161" t="s">
        <v>180</v>
      </c>
      <c r="E123" s="162" t="s">
        <v>999</v>
      </c>
      <c r="F123" s="163" t="s">
        <v>1000</v>
      </c>
      <c r="G123" s="164" t="s">
        <v>332</v>
      </c>
      <c r="H123" s="165">
        <v>55.700000000000003</v>
      </c>
      <c r="I123" s="166">
        <v>0</v>
      </c>
      <c r="J123" s="166">
        <f>ROUND(I123*H123,2)</f>
        <v>0</v>
      </c>
      <c r="K123" s="163" t="s">
        <v>176</v>
      </c>
      <c r="L123" s="167"/>
      <c r="M123" s="168" t="s">
        <v>1</v>
      </c>
      <c r="N123" s="169" t="s">
        <v>39</v>
      </c>
      <c r="O123" s="158">
        <v>0</v>
      </c>
      <c r="P123" s="158">
        <f>O123*H123</f>
        <v>0</v>
      </c>
      <c r="Q123" s="158">
        <v>0.001</v>
      </c>
      <c r="R123" s="158">
        <f>Q123*H123</f>
        <v>0.055700000000000006</v>
      </c>
      <c r="S123" s="158">
        <v>0</v>
      </c>
      <c r="T123" s="159">
        <f>S123*H123</f>
        <v>0</v>
      </c>
      <c r="AR123" s="14" t="s">
        <v>333</v>
      </c>
      <c r="AT123" s="14" t="s">
        <v>180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333</v>
      </c>
      <c r="BM123" s="14" t="s">
        <v>1801</v>
      </c>
    </row>
    <row r="124" s="1" customFormat="1" ht="16.5" customHeight="1">
      <c r="B124" s="150"/>
      <c r="C124" s="151" t="s">
        <v>1093</v>
      </c>
      <c r="D124" s="151" t="s">
        <v>172</v>
      </c>
      <c r="E124" s="152" t="s">
        <v>882</v>
      </c>
      <c r="F124" s="153" t="s">
        <v>883</v>
      </c>
      <c r="G124" s="154" t="s">
        <v>836</v>
      </c>
      <c r="H124" s="155">
        <v>56.700000000000003</v>
      </c>
      <c r="I124" s="156">
        <v>0</v>
      </c>
      <c r="J124" s="156">
        <f>ROUND(I124*H124,2)</f>
        <v>0</v>
      </c>
      <c r="K124" s="153" t="s">
        <v>176</v>
      </c>
      <c r="L124" s="26"/>
      <c r="M124" s="54" t="s">
        <v>1</v>
      </c>
      <c r="N124" s="157" t="s">
        <v>39</v>
      </c>
      <c r="O124" s="158">
        <v>0.035999999999999997</v>
      </c>
      <c r="P124" s="158">
        <f>O124*H124</f>
        <v>2.0411999999999999</v>
      </c>
      <c r="Q124" s="158">
        <v>0.18906999999999999</v>
      </c>
      <c r="R124" s="158">
        <f>Q124*H124</f>
        <v>10.720269</v>
      </c>
      <c r="S124" s="158">
        <v>0</v>
      </c>
      <c r="T124" s="159">
        <f>S124*H124</f>
        <v>0</v>
      </c>
      <c r="AR124" s="14" t="s">
        <v>280</v>
      </c>
      <c r="AT124" s="14" t="s">
        <v>172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1802</v>
      </c>
    </row>
    <row r="125" s="1" customFormat="1" ht="16.5" customHeight="1">
      <c r="B125" s="150"/>
      <c r="C125" s="151" t="s">
        <v>1095</v>
      </c>
      <c r="D125" s="151" t="s">
        <v>172</v>
      </c>
      <c r="E125" s="152" t="s">
        <v>1003</v>
      </c>
      <c r="F125" s="153" t="s">
        <v>1004</v>
      </c>
      <c r="G125" s="154" t="s">
        <v>836</v>
      </c>
      <c r="H125" s="155">
        <v>7</v>
      </c>
      <c r="I125" s="156">
        <v>0</v>
      </c>
      <c r="J125" s="156">
        <f>ROUND(I125*H125,2)</f>
        <v>0</v>
      </c>
      <c r="K125" s="153" t="s">
        <v>1</v>
      </c>
      <c r="L125" s="26"/>
      <c r="M125" s="54" t="s">
        <v>1</v>
      </c>
      <c r="N125" s="157" t="s">
        <v>39</v>
      </c>
      <c r="O125" s="158">
        <v>0.184</v>
      </c>
      <c r="P125" s="158">
        <f>O125*H125</f>
        <v>1.288</v>
      </c>
      <c r="Q125" s="158">
        <v>0.19431999999999999</v>
      </c>
      <c r="R125" s="158">
        <f>Q125*H125</f>
        <v>1.3602399999999999</v>
      </c>
      <c r="S125" s="158">
        <v>0</v>
      </c>
      <c r="T125" s="159">
        <f>S125*H125</f>
        <v>0</v>
      </c>
      <c r="AR125" s="14" t="s">
        <v>280</v>
      </c>
      <c r="AT125" s="14" t="s">
        <v>172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1803</v>
      </c>
    </row>
    <row r="126" s="1" customFormat="1" ht="16.5" customHeight="1">
      <c r="B126" s="150"/>
      <c r="C126" s="151" t="s">
        <v>1101</v>
      </c>
      <c r="D126" s="151" t="s">
        <v>172</v>
      </c>
      <c r="E126" s="152" t="s">
        <v>1013</v>
      </c>
      <c r="F126" s="153" t="s">
        <v>1014</v>
      </c>
      <c r="G126" s="154" t="s">
        <v>836</v>
      </c>
      <c r="H126" s="155">
        <v>7</v>
      </c>
      <c r="I126" s="156">
        <v>0</v>
      </c>
      <c r="J126" s="156">
        <f>ROUND(I126*H126,2)</f>
        <v>0</v>
      </c>
      <c r="K126" s="153" t="s">
        <v>1</v>
      </c>
      <c r="L126" s="26"/>
      <c r="M126" s="54" t="s">
        <v>1</v>
      </c>
      <c r="N126" s="157" t="s">
        <v>39</v>
      </c>
      <c r="O126" s="158">
        <v>0.184</v>
      </c>
      <c r="P126" s="158">
        <f>O126*H126</f>
        <v>1.288</v>
      </c>
      <c r="Q126" s="158">
        <v>0.19431999999999999</v>
      </c>
      <c r="R126" s="158">
        <f>Q126*H126</f>
        <v>1.3602399999999999</v>
      </c>
      <c r="S126" s="158">
        <v>0</v>
      </c>
      <c r="T126" s="159">
        <f>S126*H126</f>
        <v>0</v>
      </c>
      <c r="AR126" s="14" t="s">
        <v>280</v>
      </c>
      <c r="AT126" s="14" t="s">
        <v>172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1804</v>
      </c>
    </row>
    <row r="127" s="1" customFormat="1" ht="16.5" customHeight="1">
      <c r="B127" s="150"/>
      <c r="C127" s="151" t="s">
        <v>1103</v>
      </c>
      <c r="D127" s="151" t="s">
        <v>172</v>
      </c>
      <c r="E127" s="152" t="s">
        <v>1016</v>
      </c>
      <c r="F127" s="153" t="s">
        <v>1017</v>
      </c>
      <c r="G127" s="154" t="s">
        <v>189</v>
      </c>
      <c r="H127" s="155">
        <v>70</v>
      </c>
      <c r="I127" s="156">
        <v>0</v>
      </c>
      <c r="J127" s="156">
        <f>ROUND(I127*H127,2)</f>
        <v>0</v>
      </c>
      <c r="K127" s="153" t="s">
        <v>176</v>
      </c>
      <c r="L127" s="26"/>
      <c r="M127" s="54" t="s">
        <v>1</v>
      </c>
      <c r="N127" s="157" t="s">
        <v>39</v>
      </c>
      <c r="O127" s="158">
        <v>0.14299999999999999</v>
      </c>
      <c r="P127" s="158">
        <f>O127*H127</f>
        <v>10.01</v>
      </c>
      <c r="Q127" s="158">
        <v>0.047980000000000002</v>
      </c>
      <c r="R127" s="158">
        <f>Q127*H127</f>
        <v>3.3586</v>
      </c>
      <c r="S127" s="158">
        <v>0</v>
      </c>
      <c r="T127" s="159">
        <f>S127*H127</f>
        <v>0</v>
      </c>
      <c r="AR127" s="14" t="s">
        <v>280</v>
      </c>
      <c r="AT127" s="14" t="s">
        <v>172</v>
      </c>
      <c r="AU127" s="14" t="s">
        <v>77</v>
      </c>
      <c r="AY127" s="14" t="s">
        <v>168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4" t="s">
        <v>75</v>
      </c>
      <c r="BK127" s="160">
        <f>ROUND(I127*H127,2)</f>
        <v>0</v>
      </c>
      <c r="BL127" s="14" t="s">
        <v>280</v>
      </c>
      <c r="BM127" s="14" t="s">
        <v>1805</v>
      </c>
    </row>
    <row r="128" s="1" customFormat="1" ht="16.5" customHeight="1">
      <c r="B128" s="150"/>
      <c r="C128" s="151" t="s">
        <v>1646</v>
      </c>
      <c r="D128" s="151" t="s">
        <v>172</v>
      </c>
      <c r="E128" s="152" t="s">
        <v>888</v>
      </c>
      <c r="F128" s="153" t="s">
        <v>889</v>
      </c>
      <c r="G128" s="154" t="s">
        <v>836</v>
      </c>
      <c r="H128" s="155">
        <v>6.5</v>
      </c>
      <c r="I128" s="156">
        <v>0</v>
      </c>
      <c r="J128" s="156">
        <f>ROUND(I128*H128,2)</f>
        <v>0</v>
      </c>
      <c r="K128" s="153" t="s">
        <v>176</v>
      </c>
      <c r="L128" s="26"/>
      <c r="M128" s="54" t="s">
        <v>1</v>
      </c>
      <c r="N128" s="157" t="s">
        <v>39</v>
      </c>
      <c r="O128" s="158">
        <v>0.19900000000000001</v>
      </c>
      <c r="P128" s="158">
        <f>O128*H128</f>
        <v>1.2935000000000001</v>
      </c>
      <c r="Q128" s="158">
        <v>0.090130000000000002</v>
      </c>
      <c r="R128" s="158">
        <f>Q128*H128</f>
        <v>0.58584500000000006</v>
      </c>
      <c r="S128" s="158">
        <v>0</v>
      </c>
      <c r="T128" s="159">
        <f>S128*H128</f>
        <v>0</v>
      </c>
      <c r="AR128" s="14" t="s">
        <v>280</v>
      </c>
      <c r="AT128" s="14" t="s">
        <v>172</v>
      </c>
      <c r="AU128" s="14" t="s">
        <v>77</v>
      </c>
      <c r="AY128" s="14" t="s">
        <v>168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75</v>
      </c>
      <c r="BK128" s="160">
        <f>ROUND(I128*H128,2)</f>
        <v>0</v>
      </c>
      <c r="BL128" s="14" t="s">
        <v>280</v>
      </c>
      <c r="BM128" s="14" t="s">
        <v>1806</v>
      </c>
    </row>
    <row r="129" s="1" customFormat="1" ht="16.5" customHeight="1">
      <c r="B129" s="150"/>
      <c r="C129" s="151" t="s">
        <v>1113</v>
      </c>
      <c r="D129" s="151" t="s">
        <v>172</v>
      </c>
      <c r="E129" s="152" t="s">
        <v>897</v>
      </c>
      <c r="F129" s="153" t="s">
        <v>898</v>
      </c>
      <c r="G129" s="154" t="s">
        <v>836</v>
      </c>
      <c r="H129" s="155">
        <v>50.200000000000003</v>
      </c>
      <c r="I129" s="156">
        <v>0</v>
      </c>
      <c r="J129" s="156">
        <f>ROUND(I129*H129,2)</f>
        <v>0</v>
      </c>
      <c r="K129" s="153" t="s">
        <v>176</v>
      </c>
      <c r="L129" s="26"/>
      <c r="M129" s="170" t="s">
        <v>1</v>
      </c>
      <c r="N129" s="171" t="s">
        <v>39</v>
      </c>
      <c r="O129" s="172">
        <v>0.22</v>
      </c>
      <c r="P129" s="172">
        <f>O129*H129</f>
        <v>11.044000000000001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AR129" s="14" t="s">
        <v>280</v>
      </c>
      <c r="AT129" s="14" t="s">
        <v>172</v>
      </c>
      <c r="AU129" s="14" t="s">
        <v>77</v>
      </c>
      <c r="AY129" s="14" t="s">
        <v>168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4" t="s">
        <v>75</v>
      </c>
      <c r="BK129" s="160">
        <f>ROUND(I129*H129,2)</f>
        <v>0</v>
      </c>
      <c r="BL129" s="14" t="s">
        <v>280</v>
      </c>
      <c r="BM129" s="14" t="s">
        <v>1807</v>
      </c>
    </row>
    <row r="130" s="1" customFormat="1" ht="6.96" customHeight="1"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6"/>
    </row>
  </sheetData>
  <autoFilter ref="C89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120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1609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1808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ROUND(J87,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ROUND((SUM(BE87:BE102)),  2)</f>
        <v>0</v>
      </c>
      <c r="I35" s="32">
        <v>0.20999999999999999</v>
      </c>
      <c r="J35" s="111">
        <f>ROUND(((SUM(BE87:BE102))*I35),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ROUND((SUM(BF87:BF102)),  2)</f>
        <v>0</v>
      </c>
      <c r="I36" s="32">
        <v>0.14999999999999999</v>
      </c>
      <c r="J36" s="111">
        <f>ROUND(((SUM(BF87:BF102))*I36),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ROUND((SUM(BG87:BG102)),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ROUND((SUM(BH87:BH102)),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ROUND((SUM(BI87:BI102)),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1609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P1-P2.4 - Nezpůsobilé položky - stavební úpravy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J87</f>
        <v>0</v>
      </c>
      <c r="L63" s="26"/>
      <c r="AU63" s="14" t="s">
        <v>142</v>
      </c>
    </row>
    <row r="64" s="8" customFormat="1" ht="24.96" customHeight="1">
      <c r="B64" s="121"/>
      <c r="D64" s="122" t="s">
        <v>146</v>
      </c>
      <c r="E64" s="123"/>
      <c r="F64" s="123"/>
      <c r="G64" s="123"/>
      <c r="H64" s="123"/>
      <c r="I64" s="123"/>
      <c r="J64" s="124">
        <f>J88</f>
        <v>0</v>
      </c>
      <c r="L64" s="121"/>
    </row>
    <row r="65" s="9" customFormat="1" ht="19.92" customHeight="1">
      <c r="B65" s="125"/>
      <c r="D65" s="126" t="s">
        <v>818</v>
      </c>
      <c r="E65" s="127"/>
      <c r="F65" s="127"/>
      <c r="G65" s="127"/>
      <c r="H65" s="127"/>
      <c r="I65" s="127"/>
      <c r="J65" s="128">
        <f>J89</f>
        <v>0</v>
      </c>
      <c r="L65" s="125"/>
    </row>
    <row r="66" s="1" customFormat="1" ht="21.84" customHeight="1">
      <c r="B66" s="26"/>
      <c r="L66" s="26"/>
    </row>
    <row r="67" s="1" customFormat="1" ht="6.96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26"/>
    </row>
    <row r="71" s="1" customFormat="1" ht="6.96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26"/>
    </row>
    <row r="72" s="1" customFormat="1" ht="24.96" customHeight="1">
      <c r="B72" s="26"/>
      <c r="C72" s="18" t="s">
        <v>153</v>
      </c>
      <c r="L72" s="26"/>
    </row>
    <row r="73" s="1" customFormat="1" ht="6.96" customHeight="1">
      <c r="B73" s="26"/>
      <c r="L73" s="26"/>
    </row>
    <row r="74" s="1" customFormat="1" ht="12" customHeight="1">
      <c r="B74" s="26"/>
      <c r="C74" s="23" t="s">
        <v>14</v>
      </c>
      <c r="L74" s="26"/>
    </row>
    <row r="75" s="1" customFormat="1" ht="16.5" customHeight="1">
      <c r="B75" s="26"/>
      <c r="E75" s="108" t="str">
        <f>E7</f>
        <v>Dopravní telematika ZR2018 - VÝKAZ VÝMĚR</v>
      </c>
      <c r="F75" s="23"/>
      <c r="G75" s="23"/>
      <c r="H75" s="23"/>
      <c r="L75" s="26"/>
    </row>
    <row r="76" ht="12" customHeight="1">
      <c r="B76" s="17"/>
      <c r="C76" s="23" t="s">
        <v>134</v>
      </c>
      <c r="L76" s="17"/>
    </row>
    <row r="77" s="1" customFormat="1" ht="16.5" customHeight="1">
      <c r="B77" s="26"/>
      <c r="E77" s="108" t="s">
        <v>1609</v>
      </c>
      <c r="F77" s="1"/>
      <c r="G77" s="1"/>
      <c r="H77" s="1"/>
      <c r="L77" s="26"/>
    </row>
    <row r="78" s="1" customFormat="1" ht="12" customHeight="1">
      <c r="B78" s="26"/>
      <c r="C78" s="23" t="s">
        <v>136</v>
      </c>
      <c r="L78" s="26"/>
    </row>
    <row r="79" s="1" customFormat="1" ht="16.5" customHeight="1">
      <c r="B79" s="26"/>
      <c r="E79" s="47" t="str">
        <f>E11</f>
        <v>P1-P2.4 - Nezpůsobilé položky - stavební úpravy</v>
      </c>
      <c r="F79" s="1"/>
      <c r="G79" s="1"/>
      <c r="H79" s="1"/>
      <c r="L79" s="26"/>
    </row>
    <row r="80" s="1" customFormat="1" ht="6.96" customHeight="1">
      <c r="B80" s="26"/>
      <c r="L80" s="26"/>
    </row>
    <row r="81" s="1" customFormat="1" ht="12" customHeight="1">
      <c r="B81" s="26"/>
      <c r="C81" s="23" t="s">
        <v>18</v>
      </c>
      <c r="F81" s="14" t="str">
        <f>F14</f>
        <v xml:space="preserve"> </v>
      </c>
      <c r="I81" s="23" t="s">
        <v>20</v>
      </c>
      <c r="J81" s="49" t="str">
        <f>IF(J14="","",J14)</f>
        <v>10. 9. 2018</v>
      </c>
      <c r="L81" s="26"/>
    </row>
    <row r="82" s="1" customFormat="1" ht="6.96" customHeight="1">
      <c r="B82" s="26"/>
      <c r="L82" s="26"/>
    </row>
    <row r="83" s="1" customFormat="1" ht="13.65" customHeight="1">
      <c r="B83" s="26"/>
      <c r="C83" s="23" t="s">
        <v>22</v>
      </c>
      <c r="F83" s="14" t="str">
        <f>E17</f>
        <v xml:space="preserve"> </v>
      </c>
      <c r="I83" s="23" t="s">
        <v>26</v>
      </c>
      <c r="J83" s="24" t="str">
        <f>E23</f>
        <v>Tomislav Kradijan</v>
      </c>
      <c r="L83" s="26"/>
    </row>
    <row r="84" s="1" customFormat="1" ht="38.55" customHeight="1">
      <c r="B84" s="26"/>
      <c r="C84" s="23" t="s">
        <v>25</v>
      </c>
      <c r="F84" s="14" t="str">
        <f>IF(E20="","",E20)</f>
        <v xml:space="preserve"> </v>
      </c>
      <c r="I84" s="23" t="s">
        <v>29</v>
      </c>
      <c r="J84" s="24" t="str">
        <f>E26</f>
        <v>SAGASTA, a.s., Novodvorská 1010/14, 142 00 Praha 4</v>
      </c>
      <c r="L84" s="26"/>
    </row>
    <row r="85" s="1" customFormat="1" ht="10.32" customHeight="1">
      <c r="B85" s="26"/>
      <c r="L85" s="26"/>
    </row>
    <row r="86" s="10" customFormat="1" ht="29.28" customHeight="1">
      <c r="B86" s="129"/>
      <c r="C86" s="130" t="s">
        <v>154</v>
      </c>
      <c r="D86" s="131" t="s">
        <v>53</v>
      </c>
      <c r="E86" s="131" t="s">
        <v>49</v>
      </c>
      <c r="F86" s="131" t="s">
        <v>50</v>
      </c>
      <c r="G86" s="131" t="s">
        <v>155</v>
      </c>
      <c r="H86" s="131" t="s">
        <v>156</v>
      </c>
      <c r="I86" s="131" t="s">
        <v>157</v>
      </c>
      <c r="J86" s="132" t="s">
        <v>140</v>
      </c>
      <c r="K86" s="133" t="s">
        <v>158</v>
      </c>
      <c r="L86" s="129"/>
      <c r="M86" s="65" t="s">
        <v>1</v>
      </c>
      <c r="N86" s="66" t="s">
        <v>38</v>
      </c>
      <c r="O86" s="66" t="s">
        <v>159</v>
      </c>
      <c r="P86" s="66" t="s">
        <v>160</v>
      </c>
      <c r="Q86" s="66" t="s">
        <v>161</v>
      </c>
      <c r="R86" s="66" t="s">
        <v>162</v>
      </c>
      <c r="S86" s="66" t="s">
        <v>163</v>
      </c>
      <c r="T86" s="67" t="s">
        <v>164</v>
      </c>
    </row>
    <row r="87" s="1" customFormat="1" ht="22.8" customHeight="1">
      <c r="B87" s="26"/>
      <c r="C87" s="70" t="s">
        <v>165</v>
      </c>
      <c r="J87" s="134">
        <f>BK87</f>
        <v>0</v>
      </c>
      <c r="L87" s="26"/>
      <c r="M87" s="68"/>
      <c r="N87" s="52"/>
      <c r="O87" s="52"/>
      <c r="P87" s="135">
        <f>P88</f>
        <v>81.79191999999999</v>
      </c>
      <c r="Q87" s="52"/>
      <c r="R87" s="135">
        <f>R88</f>
        <v>16.7067084</v>
      </c>
      <c r="S87" s="52"/>
      <c r="T87" s="136">
        <f>T88</f>
        <v>0</v>
      </c>
      <c r="AT87" s="14" t="s">
        <v>67</v>
      </c>
      <c r="AU87" s="14" t="s">
        <v>142</v>
      </c>
      <c r="BK87" s="137">
        <f>BK88</f>
        <v>0</v>
      </c>
    </row>
    <row r="88" s="11" customFormat="1" ht="25.92" customHeight="1">
      <c r="B88" s="138"/>
      <c r="D88" s="139" t="s">
        <v>67</v>
      </c>
      <c r="E88" s="140" t="s">
        <v>180</v>
      </c>
      <c r="F88" s="140" t="s">
        <v>273</v>
      </c>
      <c r="J88" s="141">
        <f>BK88</f>
        <v>0</v>
      </c>
      <c r="L88" s="138"/>
      <c r="M88" s="142"/>
      <c r="N88" s="143"/>
      <c r="O88" s="143"/>
      <c r="P88" s="144">
        <f>P89</f>
        <v>81.79191999999999</v>
      </c>
      <c r="Q88" s="143"/>
      <c r="R88" s="144">
        <f>R89</f>
        <v>16.7067084</v>
      </c>
      <c r="S88" s="143"/>
      <c r="T88" s="145">
        <f>T89</f>
        <v>0</v>
      </c>
      <c r="AR88" s="139" t="s">
        <v>274</v>
      </c>
      <c r="AT88" s="146" t="s">
        <v>67</v>
      </c>
      <c r="AU88" s="146" t="s">
        <v>68</v>
      </c>
      <c r="AY88" s="139" t="s">
        <v>168</v>
      </c>
      <c r="BK88" s="147">
        <f>BK89</f>
        <v>0</v>
      </c>
    </row>
    <row r="89" s="11" customFormat="1" ht="22.8" customHeight="1">
      <c r="B89" s="138"/>
      <c r="D89" s="139" t="s">
        <v>67</v>
      </c>
      <c r="E89" s="148" t="s">
        <v>832</v>
      </c>
      <c r="F89" s="148" t="s">
        <v>833</v>
      </c>
      <c r="J89" s="149">
        <f>BK89</f>
        <v>0</v>
      </c>
      <c r="L89" s="138"/>
      <c r="M89" s="142"/>
      <c r="N89" s="143"/>
      <c r="O89" s="143"/>
      <c r="P89" s="144">
        <f>SUM(P90:P102)</f>
        <v>81.79191999999999</v>
      </c>
      <c r="Q89" s="143"/>
      <c r="R89" s="144">
        <f>SUM(R90:R102)</f>
        <v>16.7067084</v>
      </c>
      <c r="S89" s="143"/>
      <c r="T89" s="145">
        <f>SUM(T90:T102)</f>
        <v>0</v>
      </c>
      <c r="AR89" s="139" t="s">
        <v>274</v>
      </c>
      <c r="AT89" s="146" t="s">
        <v>67</v>
      </c>
      <c r="AU89" s="146" t="s">
        <v>75</v>
      </c>
      <c r="AY89" s="139" t="s">
        <v>168</v>
      </c>
      <c r="BK89" s="147">
        <f>SUM(BK90:BK102)</f>
        <v>0</v>
      </c>
    </row>
    <row r="90" s="1" customFormat="1" ht="16.5" customHeight="1">
      <c r="B90" s="150"/>
      <c r="C90" s="151" t="s">
        <v>75</v>
      </c>
      <c r="D90" s="151" t="s">
        <v>172</v>
      </c>
      <c r="E90" s="152" t="s">
        <v>1809</v>
      </c>
      <c r="F90" s="153" t="s">
        <v>1810</v>
      </c>
      <c r="G90" s="154" t="s">
        <v>836</v>
      </c>
      <c r="H90" s="155">
        <v>42.119999999999997</v>
      </c>
      <c r="I90" s="156">
        <v>0</v>
      </c>
      <c r="J90" s="156">
        <f>ROUND(I90*H90,2)</f>
        <v>0</v>
      </c>
      <c r="K90" s="153" t="s">
        <v>176</v>
      </c>
      <c r="L90" s="26"/>
      <c r="M90" s="54" t="s">
        <v>1</v>
      </c>
      <c r="N90" s="157" t="s">
        <v>39</v>
      </c>
      <c r="O90" s="158">
        <v>0.080000000000000002</v>
      </c>
      <c r="P90" s="158">
        <f>O90*H90</f>
        <v>3.3695999999999997</v>
      </c>
      <c r="Q90" s="158">
        <v>0</v>
      </c>
      <c r="R90" s="158">
        <f>Q90*H90</f>
        <v>0</v>
      </c>
      <c r="S90" s="158">
        <v>0</v>
      </c>
      <c r="T90" s="159">
        <f>S90*H90</f>
        <v>0</v>
      </c>
      <c r="AR90" s="14" t="s">
        <v>280</v>
      </c>
      <c r="AT90" s="14" t="s">
        <v>172</v>
      </c>
      <c r="AU90" s="14" t="s">
        <v>77</v>
      </c>
      <c r="AY90" s="14" t="s">
        <v>168</v>
      </c>
      <c r="BE90" s="160">
        <f>IF(N90="základní",J90,0)</f>
        <v>0</v>
      </c>
      <c r="BF90" s="160">
        <f>IF(N90="snížená",J90,0)</f>
        <v>0</v>
      </c>
      <c r="BG90" s="160">
        <f>IF(N90="zákl. přenesená",J90,0)</f>
        <v>0</v>
      </c>
      <c r="BH90" s="160">
        <f>IF(N90="sníž. přenesená",J90,0)</f>
        <v>0</v>
      </c>
      <c r="BI90" s="160">
        <f>IF(N90="nulová",J90,0)</f>
        <v>0</v>
      </c>
      <c r="BJ90" s="14" t="s">
        <v>75</v>
      </c>
      <c r="BK90" s="160">
        <f>ROUND(I90*H90,2)</f>
        <v>0</v>
      </c>
      <c r="BL90" s="14" t="s">
        <v>280</v>
      </c>
      <c r="BM90" s="14" t="s">
        <v>1811</v>
      </c>
    </row>
    <row r="91" s="1" customFormat="1" ht="16.5" customHeight="1">
      <c r="B91" s="150"/>
      <c r="C91" s="151" t="s">
        <v>77</v>
      </c>
      <c r="D91" s="151" t="s">
        <v>172</v>
      </c>
      <c r="E91" s="152" t="s">
        <v>845</v>
      </c>
      <c r="F91" s="153" t="s">
        <v>846</v>
      </c>
      <c r="G91" s="154" t="s">
        <v>836</v>
      </c>
      <c r="H91" s="155">
        <v>42.119999999999997</v>
      </c>
      <c r="I91" s="156">
        <v>0</v>
      </c>
      <c r="J91" s="156">
        <f>ROUND(I91*H91,2)</f>
        <v>0</v>
      </c>
      <c r="K91" s="153" t="s">
        <v>176</v>
      </c>
      <c r="L91" s="26"/>
      <c r="M91" s="54" t="s">
        <v>1</v>
      </c>
      <c r="N91" s="157" t="s">
        <v>39</v>
      </c>
      <c r="O91" s="158">
        <v>0.45000000000000001</v>
      </c>
      <c r="P91" s="158">
        <f>O91*H91</f>
        <v>18.954000000000001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AR91" s="14" t="s">
        <v>280</v>
      </c>
      <c r="AT91" s="14" t="s">
        <v>172</v>
      </c>
      <c r="AU91" s="14" t="s">
        <v>77</v>
      </c>
      <c r="AY91" s="14" t="s">
        <v>168</v>
      </c>
      <c r="BE91" s="160">
        <f>IF(N91="základní",J91,0)</f>
        <v>0</v>
      </c>
      <c r="BF91" s="160">
        <f>IF(N91="snížená",J91,0)</f>
        <v>0</v>
      </c>
      <c r="BG91" s="160">
        <f>IF(N91="zákl. přenesená",J91,0)</f>
        <v>0</v>
      </c>
      <c r="BH91" s="160">
        <f>IF(N91="sníž. přenesená",J91,0)</f>
        <v>0</v>
      </c>
      <c r="BI91" s="160">
        <f>IF(N91="nulová",J91,0)</f>
        <v>0</v>
      </c>
      <c r="BJ91" s="14" t="s">
        <v>75</v>
      </c>
      <c r="BK91" s="160">
        <f>ROUND(I91*H91,2)</f>
        <v>0</v>
      </c>
      <c r="BL91" s="14" t="s">
        <v>280</v>
      </c>
      <c r="BM91" s="14" t="s">
        <v>1812</v>
      </c>
    </row>
    <row r="92" s="1" customFormat="1" ht="16.5" customHeight="1">
      <c r="B92" s="150"/>
      <c r="C92" s="151" t="s">
        <v>274</v>
      </c>
      <c r="D92" s="151" t="s">
        <v>172</v>
      </c>
      <c r="E92" s="152" t="s">
        <v>860</v>
      </c>
      <c r="F92" s="153" t="s">
        <v>861</v>
      </c>
      <c r="G92" s="154" t="s">
        <v>826</v>
      </c>
      <c r="H92" s="155">
        <v>10.1</v>
      </c>
      <c r="I92" s="156">
        <v>0</v>
      </c>
      <c r="J92" s="156">
        <f>ROUND(I92*H92,2)</f>
        <v>0</v>
      </c>
      <c r="K92" s="153" t="s">
        <v>176</v>
      </c>
      <c r="L92" s="26"/>
      <c r="M92" s="54" t="s">
        <v>1</v>
      </c>
      <c r="N92" s="157" t="s">
        <v>39</v>
      </c>
      <c r="O92" s="158">
        <v>0.77200000000000002</v>
      </c>
      <c r="P92" s="158">
        <f>O92*H92</f>
        <v>7.7972000000000001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AR92" s="14" t="s">
        <v>280</v>
      </c>
      <c r="AT92" s="14" t="s">
        <v>172</v>
      </c>
      <c r="AU92" s="14" t="s">
        <v>77</v>
      </c>
      <c r="AY92" s="14" t="s">
        <v>168</v>
      </c>
      <c r="BE92" s="160">
        <f>IF(N92="základní",J92,0)</f>
        <v>0</v>
      </c>
      <c r="BF92" s="160">
        <f>IF(N92="snížená",J92,0)</f>
        <v>0</v>
      </c>
      <c r="BG92" s="160">
        <f>IF(N92="zákl. přenesená",J92,0)</f>
        <v>0</v>
      </c>
      <c r="BH92" s="160">
        <f>IF(N92="sníž. přenesená",J92,0)</f>
        <v>0</v>
      </c>
      <c r="BI92" s="160">
        <f>IF(N92="nulová",J92,0)</f>
        <v>0</v>
      </c>
      <c r="BJ92" s="14" t="s">
        <v>75</v>
      </c>
      <c r="BK92" s="160">
        <f>ROUND(I92*H92,2)</f>
        <v>0</v>
      </c>
      <c r="BL92" s="14" t="s">
        <v>280</v>
      </c>
      <c r="BM92" s="14" t="s">
        <v>1813</v>
      </c>
    </row>
    <row r="93" s="1" customFormat="1" ht="16.5" customHeight="1">
      <c r="B93" s="150"/>
      <c r="C93" s="151" t="s">
        <v>363</v>
      </c>
      <c r="D93" s="151" t="s">
        <v>172</v>
      </c>
      <c r="E93" s="152" t="s">
        <v>989</v>
      </c>
      <c r="F93" s="153" t="s">
        <v>990</v>
      </c>
      <c r="G93" s="154" t="s">
        <v>826</v>
      </c>
      <c r="H93" s="155">
        <v>4.75</v>
      </c>
      <c r="I93" s="156">
        <v>0</v>
      </c>
      <c r="J93" s="156">
        <f>ROUND(I93*H93,2)</f>
        <v>0</v>
      </c>
      <c r="K93" s="153" t="s">
        <v>1</v>
      </c>
      <c r="L93" s="26"/>
      <c r="M93" s="54" t="s">
        <v>1</v>
      </c>
      <c r="N93" s="157" t="s">
        <v>39</v>
      </c>
      <c r="O93" s="158">
        <v>0.77200000000000002</v>
      </c>
      <c r="P93" s="158">
        <f>O93*H93</f>
        <v>3.6670000000000003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280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280</v>
      </c>
      <c r="BM93" s="14" t="s">
        <v>1814</v>
      </c>
    </row>
    <row r="94" s="1" customFormat="1" ht="16.5" customHeight="1">
      <c r="B94" s="150"/>
      <c r="C94" s="151" t="s">
        <v>367</v>
      </c>
      <c r="D94" s="151" t="s">
        <v>172</v>
      </c>
      <c r="E94" s="152" t="s">
        <v>871</v>
      </c>
      <c r="F94" s="153" t="s">
        <v>872</v>
      </c>
      <c r="G94" s="154" t="s">
        <v>826</v>
      </c>
      <c r="H94" s="155">
        <v>303.25999999999999</v>
      </c>
      <c r="I94" s="156">
        <v>0</v>
      </c>
      <c r="J94" s="156">
        <f>ROUND(I94*H94,2)</f>
        <v>0</v>
      </c>
      <c r="K94" s="153" t="s">
        <v>176</v>
      </c>
      <c r="L94" s="26"/>
      <c r="M94" s="54" t="s">
        <v>1</v>
      </c>
      <c r="N94" s="157" t="s">
        <v>39</v>
      </c>
      <c r="O94" s="158">
        <v>0.0080000000000000002</v>
      </c>
      <c r="P94" s="158">
        <f>O94*H94</f>
        <v>2.4260799999999998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14" t="s">
        <v>280</v>
      </c>
      <c r="AT94" s="14" t="s">
        <v>172</v>
      </c>
      <c r="AU94" s="14" t="s">
        <v>77</v>
      </c>
      <c r="AY94" s="14" t="s">
        <v>168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14" t="s">
        <v>75</v>
      </c>
      <c r="BK94" s="160">
        <f>ROUND(I94*H94,2)</f>
        <v>0</v>
      </c>
      <c r="BL94" s="14" t="s">
        <v>280</v>
      </c>
      <c r="BM94" s="14" t="s">
        <v>1815</v>
      </c>
    </row>
    <row r="95" s="1" customFormat="1" ht="16.5" customHeight="1">
      <c r="B95" s="150"/>
      <c r="C95" s="151" t="s">
        <v>385</v>
      </c>
      <c r="D95" s="151" t="s">
        <v>172</v>
      </c>
      <c r="E95" s="152" t="s">
        <v>993</v>
      </c>
      <c r="F95" s="153" t="s">
        <v>994</v>
      </c>
      <c r="G95" s="154" t="s">
        <v>826</v>
      </c>
      <c r="H95" s="155">
        <v>142.63999999999999</v>
      </c>
      <c r="I95" s="156">
        <v>0</v>
      </c>
      <c r="J95" s="156">
        <f>ROUND(I95*H95,2)</f>
        <v>0</v>
      </c>
      <c r="K95" s="153" t="s">
        <v>1</v>
      </c>
      <c r="L95" s="26"/>
      <c r="M95" s="54" t="s">
        <v>1</v>
      </c>
      <c r="N95" s="157" t="s">
        <v>39</v>
      </c>
      <c r="O95" s="158">
        <v>0.0080000000000000002</v>
      </c>
      <c r="P95" s="158">
        <f>O95*H95</f>
        <v>1.1411199999999999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14" t="s">
        <v>280</v>
      </c>
      <c r="AT95" s="14" t="s">
        <v>172</v>
      </c>
      <c r="AU95" s="14" t="s">
        <v>77</v>
      </c>
      <c r="AY95" s="14" t="s">
        <v>168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14" t="s">
        <v>75</v>
      </c>
      <c r="BK95" s="160">
        <f>ROUND(I95*H95,2)</f>
        <v>0</v>
      </c>
      <c r="BL95" s="14" t="s">
        <v>280</v>
      </c>
      <c r="BM95" s="14" t="s">
        <v>1816</v>
      </c>
    </row>
    <row r="96" s="1" customFormat="1" ht="16.5" customHeight="1">
      <c r="B96" s="150"/>
      <c r="C96" s="151" t="s">
        <v>389</v>
      </c>
      <c r="D96" s="151" t="s">
        <v>172</v>
      </c>
      <c r="E96" s="152" t="s">
        <v>882</v>
      </c>
      <c r="F96" s="153" t="s">
        <v>883</v>
      </c>
      <c r="G96" s="154" t="s">
        <v>836</v>
      </c>
      <c r="H96" s="155">
        <v>42.119999999999997</v>
      </c>
      <c r="I96" s="156">
        <v>0</v>
      </c>
      <c r="J96" s="156">
        <f>ROUND(I96*H96,2)</f>
        <v>0</v>
      </c>
      <c r="K96" s="153" t="s">
        <v>176</v>
      </c>
      <c r="L96" s="26"/>
      <c r="M96" s="54" t="s">
        <v>1</v>
      </c>
      <c r="N96" s="157" t="s">
        <v>39</v>
      </c>
      <c r="O96" s="158">
        <v>0.035999999999999997</v>
      </c>
      <c r="P96" s="158">
        <f>O96*H96</f>
        <v>1.5163199999999999</v>
      </c>
      <c r="Q96" s="158">
        <v>0.18906999999999999</v>
      </c>
      <c r="R96" s="158">
        <f>Q96*H96</f>
        <v>7.9636283999999993</v>
      </c>
      <c r="S96" s="158">
        <v>0</v>
      </c>
      <c r="T96" s="159">
        <f>S96*H96</f>
        <v>0</v>
      </c>
      <c r="AR96" s="14" t="s">
        <v>280</v>
      </c>
      <c r="AT96" s="14" t="s">
        <v>172</v>
      </c>
      <c r="AU96" s="14" t="s">
        <v>77</v>
      </c>
      <c r="AY96" s="14" t="s">
        <v>168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4" t="s">
        <v>75</v>
      </c>
      <c r="BK96" s="160">
        <f>ROUND(I96*H96,2)</f>
        <v>0</v>
      </c>
      <c r="BL96" s="14" t="s">
        <v>280</v>
      </c>
      <c r="BM96" s="14" t="s">
        <v>1817</v>
      </c>
    </row>
    <row r="97" s="1" customFormat="1" ht="16.5" customHeight="1">
      <c r="B97" s="150"/>
      <c r="C97" s="151" t="s">
        <v>393</v>
      </c>
      <c r="D97" s="151" t="s">
        <v>172</v>
      </c>
      <c r="E97" s="152" t="s">
        <v>1818</v>
      </c>
      <c r="F97" s="153" t="s">
        <v>1819</v>
      </c>
      <c r="G97" s="154" t="s">
        <v>836</v>
      </c>
      <c r="H97" s="155">
        <v>8.5999999999999996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1.276</v>
      </c>
      <c r="P97" s="158">
        <f>O97*H97</f>
        <v>10.973599999999999</v>
      </c>
      <c r="Q97" s="158">
        <v>0.16700000000000001</v>
      </c>
      <c r="R97" s="158">
        <f>Q97*H97</f>
        <v>1.4361999999999999</v>
      </c>
      <c r="S97" s="158">
        <v>0</v>
      </c>
      <c r="T97" s="159">
        <f>S97*H97</f>
        <v>0</v>
      </c>
      <c r="AR97" s="14" t="s">
        <v>280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280</v>
      </c>
      <c r="BM97" s="14" t="s">
        <v>1820</v>
      </c>
    </row>
    <row r="98" s="1" customFormat="1" ht="16.5" customHeight="1">
      <c r="B98" s="150"/>
      <c r="C98" s="151" t="s">
        <v>397</v>
      </c>
      <c r="D98" s="151" t="s">
        <v>172</v>
      </c>
      <c r="E98" s="152" t="s">
        <v>1821</v>
      </c>
      <c r="F98" s="153" t="s">
        <v>1822</v>
      </c>
      <c r="G98" s="154" t="s">
        <v>836</v>
      </c>
      <c r="H98" s="155">
        <v>11.9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0.55800000000000005</v>
      </c>
      <c r="P98" s="158">
        <f>O98*H98</f>
        <v>6.640200000000001</v>
      </c>
      <c r="Q98" s="158">
        <v>0.10100000000000001</v>
      </c>
      <c r="R98" s="158">
        <f>Q98*H98</f>
        <v>1.2019000000000002</v>
      </c>
      <c r="S98" s="158">
        <v>0</v>
      </c>
      <c r="T98" s="159">
        <f>S98*H98</f>
        <v>0</v>
      </c>
      <c r="AR98" s="14" t="s">
        <v>280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280</v>
      </c>
      <c r="BM98" s="14" t="s">
        <v>1823</v>
      </c>
    </row>
    <row r="99" s="1" customFormat="1" ht="16.5" customHeight="1">
      <c r="B99" s="150"/>
      <c r="C99" s="161" t="s">
        <v>401</v>
      </c>
      <c r="D99" s="161" t="s">
        <v>180</v>
      </c>
      <c r="E99" s="162" t="s">
        <v>1824</v>
      </c>
      <c r="F99" s="163" t="s">
        <v>1825</v>
      </c>
      <c r="G99" s="164" t="s">
        <v>836</v>
      </c>
      <c r="H99" s="165">
        <v>11.9</v>
      </c>
      <c r="I99" s="166">
        <v>0</v>
      </c>
      <c r="J99" s="166">
        <f>ROUND(I99*H99,2)</f>
        <v>0</v>
      </c>
      <c r="K99" s="163" t="s">
        <v>1</v>
      </c>
      <c r="L99" s="167"/>
      <c r="M99" s="168" t="s">
        <v>1</v>
      </c>
      <c r="N99" s="169" t="s">
        <v>39</v>
      </c>
      <c r="O99" s="158">
        <v>0</v>
      </c>
      <c r="P99" s="158">
        <f>O99*H99</f>
        <v>0</v>
      </c>
      <c r="Q99" s="158">
        <v>0.13100000000000001</v>
      </c>
      <c r="R99" s="158">
        <f>Q99*H99</f>
        <v>1.5589000000000002</v>
      </c>
      <c r="S99" s="158">
        <v>0</v>
      </c>
      <c r="T99" s="159">
        <f>S99*H99</f>
        <v>0</v>
      </c>
      <c r="AR99" s="14" t="s">
        <v>285</v>
      </c>
      <c r="AT99" s="14" t="s">
        <v>180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280</v>
      </c>
      <c r="BM99" s="14" t="s">
        <v>1826</v>
      </c>
    </row>
    <row r="100" s="1" customFormat="1" ht="16.5" customHeight="1">
      <c r="B100" s="150"/>
      <c r="C100" s="151" t="s">
        <v>405</v>
      </c>
      <c r="D100" s="151" t="s">
        <v>172</v>
      </c>
      <c r="E100" s="152" t="s">
        <v>894</v>
      </c>
      <c r="F100" s="153" t="s">
        <v>895</v>
      </c>
      <c r="G100" s="154" t="s">
        <v>836</v>
      </c>
      <c r="H100" s="155">
        <v>21.120000000000001</v>
      </c>
      <c r="I100" s="156">
        <v>0</v>
      </c>
      <c r="J100" s="156">
        <f>ROUND(I100*H100,2)</f>
        <v>0</v>
      </c>
      <c r="K100" s="153" t="s">
        <v>176</v>
      </c>
      <c r="L100" s="26"/>
      <c r="M100" s="54" t="s">
        <v>1</v>
      </c>
      <c r="N100" s="157" t="s">
        <v>39</v>
      </c>
      <c r="O100" s="158">
        <v>0.57999999999999996</v>
      </c>
      <c r="P100" s="158">
        <f>O100*H100</f>
        <v>12.249599999999999</v>
      </c>
      <c r="Q100" s="158">
        <v>0.084250000000000005</v>
      </c>
      <c r="R100" s="158">
        <f>Q100*H100</f>
        <v>1.7793600000000003</v>
      </c>
      <c r="S100" s="158">
        <v>0</v>
      </c>
      <c r="T100" s="159">
        <f>S100*H100</f>
        <v>0</v>
      </c>
      <c r="AR100" s="14" t="s">
        <v>280</v>
      </c>
      <c r="AT100" s="14" t="s">
        <v>172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280</v>
      </c>
      <c r="BM100" s="14" t="s">
        <v>1827</v>
      </c>
    </row>
    <row r="101" s="1" customFormat="1" ht="16.5" customHeight="1">
      <c r="B101" s="150"/>
      <c r="C101" s="161" t="s">
        <v>409</v>
      </c>
      <c r="D101" s="161" t="s">
        <v>180</v>
      </c>
      <c r="E101" s="162" t="s">
        <v>1324</v>
      </c>
      <c r="F101" s="163" t="s">
        <v>1325</v>
      </c>
      <c r="G101" s="164" t="s">
        <v>836</v>
      </c>
      <c r="H101" s="165">
        <v>21.120000000000001</v>
      </c>
      <c r="I101" s="166">
        <v>0</v>
      </c>
      <c r="J101" s="166">
        <f>ROUND(I101*H101,2)</f>
        <v>0</v>
      </c>
      <c r="K101" s="163" t="s">
        <v>176</v>
      </c>
      <c r="L101" s="167"/>
      <c r="M101" s="168" t="s">
        <v>1</v>
      </c>
      <c r="N101" s="169" t="s">
        <v>39</v>
      </c>
      <c r="O101" s="158">
        <v>0</v>
      </c>
      <c r="P101" s="158">
        <f>O101*H101</f>
        <v>0</v>
      </c>
      <c r="Q101" s="158">
        <v>0.13100000000000001</v>
      </c>
      <c r="R101" s="158">
        <f>Q101*H101</f>
        <v>2.7667200000000003</v>
      </c>
      <c r="S101" s="158">
        <v>0</v>
      </c>
      <c r="T101" s="159">
        <f>S101*H101</f>
        <v>0</v>
      </c>
      <c r="AR101" s="14" t="s">
        <v>333</v>
      </c>
      <c r="AT101" s="14" t="s">
        <v>180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333</v>
      </c>
      <c r="BM101" s="14" t="s">
        <v>1828</v>
      </c>
    </row>
    <row r="102" s="1" customFormat="1" ht="16.5" customHeight="1">
      <c r="B102" s="150"/>
      <c r="C102" s="151" t="s">
        <v>355</v>
      </c>
      <c r="D102" s="151" t="s">
        <v>172</v>
      </c>
      <c r="E102" s="152" t="s">
        <v>1829</v>
      </c>
      <c r="F102" s="153" t="s">
        <v>1830</v>
      </c>
      <c r="G102" s="154" t="s">
        <v>836</v>
      </c>
      <c r="H102" s="155">
        <v>42.119999999999997</v>
      </c>
      <c r="I102" s="156">
        <v>0</v>
      </c>
      <c r="J102" s="156">
        <f>ROUND(I102*H102,2)</f>
        <v>0</v>
      </c>
      <c r="K102" s="153" t="s">
        <v>176</v>
      </c>
      <c r="L102" s="26"/>
      <c r="M102" s="170" t="s">
        <v>1</v>
      </c>
      <c r="N102" s="171" t="s">
        <v>39</v>
      </c>
      <c r="O102" s="172">
        <v>0.31</v>
      </c>
      <c r="P102" s="172">
        <f>O102*H102</f>
        <v>13.0572</v>
      </c>
      <c r="Q102" s="172">
        <v>0</v>
      </c>
      <c r="R102" s="172">
        <f>Q102*H102</f>
        <v>0</v>
      </c>
      <c r="S102" s="172">
        <v>0</v>
      </c>
      <c r="T102" s="173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1831</v>
      </c>
    </row>
    <row r="103" s="1" customFormat="1" ht="6.96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6"/>
    </row>
  </sheetData>
  <autoFilter ref="C86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125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1832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1833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ROUND(J95,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ROUND((SUM(BE95:BE233)),  2)</f>
        <v>0</v>
      </c>
      <c r="I35" s="32">
        <v>0.20999999999999999</v>
      </c>
      <c r="J35" s="111">
        <f>ROUND(((SUM(BE95:BE233))*I35),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ROUND((SUM(BF95:BF233)),  2)</f>
        <v>0</v>
      </c>
      <c r="I36" s="32">
        <v>0.14999999999999999</v>
      </c>
      <c r="J36" s="111">
        <f>ROUND(((SUM(BF95:BF233))*I36),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ROUND((SUM(BG95:BG233)),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ROUND((SUM(BH95:BH233)),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ROUND((SUM(BI95:BI233)),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1832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P3.1 - Způsobilé položky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J95</f>
        <v>0</v>
      </c>
      <c r="L63" s="26"/>
      <c r="AU63" s="14" t="s">
        <v>142</v>
      </c>
    </row>
    <row r="64" s="8" customFormat="1" ht="24.96" customHeight="1">
      <c r="B64" s="121"/>
      <c r="D64" s="122" t="s">
        <v>143</v>
      </c>
      <c r="E64" s="123"/>
      <c r="F64" s="123"/>
      <c r="G64" s="123"/>
      <c r="H64" s="123"/>
      <c r="I64" s="123"/>
      <c r="J64" s="124">
        <f>J96</f>
        <v>0</v>
      </c>
      <c r="L64" s="121"/>
    </row>
    <row r="65" s="9" customFormat="1" ht="19.92" customHeight="1">
      <c r="B65" s="125"/>
      <c r="D65" s="126" t="s">
        <v>144</v>
      </c>
      <c r="E65" s="127"/>
      <c r="F65" s="127"/>
      <c r="G65" s="127"/>
      <c r="H65" s="127"/>
      <c r="I65" s="127"/>
      <c r="J65" s="128">
        <f>J97</f>
        <v>0</v>
      </c>
      <c r="L65" s="125"/>
    </row>
    <row r="66" s="9" customFormat="1" ht="19.92" customHeight="1">
      <c r="B66" s="125"/>
      <c r="D66" s="126" t="s">
        <v>145</v>
      </c>
      <c r="E66" s="127"/>
      <c r="F66" s="127"/>
      <c r="G66" s="127"/>
      <c r="H66" s="127"/>
      <c r="I66" s="127"/>
      <c r="J66" s="128">
        <f>J107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J120</f>
        <v>0</v>
      </c>
      <c r="L67" s="121"/>
    </row>
    <row r="68" s="9" customFormat="1" ht="19.92" customHeight="1">
      <c r="B68" s="125"/>
      <c r="D68" s="126" t="s">
        <v>147</v>
      </c>
      <c r="E68" s="127"/>
      <c r="F68" s="127"/>
      <c r="G68" s="127"/>
      <c r="H68" s="127"/>
      <c r="I68" s="127"/>
      <c r="J68" s="128">
        <f>J121</f>
        <v>0</v>
      </c>
      <c r="L68" s="125"/>
    </row>
    <row r="69" s="9" customFormat="1" ht="19.92" customHeight="1">
      <c r="B69" s="125"/>
      <c r="D69" s="126" t="s">
        <v>148</v>
      </c>
      <c r="E69" s="127"/>
      <c r="F69" s="127"/>
      <c r="G69" s="127"/>
      <c r="H69" s="127"/>
      <c r="I69" s="127"/>
      <c r="J69" s="128">
        <f>J141</f>
        <v>0</v>
      </c>
      <c r="L69" s="125"/>
    </row>
    <row r="70" s="8" customFormat="1" ht="24.96" customHeight="1">
      <c r="B70" s="121"/>
      <c r="D70" s="122" t="s">
        <v>149</v>
      </c>
      <c r="E70" s="123"/>
      <c r="F70" s="123"/>
      <c r="G70" s="123"/>
      <c r="H70" s="123"/>
      <c r="I70" s="123"/>
      <c r="J70" s="124">
        <f>J223</f>
        <v>0</v>
      </c>
      <c r="L70" s="121"/>
    </row>
    <row r="71" s="9" customFormat="1" ht="19.92" customHeight="1">
      <c r="B71" s="125"/>
      <c r="D71" s="126" t="s">
        <v>150</v>
      </c>
      <c r="E71" s="127"/>
      <c r="F71" s="127"/>
      <c r="G71" s="127"/>
      <c r="H71" s="127"/>
      <c r="I71" s="127"/>
      <c r="J71" s="128">
        <f>J224</f>
        <v>0</v>
      </c>
      <c r="L71" s="125"/>
    </row>
    <row r="72" s="9" customFormat="1" ht="19.92" customHeight="1">
      <c r="B72" s="125"/>
      <c r="D72" s="126" t="s">
        <v>151</v>
      </c>
      <c r="E72" s="127"/>
      <c r="F72" s="127"/>
      <c r="G72" s="127"/>
      <c r="H72" s="127"/>
      <c r="I72" s="127"/>
      <c r="J72" s="128">
        <f>J230</f>
        <v>0</v>
      </c>
      <c r="L72" s="125"/>
    </row>
    <row r="73" s="9" customFormat="1" ht="19.92" customHeight="1">
      <c r="B73" s="125"/>
      <c r="D73" s="126" t="s">
        <v>152</v>
      </c>
      <c r="E73" s="127"/>
      <c r="F73" s="127"/>
      <c r="G73" s="127"/>
      <c r="H73" s="127"/>
      <c r="I73" s="127"/>
      <c r="J73" s="128">
        <f>J232</f>
        <v>0</v>
      </c>
      <c r="L73" s="125"/>
    </row>
    <row r="74" s="1" customFormat="1" ht="21.84" customHeight="1">
      <c r="B74" s="26"/>
      <c r="L74" s="26"/>
    </row>
    <row r="75" s="1" customFormat="1" ht="6.96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26"/>
    </row>
    <row r="79" s="1" customFormat="1" ht="6.96" customHeight="1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26"/>
    </row>
    <row r="80" s="1" customFormat="1" ht="24.96" customHeight="1">
      <c r="B80" s="26"/>
      <c r="C80" s="18" t="s">
        <v>153</v>
      </c>
      <c r="L80" s="26"/>
    </row>
    <row r="81" s="1" customFormat="1" ht="6.96" customHeight="1">
      <c r="B81" s="26"/>
      <c r="L81" s="26"/>
    </row>
    <row r="82" s="1" customFormat="1" ht="12" customHeight="1">
      <c r="B82" s="26"/>
      <c r="C82" s="23" t="s">
        <v>14</v>
      </c>
      <c r="L82" s="26"/>
    </row>
    <row r="83" s="1" customFormat="1" ht="16.5" customHeight="1">
      <c r="B83" s="26"/>
      <c r="E83" s="108" t="str">
        <f>E7</f>
        <v>Dopravní telematika ZR2018 - VÝKAZ VÝMĚR</v>
      </c>
      <c r="F83" s="23"/>
      <c r="G83" s="23"/>
      <c r="H83" s="23"/>
      <c r="L83" s="26"/>
    </row>
    <row r="84" ht="12" customHeight="1">
      <c r="B84" s="17"/>
      <c r="C84" s="23" t="s">
        <v>134</v>
      </c>
      <c r="L84" s="17"/>
    </row>
    <row r="85" s="1" customFormat="1" ht="16.5" customHeight="1">
      <c r="B85" s="26"/>
      <c r="E85" s="108" t="s">
        <v>1832</v>
      </c>
      <c r="F85" s="1"/>
      <c r="G85" s="1"/>
      <c r="H85" s="1"/>
      <c r="L85" s="26"/>
    </row>
    <row r="86" s="1" customFormat="1" ht="12" customHeight="1">
      <c r="B86" s="26"/>
      <c r="C86" s="23" t="s">
        <v>136</v>
      </c>
      <c r="L86" s="26"/>
    </row>
    <row r="87" s="1" customFormat="1" ht="16.5" customHeight="1">
      <c r="B87" s="26"/>
      <c r="E87" s="47" t="str">
        <f>E11</f>
        <v>P3.1 - Způsobilé položky</v>
      </c>
      <c r="F87" s="1"/>
      <c r="G87" s="1"/>
      <c r="H87" s="1"/>
      <c r="L87" s="26"/>
    </row>
    <row r="88" s="1" customFormat="1" ht="6.96" customHeight="1">
      <c r="B88" s="26"/>
      <c r="L88" s="26"/>
    </row>
    <row r="89" s="1" customFormat="1" ht="12" customHeight="1">
      <c r="B89" s="26"/>
      <c r="C89" s="23" t="s">
        <v>18</v>
      </c>
      <c r="F89" s="14" t="str">
        <f>F14</f>
        <v xml:space="preserve"> </v>
      </c>
      <c r="I89" s="23" t="s">
        <v>20</v>
      </c>
      <c r="J89" s="49" t="str">
        <f>IF(J14="","",J14)</f>
        <v>10. 9. 2018</v>
      </c>
      <c r="L89" s="26"/>
    </row>
    <row r="90" s="1" customFormat="1" ht="6.96" customHeight="1">
      <c r="B90" s="26"/>
      <c r="L90" s="26"/>
    </row>
    <row r="91" s="1" customFormat="1" ht="13.65" customHeight="1">
      <c r="B91" s="26"/>
      <c r="C91" s="23" t="s">
        <v>22</v>
      </c>
      <c r="F91" s="14" t="str">
        <f>E17</f>
        <v xml:space="preserve"> </v>
      </c>
      <c r="I91" s="23" t="s">
        <v>26</v>
      </c>
      <c r="J91" s="24" t="str">
        <f>E23</f>
        <v>Tomislav Kradijan</v>
      </c>
      <c r="L91" s="26"/>
    </row>
    <row r="92" s="1" customFormat="1" ht="38.55" customHeight="1">
      <c r="B92" s="26"/>
      <c r="C92" s="23" t="s">
        <v>25</v>
      </c>
      <c r="F92" s="14" t="str">
        <f>IF(E20="","",E20)</f>
        <v xml:space="preserve"> </v>
      </c>
      <c r="I92" s="23" t="s">
        <v>29</v>
      </c>
      <c r="J92" s="24" t="str">
        <f>E26</f>
        <v>SAGASTA, a.s., Novodvorská 1010/14, 142 00 Praha 4</v>
      </c>
      <c r="L92" s="26"/>
    </row>
    <row r="93" s="1" customFormat="1" ht="10.32" customHeight="1">
      <c r="B93" s="26"/>
      <c r="L93" s="26"/>
    </row>
    <row r="94" s="10" customFormat="1" ht="29.28" customHeight="1">
      <c r="B94" s="129"/>
      <c r="C94" s="130" t="s">
        <v>154</v>
      </c>
      <c r="D94" s="131" t="s">
        <v>53</v>
      </c>
      <c r="E94" s="131" t="s">
        <v>49</v>
      </c>
      <c r="F94" s="131" t="s">
        <v>50</v>
      </c>
      <c r="G94" s="131" t="s">
        <v>155</v>
      </c>
      <c r="H94" s="131" t="s">
        <v>156</v>
      </c>
      <c r="I94" s="131" t="s">
        <v>157</v>
      </c>
      <c r="J94" s="132" t="s">
        <v>140</v>
      </c>
      <c r="K94" s="133" t="s">
        <v>158</v>
      </c>
      <c r="L94" s="129"/>
      <c r="M94" s="65" t="s">
        <v>1</v>
      </c>
      <c r="N94" s="66" t="s">
        <v>38</v>
      </c>
      <c r="O94" s="66" t="s">
        <v>159</v>
      </c>
      <c r="P94" s="66" t="s">
        <v>160</v>
      </c>
      <c r="Q94" s="66" t="s">
        <v>161</v>
      </c>
      <c r="R94" s="66" t="s">
        <v>162</v>
      </c>
      <c r="S94" s="66" t="s">
        <v>163</v>
      </c>
      <c r="T94" s="67" t="s">
        <v>164</v>
      </c>
    </row>
    <row r="95" s="1" customFormat="1" ht="22.8" customHeight="1">
      <c r="B95" s="26"/>
      <c r="C95" s="70" t="s">
        <v>165</v>
      </c>
      <c r="J95" s="134">
        <f>BK95</f>
        <v>0</v>
      </c>
      <c r="L95" s="26"/>
      <c r="M95" s="68"/>
      <c r="N95" s="52"/>
      <c r="O95" s="52"/>
      <c r="P95" s="135">
        <f>P96+P120+P223</f>
        <v>944.26899999999978</v>
      </c>
      <c r="Q95" s="52"/>
      <c r="R95" s="135">
        <f>R96+R120+R223</f>
        <v>8.9361100000000011</v>
      </c>
      <c r="S95" s="52"/>
      <c r="T95" s="136">
        <f>T96+T120+T223</f>
        <v>0</v>
      </c>
      <c r="AT95" s="14" t="s">
        <v>67</v>
      </c>
      <c r="AU95" s="14" t="s">
        <v>142</v>
      </c>
      <c r="BK95" s="137">
        <f>BK96+BK120+BK223</f>
        <v>0</v>
      </c>
    </row>
    <row r="96" s="11" customFormat="1" ht="25.92" customHeight="1">
      <c r="B96" s="138"/>
      <c r="D96" s="139" t="s">
        <v>67</v>
      </c>
      <c r="E96" s="140" t="s">
        <v>166</v>
      </c>
      <c r="F96" s="140" t="s">
        <v>167</v>
      </c>
      <c r="J96" s="141">
        <f>BK96</f>
        <v>0</v>
      </c>
      <c r="L96" s="138"/>
      <c r="M96" s="142"/>
      <c r="N96" s="143"/>
      <c r="O96" s="143"/>
      <c r="P96" s="144">
        <f>P97+P107</f>
        <v>15.827999999999999</v>
      </c>
      <c r="Q96" s="143"/>
      <c r="R96" s="144">
        <f>R97+R107</f>
        <v>0.0026199999999999999</v>
      </c>
      <c r="S96" s="143"/>
      <c r="T96" s="145">
        <f>T97+T107</f>
        <v>0</v>
      </c>
      <c r="AR96" s="139" t="s">
        <v>77</v>
      </c>
      <c r="AT96" s="146" t="s">
        <v>67</v>
      </c>
      <c r="AU96" s="146" t="s">
        <v>68</v>
      </c>
      <c r="AY96" s="139" t="s">
        <v>168</v>
      </c>
      <c r="BK96" s="147">
        <f>BK97+BK107</f>
        <v>0</v>
      </c>
    </row>
    <row r="97" s="11" customFormat="1" ht="22.8" customHeight="1">
      <c r="B97" s="138"/>
      <c r="D97" s="139" t="s">
        <v>67</v>
      </c>
      <c r="E97" s="148" t="s">
        <v>169</v>
      </c>
      <c r="F97" s="148" t="s">
        <v>170</v>
      </c>
      <c r="J97" s="149">
        <f>BK97</f>
        <v>0</v>
      </c>
      <c r="L97" s="138"/>
      <c r="M97" s="142"/>
      <c r="N97" s="143"/>
      <c r="O97" s="143"/>
      <c r="P97" s="144">
        <f>SUM(P98:P106)</f>
        <v>2.7280000000000002</v>
      </c>
      <c r="Q97" s="143"/>
      <c r="R97" s="144">
        <f>SUM(R98:R106)</f>
        <v>0.0026199999999999999</v>
      </c>
      <c r="S97" s="143"/>
      <c r="T97" s="145">
        <f>SUM(T98:T106)</f>
        <v>0</v>
      </c>
      <c r="AR97" s="139" t="s">
        <v>77</v>
      </c>
      <c r="AT97" s="146" t="s">
        <v>67</v>
      </c>
      <c r="AU97" s="146" t="s">
        <v>75</v>
      </c>
      <c r="AY97" s="139" t="s">
        <v>168</v>
      </c>
      <c r="BK97" s="147">
        <f>SUM(BK98:BK106)</f>
        <v>0</v>
      </c>
    </row>
    <row r="98" s="1" customFormat="1" ht="16.5" customHeight="1">
      <c r="B98" s="150"/>
      <c r="C98" s="151" t="s">
        <v>75</v>
      </c>
      <c r="D98" s="151" t="s">
        <v>172</v>
      </c>
      <c r="E98" s="152" t="s">
        <v>173</v>
      </c>
      <c r="F98" s="153" t="s">
        <v>174</v>
      </c>
      <c r="G98" s="154" t="s">
        <v>175</v>
      </c>
      <c r="H98" s="155">
        <v>14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0.025999999999999999</v>
      </c>
      <c r="P98" s="158">
        <f>O98*H98</f>
        <v>0.36399999999999999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14" t="s">
        <v>177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177</v>
      </c>
      <c r="BM98" s="14" t="s">
        <v>1834</v>
      </c>
    </row>
    <row r="99" s="1" customFormat="1" ht="16.5" customHeight="1">
      <c r="B99" s="150"/>
      <c r="C99" s="161" t="s">
        <v>77</v>
      </c>
      <c r="D99" s="161" t="s">
        <v>180</v>
      </c>
      <c r="E99" s="162" t="s">
        <v>181</v>
      </c>
      <c r="F99" s="163" t="s">
        <v>182</v>
      </c>
      <c r="G99" s="164" t="s">
        <v>183</v>
      </c>
      <c r="H99" s="165">
        <v>9</v>
      </c>
      <c r="I99" s="166">
        <v>0</v>
      </c>
      <c r="J99" s="166">
        <f>ROUND(I99*H99,2)</f>
        <v>0</v>
      </c>
      <c r="K99" s="163" t="s">
        <v>1</v>
      </c>
      <c r="L99" s="167"/>
      <c r="M99" s="168" t="s">
        <v>1</v>
      </c>
      <c r="N99" s="169" t="s">
        <v>39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14" t="s">
        <v>184</v>
      </c>
      <c r="AT99" s="14" t="s">
        <v>180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177</v>
      </c>
      <c r="BM99" s="14" t="s">
        <v>1835</v>
      </c>
    </row>
    <row r="100" s="1" customFormat="1" ht="16.5" customHeight="1">
      <c r="B100" s="150"/>
      <c r="C100" s="161" t="s">
        <v>274</v>
      </c>
      <c r="D100" s="161" t="s">
        <v>180</v>
      </c>
      <c r="E100" s="162" t="s">
        <v>187</v>
      </c>
      <c r="F100" s="163" t="s">
        <v>188</v>
      </c>
      <c r="G100" s="164" t="s">
        <v>189</v>
      </c>
      <c r="H100" s="165">
        <v>5</v>
      </c>
      <c r="I100" s="166">
        <v>0</v>
      </c>
      <c r="J100" s="166">
        <f>ROUND(I100*H100,2)</f>
        <v>0</v>
      </c>
      <c r="K100" s="163" t="s">
        <v>1</v>
      </c>
      <c r="L100" s="167"/>
      <c r="M100" s="168" t="s">
        <v>1</v>
      </c>
      <c r="N100" s="169" t="s">
        <v>39</v>
      </c>
      <c r="O100" s="158">
        <v>0</v>
      </c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14" t="s">
        <v>184</v>
      </c>
      <c r="AT100" s="14" t="s">
        <v>180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177</v>
      </c>
      <c r="BM100" s="14" t="s">
        <v>1836</v>
      </c>
    </row>
    <row r="101" s="1" customFormat="1" ht="16.5" customHeight="1">
      <c r="B101" s="150"/>
      <c r="C101" s="151" t="s">
        <v>363</v>
      </c>
      <c r="D101" s="151" t="s">
        <v>172</v>
      </c>
      <c r="E101" s="152" t="s">
        <v>192</v>
      </c>
      <c r="F101" s="153" t="s">
        <v>193</v>
      </c>
      <c r="G101" s="154" t="s">
        <v>175</v>
      </c>
      <c r="H101" s="155">
        <v>2</v>
      </c>
      <c r="I101" s="156">
        <v>0</v>
      </c>
      <c r="J101" s="156">
        <f>ROUND(I101*H101,2)</f>
        <v>0</v>
      </c>
      <c r="K101" s="153" t="s">
        <v>1</v>
      </c>
      <c r="L101" s="26"/>
      <c r="M101" s="54" t="s">
        <v>1</v>
      </c>
      <c r="N101" s="157" t="s">
        <v>39</v>
      </c>
      <c r="O101" s="158">
        <v>0.40200000000000002</v>
      </c>
      <c r="P101" s="158">
        <f>O101*H101</f>
        <v>0.80400000000000005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177</v>
      </c>
      <c r="AT101" s="14" t="s">
        <v>172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177</v>
      </c>
      <c r="BM101" s="14" t="s">
        <v>1837</v>
      </c>
    </row>
    <row r="102" s="1" customFormat="1" ht="16.5" customHeight="1">
      <c r="B102" s="150"/>
      <c r="C102" s="161" t="s">
        <v>367</v>
      </c>
      <c r="D102" s="161" t="s">
        <v>180</v>
      </c>
      <c r="E102" s="162" t="s">
        <v>196</v>
      </c>
      <c r="F102" s="163" t="s">
        <v>197</v>
      </c>
      <c r="G102" s="164" t="s">
        <v>183</v>
      </c>
      <c r="H102" s="165">
        <v>2</v>
      </c>
      <c r="I102" s="166">
        <v>0</v>
      </c>
      <c r="J102" s="166">
        <f>ROUND(I102*H102,2)</f>
        <v>0</v>
      </c>
      <c r="K102" s="163" t="s">
        <v>1</v>
      </c>
      <c r="L102" s="167"/>
      <c r="M102" s="168" t="s">
        <v>1</v>
      </c>
      <c r="N102" s="169" t="s">
        <v>39</v>
      </c>
      <c r="O102" s="158">
        <v>0</v>
      </c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184</v>
      </c>
      <c r="AT102" s="14" t="s">
        <v>180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177</v>
      </c>
      <c r="BM102" s="14" t="s">
        <v>1838</v>
      </c>
    </row>
    <row r="103" s="1" customFormat="1" ht="16.5" customHeight="1">
      <c r="B103" s="150"/>
      <c r="C103" s="151" t="s">
        <v>385</v>
      </c>
      <c r="D103" s="151" t="s">
        <v>172</v>
      </c>
      <c r="E103" s="152" t="s">
        <v>200</v>
      </c>
      <c r="F103" s="153" t="s">
        <v>201</v>
      </c>
      <c r="G103" s="154" t="s">
        <v>175</v>
      </c>
      <c r="H103" s="155">
        <v>2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0.252</v>
      </c>
      <c r="P103" s="158">
        <f>O103*H103</f>
        <v>0.504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177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177</v>
      </c>
      <c r="BM103" s="14" t="s">
        <v>1839</v>
      </c>
    </row>
    <row r="104" s="1" customFormat="1" ht="16.5" customHeight="1">
      <c r="B104" s="150"/>
      <c r="C104" s="161" t="s">
        <v>389</v>
      </c>
      <c r="D104" s="161" t="s">
        <v>180</v>
      </c>
      <c r="E104" s="162" t="s">
        <v>204</v>
      </c>
      <c r="F104" s="163" t="s">
        <v>205</v>
      </c>
      <c r="G104" s="164" t="s">
        <v>175</v>
      </c>
      <c r="H104" s="165">
        <v>2</v>
      </c>
      <c r="I104" s="166">
        <v>0</v>
      </c>
      <c r="J104" s="166">
        <f>ROUND(I104*H104,2)</f>
        <v>0</v>
      </c>
      <c r="K104" s="163" t="s">
        <v>176</v>
      </c>
      <c r="L104" s="167"/>
      <c r="M104" s="168" t="s">
        <v>1</v>
      </c>
      <c r="N104" s="169" t="s">
        <v>39</v>
      </c>
      <c r="O104" s="158">
        <v>0</v>
      </c>
      <c r="P104" s="158">
        <f>O104*H104</f>
        <v>0</v>
      </c>
      <c r="Q104" s="158">
        <v>0.00025999999999999998</v>
      </c>
      <c r="R104" s="158">
        <f>Q104*H104</f>
        <v>0.00051999999999999995</v>
      </c>
      <c r="S104" s="158">
        <v>0</v>
      </c>
      <c r="T104" s="159">
        <f>S104*H104</f>
        <v>0</v>
      </c>
      <c r="AR104" s="14" t="s">
        <v>184</v>
      </c>
      <c r="AT104" s="14" t="s">
        <v>180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177</v>
      </c>
      <c r="BM104" s="14" t="s">
        <v>1840</v>
      </c>
    </row>
    <row r="105" s="1" customFormat="1" ht="16.5" customHeight="1">
      <c r="B105" s="150"/>
      <c r="C105" s="151" t="s">
        <v>393</v>
      </c>
      <c r="D105" s="151" t="s">
        <v>172</v>
      </c>
      <c r="E105" s="152" t="s">
        <v>208</v>
      </c>
      <c r="F105" s="153" t="s">
        <v>209</v>
      </c>
      <c r="G105" s="154" t="s">
        <v>175</v>
      </c>
      <c r="H105" s="155">
        <v>3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0.35199999999999998</v>
      </c>
      <c r="P105" s="158">
        <f>O105*H105</f>
        <v>1.0560000000000001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177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177</v>
      </c>
      <c r="BM105" s="14" t="s">
        <v>1841</v>
      </c>
    </row>
    <row r="106" s="1" customFormat="1" ht="16.5" customHeight="1">
      <c r="B106" s="150"/>
      <c r="C106" s="161" t="s">
        <v>397</v>
      </c>
      <c r="D106" s="161" t="s">
        <v>180</v>
      </c>
      <c r="E106" s="162" t="s">
        <v>212</v>
      </c>
      <c r="F106" s="163" t="s">
        <v>213</v>
      </c>
      <c r="G106" s="164" t="s">
        <v>175</v>
      </c>
      <c r="H106" s="165">
        <v>3</v>
      </c>
      <c r="I106" s="166">
        <v>0</v>
      </c>
      <c r="J106" s="166">
        <f>ROUND(I106*H106,2)</f>
        <v>0</v>
      </c>
      <c r="K106" s="163" t="s">
        <v>176</v>
      </c>
      <c r="L106" s="167"/>
      <c r="M106" s="168" t="s">
        <v>1</v>
      </c>
      <c r="N106" s="169" t="s">
        <v>39</v>
      </c>
      <c r="O106" s="158">
        <v>0</v>
      </c>
      <c r="P106" s="158">
        <f>O106*H106</f>
        <v>0</v>
      </c>
      <c r="Q106" s="158">
        <v>0.00069999999999999999</v>
      </c>
      <c r="R106" s="158">
        <f>Q106*H106</f>
        <v>0.0020999999999999999</v>
      </c>
      <c r="S106" s="158">
        <v>0</v>
      </c>
      <c r="T106" s="159">
        <f>S106*H106</f>
        <v>0</v>
      </c>
      <c r="AR106" s="14" t="s">
        <v>184</v>
      </c>
      <c r="AT106" s="14" t="s">
        <v>180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177</v>
      </c>
      <c r="BM106" s="14" t="s">
        <v>1842</v>
      </c>
    </row>
    <row r="107" s="11" customFormat="1" ht="22.8" customHeight="1">
      <c r="B107" s="138"/>
      <c r="D107" s="139" t="s">
        <v>67</v>
      </c>
      <c r="E107" s="148" t="s">
        <v>215</v>
      </c>
      <c r="F107" s="148" t="s">
        <v>216</v>
      </c>
      <c r="J107" s="149">
        <f>BK107</f>
        <v>0</v>
      </c>
      <c r="L107" s="138"/>
      <c r="M107" s="142"/>
      <c r="N107" s="143"/>
      <c r="O107" s="143"/>
      <c r="P107" s="144">
        <f>SUM(P108:P119)</f>
        <v>13.1</v>
      </c>
      <c r="Q107" s="143"/>
      <c r="R107" s="144">
        <f>SUM(R108:R119)</f>
        <v>0</v>
      </c>
      <c r="S107" s="143"/>
      <c r="T107" s="145">
        <f>SUM(T108:T119)</f>
        <v>0</v>
      </c>
      <c r="AR107" s="139" t="s">
        <v>77</v>
      </c>
      <c r="AT107" s="146" t="s">
        <v>67</v>
      </c>
      <c r="AU107" s="146" t="s">
        <v>75</v>
      </c>
      <c r="AY107" s="139" t="s">
        <v>168</v>
      </c>
      <c r="BK107" s="147">
        <f>SUM(BK108:BK119)</f>
        <v>0</v>
      </c>
    </row>
    <row r="108" s="1" customFormat="1" ht="16.5" customHeight="1">
      <c r="B108" s="150"/>
      <c r="C108" s="151" t="s">
        <v>401</v>
      </c>
      <c r="D108" s="151" t="s">
        <v>172</v>
      </c>
      <c r="E108" s="152" t="s">
        <v>218</v>
      </c>
      <c r="F108" s="153" t="s">
        <v>219</v>
      </c>
      <c r="G108" s="154" t="s">
        <v>189</v>
      </c>
      <c r="H108" s="155">
        <v>50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0.13</v>
      </c>
      <c r="P108" s="158">
        <f>O108*H108</f>
        <v>6.5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177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177</v>
      </c>
      <c r="BM108" s="14" t="s">
        <v>1843</v>
      </c>
    </row>
    <row r="109" s="1" customFormat="1" ht="16.5" customHeight="1">
      <c r="B109" s="150"/>
      <c r="C109" s="161" t="s">
        <v>405</v>
      </c>
      <c r="D109" s="161" t="s">
        <v>180</v>
      </c>
      <c r="E109" s="162" t="s">
        <v>222</v>
      </c>
      <c r="F109" s="163" t="s">
        <v>223</v>
      </c>
      <c r="G109" s="164" t="s">
        <v>189</v>
      </c>
      <c r="H109" s="165">
        <v>20</v>
      </c>
      <c r="I109" s="166">
        <v>0</v>
      </c>
      <c r="J109" s="166">
        <f>ROUND(I109*H109,2)</f>
        <v>0</v>
      </c>
      <c r="K109" s="163" t="s">
        <v>1</v>
      </c>
      <c r="L109" s="167"/>
      <c r="M109" s="168" t="s">
        <v>1</v>
      </c>
      <c r="N109" s="169" t="s">
        <v>39</v>
      </c>
      <c r="O109" s="158">
        <v>0</v>
      </c>
      <c r="P109" s="158">
        <f>O109*H109</f>
        <v>0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184</v>
      </c>
      <c r="AT109" s="14" t="s">
        <v>180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177</v>
      </c>
      <c r="BM109" s="14" t="s">
        <v>1844</v>
      </c>
    </row>
    <row r="110" s="1" customFormat="1" ht="16.5" customHeight="1">
      <c r="B110" s="150"/>
      <c r="C110" s="161" t="s">
        <v>409</v>
      </c>
      <c r="D110" s="161" t="s">
        <v>180</v>
      </c>
      <c r="E110" s="162" t="s">
        <v>226</v>
      </c>
      <c r="F110" s="163" t="s">
        <v>227</v>
      </c>
      <c r="G110" s="164" t="s">
        <v>189</v>
      </c>
      <c r="H110" s="165">
        <v>30</v>
      </c>
      <c r="I110" s="166">
        <v>0</v>
      </c>
      <c r="J110" s="166">
        <f>ROUND(I110*H110,2)</f>
        <v>0</v>
      </c>
      <c r="K110" s="163" t="s">
        <v>1</v>
      </c>
      <c r="L110" s="167"/>
      <c r="M110" s="168" t="s">
        <v>1</v>
      </c>
      <c r="N110" s="169" t="s">
        <v>39</v>
      </c>
      <c r="O110" s="158">
        <v>0</v>
      </c>
      <c r="P110" s="158">
        <f>O110*H110</f>
        <v>0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14" t="s">
        <v>184</v>
      </c>
      <c r="AT110" s="14" t="s">
        <v>180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177</v>
      </c>
      <c r="BM110" s="14" t="s">
        <v>1845</v>
      </c>
    </row>
    <row r="111" s="1" customFormat="1" ht="16.5" customHeight="1">
      <c r="B111" s="150"/>
      <c r="C111" s="161" t="s">
        <v>355</v>
      </c>
      <c r="D111" s="161" t="s">
        <v>180</v>
      </c>
      <c r="E111" s="162" t="s">
        <v>230</v>
      </c>
      <c r="F111" s="163" t="s">
        <v>231</v>
      </c>
      <c r="G111" s="164" t="s">
        <v>183</v>
      </c>
      <c r="H111" s="165">
        <v>4</v>
      </c>
      <c r="I111" s="166">
        <v>0</v>
      </c>
      <c r="J111" s="166">
        <f>ROUND(I111*H111,2)</f>
        <v>0</v>
      </c>
      <c r="K111" s="163" t="s">
        <v>1</v>
      </c>
      <c r="L111" s="167"/>
      <c r="M111" s="168" t="s">
        <v>1</v>
      </c>
      <c r="N111" s="169" t="s">
        <v>39</v>
      </c>
      <c r="O111" s="158">
        <v>0</v>
      </c>
      <c r="P111" s="158">
        <f>O111*H111</f>
        <v>0</v>
      </c>
      <c r="Q111" s="158">
        <v>0</v>
      </c>
      <c r="R111" s="158">
        <f>Q111*H111</f>
        <v>0</v>
      </c>
      <c r="S111" s="158">
        <v>0</v>
      </c>
      <c r="T111" s="159">
        <f>S111*H111</f>
        <v>0</v>
      </c>
      <c r="AR111" s="14" t="s">
        <v>184</v>
      </c>
      <c r="AT111" s="14" t="s">
        <v>180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177</v>
      </c>
      <c r="BM111" s="14" t="s">
        <v>1846</v>
      </c>
    </row>
    <row r="112" s="1" customFormat="1" ht="16.5" customHeight="1">
      <c r="B112" s="150"/>
      <c r="C112" s="161" t="s">
        <v>359</v>
      </c>
      <c r="D112" s="161" t="s">
        <v>180</v>
      </c>
      <c r="E112" s="162" t="s">
        <v>238</v>
      </c>
      <c r="F112" s="163" t="s">
        <v>239</v>
      </c>
      <c r="G112" s="164" t="s">
        <v>183</v>
      </c>
      <c r="H112" s="165">
        <v>2</v>
      </c>
      <c r="I112" s="166">
        <v>0</v>
      </c>
      <c r="J112" s="166">
        <f>ROUND(I112*H112,2)</f>
        <v>0</v>
      </c>
      <c r="K112" s="163" t="s">
        <v>1</v>
      </c>
      <c r="L112" s="167"/>
      <c r="M112" s="168" t="s">
        <v>1</v>
      </c>
      <c r="N112" s="169" t="s">
        <v>39</v>
      </c>
      <c r="O112" s="158">
        <v>0</v>
      </c>
      <c r="P112" s="158">
        <f>O112*H112</f>
        <v>0</v>
      </c>
      <c r="Q112" s="158">
        <v>0</v>
      </c>
      <c r="R112" s="158">
        <f>Q112*H112</f>
        <v>0</v>
      </c>
      <c r="S112" s="158">
        <v>0</v>
      </c>
      <c r="T112" s="159">
        <f>S112*H112</f>
        <v>0</v>
      </c>
      <c r="AR112" s="14" t="s">
        <v>184</v>
      </c>
      <c r="AT112" s="14" t="s">
        <v>180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177</v>
      </c>
      <c r="BM112" s="14" t="s">
        <v>1847</v>
      </c>
    </row>
    <row r="113" s="1" customFormat="1" ht="16.5" customHeight="1">
      <c r="B113" s="150"/>
      <c r="C113" s="161" t="s">
        <v>8</v>
      </c>
      <c r="D113" s="161" t="s">
        <v>180</v>
      </c>
      <c r="E113" s="162" t="s">
        <v>242</v>
      </c>
      <c r="F113" s="163" t="s">
        <v>243</v>
      </c>
      <c r="G113" s="164" t="s">
        <v>183</v>
      </c>
      <c r="H113" s="165">
        <v>1</v>
      </c>
      <c r="I113" s="166">
        <v>0</v>
      </c>
      <c r="J113" s="166">
        <f>ROUND(I113*H113,2)</f>
        <v>0</v>
      </c>
      <c r="K113" s="163" t="s">
        <v>1</v>
      </c>
      <c r="L113" s="167"/>
      <c r="M113" s="168" t="s">
        <v>1</v>
      </c>
      <c r="N113" s="169" t="s">
        <v>39</v>
      </c>
      <c r="O113" s="158">
        <v>0</v>
      </c>
      <c r="P113" s="158">
        <f>O113*H113</f>
        <v>0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AR113" s="14" t="s">
        <v>184</v>
      </c>
      <c r="AT113" s="14" t="s">
        <v>180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177</v>
      </c>
      <c r="BM113" s="14" t="s">
        <v>1848</v>
      </c>
    </row>
    <row r="114" s="1" customFormat="1" ht="16.5" customHeight="1">
      <c r="B114" s="150"/>
      <c r="C114" s="161" t="s">
        <v>177</v>
      </c>
      <c r="D114" s="161" t="s">
        <v>180</v>
      </c>
      <c r="E114" s="162" t="s">
        <v>246</v>
      </c>
      <c r="F114" s="163" t="s">
        <v>247</v>
      </c>
      <c r="G114" s="164" t="s">
        <v>183</v>
      </c>
      <c r="H114" s="165">
        <v>3</v>
      </c>
      <c r="I114" s="166">
        <v>0</v>
      </c>
      <c r="J114" s="166">
        <f>ROUND(I114*H114,2)</f>
        <v>0</v>
      </c>
      <c r="K114" s="163" t="s">
        <v>1</v>
      </c>
      <c r="L114" s="167"/>
      <c r="M114" s="168" t="s">
        <v>1</v>
      </c>
      <c r="N114" s="169" t="s">
        <v>39</v>
      </c>
      <c r="O114" s="158">
        <v>0</v>
      </c>
      <c r="P114" s="158">
        <f>O114*H114</f>
        <v>0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184</v>
      </c>
      <c r="AT114" s="14" t="s">
        <v>180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177</v>
      </c>
      <c r="BM114" s="14" t="s">
        <v>1849</v>
      </c>
    </row>
    <row r="115" s="1" customFormat="1" ht="16.5" customHeight="1">
      <c r="B115" s="150"/>
      <c r="C115" s="151" t="s">
        <v>377</v>
      </c>
      <c r="D115" s="151" t="s">
        <v>172</v>
      </c>
      <c r="E115" s="152" t="s">
        <v>250</v>
      </c>
      <c r="F115" s="153" t="s">
        <v>251</v>
      </c>
      <c r="G115" s="154" t="s">
        <v>175</v>
      </c>
      <c r="H115" s="155">
        <v>2</v>
      </c>
      <c r="I115" s="156">
        <v>0</v>
      </c>
      <c r="J115" s="156">
        <f>ROUND(I115*H115,2)</f>
        <v>0</v>
      </c>
      <c r="K115" s="153" t="s">
        <v>1</v>
      </c>
      <c r="L115" s="26"/>
      <c r="M115" s="54" t="s">
        <v>1</v>
      </c>
      <c r="N115" s="157" t="s">
        <v>39</v>
      </c>
      <c r="O115" s="158">
        <v>0.69999999999999996</v>
      </c>
      <c r="P115" s="158">
        <f>O115*H115</f>
        <v>1.3999999999999999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177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177</v>
      </c>
      <c r="BM115" s="14" t="s">
        <v>1850</v>
      </c>
    </row>
    <row r="116" s="1" customFormat="1" ht="16.5" customHeight="1">
      <c r="B116" s="150"/>
      <c r="C116" s="161" t="s">
        <v>381</v>
      </c>
      <c r="D116" s="161" t="s">
        <v>180</v>
      </c>
      <c r="E116" s="162" t="s">
        <v>254</v>
      </c>
      <c r="F116" s="163" t="s">
        <v>255</v>
      </c>
      <c r="G116" s="164" t="s">
        <v>183</v>
      </c>
      <c r="H116" s="165">
        <v>2</v>
      </c>
      <c r="I116" s="166">
        <v>0</v>
      </c>
      <c r="J116" s="166">
        <f>ROUND(I116*H116,2)</f>
        <v>0</v>
      </c>
      <c r="K116" s="163" t="s">
        <v>1</v>
      </c>
      <c r="L116" s="167"/>
      <c r="M116" s="168" t="s">
        <v>1</v>
      </c>
      <c r="N116" s="169" t="s">
        <v>39</v>
      </c>
      <c r="O116" s="158">
        <v>0</v>
      </c>
      <c r="P116" s="158">
        <f>O116*H116</f>
        <v>0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184</v>
      </c>
      <c r="AT116" s="14" t="s">
        <v>180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177</v>
      </c>
      <c r="BM116" s="14" t="s">
        <v>1851</v>
      </c>
    </row>
    <row r="117" s="1" customFormat="1" ht="16.5" customHeight="1">
      <c r="B117" s="150"/>
      <c r="C117" s="151" t="s">
        <v>351</v>
      </c>
      <c r="D117" s="151" t="s">
        <v>172</v>
      </c>
      <c r="E117" s="152" t="s">
        <v>262</v>
      </c>
      <c r="F117" s="153" t="s">
        <v>263</v>
      </c>
      <c r="G117" s="154" t="s">
        <v>175</v>
      </c>
      <c r="H117" s="155">
        <v>2</v>
      </c>
      <c r="I117" s="156">
        <v>0</v>
      </c>
      <c r="J117" s="156">
        <f>ROUND(I117*H117,2)</f>
        <v>0</v>
      </c>
      <c r="K117" s="153" t="s">
        <v>176</v>
      </c>
      <c r="L117" s="26"/>
      <c r="M117" s="54" t="s">
        <v>1</v>
      </c>
      <c r="N117" s="157" t="s">
        <v>39</v>
      </c>
      <c r="O117" s="158">
        <v>1.3</v>
      </c>
      <c r="P117" s="158">
        <f>O117*H117</f>
        <v>2.6000000000000001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177</v>
      </c>
      <c r="AT117" s="14" t="s">
        <v>172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177</v>
      </c>
      <c r="BM117" s="14" t="s">
        <v>1852</v>
      </c>
    </row>
    <row r="118" s="1" customFormat="1" ht="16.5" customHeight="1">
      <c r="B118" s="150"/>
      <c r="C118" s="161" t="s">
        <v>7</v>
      </c>
      <c r="D118" s="161" t="s">
        <v>180</v>
      </c>
      <c r="E118" s="162" t="s">
        <v>266</v>
      </c>
      <c r="F118" s="163" t="s">
        <v>267</v>
      </c>
      <c r="G118" s="164" t="s">
        <v>183</v>
      </c>
      <c r="H118" s="165">
        <v>2</v>
      </c>
      <c r="I118" s="166">
        <v>0</v>
      </c>
      <c r="J118" s="166">
        <f>ROUND(I118*H118,2)</f>
        <v>0</v>
      </c>
      <c r="K118" s="163" t="s">
        <v>1</v>
      </c>
      <c r="L118" s="167"/>
      <c r="M118" s="168" t="s">
        <v>1</v>
      </c>
      <c r="N118" s="169" t="s">
        <v>39</v>
      </c>
      <c r="O118" s="158">
        <v>0</v>
      </c>
      <c r="P118" s="158">
        <f>O118*H118</f>
        <v>0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184</v>
      </c>
      <c r="AT118" s="14" t="s">
        <v>180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177</v>
      </c>
      <c r="BM118" s="14" t="s">
        <v>1853</v>
      </c>
    </row>
    <row r="119" s="1" customFormat="1" ht="16.5" customHeight="1">
      <c r="B119" s="150"/>
      <c r="C119" s="151" t="s">
        <v>838</v>
      </c>
      <c r="D119" s="151" t="s">
        <v>172</v>
      </c>
      <c r="E119" s="152" t="s">
        <v>270</v>
      </c>
      <c r="F119" s="153" t="s">
        <v>271</v>
      </c>
      <c r="G119" s="154" t="s">
        <v>175</v>
      </c>
      <c r="H119" s="155">
        <v>2</v>
      </c>
      <c r="I119" s="156">
        <v>0</v>
      </c>
      <c r="J119" s="156">
        <f>ROUND(I119*H119,2)</f>
        <v>0</v>
      </c>
      <c r="K119" s="153" t="s">
        <v>1</v>
      </c>
      <c r="L119" s="26"/>
      <c r="M119" s="54" t="s">
        <v>1</v>
      </c>
      <c r="N119" s="157" t="s">
        <v>39</v>
      </c>
      <c r="O119" s="158">
        <v>1.3</v>
      </c>
      <c r="P119" s="158">
        <f>O119*H119</f>
        <v>2.6000000000000001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177</v>
      </c>
      <c r="AT119" s="14" t="s">
        <v>172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177</v>
      </c>
      <c r="BM119" s="14" t="s">
        <v>1854</v>
      </c>
    </row>
    <row r="120" s="11" customFormat="1" ht="25.92" customHeight="1">
      <c r="B120" s="138"/>
      <c r="D120" s="139" t="s">
        <v>67</v>
      </c>
      <c r="E120" s="140" t="s">
        <v>180</v>
      </c>
      <c r="F120" s="140" t="s">
        <v>273</v>
      </c>
      <c r="J120" s="141">
        <f>BK120</f>
        <v>0</v>
      </c>
      <c r="L120" s="138"/>
      <c r="M120" s="142"/>
      <c r="N120" s="143"/>
      <c r="O120" s="143"/>
      <c r="P120" s="144">
        <f>P121+P141</f>
        <v>928.4409999999998</v>
      </c>
      <c r="Q120" s="143"/>
      <c r="R120" s="144">
        <f>R121+R141</f>
        <v>8.9334900000000008</v>
      </c>
      <c r="S120" s="143"/>
      <c r="T120" s="145">
        <f>T121+T141</f>
        <v>0</v>
      </c>
      <c r="AR120" s="139" t="s">
        <v>274</v>
      </c>
      <c r="AT120" s="146" t="s">
        <v>67</v>
      </c>
      <c r="AU120" s="146" t="s">
        <v>68</v>
      </c>
      <c r="AY120" s="139" t="s">
        <v>168</v>
      </c>
      <c r="BK120" s="147">
        <f>BK121+BK141</f>
        <v>0</v>
      </c>
    </row>
    <row r="121" s="11" customFormat="1" ht="22.8" customHeight="1">
      <c r="B121" s="138"/>
      <c r="D121" s="139" t="s">
        <v>67</v>
      </c>
      <c r="E121" s="148" t="s">
        <v>275</v>
      </c>
      <c r="F121" s="148" t="s">
        <v>276</v>
      </c>
      <c r="J121" s="149">
        <f>BK121</f>
        <v>0</v>
      </c>
      <c r="L121" s="138"/>
      <c r="M121" s="142"/>
      <c r="N121" s="143"/>
      <c r="O121" s="143"/>
      <c r="P121" s="144">
        <f>SUM(P122:P140)</f>
        <v>18.780999999999999</v>
      </c>
      <c r="Q121" s="143"/>
      <c r="R121" s="144">
        <f>SUM(R122:R140)</f>
        <v>0.091350000000000015</v>
      </c>
      <c r="S121" s="143"/>
      <c r="T121" s="145">
        <f>SUM(T122:T140)</f>
        <v>0</v>
      </c>
      <c r="AR121" s="139" t="s">
        <v>274</v>
      </c>
      <c r="AT121" s="146" t="s">
        <v>67</v>
      </c>
      <c r="AU121" s="146" t="s">
        <v>75</v>
      </c>
      <c r="AY121" s="139" t="s">
        <v>168</v>
      </c>
      <c r="BK121" s="147">
        <f>SUM(BK122:BK140)</f>
        <v>0</v>
      </c>
    </row>
    <row r="122" s="1" customFormat="1" ht="16.5" customHeight="1">
      <c r="B122" s="150"/>
      <c r="C122" s="151" t="s">
        <v>863</v>
      </c>
      <c r="D122" s="151" t="s">
        <v>172</v>
      </c>
      <c r="E122" s="152" t="s">
        <v>288</v>
      </c>
      <c r="F122" s="153" t="s">
        <v>289</v>
      </c>
      <c r="G122" s="154" t="s">
        <v>175</v>
      </c>
      <c r="H122" s="155">
        <v>1</v>
      </c>
      <c r="I122" s="156">
        <v>0</v>
      </c>
      <c r="J122" s="156">
        <f>ROUND(I122*H122,2)</f>
        <v>0</v>
      </c>
      <c r="K122" s="153" t="s">
        <v>1</v>
      </c>
      <c r="L122" s="26"/>
      <c r="M122" s="54" t="s">
        <v>1</v>
      </c>
      <c r="N122" s="157" t="s">
        <v>39</v>
      </c>
      <c r="O122" s="158">
        <v>0.052999999999999998</v>
      </c>
      <c r="P122" s="158">
        <f>O122*H122</f>
        <v>0.052999999999999998</v>
      </c>
      <c r="Q122" s="158">
        <v>0</v>
      </c>
      <c r="R122" s="158">
        <f>Q122*H122</f>
        <v>0</v>
      </c>
      <c r="S122" s="158">
        <v>0</v>
      </c>
      <c r="T122" s="159">
        <f>S122*H122</f>
        <v>0</v>
      </c>
      <c r="AR122" s="14" t="s">
        <v>280</v>
      </c>
      <c r="AT122" s="14" t="s">
        <v>172</v>
      </c>
      <c r="AU122" s="14" t="s">
        <v>77</v>
      </c>
      <c r="AY122" s="14" t="s">
        <v>168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75</v>
      </c>
      <c r="BK122" s="160">
        <f>ROUND(I122*H122,2)</f>
        <v>0</v>
      </c>
      <c r="BL122" s="14" t="s">
        <v>280</v>
      </c>
      <c r="BM122" s="14" t="s">
        <v>1855</v>
      </c>
    </row>
    <row r="123" s="1" customFormat="1" ht="16.5" customHeight="1">
      <c r="B123" s="150"/>
      <c r="C123" s="161" t="s">
        <v>867</v>
      </c>
      <c r="D123" s="161" t="s">
        <v>180</v>
      </c>
      <c r="E123" s="162" t="s">
        <v>292</v>
      </c>
      <c r="F123" s="163" t="s">
        <v>293</v>
      </c>
      <c r="G123" s="164" t="s">
        <v>183</v>
      </c>
      <c r="H123" s="165">
        <v>1</v>
      </c>
      <c r="I123" s="166">
        <v>0</v>
      </c>
      <c r="J123" s="166">
        <f>ROUND(I123*H123,2)</f>
        <v>0</v>
      </c>
      <c r="K123" s="163" t="s">
        <v>1</v>
      </c>
      <c r="L123" s="167"/>
      <c r="M123" s="168" t="s">
        <v>1</v>
      </c>
      <c r="N123" s="169" t="s">
        <v>39</v>
      </c>
      <c r="O123" s="158">
        <v>0</v>
      </c>
      <c r="P123" s="158">
        <f>O123*H123</f>
        <v>0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AR123" s="14" t="s">
        <v>285</v>
      </c>
      <c r="AT123" s="14" t="s">
        <v>180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280</v>
      </c>
      <c r="BM123" s="14" t="s">
        <v>1856</v>
      </c>
    </row>
    <row r="124" s="1" customFormat="1" ht="16.5" customHeight="1">
      <c r="B124" s="150"/>
      <c r="C124" s="151" t="s">
        <v>874</v>
      </c>
      <c r="D124" s="151" t="s">
        <v>172</v>
      </c>
      <c r="E124" s="152" t="s">
        <v>296</v>
      </c>
      <c r="F124" s="153" t="s">
        <v>297</v>
      </c>
      <c r="G124" s="154" t="s">
        <v>175</v>
      </c>
      <c r="H124" s="155">
        <v>2</v>
      </c>
      <c r="I124" s="156">
        <v>0</v>
      </c>
      <c r="J124" s="156">
        <f>ROUND(I124*H124,2)</f>
        <v>0</v>
      </c>
      <c r="K124" s="153" t="s">
        <v>1</v>
      </c>
      <c r="L124" s="26"/>
      <c r="M124" s="54" t="s">
        <v>1</v>
      </c>
      <c r="N124" s="157" t="s">
        <v>39</v>
      </c>
      <c r="O124" s="158">
        <v>0.156</v>
      </c>
      <c r="P124" s="158">
        <f>O124*H124</f>
        <v>0.312</v>
      </c>
      <c r="Q124" s="158">
        <v>0</v>
      </c>
      <c r="R124" s="158">
        <f>Q124*H124</f>
        <v>0</v>
      </c>
      <c r="S124" s="158">
        <v>0</v>
      </c>
      <c r="T124" s="159">
        <f>S124*H124</f>
        <v>0</v>
      </c>
      <c r="AR124" s="14" t="s">
        <v>280</v>
      </c>
      <c r="AT124" s="14" t="s">
        <v>172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1857</v>
      </c>
    </row>
    <row r="125" s="1" customFormat="1" ht="16.5" customHeight="1">
      <c r="B125" s="150"/>
      <c r="C125" s="161" t="s">
        <v>878</v>
      </c>
      <c r="D125" s="161" t="s">
        <v>180</v>
      </c>
      <c r="E125" s="162" t="s">
        <v>300</v>
      </c>
      <c r="F125" s="163" t="s">
        <v>301</v>
      </c>
      <c r="G125" s="164" t="s">
        <v>183</v>
      </c>
      <c r="H125" s="165">
        <v>2</v>
      </c>
      <c r="I125" s="166">
        <v>0</v>
      </c>
      <c r="J125" s="166">
        <f>ROUND(I125*H125,2)</f>
        <v>0</v>
      </c>
      <c r="K125" s="163" t="s">
        <v>1</v>
      </c>
      <c r="L125" s="167"/>
      <c r="M125" s="168" t="s">
        <v>1</v>
      </c>
      <c r="N125" s="169" t="s">
        <v>39</v>
      </c>
      <c r="O125" s="158">
        <v>0</v>
      </c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AR125" s="14" t="s">
        <v>285</v>
      </c>
      <c r="AT125" s="14" t="s">
        <v>180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1858</v>
      </c>
    </row>
    <row r="126" s="1" customFormat="1" ht="16.5" customHeight="1">
      <c r="B126" s="150"/>
      <c r="C126" s="151" t="s">
        <v>1079</v>
      </c>
      <c r="D126" s="151" t="s">
        <v>172</v>
      </c>
      <c r="E126" s="152" t="s">
        <v>304</v>
      </c>
      <c r="F126" s="153" t="s">
        <v>305</v>
      </c>
      <c r="G126" s="154" t="s">
        <v>306</v>
      </c>
      <c r="H126" s="155">
        <v>2</v>
      </c>
      <c r="I126" s="156">
        <v>0</v>
      </c>
      <c r="J126" s="156">
        <f>ROUND(I126*H126,2)</f>
        <v>0</v>
      </c>
      <c r="K126" s="153" t="s">
        <v>176</v>
      </c>
      <c r="L126" s="26"/>
      <c r="M126" s="54" t="s">
        <v>1</v>
      </c>
      <c r="N126" s="157" t="s">
        <v>39</v>
      </c>
      <c r="O126" s="158">
        <v>0.49399999999999999</v>
      </c>
      <c r="P126" s="158">
        <f>O126*H126</f>
        <v>0.98799999999999999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AR126" s="14" t="s">
        <v>280</v>
      </c>
      <c r="AT126" s="14" t="s">
        <v>172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1859</v>
      </c>
    </row>
    <row r="127" s="1" customFormat="1" ht="16.5" customHeight="1">
      <c r="B127" s="150"/>
      <c r="C127" s="161" t="s">
        <v>1081</v>
      </c>
      <c r="D127" s="161" t="s">
        <v>180</v>
      </c>
      <c r="E127" s="162" t="s">
        <v>309</v>
      </c>
      <c r="F127" s="163" t="s">
        <v>310</v>
      </c>
      <c r="G127" s="164" t="s">
        <v>175</v>
      </c>
      <c r="H127" s="165">
        <v>2</v>
      </c>
      <c r="I127" s="166">
        <v>0</v>
      </c>
      <c r="J127" s="166">
        <f>ROUND(I127*H127,2)</f>
        <v>0</v>
      </c>
      <c r="K127" s="163" t="s">
        <v>1</v>
      </c>
      <c r="L127" s="167"/>
      <c r="M127" s="168" t="s">
        <v>1</v>
      </c>
      <c r="N127" s="169" t="s">
        <v>39</v>
      </c>
      <c r="O127" s="158">
        <v>0</v>
      </c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AR127" s="14" t="s">
        <v>285</v>
      </c>
      <c r="AT127" s="14" t="s">
        <v>180</v>
      </c>
      <c r="AU127" s="14" t="s">
        <v>77</v>
      </c>
      <c r="AY127" s="14" t="s">
        <v>168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4" t="s">
        <v>75</v>
      </c>
      <c r="BK127" s="160">
        <f>ROUND(I127*H127,2)</f>
        <v>0</v>
      </c>
      <c r="BL127" s="14" t="s">
        <v>280</v>
      </c>
      <c r="BM127" s="14" t="s">
        <v>1860</v>
      </c>
    </row>
    <row r="128" s="1" customFormat="1" ht="16.5" customHeight="1">
      <c r="B128" s="150"/>
      <c r="C128" s="151" t="s">
        <v>1085</v>
      </c>
      <c r="D128" s="151" t="s">
        <v>172</v>
      </c>
      <c r="E128" s="152" t="s">
        <v>326</v>
      </c>
      <c r="F128" s="153" t="s">
        <v>327</v>
      </c>
      <c r="G128" s="154" t="s">
        <v>189</v>
      </c>
      <c r="H128" s="155">
        <v>20</v>
      </c>
      <c r="I128" s="156">
        <v>0</v>
      </c>
      <c r="J128" s="156">
        <f>ROUND(I128*H128,2)</f>
        <v>0</v>
      </c>
      <c r="K128" s="153" t="s">
        <v>176</v>
      </c>
      <c r="L128" s="26"/>
      <c r="M128" s="54" t="s">
        <v>1</v>
      </c>
      <c r="N128" s="157" t="s">
        <v>39</v>
      </c>
      <c r="O128" s="158">
        <v>0.14000000000000001</v>
      </c>
      <c r="P128" s="158">
        <f>O128*H128</f>
        <v>2.8000000000000003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14" t="s">
        <v>280</v>
      </c>
      <c r="AT128" s="14" t="s">
        <v>172</v>
      </c>
      <c r="AU128" s="14" t="s">
        <v>77</v>
      </c>
      <c r="AY128" s="14" t="s">
        <v>168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75</v>
      </c>
      <c r="BK128" s="160">
        <f>ROUND(I128*H128,2)</f>
        <v>0</v>
      </c>
      <c r="BL128" s="14" t="s">
        <v>280</v>
      </c>
      <c r="BM128" s="14" t="s">
        <v>1861</v>
      </c>
    </row>
    <row r="129" s="1" customFormat="1" ht="16.5" customHeight="1">
      <c r="B129" s="150"/>
      <c r="C129" s="161" t="s">
        <v>1087</v>
      </c>
      <c r="D129" s="161" t="s">
        <v>180</v>
      </c>
      <c r="E129" s="162" t="s">
        <v>330</v>
      </c>
      <c r="F129" s="163" t="s">
        <v>331</v>
      </c>
      <c r="G129" s="164" t="s">
        <v>332</v>
      </c>
      <c r="H129" s="165">
        <v>20</v>
      </c>
      <c r="I129" s="166">
        <v>0</v>
      </c>
      <c r="J129" s="166">
        <f>ROUND(I129*H129,2)</f>
        <v>0</v>
      </c>
      <c r="K129" s="163" t="s">
        <v>176</v>
      </c>
      <c r="L129" s="167"/>
      <c r="M129" s="168" t="s">
        <v>1</v>
      </c>
      <c r="N129" s="169" t="s">
        <v>39</v>
      </c>
      <c r="O129" s="158">
        <v>0</v>
      </c>
      <c r="P129" s="158">
        <f>O129*H129</f>
        <v>0</v>
      </c>
      <c r="Q129" s="158">
        <v>0.001</v>
      </c>
      <c r="R129" s="158">
        <f>Q129*H129</f>
        <v>0.02</v>
      </c>
      <c r="S129" s="158">
        <v>0</v>
      </c>
      <c r="T129" s="159">
        <f>S129*H129</f>
        <v>0</v>
      </c>
      <c r="AR129" s="14" t="s">
        <v>333</v>
      </c>
      <c r="AT129" s="14" t="s">
        <v>180</v>
      </c>
      <c r="AU129" s="14" t="s">
        <v>77</v>
      </c>
      <c r="AY129" s="14" t="s">
        <v>168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4" t="s">
        <v>75</v>
      </c>
      <c r="BK129" s="160">
        <f>ROUND(I129*H129,2)</f>
        <v>0</v>
      </c>
      <c r="BL129" s="14" t="s">
        <v>333</v>
      </c>
      <c r="BM129" s="14" t="s">
        <v>1862</v>
      </c>
    </row>
    <row r="130" s="1" customFormat="1" ht="16.5" customHeight="1">
      <c r="B130" s="150"/>
      <c r="C130" s="151" t="s">
        <v>1089</v>
      </c>
      <c r="D130" s="151" t="s">
        <v>172</v>
      </c>
      <c r="E130" s="152" t="s">
        <v>336</v>
      </c>
      <c r="F130" s="153" t="s">
        <v>337</v>
      </c>
      <c r="G130" s="154" t="s">
        <v>189</v>
      </c>
      <c r="H130" s="155">
        <v>3</v>
      </c>
      <c r="I130" s="156">
        <v>0</v>
      </c>
      <c r="J130" s="156">
        <f>ROUND(I130*H130,2)</f>
        <v>0</v>
      </c>
      <c r="K130" s="153" t="s">
        <v>176</v>
      </c>
      <c r="L130" s="26"/>
      <c r="M130" s="54" t="s">
        <v>1</v>
      </c>
      <c r="N130" s="157" t="s">
        <v>39</v>
      </c>
      <c r="O130" s="158">
        <v>0.070000000000000007</v>
      </c>
      <c r="P130" s="158">
        <f>O130*H130</f>
        <v>0.21000000000000002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14" t="s">
        <v>280</v>
      </c>
      <c r="AT130" s="14" t="s">
        <v>172</v>
      </c>
      <c r="AU130" s="14" t="s">
        <v>77</v>
      </c>
      <c r="AY130" s="14" t="s">
        <v>168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4" t="s">
        <v>75</v>
      </c>
      <c r="BK130" s="160">
        <f>ROUND(I130*H130,2)</f>
        <v>0</v>
      </c>
      <c r="BL130" s="14" t="s">
        <v>280</v>
      </c>
      <c r="BM130" s="14" t="s">
        <v>1863</v>
      </c>
    </row>
    <row r="131" s="1" customFormat="1" ht="16.5" customHeight="1">
      <c r="B131" s="150"/>
      <c r="C131" s="151" t="s">
        <v>1091</v>
      </c>
      <c r="D131" s="151" t="s">
        <v>172</v>
      </c>
      <c r="E131" s="152" t="s">
        <v>340</v>
      </c>
      <c r="F131" s="153" t="s">
        <v>341</v>
      </c>
      <c r="G131" s="154" t="s">
        <v>189</v>
      </c>
      <c r="H131" s="155">
        <v>16</v>
      </c>
      <c r="I131" s="156">
        <v>0</v>
      </c>
      <c r="J131" s="156">
        <f>ROUND(I131*H131,2)</f>
        <v>0</v>
      </c>
      <c r="K131" s="153" t="s">
        <v>176</v>
      </c>
      <c r="L131" s="26"/>
      <c r="M131" s="54" t="s">
        <v>1</v>
      </c>
      <c r="N131" s="157" t="s">
        <v>39</v>
      </c>
      <c r="O131" s="158">
        <v>0.123</v>
      </c>
      <c r="P131" s="158">
        <f>O131*H131</f>
        <v>1.968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AR131" s="14" t="s">
        <v>280</v>
      </c>
      <c r="AT131" s="14" t="s">
        <v>172</v>
      </c>
      <c r="AU131" s="14" t="s">
        <v>77</v>
      </c>
      <c r="AY131" s="14" t="s">
        <v>168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4" t="s">
        <v>75</v>
      </c>
      <c r="BK131" s="160">
        <f>ROUND(I131*H131,2)</f>
        <v>0</v>
      </c>
      <c r="BL131" s="14" t="s">
        <v>280</v>
      </c>
      <c r="BM131" s="14" t="s">
        <v>1864</v>
      </c>
    </row>
    <row r="132" s="1" customFormat="1" ht="16.5" customHeight="1">
      <c r="B132" s="150"/>
      <c r="C132" s="161" t="s">
        <v>1093</v>
      </c>
      <c r="D132" s="161" t="s">
        <v>180</v>
      </c>
      <c r="E132" s="162" t="s">
        <v>344</v>
      </c>
      <c r="F132" s="163" t="s">
        <v>345</v>
      </c>
      <c r="G132" s="164" t="s">
        <v>332</v>
      </c>
      <c r="H132" s="165">
        <v>16</v>
      </c>
      <c r="I132" s="166">
        <v>0</v>
      </c>
      <c r="J132" s="166">
        <f>ROUND(I132*H132,2)</f>
        <v>0</v>
      </c>
      <c r="K132" s="163" t="s">
        <v>176</v>
      </c>
      <c r="L132" s="167"/>
      <c r="M132" s="168" t="s">
        <v>1</v>
      </c>
      <c r="N132" s="169" t="s">
        <v>39</v>
      </c>
      <c r="O132" s="158">
        <v>0</v>
      </c>
      <c r="P132" s="158">
        <f>O132*H132</f>
        <v>0</v>
      </c>
      <c r="Q132" s="158">
        <v>0.001</v>
      </c>
      <c r="R132" s="158">
        <f>Q132*H132</f>
        <v>0.016</v>
      </c>
      <c r="S132" s="158">
        <v>0</v>
      </c>
      <c r="T132" s="159">
        <f>S132*H132</f>
        <v>0</v>
      </c>
      <c r="AR132" s="14" t="s">
        <v>333</v>
      </c>
      <c r="AT132" s="14" t="s">
        <v>180</v>
      </c>
      <c r="AU132" s="14" t="s">
        <v>77</v>
      </c>
      <c r="AY132" s="14" t="s">
        <v>168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4" t="s">
        <v>75</v>
      </c>
      <c r="BK132" s="160">
        <f>ROUND(I132*H132,2)</f>
        <v>0</v>
      </c>
      <c r="BL132" s="14" t="s">
        <v>333</v>
      </c>
      <c r="BM132" s="14" t="s">
        <v>1865</v>
      </c>
    </row>
    <row r="133" s="1" customFormat="1" ht="16.5" customHeight="1">
      <c r="B133" s="150"/>
      <c r="C133" s="151" t="s">
        <v>1095</v>
      </c>
      <c r="D133" s="151" t="s">
        <v>172</v>
      </c>
      <c r="E133" s="152" t="s">
        <v>348</v>
      </c>
      <c r="F133" s="153" t="s">
        <v>349</v>
      </c>
      <c r="G133" s="154" t="s">
        <v>189</v>
      </c>
      <c r="H133" s="155">
        <v>50</v>
      </c>
      <c r="I133" s="156">
        <v>0</v>
      </c>
      <c r="J133" s="156">
        <f>ROUND(I133*H133,2)</f>
        <v>0</v>
      </c>
      <c r="K133" s="153" t="s">
        <v>1</v>
      </c>
      <c r="L133" s="26"/>
      <c r="M133" s="54" t="s">
        <v>1</v>
      </c>
      <c r="N133" s="157" t="s">
        <v>39</v>
      </c>
      <c r="O133" s="158">
        <v>0.045999999999999999</v>
      </c>
      <c r="P133" s="158">
        <f>O133*H133</f>
        <v>2.2999999999999998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AR133" s="14" t="s">
        <v>280</v>
      </c>
      <c r="AT133" s="14" t="s">
        <v>172</v>
      </c>
      <c r="AU133" s="14" t="s">
        <v>77</v>
      </c>
      <c r="AY133" s="14" t="s">
        <v>168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4" t="s">
        <v>75</v>
      </c>
      <c r="BK133" s="160">
        <f>ROUND(I133*H133,2)</f>
        <v>0</v>
      </c>
      <c r="BL133" s="14" t="s">
        <v>280</v>
      </c>
      <c r="BM133" s="14" t="s">
        <v>1866</v>
      </c>
    </row>
    <row r="134" s="1" customFormat="1" ht="16.5" customHeight="1">
      <c r="B134" s="150"/>
      <c r="C134" s="161" t="s">
        <v>1097</v>
      </c>
      <c r="D134" s="161" t="s">
        <v>180</v>
      </c>
      <c r="E134" s="162" t="s">
        <v>352</v>
      </c>
      <c r="F134" s="163" t="s">
        <v>353</v>
      </c>
      <c r="G134" s="164" t="s">
        <v>189</v>
      </c>
      <c r="H134" s="165">
        <v>50</v>
      </c>
      <c r="I134" s="166">
        <v>0</v>
      </c>
      <c r="J134" s="166">
        <f>ROUND(I134*H134,2)</f>
        <v>0</v>
      </c>
      <c r="K134" s="163" t="s">
        <v>1</v>
      </c>
      <c r="L134" s="167"/>
      <c r="M134" s="168" t="s">
        <v>1</v>
      </c>
      <c r="N134" s="169" t="s">
        <v>39</v>
      </c>
      <c r="O134" s="158">
        <v>0</v>
      </c>
      <c r="P134" s="158">
        <f>O134*H134</f>
        <v>0</v>
      </c>
      <c r="Q134" s="158">
        <v>2.0000000000000002E-05</v>
      </c>
      <c r="R134" s="158">
        <f>Q134*H134</f>
        <v>0.001</v>
      </c>
      <c r="S134" s="158">
        <v>0</v>
      </c>
      <c r="T134" s="159">
        <f>S134*H134</f>
        <v>0</v>
      </c>
      <c r="AR134" s="14" t="s">
        <v>333</v>
      </c>
      <c r="AT134" s="14" t="s">
        <v>180</v>
      </c>
      <c r="AU134" s="14" t="s">
        <v>77</v>
      </c>
      <c r="AY134" s="14" t="s">
        <v>168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4" t="s">
        <v>75</v>
      </c>
      <c r="BK134" s="160">
        <f>ROUND(I134*H134,2)</f>
        <v>0</v>
      </c>
      <c r="BL134" s="14" t="s">
        <v>333</v>
      </c>
      <c r="BM134" s="14" t="s">
        <v>1867</v>
      </c>
    </row>
    <row r="135" s="1" customFormat="1" ht="16.5" customHeight="1">
      <c r="B135" s="150"/>
      <c r="C135" s="151" t="s">
        <v>1648</v>
      </c>
      <c r="D135" s="151" t="s">
        <v>172</v>
      </c>
      <c r="E135" s="152" t="s">
        <v>371</v>
      </c>
      <c r="F135" s="153" t="s">
        <v>372</v>
      </c>
      <c r="G135" s="154" t="s">
        <v>189</v>
      </c>
      <c r="H135" s="155">
        <v>120</v>
      </c>
      <c r="I135" s="156">
        <v>0</v>
      </c>
      <c r="J135" s="156">
        <f>ROUND(I135*H135,2)</f>
        <v>0</v>
      </c>
      <c r="K135" s="153" t="s">
        <v>1</v>
      </c>
      <c r="L135" s="26"/>
      <c r="M135" s="54" t="s">
        <v>1</v>
      </c>
      <c r="N135" s="157" t="s">
        <v>39</v>
      </c>
      <c r="O135" s="158">
        <v>0.045999999999999999</v>
      </c>
      <c r="P135" s="158">
        <f>O135*H135</f>
        <v>5.5199999999999996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AR135" s="14" t="s">
        <v>280</v>
      </c>
      <c r="AT135" s="14" t="s">
        <v>172</v>
      </c>
      <c r="AU135" s="14" t="s">
        <v>77</v>
      </c>
      <c r="AY135" s="14" t="s">
        <v>168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4" t="s">
        <v>75</v>
      </c>
      <c r="BK135" s="160">
        <f>ROUND(I135*H135,2)</f>
        <v>0</v>
      </c>
      <c r="BL135" s="14" t="s">
        <v>280</v>
      </c>
      <c r="BM135" s="14" t="s">
        <v>1868</v>
      </c>
    </row>
    <row r="136" s="1" customFormat="1" ht="16.5" customHeight="1">
      <c r="B136" s="150"/>
      <c r="C136" s="161" t="s">
        <v>1113</v>
      </c>
      <c r="D136" s="161" t="s">
        <v>180</v>
      </c>
      <c r="E136" s="162" t="s">
        <v>374</v>
      </c>
      <c r="F136" s="163" t="s">
        <v>375</v>
      </c>
      <c r="G136" s="164" t="s">
        <v>189</v>
      </c>
      <c r="H136" s="165">
        <v>120</v>
      </c>
      <c r="I136" s="166">
        <v>0</v>
      </c>
      <c r="J136" s="166">
        <f>ROUND(I136*H136,2)</f>
        <v>0</v>
      </c>
      <c r="K136" s="163" t="s">
        <v>1</v>
      </c>
      <c r="L136" s="167"/>
      <c r="M136" s="168" t="s">
        <v>1</v>
      </c>
      <c r="N136" s="169" t="s">
        <v>39</v>
      </c>
      <c r="O136" s="158">
        <v>0</v>
      </c>
      <c r="P136" s="158">
        <f>O136*H136</f>
        <v>0</v>
      </c>
      <c r="Q136" s="158">
        <v>0.00016000000000000001</v>
      </c>
      <c r="R136" s="158">
        <f>Q136*H136</f>
        <v>0.019200000000000002</v>
      </c>
      <c r="S136" s="158">
        <v>0</v>
      </c>
      <c r="T136" s="159">
        <f>S136*H136</f>
        <v>0</v>
      </c>
      <c r="AR136" s="14" t="s">
        <v>333</v>
      </c>
      <c r="AT136" s="14" t="s">
        <v>180</v>
      </c>
      <c r="AU136" s="14" t="s">
        <v>77</v>
      </c>
      <c r="AY136" s="14" t="s">
        <v>168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4" t="s">
        <v>75</v>
      </c>
      <c r="BK136" s="160">
        <f>ROUND(I136*H136,2)</f>
        <v>0</v>
      </c>
      <c r="BL136" s="14" t="s">
        <v>333</v>
      </c>
      <c r="BM136" s="14" t="s">
        <v>1869</v>
      </c>
    </row>
    <row r="137" s="1" customFormat="1" ht="16.5" customHeight="1">
      <c r="B137" s="150"/>
      <c r="C137" s="151" t="s">
        <v>1115</v>
      </c>
      <c r="D137" s="151" t="s">
        <v>172</v>
      </c>
      <c r="E137" s="152" t="s">
        <v>378</v>
      </c>
      <c r="F137" s="153" t="s">
        <v>379</v>
      </c>
      <c r="G137" s="154" t="s">
        <v>189</v>
      </c>
      <c r="H137" s="155">
        <v>5</v>
      </c>
      <c r="I137" s="156">
        <v>0</v>
      </c>
      <c r="J137" s="156">
        <f>ROUND(I137*H137,2)</f>
        <v>0</v>
      </c>
      <c r="K137" s="153" t="s">
        <v>1</v>
      </c>
      <c r="L137" s="26"/>
      <c r="M137" s="54" t="s">
        <v>1</v>
      </c>
      <c r="N137" s="157" t="s">
        <v>39</v>
      </c>
      <c r="O137" s="158">
        <v>0.045999999999999999</v>
      </c>
      <c r="P137" s="158">
        <f>O137*H137</f>
        <v>0.22999999999999998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AR137" s="14" t="s">
        <v>280</v>
      </c>
      <c r="AT137" s="14" t="s">
        <v>172</v>
      </c>
      <c r="AU137" s="14" t="s">
        <v>77</v>
      </c>
      <c r="AY137" s="14" t="s">
        <v>168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4" t="s">
        <v>75</v>
      </c>
      <c r="BK137" s="160">
        <f>ROUND(I137*H137,2)</f>
        <v>0</v>
      </c>
      <c r="BL137" s="14" t="s">
        <v>280</v>
      </c>
      <c r="BM137" s="14" t="s">
        <v>1870</v>
      </c>
    </row>
    <row r="138" s="1" customFormat="1" ht="16.5" customHeight="1">
      <c r="B138" s="150"/>
      <c r="C138" s="161" t="s">
        <v>1117</v>
      </c>
      <c r="D138" s="161" t="s">
        <v>180</v>
      </c>
      <c r="E138" s="162" t="s">
        <v>382</v>
      </c>
      <c r="F138" s="163" t="s">
        <v>383</v>
      </c>
      <c r="G138" s="164" t="s">
        <v>189</v>
      </c>
      <c r="H138" s="165">
        <v>5</v>
      </c>
      <c r="I138" s="166">
        <v>0</v>
      </c>
      <c r="J138" s="166">
        <f>ROUND(I138*H138,2)</f>
        <v>0</v>
      </c>
      <c r="K138" s="163" t="s">
        <v>1</v>
      </c>
      <c r="L138" s="167"/>
      <c r="M138" s="168" t="s">
        <v>1</v>
      </c>
      <c r="N138" s="169" t="s">
        <v>39</v>
      </c>
      <c r="O138" s="158">
        <v>0</v>
      </c>
      <c r="P138" s="158">
        <f>O138*H138</f>
        <v>0</v>
      </c>
      <c r="Q138" s="158">
        <v>0.00021000000000000001</v>
      </c>
      <c r="R138" s="158">
        <f>Q138*H138</f>
        <v>0.0010500000000000002</v>
      </c>
      <c r="S138" s="158">
        <v>0</v>
      </c>
      <c r="T138" s="159">
        <f>S138*H138</f>
        <v>0</v>
      </c>
      <c r="AR138" s="14" t="s">
        <v>333</v>
      </c>
      <c r="AT138" s="14" t="s">
        <v>180</v>
      </c>
      <c r="AU138" s="14" t="s">
        <v>77</v>
      </c>
      <c r="AY138" s="14" t="s">
        <v>168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4" t="s">
        <v>75</v>
      </c>
      <c r="BK138" s="160">
        <f>ROUND(I138*H138,2)</f>
        <v>0</v>
      </c>
      <c r="BL138" s="14" t="s">
        <v>333</v>
      </c>
      <c r="BM138" s="14" t="s">
        <v>1871</v>
      </c>
    </row>
    <row r="139" s="1" customFormat="1" ht="16.5" customHeight="1">
      <c r="B139" s="150"/>
      <c r="C139" s="151" t="s">
        <v>762</v>
      </c>
      <c r="D139" s="151" t="s">
        <v>172</v>
      </c>
      <c r="E139" s="152" t="s">
        <v>1143</v>
      </c>
      <c r="F139" s="153" t="s">
        <v>1144</v>
      </c>
      <c r="G139" s="154" t="s">
        <v>189</v>
      </c>
      <c r="H139" s="155">
        <v>55</v>
      </c>
      <c r="I139" s="156">
        <v>0</v>
      </c>
      <c r="J139" s="156">
        <f>ROUND(I139*H139,2)</f>
        <v>0</v>
      </c>
      <c r="K139" s="153" t="s">
        <v>176</v>
      </c>
      <c r="L139" s="26"/>
      <c r="M139" s="54" t="s">
        <v>1</v>
      </c>
      <c r="N139" s="157" t="s">
        <v>39</v>
      </c>
      <c r="O139" s="158">
        <v>0.080000000000000002</v>
      </c>
      <c r="P139" s="158">
        <f>O139*H139</f>
        <v>4.4000000000000004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AR139" s="14" t="s">
        <v>280</v>
      </c>
      <c r="AT139" s="14" t="s">
        <v>172</v>
      </c>
      <c r="AU139" s="14" t="s">
        <v>77</v>
      </c>
      <c r="AY139" s="14" t="s">
        <v>168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4" t="s">
        <v>75</v>
      </c>
      <c r="BK139" s="160">
        <f>ROUND(I139*H139,2)</f>
        <v>0</v>
      </c>
      <c r="BL139" s="14" t="s">
        <v>280</v>
      </c>
      <c r="BM139" s="14" t="s">
        <v>1872</v>
      </c>
    </row>
    <row r="140" s="1" customFormat="1" ht="16.5" customHeight="1">
      <c r="B140" s="150"/>
      <c r="C140" s="161" t="s">
        <v>513</v>
      </c>
      <c r="D140" s="161" t="s">
        <v>180</v>
      </c>
      <c r="E140" s="162" t="s">
        <v>1147</v>
      </c>
      <c r="F140" s="163" t="s">
        <v>1148</v>
      </c>
      <c r="G140" s="164" t="s">
        <v>189</v>
      </c>
      <c r="H140" s="165">
        <v>55</v>
      </c>
      <c r="I140" s="166">
        <v>0</v>
      </c>
      <c r="J140" s="166">
        <f>ROUND(I140*H140,2)</f>
        <v>0</v>
      </c>
      <c r="K140" s="163" t="s">
        <v>1</v>
      </c>
      <c r="L140" s="167"/>
      <c r="M140" s="168" t="s">
        <v>1</v>
      </c>
      <c r="N140" s="169" t="s">
        <v>39</v>
      </c>
      <c r="O140" s="158">
        <v>0</v>
      </c>
      <c r="P140" s="158">
        <f>O140*H140</f>
        <v>0</v>
      </c>
      <c r="Q140" s="158">
        <v>0.00062</v>
      </c>
      <c r="R140" s="158">
        <f>Q140*H140</f>
        <v>0.034099999999999998</v>
      </c>
      <c r="S140" s="158">
        <v>0</v>
      </c>
      <c r="T140" s="159">
        <f>S140*H140</f>
        <v>0</v>
      </c>
      <c r="AR140" s="14" t="s">
        <v>333</v>
      </c>
      <c r="AT140" s="14" t="s">
        <v>180</v>
      </c>
      <c r="AU140" s="14" t="s">
        <v>77</v>
      </c>
      <c r="AY140" s="14" t="s">
        <v>168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4" t="s">
        <v>75</v>
      </c>
      <c r="BK140" s="160">
        <f>ROUND(I140*H140,2)</f>
        <v>0</v>
      </c>
      <c r="BL140" s="14" t="s">
        <v>333</v>
      </c>
      <c r="BM140" s="14" t="s">
        <v>1873</v>
      </c>
    </row>
    <row r="141" s="11" customFormat="1" ht="22.8" customHeight="1">
      <c r="B141" s="138"/>
      <c r="D141" s="139" t="s">
        <v>67</v>
      </c>
      <c r="E141" s="148" t="s">
        <v>413</v>
      </c>
      <c r="F141" s="148" t="s">
        <v>414</v>
      </c>
      <c r="J141" s="149">
        <f>BK141</f>
        <v>0</v>
      </c>
      <c r="L141" s="138"/>
      <c r="M141" s="142"/>
      <c r="N141" s="143"/>
      <c r="O141" s="143"/>
      <c r="P141" s="144">
        <f>SUM(P142:P222)</f>
        <v>909.65999999999985</v>
      </c>
      <c r="Q141" s="143"/>
      <c r="R141" s="144">
        <f>SUM(R142:R222)</f>
        <v>8.8421400000000006</v>
      </c>
      <c r="S141" s="143"/>
      <c r="T141" s="145">
        <f>SUM(T142:T222)</f>
        <v>0</v>
      </c>
      <c r="AR141" s="139" t="s">
        <v>274</v>
      </c>
      <c r="AT141" s="146" t="s">
        <v>67</v>
      </c>
      <c r="AU141" s="146" t="s">
        <v>75</v>
      </c>
      <c r="AY141" s="139" t="s">
        <v>168</v>
      </c>
      <c r="BK141" s="147">
        <f>SUM(BK142:BK222)</f>
        <v>0</v>
      </c>
    </row>
    <row r="142" s="1" customFormat="1" ht="16.5" customHeight="1">
      <c r="B142" s="150"/>
      <c r="C142" s="151" t="s">
        <v>517</v>
      </c>
      <c r="D142" s="151" t="s">
        <v>172</v>
      </c>
      <c r="E142" s="152" t="s">
        <v>416</v>
      </c>
      <c r="F142" s="153" t="s">
        <v>417</v>
      </c>
      <c r="G142" s="154" t="s">
        <v>175</v>
      </c>
      <c r="H142" s="155">
        <v>11</v>
      </c>
      <c r="I142" s="156">
        <v>0</v>
      </c>
      <c r="J142" s="156">
        <f>ROUND(I142*H142,2)</f>
        <v>0</v>
      </c>
      <c r="K142" s="153" t="s">
        <v>1</v>
      </c>
      <c r="L142" s="26"/>
      <c r="M142" s="54" t="s">
        <v>1</v>
      </c>
      <c r="N142" s="157" t="s">
        <v>39</v>
      </c>
      <c r="O142" s="158">
        <v>1.28</v>
      </c>
      <c r="P142" s="158">
        <f>O142*H142</f>
        <v>14.08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AR142" s="14" t="s">
        <v>280</v>
      </c>
      <c r="AT142" s="14" t="s">
        <v>172</v>
      </c>
      <c r="AU142" s="14" t="s">
        <v>77</v>
      </c>
      <c r="AY142" s="14" t="s">
        <v>168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4" t="s">
        <v>75</v>
      </c>
      <c r="BK142" s="160">
        <f>ROUND(I142*H142,2)</f>
        <v>0</v>
      </c>
      <c r="BL142" s="14" t="s">
        <v>280</v>
      </c>
      <c r="BM142" s="14" t="s">
        <v>1874</v>
      </c>
    </row>
    <row r="143" s="1" customFormat="1" ht="16.5" customHeight="1">
      <c r="B143" s="150"/>
      <c r="C143" s="151" t="s">
        <v>521</v>
      </c>
      <c r="D143" s="151" t="s">
        <v>172</v>
      </c>
      <c r="E143" s="152" t="s">
        <v>419</v>
      </c>
      <c r="F143" s="153" t="s">
        <v>420</v>
      </c>
      <c r="G143" s="154" t="s">
        <v>189</v>
      </c>
      <c r="H143" s="155">
        <v>85</v>
      </c>
      <c r="I143" s="156">
        <v>0</v>
      </c>
      <c r="J143" s="156">
        <f>ROUND(I143*H143,2)</f>
        <v>0</v>
      </c>
      <c r="K143" s="153" t="s">
        <v>176</v>
      </c>
      <c r="L143" s="26"/>
      <c r="M143" s="54" t="s">
        <v>1</v>
      </c>
      <c r="N143" s="157" t="s">
        <v>39</v>
      </c>
      <c r="O143" s="158">
        <v>0.10000000000000001</v>
      </c>
      <c r="P143" s="158">
        <f>O143*H143</f>
        <v>8.5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AR143" s="14" t="s">
        <v>280</v>
      </c>
      <c r="AT143" s="14" t="s">
        <v>172</v>
      </c>
      <c r="AU143" s="14" t="s">
        <v>77</v>
      </c>
      <c r="AY143" s="14" t="s">
        <v>168</v>
      </c>
      <c r="BE143" s="160">
        <f>IF(N143="základní",J143,0)</f>
        <v>0</v>
      </c>
      <c r="BF143" s="160">
        <f>IF(N143="snížená",J143,0)</f>
        <v>0</v>
      </c>
      <c r="BG143" s="160">
        <f>IF(N143="zákl. přenesená",J143,0)</f>
        <v>0</v>
      </c>
      <c r="BH143" s="160">
        <f>IF(N143="sníž. přenesená",J143,0)</f>
        <v>0</v>
      </c>
      <c r="BI143" s="160">
        <f>IF(N143="nulová",J143,0)</f>
        <v>0</v>
      </c>
      <c r="BJ143" s="14" t="s">
        <v>75</v>
      </c>
      <c r="BK143" s="160">
        <f>ROUND(I143*H143,2)</f>
        <v>0</v>
      </c>
      <c r="BL143" s="14" t="s">
        <v>280</v>
      </c>
      <c r="BM143" s="14" t="s">
        <v>1875</v>
      </c>
    </row>
    <row r="144" s="1" customFormat="1" ht="16.5" customHeight="1">
      <c r="B144" s="150"/>
      <c r="C144" s="161" t="s">
        <v>261</v>
      </c>
      <c r="D144" s="161" t="s">
        <v>180</v>
      </c>
      <c r="E144" s="162" t="s">
        <v>425</v>
      </c>
      <c r="F144" s="163" t="s">
        <v>426</v>
      </c>
      <c r="G144" s="164" t="s">
        <v>189</v>
      </c>
      <c r="H144" s="165">
        <v>20</v>
      </c>
      <c r="I144" s="166">
        <v>0</v>
      </c>
      <c r="J144" s="166">
        <f>ROUND(I144*H144,2)</f>
        <v>0</v>
      </c>
      <c r="K144" s="163" t="s">
        <v>176</v>
      </c>
      <c r="L144" s="167"/>
      <c r="M144" s="168" t="s">
        <v>1</v>
      </c>
      <c r="N144" s="169" t="s">
        <v>39</v>
      </c>
      <c r="O144" s="158">
        <v>0</v>
      </c>
      <c r="P144" s="158">
        <f>O144*H144</f>
        <v>0</v>
      </c>
      <c r="Q144" s="158">
        <v>0.00014999999999999999</v>
      </c>
      <c r="R144" s="158">
        <f>Q144*H144</f>
        <v>0.0029999999999999996</v>
      </c>
      <c r="S144" s="158">
        <v>0</v>
      </c>
      <c r="T144" s="159">
        <f>S144*H144</f>
        <v>0</v>
      </c>
      <c r="AR144" s="14" t="s">
        <v>333</v>
      </c>
      <c r="AT144" s="14" t="s">
        <v>180</v>
      </c>
      <c r="AU144" s="14" t="s">
        <v>77</v>
      </c>
      <c r="AY144" s="14" t="s">
        <v>168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14" t="s">
        <v>75</v>
      </c>
      <c r="BK144" s="160">
        <f>ROUND(I144*H144,2)</f>
        <v>0</v>
      </c>
      <c r="BL144" s="14" t="s">
        <v>333</v>
      </c>
      <c r="BM144" s="14" t="s">
        <v>1876</v>
      </c>
    </row>
    <row r="145" s="1" customFormat="1" ht="16.5" customHeight="1">
      <c r="B145" s="150"/>
      <c r="C145" s="161" t="s">
        <v>481</v>
      </c>
      <c r="D145" s="161" t="s">
        <v>180</v>
      </c>
      <c r="E145" s="162" t="s">
        <v>422</v>
      </c>
      <c r="F145" s="163" t="s">
        <v>423</v>
      </c>
      <c r="G145" s="164" t="s">
        <v>189</v>
      </c>
      <c r="H145" s="165">
        <v>65</v>
      </c>
      <c r="I145" s="166">
        <v>0</v>
      </c>
      <c r="J145" s="166">
        <f>ROUND(I145*H145,2)</f>
        <v>0</v>
      </c>
      <c r="K145" s="163" t="s">
        <v>176</v>
      </c>
      <c r="L145" s="167"/>
      <c r="M145" s="168" t="s">
        <v>1</v>
      </c>
      <c r="N145" s="169" t="s">
        <v>39</v>
      </c>
      <c r="O145" s="158">
        <v>0</v>
      </c>
      <c r="P145" s="158">
        <f>O145*H145</f>
        <v>0</v>
      </c>
      <c r="Q145" s="158">
        <v>0.00013999999999999999</v>
      </c>
      <c r="R145" s="158">
        <f>Q145*H145</f>
        <v>0.0090999999999999987</v>
      </c>
      <c r="S145" s="158">
        <v>0</v>
      </c>
      <c r="T145" s="159">
        <f>S145*H145</f>
        <v>0</v>
      </c>
      <c r="AR145" s="14" t="s">
        <v>333</v>
      </c>
      <c r="AT145" s="14" t="s">
        <v>180</v>
      </c>
      <c r="AU145" s="14" t="s">
        <v>77</v>
      </c>
      <c r="AY145" s="14" t="s">
        <v>168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4" t="s">
        <v>75</v>
      </c>
      <c r="BK145" s="160">
        <f>ROUND(I145*H145,2)</f>
        <v>0</v>
      </c>
      <c r="BL145" s="14" t="s">
        <v>333</v>
      </c>
      <c r="BM145" s="14" t="s">
        <v>1877</v>
      </c>
    </row>
    <row r="146" s="1" customFormat="1" ht="16.5" customHeight="1">
      <c r="B146" s="150"/>
      <c r="C146" s="151" t="s">
        <v>265</v>
      </c>
      <c r="D146" s="151" t="s">
        <v>172</v>
      </c>
      <c r="E146" s="152" t="s">
        <v>429</v>
      </c>
      <c r="F146" s="153" t="s">
        <v>430</v>
      </c>
      <c r="G146" s="154" t="s">
        <v>175</v>
      </c>
      <c r="H146" s="155">
        <v>2</v>
      </c>
      <c r="I146" s="156">
        <v>0</v>
      </c>
      <c r="J146" s="156">
        <f>ROUND(I146*H146,2)</f>
        <v>0</v>
      </c>
      <c r="K146" s="153" t="s">
        <v>1</v>
      </c>
      <c r="L146" s="26"/>
      <c r="M146" s="54" t="s">
        <v>1</v>
      </c>
      <c r="N146" s="157" t="s">
        <v>39</v>
      </c>
      <c r="O146" s="158">
        <v>5.5999999999999996</v>
      </c>
      <c r="P146" s="158">
        <f>O146*H146</f>
        <v>11.199999999999999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AR146" s="14" t="s">
        <v>280</v>
      </c>
      <c r="AT146" s="14" t="s">
        <v>172</v>
      </c>
      <c r="AU146" s="14" t="s">
        <v>77</v>
      </c>
      <c r="AY146" s="14" t="s">
        <v>168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4" t="s">
        <v>75</v>
      </c>
      <c r="BK146" s="160">
        <f>ROUND(I146*H146,2)</f>
        <v>0</v>
      </c>
      <c r="BL146" s="14" t="s">
        <v>280</v>
      </c>
      <c r="BM146" s="14" t="s">
        <v>1878</v>
      </c>
    </row>
    <row r="147" s="1" customFormat="1" ht="16.5" customHeight="1">
      <c r="B147" s="150"/>
      <c r="C147" s="161" t="s">
        <v>191</v>
      </c>
      <c r="D147" s="161" t="s">
        <v>180</v>
      </c>
      <c r="E147" s="162" t="s">
        <v>433</v>
      </c>
      <c r="F147" s="163" t="s">
        <v>434</v>
      </c>
      <c r="G147" s="164" t="s">
        <v>175</v>
      </c>
      <c r="H147" s="165">
        <v>2</v>
      </c>
      <c r="I147" s="166">
        <v>0</v>
      </c>
      <c r="J147" s="166">
        <f>ROUND(I147*H147,2)</f>
        <v>0</v>
      </c>
      <c r="K147" s="163" t="s">
        <v>1</v>
      </c>
      <c r="L147" s="167"/>
      <c r="M147" s="168" t="s">
        <v>1</v>
      </c>
      <c r="N147" s="169" t="s">
        <v>39</v>
      </c>
      <c r="O147" s="158">
        <v>0</v>
      </c>
      <c r="P147" s="158">
        <f>O147*H147</f>
        <v>0</v>
      </c>
      <c r="Q147" s="158">
        <v>0.0080999999999999996</v>
      </c>
      <c r="R147" s="158">
        <f>Q147*H147</f>
        <v>0.016199999999999999</v>
      </c>
      <c r="S147" s="158">
        <v>0</v>
      </c>
      <c r="T147" s="159">
        <f>S147*H147</f>
        <v>0</v>
      </c>
      <c r="AR147" s="14" t="s">
        <v>333</v>
      </c>
      <c r="AT147" s="14" t="s">
        <v>180</v>
      </c>
      <c r="AU147" s="14" t="s">
        <v>77</v>
      </c>
      <c r="AY147" s="14" t="s">
        <v>168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14" t="s">
        <v>75</v>
      </c>
      <c r="BK147" s="160">
        <f>ROUND(I147*H147,2)</f>
        <v>0</v>
      </c>
      <c r="BL147" s="14" t="s">
        <v>333</v>
      </c>
      <c r="BM147" s="14" t="s">
        <v>1879</v>
      </c>
    </row>
    <row r="148" s="1" customFormat="1" ht="16.5" customHeight="1">
      <c r="B148" s="150"/>
      <c r="C148" s="151" t="s">
        <v>195</v>
      </c>
      <c r="D148" s="151" t="s">
        <v>172</v>
      </c>
      <c r="E148" s="152" t="s">
        <v>437</v>
      </c>
      <c r="F148" s="153" t="s">
        <v>438</v>
      </c>
      <c r="G148" s="154" t="s">
        <v>175</v>
      </c>
      <c r="H148" s="155">
        <v>34</v>
      </c>
      <c r="I148" s="156">
        <v>0</v>
      </c>
      <c r="J148" s="156">
        <f>ROUND(I148*H148,2)</f>
        <v>0</v>
      </c>
      <c r="K148" s="153" t="s">
        <v>176</v>
      </c>
      <c r="L148" s="26"/>
      <c r="M148" s="54" t="s">
        <v>1</v>
      </c>
      <c r="N148" s="157" t="s">
        <v>39</v>
      </c>
      <c r="O148" s="158">
        <v>1.8600000000000001</v>
      </c>
      <c r="P148" s="158">
        <f>O148*H148</f>
        <v>63.240000000000002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AR148" s="14" t="s">
        <v>280</v>
      </c>
      <c r="AT148" s="14" t="s">
        <v>172</v>
      </c>
      <c r="AU148" s="14" t="s">
        <v>77</v>
      </c>
      <c r="AY148" s="14" t="s">
        <v>168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4" t="s">
        <v>75</v>
      </c>
      <c r="BK148" s="160">
        <f>ROUND(I148*H148,2)</f>
        <v>0</v>
      </c>
      <c r="BL148" s="14" t="s">
        <v>280</v>
      </c>
      <c r="BM148" s="14" t="s">
        <v>1880</v>
      </c>
    </row>
    <row r="149" s="1" customFormat="1" ht="16.5" customHeight="1">
      <c r="B149" s="150"/>
      <c r="C149" s="151" t="s">
        <v>546</v>
      </c>
      <c r="D149" s="151" t="s">
        <v>172</v>
      </c>
      <c r="E149" s="152" t="s">
        <v>441</v>
      </c>
      <c r="F149" s="153" t="s">
        <v>442</v>
      </c>
      <c r="G149" s="154" t="s">
        <v>175</v>
      </c>
      <c r="H149" s="155">
        <v>4</v>
      </c>
      <c r="I149" s="156">
        <v>0</v>
      </c>
      <c r="J149" s="156">
        <f>ROUND(I149*H149,2)</f>
        <v>0</v>
      </c>
      <c r="K149" s="153" t="s">
        <v>176</v>
      </c>
      <c r="L149" s="26"/>
      <c r="M149" s="54" t="s">
        <v>1</v>
      </c>
      <c r="N149" s="157" t="s">
        <v>39</v>
      </c>
      <c r="O149" s="158">
        <v>2.5</v>
      </c>
      <c r="P149" s="158">
        <f>O149*H149</f>
        <v>10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AR149" s="14" t="s">
        <v>280</v>
      </c>
      <c r="AT149" s="14" t="s">
        <v>172</v>
      </c>
      <c r="AU149" s="14" t="s">
        <v>77</v>
      </c>
      <c r="AY149" s="14" t="s">
        <v>168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4" t="s">
        <v>75</v>
      </c>
      <c r="BK149" s="160">
        <f>ROUND(I149*H149,2)</f>
        <v>0</v>
      </c>
      <c r="BL149" s="14" t="s">
        <v>280</v>
      </c>
      <c r="BM149" s="14" t="s">
        <v>1881</v>
      </c>
    </row>
    <row r="150" s="1" customFormat="1" ht="16.5" customHeight="1">
      <c r="B150" s="150"/>
      <c r="C150" s="151" t="s">
        <v>554</v>
      </c>
      <c r="D150" s="151" t="s">
        <v>172</v>
      </c>
      <c r="E150" s="152" t="s">
        <v>445</v>
      </c>
      <c r="F150" s="153" t="s">
        <v>446</v>
      </c>
      <c r="G150" s="154" t="s">
        <v>175</v>
      </c>
      <c r="H150" s="155">
        <v>14</v>
      </c>
      <c r="I150" s="156">
        <v>0</v>
      </c>
      <c r="J150" s="156">
        <f>ROUND(I150*H150,2)</f>
        <v>0</v>
      </c>
      <c r="K150" s="153" t="s">
        <v>176</v>
      </c>
      <c r="L150" s="26"/>
      <c r="M150" s="54" t="s">
        <v>1</v>
      </c>
      <c r="N150" s="157" t="s">
        <v>39</v>
      </c>
      <c r="O150" s="158">
        <v>0.11</v>
      </c>
      <c r="P150" s="158">
        <f>O150*H150</f>
        <v>1.54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AR150" s="14" t="s">
        <v>280</v>
      </c>
      <c r="AT150" s="14" t="s">
        <v>172</v>
      </c>
      <c r="AU150" s="14" t="s">
        <v>77</v>
      </c>
      <c r="AY150" s="14" t="s">
        <v>168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4" t="s">
        <v>75</v>
      </c>
      <c r="BK150" s="160">
        <f>ROUND(I150*H150,2)</f>
        <v>0</v>
      </c>
      <c r="BL150" s="14" t="s">
        <v>280</v>
      </c>
      <c r="BM150" s="14" t="s">
        <v>1882</v>
      </c>
    </row>
    <row r="151" s="1" customFormat="1" ht="16.5" customHeight="1">
      <c r="B151" s="150"/>
      <c r="C151" s="161" t="s">
        <v>558</v>
      </c>
      <c r="D151" s="161" t="s">
        <v>180</v>
      </c>
      <c r="E151" s="162" t="s">
        <v>449</v>
      </c>
      <c r="F151" s="163" t="s">
        <v>450</v>
      </c>
      <c r="G151" s="164" t="s">
        <v>175</v>
      </c>
      <c r="H151" s="165">
        <v>14</v>
      </c>
      <c r="I151" s="166">
        <v>0</v>
      </c>
      <c r="J151" s="166">
        <f>ROUND(I151*H151,2)</f>
        <v>0</v>
      </c>
      <c r="K151" s="163" t="s">
        <v>1</v>
      </c>
      <c r="L151" s="167"/>
      <c r="M151" s="168" t="s">
        <v>1</v>
      </c>
      <c r="N151" s="169" t="s">
        <v>39</v>
      </c>
      <c r="O151" s="158">
        <v>0</v>
      </c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AR151" s="14" t="s">
        <v>285</v>
      </c>
      <c r="AT151" s="14" t="s">
        <v>180</v>
      </c>
      <c r="AU151" s="14" t="s">
        <v>77</v>
      </c>
      <c r="AY151" s="14" t="s">
        <v>168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4" t="s">
        <v>75</v>
      </c>
      <c r="BK151" s="160">
        <f>ROUND(I151*H151,2)</f>
        <v>0</v>
      </c>
      <c r="BL151" s="14" t="s">
        <v>280</v>
      </c>
      <c r="BM151" s="14" t="s">
        <v>1883</v>
      </c>
    </row>
    <row r="152" s="1" customFormat="1" ht="16.5" customHeight="1">
      <c r="B152" s="150"/>
      <c r="C152" s="151" t="s">
        <v>529</v>
      </c>
      <c r="D152" s="151" t="s">
        <v>172</v>
      </c>
      <c r="E152" s="152" t="s">
        <v>453</v>
      </c>
      <c r="F152" s="153" t="s">
        <v>454</v>
      </c>
      <c r="G152" s="154" t="s">
        <v>455</v>
      </c>
      <c r="H152" s="155">
        <v>4</v>
      </c>
      <c r="I152" s="156">
        <v>0</v>
      </c>
      <c r="J152" s="156">
        <f>ROUND(I152*H152,2)</f>
        <v>0</v>
      </c>
      <c r="K152" s="153" t="s">
        <v>176</v>
      </c>
      <c r="L152" s="26"/>
      <c r="M152" s="54" t="s">
        <v>1</v>
      </c>
      <c r="N152" s="157" t="s">
        <v>39</v>
      </c>
      <c r="O152" s="158">
        <v>0.23999999999999999</v>
      </c>
      <c r="P152" s="158">
        <f>O152*H152</f>
        <v>0.95999999999999996</v>
      </c>
      <c r="Q152" s="158">
        <v>1.0000000000000001E-05</v>
      </c>
      <c r="R152" s="158">
        <f>Q152*H152</f>
        <v>4.0000000000000003E-05</v>
      </c>
      <c r="S152" s="158">
        <v>0</v>
      </c>
      <c r="T152" s="159">
        <f>S152*H152</f>
        <v>0</v>
      </c>
      <c r="AR152" s="14" t="s">
        <v>280</v>
      </c>
      <c r="AT152" s="14" t="s">
        <v>172</v>
      </c>
      <c r="AU152" s="14" t="s">
        <v>77</v>
      </c>
      <c r="AY152" s="14" t="s">
        <v>168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4" t="s">
        <v>75</v>
      </c>
      <c r="BK152" s="160">
        <f>ROUND(I152*H152,2)</f>
        <v>0</v>
      </c>
      <c r="BL152" s="14" t="s">
        <v>280</v>
      </c>
      <c r="BM152" s="14" t="s">
        <v>1884</v>
      </c>
    </row>
    <row r="153" s="1" customFormat="1" ht="16.5" customHeight="1">
      <c r="B153" s="150"/>
      <c r="C153" s="151" t="s">
        <v>533</v>
      </c>
      <c r="D153" s="151" t="s">
        <v>172</v>
      </c>
      <c r="E153" s="152" t="s">
        <v>458</v>
      </c>
      <c r="F153" s="153" t="s">
        <v>459</v>
      </c>
      <c r="G153" s="154" t="s">
        <v>175</v>
      </c>
      <c r="H153" s="155">
        <v>34</v>
      </c>
      <c r="I153" s="156">
        <v>0</v>
      </c>
      <c r="J153" s="156">
        <f>ROUND(I153*H153,2)</f>
        <v>0</v>
      </c>
      <c r="K153" s="153" t="s">
        <v>176</v>
      </c>
      <c r="L153" s="26"/>
      <c r="M153" s="54" t="s">
        <v>1</v>
      </c>
      <c r="N153" s="157" t="s">
        <v>39</v>
      </c>
      <c r="O153" s="158">
        <v>2.9399999999999999</v>
      </c>
      <c r="P153" s="158">
        <f>O153*H153</f>
        <v>99.959999999999994</v>
      </c>
      <c r="Q153" s="158">
        <v>8.0000000000000007E-05</v>
      </c>
      <c r="R153" s="158">
        <f>Q153*H153</f>
        <v>0.0027200000000000002</v>
      </c>
      <c r="S153" s="158">
        <v>0</v>
      </c>
      <c r="T153" s="159">
        <f>S153*H153</f>
        <v>0</v>
      </c>
      <c r="AR153" s="14" t="s">
        <v>280</v>
      </c>
      <c r="AT153" s="14" t="s">
        <v>172</v>
      </c>
      <c r="AU153" s="14" t="s">
        <v>77</v>
      </c>
      <c r="AY153" s="14" t="s">
        <v>168</v>
      </c>
      <c r="BE153" s="160">
        <f>IF(N153="základní",J153,0)</f>
        <v>0</v>
      </c>
      <c r="BF153" s="160">
        <f>IF(N153="snížená",J153,0)</f>
        <v>0</v>
      </c>
      <c r="BG153" s="160">
        <f>IF(N153="zákl. přenesená",J153,0)</f>
        <v>0</v>
      </c>
      <c r="BH153" s="160">
        <f>IF(N153="sníž. přenesená",J153,0)</f>
        <v>0</v>
      </c>
      <c r="BI153" s="160">
        <f>IF(N153="nulová",J153,0)</f>
        <v>0</v>
      </c>
      <c r="BJ153" s="14" t="s">
        <v>75</v>
      </c>
      <c r="BK153" s="160">
        <f>ROUND(I153*H153,2)</f>
        <v>0</v>
      </c>
      <c r="BL153" s="14" t="s">
        <v>280</v>
      </c>
      <c r="BM153" s="14" t="s">
        <v>1885</v>
      </c>
    </row>
    <row r="154" s="1" customFormat="1" ht="16.5" customHeight="1">
      <c r="B154" s="150"/>
      <c r="C154" s="151" t="s">
        <v>651</v>
      </c>
      <c r="D154" s="151" t="s">
        <v>172</v>
      </c>
      <c r="E154" s="152" t="s">
        <v>1170</v>
      </c>
      <c r="F154" s="153" t="s">
        <v>1171</v>
      </c>
      <c r="G154" s="154" t="s">
        <v>175</v>
      </c>
      <c r="H154" s="155">
        <v>4</v>
      </c>
      <c r="I154" s="156">
        <v>0</v>
      </c>
      <c r="J154" s="156">
        <f>ROUND(I154*H154,2)</f>
        <v>0</v>
      </c>
      <c r="K154" s="153" t="s">
        <v>176</v>
      </c>
      <c r="L154" s="26"/>
      <c r="M154" s="54" t="s">
        <v>1</v>
      </c>
      <c r="N154" s="157" t="s">
        <v>39</v>
      </c>
      <c r="O154" s="158">
        <v>6.0199999999999996</v>
      </c>
      <c r="P154" s="158">
        <f>O154*H154</f>
        <v>24.079999999999998</v>
      </c>
      <c r="Q154" s="158">
        <v>0.00013999999999999999</v>
      </c>
      <c r="R154" s="158">
        <f>Q154*H154</f>
        <v>0.00055999999999999995</v>
      </c>
      <c r="S154" s="158">
        <v>0</v>
      </c>
      <c r="T154" s="159">
        <f>S154*H154</f>
        <v>0</v>
      </c>
      <c r="AR154" s="14" t="s">
        <v>280</v>
      </c>
      <c r="AT154" s="14" t="s">
        <v>172</v>
      </c>
      <c r="AU154" s="14" t="s">
        <v>77</v>
      </c>
      <c r="AY154" s="14" t="s">
        <v>168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4" t="s">
        <v>75</v>
      </c>
      <c r="BK154" s="160">
        <f>ROUND(I154*H154,2)</f>
        <v>0</v>
      </c>
      <c r="BL154" s="14" t="s">
        <v>280</v>
      </c>
      <c r="BM154" s="14" t="s">
        <v>1886</v>
      </c>
    </row>
    <row r="155" s="1" customFormat="1" ht="16.5" customHeight="1">
      <c r="B155" s="150"/>
      <c r="C155" s="151" t="s">
        <v>659</v>
      </c>
      <c r="D155" s="151" t="s">
        <v>172</v>
      </c>
      <c r="E155" s="152" t="s">
        <v>478</v>
      </c>
      <c r="F155" s="153" t="s">
        <v>479</v>
      </c>
      <c r="G155" s="154" t="s">
        <v>175</v>
      </c>
      <c r="H155" s="155">
        <v>4</v>
      </c>
      <c r="I155" s="156">
        <v>0</v>
      </c>
      <c r="J155" s="156">
        <f>ROUND(I155*H155,2)</f>
        <v>0</v>
      </c>
      <c r="K155" s="153" t="s">
        <v>176</v>
      </c>
      <c r="L155" s="26"/>
      <c r="M155" s="54" t="s">
        <v>1</v>
      </c>
      <c r="N155" s="157" t="s">
        <v>39</v>
      </c>
      <c r="O155" s="158">
        <v>3.0099999999999998</v>
      </c>
      <c r="P155" s="158">
        <f>O155*H155</f>
        <v>12.039999999999999</v>
      </c>
      <c r="Q155" s="158">
        <v>0.00013999999999999999</v>
      </c>
      <c r="R155" s="158">
        <f>Q155*H155</f>
        <v>0.00055999999999999995</v>
      </c>
      <c r="S155" s="158">
        <v>0</v>
      </c>
      <c r="T155" s="159">
        <f>S155*H155</f>
        <v>0</v>
      </c>
      <c r="AR155" s="14" t="s">
        <v>280</v>
      </c>
      <c r="AT155" s="14" t="s">
        <v>172</v>
      </c>
      <c r="AU155" s="14" t="s">
        <v>77</v>
      </c>
      <c r="AY155" s="14" t="s">
        <v>168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4" t="s">
        <v>75</v>
      </c>
      <c r="BK155" s="160">
        <f>ROUND(I155*H155,2)</f>
        <v>0</v>
      </c>
      <c r="BL155" s="14" t="s">
        <v>280</v>
      </c>
      <c r="BM155" s="14" t="s">
        <v>1887</v>
      </c>
    </row>
    <row r="156" s="1" customFormat="1" ht="16.5" customHeight="1">
      <c r="B156" s="150"/>
      <c r="C156" s="151" t="s">
        <v>663</v>
      </c>
      <c r="D156" s="151" t="s">
        <v>172</v>
      </c>
      <c r="E156" s="152" t="s">
        <v>482</v>
      </c>
      <c r="F156" s="153" t="s">
        <v>483</v>
      </c>
      <c r="G156" s="154" t="s">
        <v>175</v>
      </c>
      <c r="H156" s="155">
        <v>6</v>
      </c>
      <c r="I156" s="156">
        <v>0</v>
      </c>
      <c r="J156" s="156">
        <f>ROUND(I156*H156,2)</f>
        <v>0</v>
      </c>
      <c r="K156" s="153" t="s">
        <v>176</v>
      </c>
      <c r="L156" s="26"/>
      <c r="M156" s="54" t="s">
        <v>1</v>
      </c>
      <c r="N156" s="157" t="s">
        <v>39</v>
      </c>
      <c r="O156" s="158">
        <v>0.20999999999999999</v>
      </c>
      <c r="P156" s="158">
        <f>O156*H156</f>
        <v>1.26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AR156" s="14" t="s">
        <v>280</v>
      </c>
      <c r="AT156" s="14" t="s">
        <v>172</v>
      </c>
      <c r="AU156" s="14" t="s">
        <v>77</v>
      </c>
      <c r="AY156" s="14" t="s">
        <v>168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14" t="s">
        <v>75</v>
      </c>
      <c r="BK156" s="160">
        <f>ROUND(I156*H156,2)</f>
        <v>0</v>
      </c>
      <c r="BL156" s="14" t="s">
        <v>280</v>
      </c>
      <c r="BM156" s="14" t="s">
        <v>1888</v>
      </c>
    </row>
    <row r="157" s="1" customFormat="1" ht="16.5" customHeight="1">
      <c r="B157" s="150"/>
      <c r="C157" s="151" t="s">
        <v>722</v>
      </c>
      <c r="D157" s="151" t="s">
        <v>172</v>
      </c>
      <c r="E157" s="152" t="s">
        <v>486</v>
      </c>
      <c r="F157" s="153" t="s">
        <v>487</v>
      </c>
      <c r="G157" s="154" t="s">
        <v>175</v>
      </c>
      <c r="H157" s="155">
        <v>2</v>
      </c>
      <c r="I157" s="156">
        <v>0</v>
      </c>
      <c r="J157" s="156">
        <f>ROUND(I157*H157,2)</f>
        <v>0</v>
      </c>
      <c r="K157" s="153" t="s">
        <v>1</v>
      </c>
      <c r="L157" s="26"/>
      <c r="M157" s="54" t="s">
        <v>1</v>
      </c>
      <c r="N157" s="157" t="s">
        <v>39</v>
      </c>
      <c r="O157" s="158">
        <v>3.4199999999999999</v>
      </c>
      <c r="P157" s="158">
        <f>O157*H157</f>
        <v>6.8399999999999999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AR157" s="14" t="s">
        <v>280</v>
      </c>
      <c r="AT157" s="14" t="s">
        <v>172</v>
      </c>
      <c r="AU157" s="14" t="s">
        <v>77</v>
      </c>
      <c r="AY157" s="14" t="s">
        <v>168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4" t="s">
        <v>75</v>
      </c>
      <c r="BK157" s="160">
        <f>ROUND(I157*H157,2)</f>
        <v>0</v>
      </c>
      <c r="BL157" s="14" t="s">
        <v>280</v>
      </c>
      <c r="BM157" s="14" t="s">
        <v>1889</v>
      </c>
    </row>
    <row r="158" s="1" customFormat="1" ht="16.5" customHeight="1">
      <c r="B158" s="150"/>
      <c r="C158" s="151" t="s">
        <v>730</v>
      </c>
      <c r="D158" s="151" t="s">
        <v>172</v>
      </c>
      <c r="E158" s="152" t="s">
        <v>490</v>
      </c>
      <c r="F158" s="153" t="s">
        <v>491</v>
      </c>
      <c r="G158" s="154" t="s">
        <v>175</v>
      </c>
      <c r="H158" s="155">
        <v>2</v>
      </c>
      <c r="I158" s="156">
        <v>0</v>
      </c>
      <c r="J158" s="156">
        <f>ROUND(I158*H158,2)</f>
        <v>0</v>
      </c>
      <c r="K158" s="153" t="s">
        <v>176</v>
      </c>
      <c r="L158" s="26"/>
      <c r="M158" s="54" t="s">
        <v>1</v>
      </c>
      <c r="N158" s="157" t="s">
        <v>39</v>
      </c>
      <c r="O158" s="158">
        <v>0.68000000000000005</v>
      </c>
      <c r="P158" s="158">
        <f>O158*H158</f>
        <v>1.3600000000000001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AR158" s="14" t="s">
        <v>280</v>
      </c>
      <c r="AT158" s="14" t="s">
        <v>172</v>
      </c>
      <c r="AU158" s="14" t="s">
        <v>77</v>
      </c>
      <c r="AY158" s="14" t="s">
        <v>168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4" t="s">
        <v>75</v>
      </c>
      <c r="BK158" s="160">
        <f>ROUND(I158*H158,2)</f>
        <v>0</v>
      </c>
      <c r="BL158" s="14" t="s">
        <v>280</v>
      </c>
      <c r="BM158" s="14" t="s">
        <v>1890</v>
      </c>
    </row>
    <row r="159" s="1" customFormat="1" ht="16.5" customHeight="1">
      <c r="B159" s="150"/>
      <c r="C159" s="161" t="s">
        <v>734</v>
      </c>
      <c r="D159" s="161" t="s">
        <v>180</v>
      </c>
      <c r="E159" s="162" t="s">
        <v>494</v>
      </c>
      <c r="F159" s="163" t="s">
        <v>495</v>
      </c>
      <c r="G159" s="164" t="s">
        <v>183</v>
      </c>
      <c r="H159" s="165">
        <v>2</v>
      </c>
      <c r="I159" s="166">
        <v>0</v>
      </c>
      <c r="J159" s="166">
        <f>ROUND(I159*H159,2)</f>
        <v>0</v>
      </c>
      <c r="K159" s="163" t="s">
        <v>1</v>
      </c>
      <c r="L159" s="167"/>
      <c r="M159" s="168" t="s">
        <v>1</v>
      </c>
      <c r="N159" s="169" t="s">
        <v>39</v>
      </c>
      <c r="O159" s="158">
        <v>0</v>
      </c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AR159" s="14" t="s">
        <v>285</v>
      </c>
      <c r="AT159" s="14" t="s">
        <v>180</v>
      </c>
      <c r="AU159" s="14" t="s">
        <v>77</v>
      </c>
      <c r="AY159" s="14" t="s">
        <v>168</v>
      </c>
      <c r="BE159" s="160">
        <f>IF(N159="základní",J159,0)</f>
        <v>0</v>
      </c>
      <c r="BF159" s="160">
        <f>IF(N159="snížená",J159,0)</f>
        <v>0</v>
      </c>
      <c r="BG159" s="160">
        <f>IF(N159="zákl. přenesená",J159,0)</f>
        <v>0</v>
      </c>
      <c r="BH159" s="160">
        <f>IF(N159="sníž. přenesená",J159,0)</f>
        <v>0</v>
      </c>
      <c r="BI159" s="160">
        <f>IF(N159="nulová",J159,0)</f>
        <v>0</v>
      </c>
      <c r="BJ159" s="14" t="s">
        <v>75</v>
      </c>
      <c r="BK159" s="160">
        <f>ROUND(I159*H159,2)</f>
        <v>0</v>
      </c>
      <c r="BL159" s="14" t="s">
        <v>280</v>
      </c>
      <c r="BM159" s="14" t="s">
        <v>1891</v>
      </c>
    </row>
    <row r="160" s="1" customFormat="1" ht="16.5" customHeight="1">
      <c r="B160" s="150"/>
      <c r="C160" s="151" t="s">
        <v>758</v>
      </c>
      <c r="D160" s="151" t="s">
        <v>172</v>
      </c>
      <c r="E160" s="152" t="s">
        <v>498</v>
      </c>
      <c r="F160" s="153" t="s">
        <v>499</v>
      </c>
      <c r="G160" s="154" t="s">
        <v>175</v>
      </c>
      <c r="H160" s="155">
        <v>2</v>
      </c>
      <c r="I160" s="156">
        <v>0</v>
      </c>
      <c r="J160" s="156">
        <f>ROUND(I160*H160,2)</f>
        <v>0</v>
      </c>
      <c r="K160" s="153" t="s">
        <v>176</v>
      </c>
      <c r="L160" s="26"/>
      <c r="M160" s="54" t="s">
        <v>1</v>
      </c>
      <c r="N160" s="157" t="s">
        <v>39</v>
      </c>
      <c r="O160" s="158">
        <v>2.6600000000000001</v>
      </c>
      <c r="P160" s="158">
        <f>O160*H160</f>
        <v>5.3200000000000003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AR160" s="14" t="s">
        <v>280</v>
      </c>
      <c r="AT160" s="14" t="s">
        <v>172</v>
      </c>
      <c r="AU160" s="14" t="s">
        <v>77</v>
      </c>
      <c r="AY160" s="14" t="s">
        <v>168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4" t="s">
        <v>75</v>
      </c>
      <c r="BK160" s="160">
        <f>ROUND(I160*H160,2)</f>
        <v>0</v>
      </c>
      <c r="BL160" s="14" t="s">
        <v>280</v>
      </c>
      <c r="BM160" s="14" t="s">
        <v>1892</v>
      </c>
    </row>
    <row r="161" s="1" customFormat="1" ht="16.5" customHeight="1">
      <c r="B161" s="150"/>
      <c r="C161" s="151" t="s">
        <v>770</v>
      </c>
      <c r="D161" s="151" t="s">
        <v>172</v>
      </c>
      <c r="E161" s="152" t="s">
        <v>502</v>
      </c>
      <c r="F161" s="153" t="s">
        <v>503</v>
      </c>
      <c r="G161" s="154" t="s">
        <v>175</v>
      </c>
      <c r="H161" s="155">
        <v>2</v>
      </c>
      <c r="I161" s="156">
        <v>0</v>
      </c>
      <c r="J161" s="156">
        <f>ROUND(I161*H161,2)</f>
        <v>0</v>
      </c>
      <c r="K161" s="153" t="s">
        <v>176</v>
      </c>
      <c r="L161" s="26"/>
      <c r="M161" s="54" t="s">
        <v>1</v>
      </c>
      <c r="N161" s="157" t="s">
        <v>39</v>
      </c>
      <c r="O161" s="158">
        <v>5.2000000000000002</v>
      </c>
      <c r="P161" s="158">
        <f>O161*H161</f>
        <v>10.4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AR161" s="14" t="s">
        <v>280</v>
      </c>
      <c r="AT161" s="14" t="s">
        <v>172</v>
      </c>
      <c r="AU161" s="14" t="s">
        <v>77</v>
      </c>
      <c r="AY161" s="14" t="s">
        <v>168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4" t="s">
        <v>75</v>
      </c>
      <c r="BK161" s="160">
        <f>ROUND(I161*H161,2)</f>
        <v>0</v>
      </c>
      <c r="BL161" s="14" t="s">
        <v>280</v>
      </c>
      <c r="BM161" s="14" t="s">
        <v>1893</v>
      </c>
    </row>
    <row r="162" s="1" customFormat="1" ht="16.5" customHeight="1">
      <c r="B162" s="150"/>
      <c r="C162" s="151" t="s">
        <v>774</v>
      </c>
      <c r="D162" s="151" t="s">
        <v>172</v>
      </c>
      <c r="E162" s="152" t="s">
        <v>506</v>
      </c>
      <c r="F162" s="153" t="s">
        <v>507</v>
      </c>
      <c r="G162" s="154" t="s">
        <v>189</v>
      </c>
      <c r="H162" s="155">
        <v>75</v>
      </c>
      <c r="I162" s="156">
        <v>0</v>
      </c>
      <c r="J162" s="156">
        <f>ROUND(I162*H162,2)</f>
        <v>0</v>
      </c>
      <c r="K162" s="153" t="s">
        <v>176</v>
      </c>
      <c r="L162" s="26"/>
      <c r="M162" s="54" t="s">
        <v>1</v>
      </c>
      <c r="N162" s="157" t="s">
        <v>39</v>
      </c>
      <c r="O162" s="158">
        <v>0.28999999999999998</v>
      </c>
      <c r="P162" s="158">
        <f>O162*H162</f>
        <v>21.75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AR162" s="14" t="s">
        <v>280</v>
      </c>
      <c r="AT162" s="14" t="s">
        <v>172</v>
      </c>
      <c r="AU162" s="14" t="s">
        <v>77</v>
      </c>
      <c r="AY162" s="14" t="s">
        <v>168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4" t="s">
        <v>75</v>
      </c>
      <c r="BK162" s="160">
        <f>ROUND(I162*H162,2)</f>
        <v>0</v>
      </c>
      <c r="BL162" s="14" t="s">
        <v>280</v>
      </c>
      <c r="BM162" s="14" t="s">
        <v>1894</v>
      </c>
    </row>
    <row r="163" s="1" customFormat="1" ht="16.5" customHeight="1">
      <c r="B163" s="150"/>
      <c r="C163" s="161" t="s">
        <v>766</v>
      </c>
      <c r="D163" s="161" t="s">
        <v>180</v>
      </c>
      <c r="E163" s="162" t="s">
        <v>510</v>
      </c>
      <c r="F163" s="163" t="s">
        <v>511</v>
      </c>
      <c r="G163" s="164" t="s">
        <v>189</v>
      </c>
      <c r="H163" s="165">
        <v>75</v>
      </c>
      <c r="I163" s="166">
        <v>0</v>
      </c>
      <c r="J163" s="166">
        <f>ROUND(I163*H163,2)</f>
        <v>0</v>
      </c>
      <c r="K163" s="163" t="s">
        <v>1</v>
      </c>
      <c r="L163" s="167"/>
      <c r="M163" s="168" t="s">
        <v>1</v>
      </c>
      <c r="N163" s="169" t="s">
        <v>39</v>
      </c>
      <c r="O163" s="158">
        <v>0</v>
      </c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AR163" s="14" t="s">
        <v>285</v>
      </c>
      <c r="AT163" s="14" t="s">
        <v>180</v>
      </c>
      <c r="AU163" s="14" t="s">
        <v>77</v>
      </c>
      <c r="AY163" s="14" t="s">
        <v>168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4" t="s">
        <v>75</v>
      </c>
      <c r="BK163" s="160">
        <f>ROUND(I163*H163,2)</f>
        <v>0</v>
      </c>
      <c r="BL163" s="14" t="s">
        <v>280</v>
      </c>
      <c r="BM163" s="14" t="s">
        <v>1895</v>
      </c>
    </row>
    <row r="164" s="1" customFormat="1" ht="16.5" customHeight="1">
      <c r="B164" s="150"/>
      <c r="C164" s="151" t="s">
        <v>746</v>
      </c>
      <c r="D164" s="151" t="s">
        <v>172</v>
      </c>
      <c r="E164" s="152" t="s">
        <v>514</v>
      </c>
      <c r="F164" s="153" t="s">
        <v>515</v>
      </c>
      <c r="G164" s="154" t="s">
        <v>175</v>
      </c>
      <c r="H164" s="155">
        <v>1</v>
      </c>
      <c r="I164" s="156">
        <v>0</v>
      </c>
      <c r="J164" s="156">
        <f>ROUND(I164*H164,2)</f>
        <v>0</v>
      </c>
      <c r="K164" s="153" t="s">
        <v>176</v>
      </c>
      <c r="L164" s="26"/>
      <c r="M164" s="54" t="s">
        <v>1</v>
      </c>
      <c r="N164" s="157" t="s">
        <v>39</v>
      </c>
      <c r="O164" s="158">
        <v>6.7999999999999998</v>
      </c>
      <c r="P164" s="158">
        <f>O164*H164</f>
        <v>6.7999999999999998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AR164" s="14" t="s">
        <v>280</v>
      </c>
      <c r="AT164" s="14" t="s">
        <v>172</v>
      </c>
      <c r="AU164" s="14" t="s">
        <v>77</v>
      </c>
      <c r="AY164" s="14" t="s">
        <v>168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4" t="s">
        <v>75</v>
      </c>
      <c r="BK164" s="160">
        <f>ROUND(I164*H164,2)</f>
        <v>0</v>
      </c>
      <c r="BL164" s="14" t="s">
        <v>280</v>
      </c>
      <c r="BM164" s="14" t="s">
        <v>1896</v>
      </c>
    </row>
    <row r="165" s="1" customFormat="1" ht="16.5" customHeight="1">
      <c r="B165" s="150"/>
      <c r="C165" s="161" t="s">
        <v>750</v>
      </c>
      <c r="D165" s="161" t="s">
        <v>180</v>
      </c>
      <c r="E165" s="162" t="s">
        <v>518</v>
      </c>
      <c r="F165" s="163" t="s">
        <v>519</v>
      </c>
      <c r="G165" s="164" t="s">
        <v>183</v>
      </c>
      <c r="H165" s="165">
        <v>1</v>
      </c>
      <c r="I165" s="166">
        <v>0</v>
      </c>
      <c r="J165" s="166">
        <f>ROUND(I165*H165,2)</f>
        <v>0</v>
      </c>
      <c r="K165" s="163" t="s">
        <v>1</v>
      </c>
      <c r="L165" s="167"/>
      <c r="M165" s="168" t="s">
        <v>1</v>
      </c>
      <c r="N165" s="169" t="s">
        <v>39</v>
      </c>
      <c r="O165" s="158">
        <v>0</v>
      </c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AR165" s="14" t="s">
        <v>285</v>
      </c>
      <c r="AT165" s="14" t="s">
        <v>180</v>
      </c>
      <c r="AU165" s="14" t="s">
        <v>77</v>
      </c>
      <c r="AY165" s="14" t="s">
        <v>168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4" t="s">
        <v>75</v>
      </c>
      <c r="BK165" s="160">
        <f>ROUND(I165*H165,2)</f>
        <v>0</v>
      </c>
      <c r="BL165" s="14" t="s">
        <v>280</v>
      </c>
      <c r="BM165" s="14" t="s">
        <v>1897</v>
      </c>
    </row>
    <row r="166" s="1" customFormat="1" ht="16.5" customHeight="1">
      <c r="B166" s="150"/>
      <c r="C166" s="161" t="s">
        <v>738</v>
      </c>
      <c r="D166" s="161" t="s">
        <v>180</v>
      </c>
      <c r="E166" s="162" t="s">
        <v>522</v>
      </c>
      <c r="F166" s="163" t="s">
        <v>523</v>
      </c>
      <c r="G166" s="164" t="s">
        <v>183</v>
      </c>
      <c r="H166" s="165">
        <v>1</v>
      </c>
      <c r="I166" s="166">
        <v>0</v>
      </c>
      <c r="J166" s="166">
        <f>ROUND(I166*H166,2)</f>
        <v>0</v>
      </c>
      <c r="K166" s="163" t="s">
        <v>1</v>
      </c>
      <c r="L166" s="167"/>
      <c r="M166" s="168" t="s">
        <v>1</v>
      </c>
      <c r="N166" s="169" t="s">
        <v>39</v>
      </c>
      <c r="O166" s="158">
        <v>0</v>
      </c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AR166" s="14" t="s">
        <v>285</v>
      </c>
      <c r="AT166" s="14" t="s">
        <v>180</v>
      </c>
      <c r="AU166" s="14" t="s">
        <v>77</v>
      </c>
      <c r="AY166" s="14" t="s">
        <v>168</v>
      </c>
      <c r="BE166" s="160">
        <f>IF(N166="základní",J166,0)</f>
        <v>0</v>
      </c>
      <c r="BF166" s="160">
        <f>IF(N166="snížená",J166,0)</f>
        <v>0</v>
      </c>
      <c r="BG166" s="160">
        <f>IF(N166="zákl. přenesená",J166,0)</f>
        <v>0</v>
      </c>
      <c r="BH166" s="160">
        <f>IF(N166="sníž. přenesená",J166,0)</f>
        <v>0</v>
      </c>
      <c r="BI166" s="160">
        <f>IF(N166="nulová",J166,0)</f>
        <v>0</v>
      </c>
      <c r="BJ166" s="14" t="s">
        <v>75</v>
      </c>
      <c r="BK166" s="160">
        <f>ROUND(I166*H166,2)</f>
        <v>0</v>
      </c>
      <c r="BL166" s="14" t="s">
        <v>280</v>
      </c>
      <c r="BM166" s="14" t="s">
        <v>1898</v>
      </c>
    </row>
    <row r="167" s="1" customFormat="1" ht="16.5" customHeight="1">
      <c r="B167" s="150"/>
      <c r="C167" s="151" t="s">
        <v>742</v>
      </c>
      <c r="D167" s="151" t="s">
        <v>172</v>
      </c>
      <c r="E167" s="152" t="s">
        <v>526</v>
      </c>
      <c r="F167" s="153" t="s">
        <v>527</v>
      </c>
      <c r="G167" s="154" t="s">
        <v>175</v>
      </c>
      <c r="H167" s="155">
        <v>1</v>
      </c>
      <c r="I167" s="156">
        <v>0</v>
      </c>
      <c r="J167" s="156">
        <f>ROUND(I167*H167,2)</f>
        <v>0</v>
      </c>
      <c r="K167" s="153" t="s">
        <v>176</v>
      </c>
      <c r="L167" s="26"/>
      <c r="M167" s="54" t="s">
        <v>1</v>
      </c>
      <c r="N167" s="157" t="s">
        <v>39</v>
      </c>
      <c r="O167" s="158">
        <v>3.3999999999999999</v>
      </c>
      <c r="P167" s="158">
        <f>O167*H167</f>
        <v>3.3999999999999999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AR167" s="14" t="s">
        <v>280</v>
      </c>
      <c r="AT167" s="14" t="s">
        <v>172</v>
      </c>
      <c r="AU167" s="14" t="s">
        <v>77</v>
      </c>
      <c r="AY167" s="14" t="s">
        <v>168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4" t="s">
        <v>75</v>
      </c>
      <c r="BK167" s="160">
        <f>ROUND(I167*H167,2)</f>
        <v>0</v>
      </c>
      <c r="BL167" s="14" t="s">
        <v>280</v>
      </c>
      <c r="BM167" s="14" t="s">
        <v>1899</v>
      </c>
    </row>
    <row r="168" s="1" customFormat="1" ht="16.5" customHeight="1">
      <c r="B168" s="150"/>
      <c r="C168" s="151" t="s">
        <v>257</v>
      </c>
      <c r="D168" s="151" t="s">
        <v>172</v>
      </c>
      <c r="E168" s="152" t="s">
        <v>547</v>
      </c>
      <c r="F168" s="153" t="s">
        <v>548</v>
      </c>
      <c r="G168" s="154" t="s">
        <v>175</v>
      </c>
      <c r="H168" s="155">
        <v>2</v>
      </c>
      <c r="I168" s="156">
        <v>0</v>
      </c>
      <c r="J168" s="156">
        <f>ROUND(I168*H168,2)</f>
        <v>0</v>
      </c>
      <c r="K168" s="153" t="s">
        <v>176</v>
      </c>
      <c r="L168" s="26"/>
      <c r="M168" s="54" t="s">
        <v>1</v>
      </c>
      <c r="N168" s="157" t="s">
        <v>39</v>
      </c>
      <c r="O168" s="158">
        <v>15.550000000000001</v>
      </c>
      <c r="P168" s="158">
        <f>O168*H168</f>
        <v>31.100000000000001</v>
      </c>
      <c r="Q168" s="158">
        <v>2.2001499999999998</v>
      </c>
      <c r="R168" s="158">
        <f>Q168*H168</f>
        <v>4.4002999999999997</v>
      </c>
      <c r="S168" s="158">
        <v>0</v>
      </c>
      <c r="T168" s="159">
        <f>S168*H168</f>
        <v>0</v>
      </c>
      <c r="AR168" s="14" t="s">
        <v>280</v>
      </c>
      <c r="AT168" s="14" t="s">
        <v>172</v>
      </c>
      <c r="AU168" s="14" t="s">
        <v>77</v>
      </c>
      <c r="AY168" s="14" t="s">
        <v>168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14" t="s">
        <v>75</v>
      </c>
      <c r="BK168" s="160">
        <f>ROUND(I168*H168,2)</f>
        <v>0</v>
      </c>
      <c r="BL168" s="14" t="s">
        <v>280</v>
      </c>
      <c r="BM168" s="14" t="s">
        <v>1900</v>
      </c>
    </row>
    <row r="169" s="1" customFormat="1" ht="16.5" customHeight="1">
      <c r="B169" s="150"/>
      <c r="C169" s="161" t="s">
        <v>452</v>
      </c>
      <c r="D169" s="161" t="s">
        <v>180</v>
      </c>
      <c r="E169" s="162" t="s">
        <v>1901</v>
      </c>
      <c r="F169" s="163" t="s">
        <v>1902</v>
      </c>
      <c r="G169" s="164" t="s">
        <v>183</v>
      </c>
      <c r="H169" s="165">
        <v>2</v>
      </c>
      <c r="I169" s="166">
        <v>0</v>
      </c>
      <c r="J169" s="166">
        <f>ROUND(I169*H169,2)</f>
        <v>0</v>
      </c>
      <c r="K169" s="163" t="s">
        <v>1</v>
      </c>
      <c r="L169" s="167"/>
      <c r="M169" s="168" t="s">
        <v>1</v>
      </c>
      <c r="N169" s="169" t="s">
        <v>39</v>
      </c>
      <c r="O169" s="158">
        <v>0</v>
      </c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AR169" s="14" t="s">
        <v>285</v>
      </c>
      <c r="AT169" s="14" t="s">
        <v>180</v>
      </c>
      <c r="AU169" s="14" t="s">
        <v>77</v>
      </c>
      <c r="AY169" s="14" t="s">
        <v>168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14" t="s">
        <v>75</v>
      </c>
      <c r="BK169" s="160">
        <f>ROUND(I169*H169,2)</f>
        <v>0</v>
      </c>
      <c r="BL169" s="14" t="s">
        <v>280</v>
      </c>
      <c r="BM169" s="14" t="s">
        <v>1903</v>
      </c>
    </row>
    <row r="170" s="1" customFormat="1" ht="16.5" customHeight="1">
      <c r="B170" s="150"/>
      <c r="C170" s="151" t="s">
        <v>706</v>
      </c>
      <c r="D170" s="151" t="s">
        <v>172</v>
      </c>
      <c r="E170" s="152" t="s">
        <v>563</v>
      </c>
      <c r="F170" s="153" t="s">
        <v>564</v>
      </c>
      <c r="G170" s="154" t="s">
        <v>175</v>
      </c>
      <c r="H170" s="155">
        <v>2</v>
      </c>
      <c r="I170" s="156">
        <v>0</v>
      </c>
      <c r="J170" s="156">
        <f>ROUND(I170*H170,2)</f>
        <v>0</v>
      </c>
      <c r="K170" s="153" t="s">
        <v>176</v>
      </c>
      <c r="L170" s="26"/>
      <c r="M170" s="54" t="s">
        <v>1</v>
      </c>
      <c r="N170" s="157" t="s">
        <v>39</v>
      </c>
      <c r="O170" s="158">
        <v>7.7750000000000004</v>
      </c>
      <c r="P170" s="158">
        <f>O170*H170</f>
        <v>15.550000000000001</v>
      </c>
      <c r="Q170" s="158">
        <v>2.2001499999999998</v>
      </c>
      <c r="R170" s="158">
        <f>Q170*H170</f>
        <v>4.4002999999999997</v>
      </c>
      <c r="S170" s="158">
        <v>0</v>
      </c>
      <c r="T170" s="159">
        <f>S170*H170</f>
        <v>0</v>
      </c>
      <c r="AR170" s="14" t="s">
        <v>280</v>
      </c>
      <c r="AT170" s="14" t="s">
        <v>172</v>
      </c>
      <c r="AU170" s="14" t="s">
        <v>77</v>
      </c>
      <c r="AY170" s="14" t="s">
        <v>168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14" t="s">
        <v>75</v>
      </c>
      <c r="BK170" s="160">
        <f>ROUND(I170*H170,2)</f>
        <v>0</v>
      </c>
      <c r="BL170" s="14" t="s">
        <v>280</v>
      </c>
      <c r="BM170" s="14" t="s">
        <v>1904</v>
      </c>
    </row>
    <row r="171" s="1" customFormat="1" ht="16.5" customHeight="1">
      <c r="B171" s="150"/>
      <c r="C171" s="151" t="s">
        <v>710</v>
      </c>
      <c r="D171" s="151" t="s">
        <v>172</v>
      </c>
      <c r="E171" s="152" t="s">
        <v>567</v>
      </c>
      <c r="F171" s="153" t="s">
        <v>568</v>
      </c>
      <c r="G171" s="154" t="s">
        <v>175</v>
      </c>
      <c r="H171" s="155">
        <v>2</v>
      </c>
      <c r="I171" s="156">
        <v>0</v>
      </c>
      <c r="J171" s="156">
        <f>ROUND(I171*H171,2)</f>
        <v>0</v>
      </c>
      <c r="K171" s="153" t="s">
        <v>176</v>
      </c>
      <c r="L171" s="26"/>
      <c r="M171" s="54" t="s">
        <v>1</v>
      </c>
      <c r="N171" s="157" t="s">
        <v>39</v>
      </c>
      <c r="O171" s="158">
        <v>3</v>
      </c>
      <c r="P171" s="158">
        <f>O171*H171</f>
        <v>6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AR171" s="14" t="s">
        <v>280</v>
      </c>
      <c r="AT171" s="14" t="s">
        <v>172</v>
      </c>
      <c r="AU171" s="14" t="s">
        <v>77</v>
      </c>
      <c r="AY171" s="14" t="s">
        <v>168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4" t="s">
        <v>75</v>
      </c>
      <c r="BK171" s="160">
        <f>ROUND(I171*H171,2)</f>
        <v>0</v>
      </c>
      <c r="BL171" s="14" t="s">
        <v>280</v>
      </c>
      <c r="BM171" s="14" t="s">
        <v>1905</v>
      </c>
    </row>
    <row r="172" s="1" customFormat="1" ht="16.5" customHeight="1">
      <c r="B172" s="150"/>
      <c r="C172" s="151" t="s">
        <v>714</v>
      </c>
      <c r="D172" s="151" t="s">
        <v>172</v>
      </c>
      <c r="E172" s="152" t="s">
        <v>571</v>
      </c>
      <c r="F172" s="153" t="s">
        <v>572</v>
      </c>
      <c r="G172" s="154" t="s">
        <v>175</v>
      </c>
      <c r="H172" s="155">
        <v>2</v>
      </c>
      <c r="I172" s="156">
        <v>0</v>
      </c>
      <c r="J172" s="156">
        <f>ROUND(I172*H172,2)</f>
        <v>0</v>
      </c>
      <c r="K172" s="153" t="s">
        <v>176</v>
      </c>
      <c r="L172" s="26"/>
      <c r="M172" s="54" t="s">
        <v>1</v>
      </c>
      <c r="N172" s="157" t="s">
        <v>39</v>
      </c>
      <c r="O172" s="158">
        <v>1.5</v>
      </c>
      <c r="P172" s="158">
        <f>O172*H172</f>
        <v>3</v>
      </c>
      <c r="Q172" s="158">
        <v>0</v>
      </c>
      <c r="R172" s="158">
        <f>Q172*H172</f>
        <v>0</v>
      </c>
      <c r="S172" s="158">
        <v>0</v>
      </c>
      <c r="T172" s="159">
        <f>S172*H172</f>
        <v>0</v>
      </c>
      <c r="AR172" s="14" t="s">
        <v>280</v>
      </c>
      <c r="AT172" s="14" t="s">
        <v>172</v>
      </c>
      <c r="AU172" s="14" t="s">
        <v>77</v>
      </c>
      <c r="AY172" s="14" t="s">
        <v>168</v>
      </c>
      <c r="BE172" s="160">
        <f>IF(N172="základní",J172,0)</f>
        <v>0</v>
      </c>
      <c r="BF172" s="160">
        <f>IF(N172="snížená",J172,0)</f>
        <v>0</v>
      </c>
      <c r="BG172" s="160">
        <f>IF(N172="zákl. přenesená",J172,0)</f>
        <v>0</v>
      </c>
      <c r="BH172" s="160">
        <f>IF(N172="sníž. přenesená",J172,0)</f>
        <v>0</v>
      </c>
      <c r="BI172" s="160">
        <f>IF(N172="nulová",J172,0)</f>
        <v>0</v>
      </c>
      <c r="BJ172" s="14" t="s">
        <v>75</v>
      </c>
      <c r="BK172" s="160">
        <f>ROUND(I172*H172,2)</f>
        <v>0</v>
      </c>
      <c r="BL172" s="14" t="s">
        <v>280</v>
      </c>
      <c r="BM172" s="14" t="s">
        <v>1906</v>
      </c>
    </row>
    <row r="173" s="1" customFormat="1" ht="16.5" customHeight="1">
      <c r="B173" s="150"/>
      <c r="C173" s="151" t="s">
        <v>489</v>
      </c>
      <c r="D173" s="151" t="s">
        <v>172</v>
      </c>
      <c r="E173" s="152" t="s">
        <v>575</v>
      </c>
      <c r="F173" s="153" t="s">
        <v>576</v>
      </c>
      <c r="G173" s="154" t="s">
        <v>175</v>
      </c>
      <c r="H173" s="155">
        <v>2</v>
      </c>
      <c r="I173" s="156">
        <v>0</v>
      </c>
      <c r="J173" s="156">
        <f>ROUND(I173*H173,2)</f>
        <v>0</v>
      </c>
      <c r="K173" s="153" t="s">
        <v>176</v>
      </c>
      <c r="L173" s="26"/>
      <c r="M173" s="54" t="s">
        <v>1</v>
      </c>
      <c r="N173" s="157" t="s">
        <v>39</v>
      </c>
      <c r="O173" s="158">
        <v>0.32000000000000001</v>
      </c>
      <c r="P173" s="158">
        <f>O173*H173</f>
        <v>0.64000000000000001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AR173" s="14" t="s">
        <v>280</v>
      </c>
      <c r="AT173" s="14" t="s">
        <v>172</v>
      </c>
      <c r="AU173" s="14" t="s">
        <v>77</v>
      </c>
      <c r="AY173" s="14" t="s">
        <v>168</v>
      </c>
      <c r="BE173" s="160">
        <f>IF(N173="základní",J173,0)</f>
        <v>0</v>
      </c>
      <c r="BF173" s="160">
        <f>IF(N173="snížená",J173,0)</f>
        <v>0</v>
      </c>
      <c r="BG173" s="160">
        <f>IF(N173="zákl. přenesená",J173,0)</f>
        <v>0</v>
      </c>
      <c r="BH173" s="160">
        <f>IF(N173="sníž. přenesená",J173,0)</f>
        <v>0</v>
      </c>
      <c r="BI173" s="160">
        <f>IF(N173="nulová",J173,0)</f>
        <v>0</v>
      </c>
      <c r="BJ173" s="14" t="s">
        <v>75</v>
      </c>
      <c r="BK173" s="160">
        <f>ROUND(I173*H173,2)</f>
        <v>0</v>
      </c>
      <c r="BL173" s="14" t="s">
        <v>280</v>
      </c>
      <c r="BM173" s="14" t="s">
        <v>1907</v>
      </c>
    </row>
    <row r="174" s="1" customFormat="1" ht="16.5" customHeight="1">
      <c r="B174" s="150"/>
      <c r="C174" s="161" t="s">
        <v>493</v>
      </c>
      <c r="D174" s="161" t="s">
        <v>180</v>
      </c>
      <c r="E174" s="162" t="s">
        <v>579</v>
      </c>
      <c r="F174" s="163" t="s">
        <v>580</v>
      </c>
      <c r="G174" s="164" t="s">
        <v>183</v>
      </c>
      <c r="H174" s="165">
        <v>2</v>
      </c>
      <c r="I174" s="166">
        <v>0</v>
      </c>
      <c r="J174" s="166">
        <f>ROUND(I174*H174,2)</f>
        <v>0</v>
      </c>
      <c r="K174" s="163" t="s">
        <v>1</v>
      </c>
      <c r="L174" s="167"/>
      <c r="M174" s="168" t="s">
        <v>1</v>
      </c>
      <c r="N174" s="169" t="s">
        <v>39</v>
      </c>
      <c r="O174" s="158">
        <v>0</v>
      </c>
      <c r="P174" s="158">
        <f>O174*H174</f>
        <v>0</v>
      </c>
      <c r="Q174" s="158">
        <v>0</v>
      </c>
      <c r="R174" s="158">
        <f>Q174*H174</f>
        <v>0</v>
      </c>
      <c r="S174" s="158">
        <v>0</v>
      </c>
      <c r="T174" s="159">
        <f>S174*H174</f>
        <v>0</v>
      </c>
      <c r="AR174" s="14" t="s">
        <v>285</v>
      </c>
      <c r="AT174" s="14" t="s">
        <v>180</v>
      </c>
      <c r="AU174" s="14" t="s">
        <v>77</v>
      </c>
      <c r="AY174" s="14" t="s">
        <v>168</v>
      </c>
      <c r="BE174" s="160">
        <f>IF(N174="základní",J174,0)</f>
        <v>0</v>
      </c>
      <c r="BF174" s="160">
        <f>IF(N174="snížená",J174,0)</f>
        <v>0</v>
      </c>
      <c r="BG174" s="160">
        <f>IF(N174="zákl. přenesená",J174,0)</f>
        <v>0</v>
      </c>
      <c r="BH174" s="160">
        <f>IF(N174="sníž. přenesená",J174,0)</f>
        <v>0</v>
      </c>
      <c r="BI174" s="160">
        <f>IF(N174="nulová",J174,0)</f>
        <v>0</v>
      </c>
      <c r="BJ174" s="14" t="s">
        <v>75</v>
      </c>
      <c r="BK174" s="160">
        <f>ROUND(I174*H174,2)</f>
        <v>0</v>
      </c>
      <c r="BL174" s="14" t="s">
        <v>280</v>
      </c>
      <c r="BM174" s="14" t="s">
        <v>1908</v>
      </c>
    </row>
    <row r="175" s="1" customFormat="1" ht="16.5" customHeight="1">
      <c r="B175" s="150"/>
      <c r="C175" s="151" t="s">
        <v>497</v>
      </c>
      <c r="D175" s="151" t="s">
        <v>172</v>
      </c>
      <c r="E175" s="152" t="s">
        <v>583</v>
      </c>
      <c r="F175" s="153" t="s">
        <v>584</v>
      </c>
      <c r="G175" s="154" t="s">
        <v>175</v>
      </c>
      <c r="H175" s="155">
        <v>2</v>
      </c>
      <c r="I175" s="156">
        <v>0</v>
      </c>
      <c r="J175" s="156">
        <f>ROUND(I175*H175,2)</f>
        <v>0</v>
      </c>
      <c r="K175" s="153" t="s">
        <v>176</v>
      </c>
      <c r="L175" s="26"/>
      <c r="M175" s="54" t="s">
        <v>1</v>
      </c>
      <c r="N175" s="157" t="s">
        <v>39</v>
      </c>
      <c r="O175" s="158">
        <v>0.16</v>
      </c>
      <c r="P175" s="158">
        <f>O175*H175</f>
        <v>0.32000000000000001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AR175" s="14" t="s">
        <v>280</v>
      </c>
      <c r="AT175" s="14" t="s">
        <v>172</v>
      </c>
      <c r="AU175" s="14" t="s">
        <v>77</v>
      </c>
      <c r="AY175" s="14" t="s">
        <v>168</v>
      </c>
      <c r="BE175" s="160">
        <f>IF(N175="základní",J175,0)</f>
        <v>0</v>
      </c>
      <c r="BF175" s="160">
        <f>IF(N175="snížená",J175,0)</f>
        <v>0</v>
      </c>
      <c r="BG175" s="160">
        <f>IF(N175="zákl. přenesená",J175,0)</f>
        <v>0</v>
      </c>
      <c r="BH175" s="160">
        <f>IF(N175="sníž. přenesená",J175,0)</f>
        <v>0</v>
      </c>
      <c r="BI175" s="160">
        <f>IF(N175="nulová",J175,0)</f>
        <v>0</v>
      </c>
      <c r="BJ175" s="14" t="s">
        <v>75</v>
      </c>
      <c r="BK175" s="160">
        <f>ROUND(I175*H175,2)</f>
        <v>0</v>
      </c>
      <c r="BL175" s="14" t="s">
        <v>280</v>
      </c>
      <c r="BM175" s="14" t="s">
        <v>1909</v>
      </c>
    </row>
    <row r="176" s="1" customFormat="1" ht="16.5" customHeight="1">
      <c r="B176" s="150"/>
      <c r="C176" s="151" t="s">
        <v>501</v>
      </c>
      <c r="D176" s="151" t="s">
        <v>172</v>
      </c>
      <c r="E176" s="152" t="s">
        <v>587</v>
      </c>
      <c r="F176" s="153" t="s">
        <v>588</v>
      </c>
      <c r="G176" s="154" t="s">
        <v>175</v>
      </c>
      <c r="H176" s="155">
        <v>2</v>
      </c>
      <c r="I176" s="156">
        <v>0</v>
      </c>
      <c r="J176" s="156">
        <f>ROUND(I176*H176,2)</f>
        <v>0</v>
      </c>
      <c r="K176" s="153" t="s">
        <v>176</v>
      </c>
      <c r="L176" s="26"/>
      <c r="M176" s="54" t="s">
        <v>1</v>
      </c>
      <c r="N176" s="157" t="s">
        <v>39</v>
      </c>
      <c r="O176" s="158">
        <v>1.8300000000000001</v>
      </c>
      <c r="P176" s="158">
        <f>O176*H176</f>
        <v>3.6600000000000001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14" t="s">
        <v>280</v>
      </c>
      <c r="AT176" s="14" t="s">
        <v>172</v>
      </c>
      <c r="AU176" s="14" t="s">
        <v>77</v>
      </c>
      <c r="AY176" s="14" t="s">
        <v>168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4" t="s">
        <v>75</v>
      </c>
      <c r="BK176" s="160">
        <f>ROUND(I176*H176,2)</f>
        <v>0</v>
      </c>
      <c r="BL176" s="14" t="s">
        <v>280</v>
      </c>
      <c r="BM176" s="14" t="s">
        <v>1910</v>
      </c>
    </row>
    <row r="177" s="1" customFormat="1" ht="16.5" customHeight="1">
      <c r="B177" s="150"/>
      <c r="C177" s="161" t="s">
        <v>509</v>
      </c>
      <c r="D177" s="161" t="s">
        <v>180</v>
      </c>
      <c r="E177" s="162" t="s">
        <v>595</v>
      </c>
      <c r="F177" s="163" t="s">
        <v>596</v>
      </c>
      <c r="G177" s="164" t="s">
        <v>183</v>
      </c>
      <c r="H177" s="165">
        <v>2</v>
      </c>
      <c r="I177" s="166">
        <v>0</v>
      </c>
      <c r="J177" s="166">
        <f>ROUND(I177*H177,2)</f>
        <v>0</v>
      </c>
      <c r="K177" s="163" t="s">
        <v>1</v>
      </c>
      <c r="L177" s="167"/>
      <c r="M177" s="168" t="s">
        <v>1</v>
      </c>
      <c r="N177" s="169" t="s">
        <v>39</v>
      </c>
      <c r="O177" s="158">
        <v>0</v>
      </c>
      <c r="P177" s="158">
        <f>O177*H177</f>
        <v>0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AR177" s="14" t="s">
        <v>285</v>
      </c>
      <c r="AT177" s="14" t="s">
        <v>180</v>
      </c>
      <c r="AU177" s="14" t="s">
        <v>77</v>
      </c>
      <c r="AY177" s="14" t="s">
        <v>168</v>
      </c>
      <c r="BE177" s="160">
        <f>IF(N177="základní",J177,0)</f>
        <v>0</v>
      </c>
      <c r="BF177" s="160">
        <f>IF(N177="snížená",J177,0)</f>
        <v>0</v>
      </c>
      <c r="BG177" s="160">
        <f>IF(N177="zákl. přenesená",J177,0)</f>
        <v>0</v>
      </c>
      <c r="BH177" s="160">
        <f>IF(N177="sníž. přenesená",J177,0)</f>
        <v>0</v>
      </c>
      <c r="BI177" s="160">
        <f>IF(N177="nulová",J177,0)</f>
        <v>0</v>
      </c>
      <c r="BJ177" s="14" t="s">
        <v>75</v>
      </c>
      <c r="BK177" s="160">
        <f>ROUND(I177*H177,2)</f>
        <v>0</v>
      </c>
      <c r="BL177" s="14" t="s">
        <v>280</v>
      </c>
      <c r="BM177" s="14" t="s">
        <v>1911</v>
      </c>
    </row>
    <row r="178" s="1" customFormat="1" ht="16.5" customHeight="1">
      <c r="B178" s="150"/>
      <c r="C178" s="151" t="s">
        <v>320</v>
      </c>
      <c r="D178" s="151" t="s">
        <v>172</v>
      </c>
      <c r="E178" s="152" t="s">
        <v>599</v>
      </c>
      <c r="F178" s="153" t="s">
        <v>600</v>
      </c>
      <c r="G178" s="154" t="s">
        <v>175</v>
      </c>
      <c r="H178" s="155">
        <v>2</v>
      </c>
      <c r="I178" s="156">
        <v>0</v>
      </c>
      <c r="J178" s="156">
        <f>ROUND(I178*H178,2)</f>
        <v>0</v>
      </c>
      <c r="K178" s="153" t="s">
        <v>176</v>
      </c>
      <c r="L178" s="26"/>
      <c r="M178" s="54" t="s">
        <v>1</v>
      </c>
      <c r="N178" s="157" t="s">
        <v>39</v>
      </c>
      <c r="O178" s="158">
        <v>1.8799999999999999</v>
      </c>
      <c r="P178" s="158">
        <f>O178*H178</f>
        <v>3.7599999999999998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AR178" s="14" t="s">
        <v>280</v>
      </c>
      <c r="AT178" s="14" t="s">
        <v>172</v>
      </c>
      <c r="AU178" s="14" t="s">
        <v>77</v>
      </c>
      <c r="AY178" s="14" t="s">
        <v>168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4" t="s">
        <v>75</v>
      </c>
      <c r="BK178" s="160">
        <f>ROUND(I178*H178,2)</f>
        <v>0</v>
      </c>
      <c r="BL178" s="14" t="s">
        <v>280</v>
      </c>
      <c r="BM178" s="14" t="s">
        <v>1912</v>
      </c>
    </row>
    <row r="179" s="1" customFormat="1" ht="16.5" customHeight="1">
      <c r="B179" s="150"/>
      <c r="C179" s="161" t="s">
        <v>586</v>
      </c>
      <c r="D179" s="161" t="s">
        <v>180</v>
      </c>
      <c r="E179" s="162" t="s">
        <v>603</v>
      </c>
      <c r="F179" s="163" t="s">
        <v>604</v>
      </c>
      <c r="G179" s="164" t="s">
        <v>183</v>
      </c>
      <c r="H179" s="165">
        <v>2</v>
      </c>
      <c r="I179" s="166">
        <v>0</v>
      </c>
      <c r="J179" s="166">
        <f>ROUND(I179*H179,2)</f>
        <v>0</v>
      </c>
      <c r="K179" s="163" t="s">
        <v>1</v>
      </c>
      <c r="L179" s="167"/>
      <c r="M179" s="168" t="s">
        <v>1</v>
      </c>
      <c r="N179" s="169" t="s">
        <v>39</v>
      </c>
      <c r="O179" s="158">
        <v>0</v>
      </c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AR179" s="14" t="s">
        <v>285</v>
      </c>
      <c r="AT179" s="14" t="s">
        <v>180</v>
      </c>
      <c r="AU179" s="14" t="s">
        <v>77</v>
      </c>
      <c r="AY179" s="14" t="s">
        <v>168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14" t="s">
        <v>75</v>
      </c>
      <c r="BK179" s="160">
        <f>ROUND(I179*H179,2)</f>
        <v>0</v>
      </c>
      <c r="BL179" s="14" t="s">
        <v>280</v>
      </c>
      <c r="BM179" s="14" t="s">
        <v>1913</v>
      </c>
    </row>
    <row r="180" s="1" customFormat="1" ht="16.5" customHeight="1">
      <c r="B180" s="150"/>
      <c r="C180" s="151" t="s">
        <v>590</v>
      </c>
      <c r="D180" s="151" t="s">
        <v>172</v>
      </c>
      <c r="E180" s="152" t="s">
        <v>607</v>
      </c>
      <c r="F180" s="153" t="s">
        <v>608</v>
      </c>
      <c r="G180" s="154" t="s">
        <v>175</v>
      </c>
      <c r="H180" s="155">
        <v>2</v>
      </c>
      <c r="I180" s="156">
        <v>0</v>
      </c>
      <c r="J180" s="156">
        <f>ROUND(I180*H180,2)</f>
        <v>0</v>
      </c>
      <c r="K180" s="153" t="s">
        <v>176</v>
      </c>
      <c r="L180" s="26"/>
      <c r="M180" s="54" t="s">
        <v>1</v>
      </c>
      <c r="N180" s="157" t="s">
        <v>39</v>
      </c>
      <c r="O180" s="158">
        <v>2</v>
      </c>
      <c r="P180" s="158">
        <f>O180*H180</f>
        <v>4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AR180" s="14" t="s">
        <v>280</v>
      </c>
      <c r="AT180" s="14" t="s">
        <v>172</v>
      </c>
      <c r="AU180" s="14" t="s">
        <v>77</v>
      </c>
      <c r="AY180" s="14" t="s">
        <v>168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14" t="s">
        <v>75</v>
      </c>
      <c r="BK180" s="160">
        <f>ROUND(I180*H180,2)</f>
        <v>0</v>
      </c>
      <c r="BL180" s="14" t="s">
        <v>280</v>
      </c>
      <c r="BM180" s="14" t="s">
        <v>1914</v>
      </c>
    </row>
    <row r="181" s="1" customFormat="1" ht="16.5" customHeight="1">
      <c r="B181" s="150"/>
      <c r="C181" s="161" t="s">
        <v>598</v>
      </c>
      <c r="D181" s="161" t="s">
        <v>180</v>
      </c>
      <c r="E181" s="162" t="s">
        <v>611</v>
      </c>
      <c r="F181" s="163" t="s">
        <v>612</v>
      </c>
      <c r="G181" s="164" t="s">
        <v>183</v>
      </c>
      <c r="H181" s="165">
        <v>2</v>
      </c>
      <c r="I181" s="166">
        <v>0</v>
      </c>
      <c r="J181" s="166">
        <f>ROUND(I181*H181,2)</f>
        <v>0</v>
      </c>
      <c r="K181" s="163" t="s">
        <v>1</v>
      </c>
      <c r="L181" s="167"/>
      <c r="M181" s="168" t="s">
        <v>1</v>
      </c>
      <c r="N181" s="169" t="s">
        <v>39</v>
      </c>
      <c r="O181" s="158">
        <v>0</v>
      </c>
      <c r="P181" s="158">
        <f>O181*H181</f>
        <v>0</v>
      </c>
      <c r="Q181" s="158">
        <v>0</v>
      </c>
      <c r="R181" s="158">
        <f>Q181*H181</f>
        <v>0</v>
      </c>
      <c r="S181" s="158">
        <v>0</v>
      </c>
      <c r="T181" s="159">
        <f>S181*H181</f>
        <v>0</v>
      </c>
      <c r="AR181" s="14" t="s">
        <v>285</v>
      </c>
      <c r="AT181" s="14" t="s">
        <v>180</v>
      </c>
      <c r="AU181" s="14" t="s">
        <v>77</v>
      </c>
      <c r="AY181" s="14" t="s">
        <v>168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4" t="s">
        <v>75</v>
      </c>
      <c r="BK181" s="160">
        <f>ROUND(I181*H181,2)</f>
        <v>0</v>
      </c>
      <c r="BL181" s="14" t="s">
        <v>280</v>
      </c>
      <c r="BM181" s="14" t="s">
        <v>1915</v>
      </c>
    </row>
    <row r="182" s="1" customFormat="1" ht="16.5" customHeight="1">
      <c r="B182" s="150"/>
      <c r="C182" s="151" t="s">
        <v>606</v>
      </c>
      <c r="D182" s="151" t="s">
        <v>172</v>
      </c>
      <c r="E182" s="152" t="s">
        <v>615</v>
      </c>
      <c r="F182" s="153" t="s">
        <v>616</v>
      </c>
      <c r="G182" s="154" t="s">
        <v>175</v>
      </c>
      <c r="H182" s="155">
        <v>4</v>
      </c>
      <c r="I182" s="156">
        <v>0</v>
      </c>
      <c r="J182" s="156">
        <f>ROUND(I182*H182,2)</f>
        <v>0</v>
      </c>
      <c r="K182" s="153" t="s">
        <v>176</v>
      </c>
      <c r="L182" s="26"/>
      <c r="M182" s="54" t="s">
        <v>1</v>
      </c>
      <c r="N182" s="157" t="s">
        <v>39</v>
      </c>
      <c r="O182" s="158">
        <v>1</v>
      </c>
      <c r="P182" s="158">
        <f>O182*H182</f>
        <v>4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AR182" s="14" t="s">
        <v>280</v>
      </c>
      <c r="AT182" s="14" t="s">
        <v>172</v>
      </c>
      <c r="AU182" s="14" t="s">
        <v>77</v>
      </c>
      <c r="AY182" s="14" t="s">
        <v>168</v>
      </c>
      <c r="BE182" s="160">
        <f>IF(N182="základní",J182,0)</f>
        <v>0</v>
      </c>
      <c r="BF182" s="160">
        <f>IF(N182="snížená",J182,0)</f>
        <v>0</v>
      </c>
      <c r="BG182" s="160">
        <f>IF(N182="zákl. přenesená",J182,0)</f>
        <v>0</v>
      </c>
      <c r="BH182" s="160">
        <f>IF(N182="sníž. přenesená",J182,0)</f>
        <v>0</v>
      </c>
      <c r="BI182" s="160">
        <f>IF(N182="nulová",J182,0)</f>
        <v>0</v>
      </c>
      <c r="BJ182" s="14" t="s">
        <v>75</v>
      </c>
      <c r="BK182" s="160">
        <f>ROUND(I182*H182,2)</f>
        <v>0</v>
      </c>
      <c r="BL182" s="14" t="s">
        <v>280</v>
      </c>
      <c r="BM182" s="14" t="s">
        <v>1916</v>
      </c>
    </row>
    <row r="183" s="1" customFormat="1" ht="16.5" customHeight="1">
      <c r="B183" s="150"/>
      <c r="C183" s="151" t="s">
        <v>610</v>
      </c>
      <c r="D183" s="151" t="s">
        <v>172</v>
      </c>
      <c r="E183" s="152" t="s">
        <v>619</v>
      </c>
      <c r="F183" s="153" t="s">
        <v>620</v>
      </c>
      <c r="G183" s="154" t="s">
        <v>175</v>
      </c>
      <c r="H183" s="155">
        <v>2</v>
      </c>
      <c r="I183" s="156">
        <v>0</v>
      </c>
      <c r="J183" s="156">
        <f>ROUND(I183*H183,2)</f>
        <v>0</v>
      </c>
      <c r="K183" s="153" t="s">
        <v>176</v>
      </c>
      <c r="L183" s="26"/>
      <c r="M183" s="54" t="s">
        <v>1</v>
      </c>
      <c r="N183" s="157" t="s">
        <v>39</v>
      </c>
      <c r="O183" s="158">
        <v>3.3700000000000001</v>
      </c>
      <c r="P183" s="158">
        <f>O183*H183</f>
        <v>6.7400000000000002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AR183" s="14" t="s">
        <v>280</v>
      </c>
      <c r="AT183" s="14" t="s">
        <v>172</v>
      </c>
      <c r="AU183" s="14" t="s">
        <v>77</v>
      </c>
      <c r="AY183" s="14" t="s">
        <v>168</v>
      </c>
      <c r="BE183" s="160">
        <f>IF(N183="základní",J183,0)</f>
        <v>0</v>
      </c>
      <c r="BF183" s="160">
        <f>IF(N183="snížená",J183,0)</f>
        <v>0</v>
      </c>
      <c r="BG183" s="160">
        <f>IF(N183="zákl. přenesená",J183,0)</f>
        <v>0</v>
      </c>
      <c r="BH183" s="160">
        <f>IF(N183="sníž. přenesená",J183,0)</f>
        <v>0</v>
      </c>
      <c r="BI183" s="160">
        <f>IF(N183="nulová",J183,0)</f>
        <v>0</v>
      </c>
      <c r="BJ183" s="14" t="s">
        <v>75</v>
      </c>
      <c r="BK183" s="160">
        <f>ROUND(I183*H183,2)</f>
        <v>0</v>
      </c>
      <c r="BL183" s="14" t="s">
        <v>280</v>
      </c>
      <c r="BM183" s="14" t="s">
        <v>1917</v>
      </c>
    </row>
    <row r="184" s="1" customFormat="1" ht="16.5" customHeight="1">
      <c r="B184" s="150"/>
      <c r="C184" s="161" t="s">
        <v>618</v>
      </c>
      <c r="D184" s="161" t="s">
        <v>180</v>
      </c>
      <c r="E184" s="162" t="s">
        <v>611</v>
      </c>
      <c r="F184" s="163" t="s">
        <v>612</v>
      </c>
      <c r="G184" s="164" t="s">
        <v>183</v>
      </c>
      <c r="H184" s="165">
        <v>2</v>
      </c>
      <c r="I184" s="166">
        <v>0</v>
      </c>
      <c r="J184" s="166">
        <f>ROUND(I184*H184,2)</f>
        <v>0</v>
      </c>
      <c r="K184" s="163" t="s">
        <v>1</v>
      </c>
      <c r="L184" s="167"/>
      <c r="M184" s="168" t="s">
        <v>1</v>
      </c>
      <c r="N184" s="169" t="s">
        <v>39</v>
      </c>
      <c r="O184" s="158">
        <v>0</v>
      </c>
      <c r="P184" s="158">
        <f>O184*H184</f>
        <v>0</v>
      </c>
      <c r="Q184" s="158">
        <v>0</v>
      </c>
      <c r="R184" s="158">
        <f>Q184*H184</f>
        <v>0</v>
      </c>
      <c r="S184" s="158">
        <v>0</v>
      </c>
      <c r="T184" s="159">
        <f>S184*H184</f>
        <v>0</v>
      </c>
      <c r="AR184" s="14" t="s">
        <v>285</v>
      </c>
      <c r="AT184" s="14" t="s">
        <v>180</v>
      </c>
      <c r="AU184" s="14" t="s">
        <v>77</v>
      </c>
      <c r="AY184" s="14" t="s">
        <v>168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14" t="s">
        <v>75</v>
      </c>
      <c r="BK184" s="160">
        <f>ROUND(I184*H184,2)</f>
        <v>0</v>
      </c>
      <c r="BL184" s="14" t="s">
        <v>280</v>
      </c>
      <c r="BM184" s="14" t="s">
        <v>1918</v>
      </c>
    </row>
    <row r="185" s="1" customFormat="1" ht="16.5" customHeight="1">
      <c r="B185" s="150"/>
      <c r="C185" s="151" t="s">
        <v>594</v>
      </c>
      <c r="D185" s="151" t="s">
        <v>172</v>
      </c>
      <c r="E185" s="152" t="s">
        <v>624</v>
      </c>
      <c r="F185" s="153" t="s">
        <v>625</v>
      </c>
      <c r="G185" s="154" t="s">
        <v>175</v>
      </c>
      <c r="H185" s="155">
        <v>2</v>
      </c>
      <c r="I185" s="156">
        <v>0</v>
      </c>
      <c r="J185" s="156">
        <f>ROUND(I185*H185,2)</f>
        <v>0</v>
      </c>
      <c r="K185" s="153" t="s">
        <v>176</v>
      </c>
      <c r="L185" s="26"/>
      <c r="M185" s="54" t="s">
        <v>1</v>
      </c>
      <c r="N185" s="157" t="s">
        <v>39</v>
      </c>
      <c r="O185" s="158">
        <v>1.6850000000000001</v>
      </c>
      <c r="P185" s="158">
        <f>O185*H185</f>
        <v>3.3700000000000001</v>
      </c>
      <c r="Q185" s="158">
        <v>0</v>
      </c>
      <c r="R185" s="158">
        <f>Q185*H185</f>
        <v>0</v>
      </c>
      <c r="S185" s="158">
        <v>0</v>
      </c>
      <c r="T185" s="159">
        <f>S185*H185</f>
        <v>0</v>
      </c>
      <c r="AR185" s="14" t="s">
        <v>280</v>
      </c>
      <c r="AT185" s="14" t="s">
        <v>172</v>
      </c>
      <c r="AU185" s="14" t="s">
        <v>77</v>
      </c>
      <c r="AY185" s="14" t="s">
        <v>168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14" t="s">
        <v>75</v>
      </c>
      <c r="BK185" s="160">
        <f>ROUND(I185*H185,2)</f>
        <v>0</v>
      </c>
      <c r="BL185" s="14" t="s">
        <v>280</v>
      </c>
      <c r="BM185" s="14" t="s">
        <v>1919</v>
      </c>
    </row>
    <row r="186" s="1" customFormat="1" ht="16.5" customHeight="1">
      <c r="B186" s="150"/>
      <c r="C186" s="151" t="s">
        <v>295</v>
      </c>
      <c r="D186" s="151" t="s">
        <v>172</v>
      </c>
      <c r="E186" s="152" t="s">
        <v>628</v>
      </c>
      <c r="F186" s="153" t="s">
        <v>629</v>
      </c>
      <c r="G186" s="154" t="s">
        <v>175</v>
      </c>
      <c r="H186" s="155">
        <v>2</v>
      </c>
      <c r="I186" s="156">
        <v>0</v>
      </c>
      <c r="J186" s="156">
        <f>ROUND(I186*H186,2)</f>
        <v>0</v>
      </c>
      <c r="K186" s="153" t="s">
        <v>176</v>
      </c>
      <c r="L186" s="26"/>
      <c r="M186" s="54" t="s">
        <v>1</v>
      </c>
      <c r="N186" s="157" t="s">
        <v>39</v>
      </c>
      <c r="O186" s="158">
        <v>0.76000000000000001</v>
      </c>
      <c r="P186" s="158">
        <f>O186*H186</f>
        <v>1.52</v>
      </c>
      <c r="Q186" s="158">
        <v>0</v>
      </c>
      <c r="R186" s="158">
        <f>Q186*H186</f>
        <v>0</v>
      </c>
      <c r="S186" s="158">
        <v>0</v>
      </c>
      <c r="T186" s="159">
        <f>S186*H186</f>
        <v>0</v>
      </c>
      <c r="AR186" s="14" t="s">
        <v>280</v>
      </c>
      <c r="AT186" s="14" t="s">
        <v>172</v>
      </c>
      <c r="AU186" s="14" t="s">
        <v>77</v>
      </c>
      <c r="AY186" s="14" t="s">
        <v>168</v>
      </c>
      <c r="BE186" s="160">
        <f>IF(N186="základní",J186,0)</f>
        <v>0</v>
      </c>
      <c r="BF186" s="160">
        <f>IF(N186="snížená",J186,0)</f>
        <v>0</v>
      </c>
      <c r="BG186" s="160">
        <f>IF(N186="zákl. přenesená",J186,0)</f>
        <v>0</v>
      </c>
      <c r="BH186" s="160">
        <f>IF(N186="sníž. přenesená",J186,0)</f>
        <v>0</v>
      </c>
      <c r="BI186" s="160">
        <f>IF(N186="nulová",J186,0)</f>
        <v>0</v>
      </c>
      <c r="BJ186" s="14" t="s">
        <v>75</v>
      </c>
      <c r="BK186" s="160">
        <f>ROUND(I186*H186,2)</f>
        <v>0</v>
      </c>
      <c r="BL186" s="14" t="s">
        <v>280</v>
      </c>
      <c r="BM186" s="14" t="s">
        <v>1920</v>
      </c>
    </row>
    <row r="187" s="1" customFormat="1" ht="16.5" customHeight="1">
      <c r="B187" s="150"/>
      <c r="C187" s="161" t="s">
        <v>299</v>
      </c>
      <c r="D187" s="161" t="s">
        <v>180</v>
      </c>
      <c r="E187" s="162" t="s">
        <v>632</v>
      </c>
      <c r="F187" s="163" t="s">
        <v>633</v>
      </c>
      <c r="G187" s="164" t="s">
        <v>183</v>
      </c>
      <c r="H187" s="165">
        <v>2</v>
      </c>
      <c r="I187" s="166">
        <v>0</v>
      </c>
      <c r="J187" s="166">
        <f>ROUND(I187*H187,2)</f>
        <v>0</v>
      </c>
      <c r="K187" s="163" t="s">
        <v>1</v>
      </c>
      <c r="L187" s="167"/>
      <c r="M187" s="168" t="s">
        <v>1</v>
      </c>
      <c r="N187" s="169" t="s">
        <v>39</v>
      </c>
      <c r="O187" s="158">
        <v>0</v>
      </c>
      <c r="P187" s="158">
        <f>O187*H187</f>
        <v>0</v>
      </c>
      <c r="Q187" s="158">
        <v>0</v>
      </c>
      <c r="R187" s="158">
        <f>Q187*H187</f>
        <v>0</v>
      </c>
      <c r="S187" s="158">
        <v>0</v>
      </c>
      <c r="T187" s="159">
        <f>S187*H187</f>
        <v>0</v>
      </c>
      <c r="AR187" s="14" t="s">
        <v>285</v>
      </c>
      <c r="AT187" s="14" t="s">
        <v>180</v>
      </c>
      <c r="AU187" s="14" t="s">
        <v>77</v>
      </c>
      <c r="AY187" s="14" t="s">
        <v>168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14" t="s">
        <v>75</v>
      </c>
      <c r="BK187" s="160">
        <f>ROUND(I187*H187,2)</f>
        <v>0</v>
      </c>
      <c r="BL187" s="14" t="s">
        <v>280</v>
      </c>
      <c r="BM187" s="14" t="s">
        <v>1921</v>
      </c>
    </row>
    <row r="188" s="1" customFormat="1" ht="16.5" customHeight="1">
      <c r="B188" s="150"/>
      <c r="C188" s="151" t="s">
        <v>199</v>
      </c>
      <c r="D188" s="151" t="s">
        <v>172</v>
      </c>
      <c r="E188" s="152" t="s">
        <v>636</v>
      </c>
      <c r="F188" s="153" t="s">
        <v>637</v>
      </c>
      <c r="G188" s="154" t="s">
        <v>175</v>
      </c>
      <c r="H188" s="155">
        <v>2</v>
      </c>
      <c r="I188" s="156">
        <v>0</v>
      </c>
      <c r="J188" s="156">
        <f>ROUND(I188*H188,2)</f>
        <v>0</v>
      </c>
      <c r="K188" s="153" t="s">
        <v>176</v>
      </c>
      <c r="L188" s="26"/>
      <c r="M188" s="54" t="s">
        <v>1</v>
      </c>
      <c r="N188" s="157" t="s">
        <v>39</v>
      </c>
      <c r="O188" s="158">
        <v>0.38</v>
      </c>
      <c r="P188" s="158">
        <f>O188*H188</f>
        <v>0.76000000000000001</v>
      </c>
      <c r="Q188" s="158">
        <v>0</v>
      </c>
      <c r="R188" s="158">
        <f>Q188*H188</f>
        <v>0</v>
      </c>
      <c r="S188" s="158">
        <v>0</v>
      </c>
      <c r="T188" s="159">
        <f>S188*H188</f>
        <v>0</v>
      </c>
      <c r="AR188" s="14" t="s">
        <v>280</v>
      </c>
      <c r="AT188" s="14" t="s">
        <v>172</v>
      </c>
      <c r="AU188" s="14" t="s">
        <v>77</v>
      </c>
      <c r="AY188" s="14" t="s">
        <v>168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14" t="s">
        <v>75</v>
      </c>
      <c r="BK188" s="160">
        <f>ROUND(I188*H188,2)</f>
        <v>0</v>
      </c>
      <c r="BL188" s="14" t="s">
        <v>280</v>
      </c>
      <c r="BM188" s="14" t="s">
        <v>1922</v>
      </c>
    </row>
    <row r="189" s="1" customFormat="1" ht="16.5" customHeight="1">
      <c r="B189" s="150"/>
      <c r="C189" s="151" t="s">
        <v>211</v>
      </c>
      <c r="D189" s="151" t="s">
        <v>172</v>
      </c>
      <c r="E189" s="152" t="s">
        <v>648</v>
      </c>
      <c r="F189" s="153" t="s">
        <v>649</v>
      </c>
      <c r="G189" s="154" t="s">
        <v>175</v>
      </c>
      <c r="H189" s="155">
        <v>2</v>
      </c>
      <c r="I189" s="156">
        <v>0</v>
      </c>
      <c r="J189" s="156">
        <f>ROUND(I189*H189,2)</f>
        <v>0</v>
      </c>
      <c r="K189" s="153" t="s">
        <v>176</v>
      </c>
      <c r="L189" s="26"/>
      <c r="M189" s="54" t="s">
        <v>1</v>
      </c>
      <c r="N189" s="157" t="s">
        <v>39</v>
      </c>
      <c r="O189" s="158">
        <v>0.53000000000000003</v>
      </c>
      <c r="P189" s="158">
        <f>O189*H189</f>
        <v>1.0600000000000001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AR189" s="14" t="s">
        <v>280</v>
      </c>
      <c r="AT189" s="14" t="s">
        <v>172</v>
      </c>
      <c r="AU189" s="14" t="s">
        <v>77</v>
      </c>
      <c r="AY189" s="14" t="s">
        <v>168</v>
      </c>
      <c r="BE189" s="160">
        <f>IF(N189="základní",J189,0)</f>
        <v>0</v>
      </c>
      <c r="BF189" s="160">
        <f>IF(N189="snížená",J189,0)</f>
        <v>0</v>
      </c>
      <c r="BG189" s="160">
        <f>IF(N189="zákl. přenesená",J189,0)</f>
        <v>0</v>
      </c>
      <c r="BH189" s="160">
        <f>IF(N189="sníž. přenesená",J189,0)</f>
        <v>0</v>
      </c>
      <c r="BI189" s="160">
        <f>IF(N189="nulová",J189,0)</f>
        <v>0</v>
      </c>
      <c r="BJ189" s="14" t="s">
        <v>75</v>
      </c>
      <c r="BK189" s="160">
        <f>ROUND(I189*H189,2)</f>
        <v>0</v>
      </c>
      <c r="BL189" s="14" t="s">
        <v>280</v>
      </c>
      <c r="BM189" s="14" t="s">
        <v>1923</v>
      </c>
    </row>
    <row r="190" s="1" customFormat="1" ht="16.5" customHeight="1">
      <c r="B190" s="150"/>
      <c r="C190" s="161" t="s">
        <v>171</v>
      </c>
      <c r="D190" s="161" t="s">
        <v>180</v>
      </c>
      <c r="E190" s="162" t="s">
        <v>652</v>
      </c>
      <c r="F190" s="163" t="s">
        <v>653</v>
      </c>
      <c r="G190" s="164" t="s">
        <v>183</v>
      </c>
      <c r="H190" s="165">
        <v>2</v>
      </c>
      <c r="I190" s="166">
        <v>0</v>
      </c>
      <c r="J190" s="166">
        <f>ROUND(I190*H190,2)</f>
        <v>0</v>
      </c>
      <c r="K190" s="163" t="s">
        <v>1</v>
      </c>
      <c r="L190" s="167"/>
      <c r="M190" s="168" t="s">
        <v>1</v>
      </c>
      <c r="N190" s="169" t="s">
        <v>39</v>
      </c>
      <c r="O190" s="158">
        <v>0</v>
      </c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AR190" s="14" t="s">
        <v>285</v>
      </c>
      <c r="AT190" s="14" t="s">
        <v>180</v>
      </c>
      <c r="AU190" s="14" t="s">
        <v>77</v>
      </c>
      <c r="AY190" s="14" t="s">
        <v>168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4" t="s">
        <v>75</v>
      </c>
      <c r="BK190" s="160">
        <f>ROUND(I190*H190,2)</f>
        <v>0</v>
      </c>
      <c r="BL190" s="14" t="s">
        <v>280</v>
      </c>
      <c r="BM190" s="14" t="s">
        <v>1924</v>
      </c>
    </row>
    <row r="191" s="1" customFormat="1" ht="16.5" customHeight="1">
      <c r="B191" s="150"/>
      <c r="C191" s="151" t="s">
        <v>179</v>
      </c>
      <c r="D191" s="151" t="s">
        <v>172</v>
      </c>
      <c r="E191" s="152" t="s">
        <v>656</v>
      </c>
      <c r="F191" s="153" t="s">
        <v>657</v>
      </c>
      <c r="G191" s="154" t="s">
        <v>175</v>
      </c>
      <c r="H191" s="155">
        <v>2</v>
      </c>
      <c r="I191" s="156">
        <v>0</v>
      </c>
      <c r="J191" s="156">
        <f>ROUND(I191*H191,2)</f>
        <v>0</v>
      </c>
      <c r="K191" s="153" t="s">
        <v>176</v>
      </c>
      <c r="L191" s="26"/>
      <c r="M191" s="54" t="s">
        <v>1</v>
      </c>
      <c r="N191" s="157" t="s">
        <v>39</v>
      </c>
      <c r="O191" s="158">
        <v>0.26500000000000001</v>
      </c>
      <c r="P191" s="158">
        <f>O191*H191</f>
        <v>0.53000000000000003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AR191" s="14" t="s">
        <v>280</v>
      </c>
      <c r="AT191" s="14" t="s">
        <v>172</v>
      </c>
      <c r="AU191" s="14" t="s">
        <v>77</v>
      </c>
      <c r="AY191" s="14" t="s">
        <v>168</v>
      </c>
      <c r="BE191" s="160">
        <f>IF(N191="základní",J191,0)</f>
        <v>0</v>
      </c>
      <c r="BF191" s="160">
        <f>IF(N191="snížená",J191,0)</f>
        <v>0</v>
      </c>
      <c r="BG191" s="160">
        <f>IF(N191="zákl. přenesená",J191,0)</f>
        <v>0</v>
      </c>
      <c r="BH191" s="160">
        <f>IF(N191="sníž. přenesená",J191,0)</f>
        <v>0</v>
      </c>
      <c r="BI191" s="160">
        <f>IF(N191="nulová",J191,0)</f>
        <v>0</v>
      </c>
      <c r="BJ191" s="14" t="s">
        <v>75</v>
      </c>
      <c r="BK191" s="160">
        <f>ROUND(I191*H191,2)</f>
        <v>0</v>
      </c>
      <c r="BL191" s="14" t="s">
        <v>280</v>
      </c>
      <c r="BM191" s="14" t="s">
        <v>1925</v>
      </c>
    </row>
    <row r="192" s="1" customFormat="1" ht="16.5" customHeight="1">
      <c r="B192" s="150"/>
      <c r="C192" s="151" t="s">
        <v>186</v>
      </c>
      <c r="D192" s="151" t="s">
        <v>172</v>
      </c>
      <c r="E192" s="152" t="s">
        <v>660</v>
      </c>
      <c r="F192" s="153" t="s">
        <v>661</v>
      </c>
      <c r="G192" s="154" t="s">
        <v>175</v>
      </c>
      <c r="H192" s="155">
        <v>2</v>
      </c>
      <c r="I192" s="156">
        <v>0</v>
      </c>
      <c r="J192" s="156">
        <f>ROUND(I192*H192,2)</f>
        <v>0</v>
      </c>
      <c r="K192" s="153" t="s">
        <v>176</v>
      </c>
      <c r="L192" s="26"/>
      <c r="M192" s="54" t="s">
        <v>1</v>
      </c>
      <c r="N192" s="157" t="s">
        <v>39</v>
      </c>
      <c r="O192" s="158">
        <v>1.0900000000000001</v>
      </c>
      <c r="P192" s="158">
        <f>O192*H192</f>
        <v>2.1800000000000002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AR192" s="14" t="s">
        <v>280</v>
      </c>
      <c r="AT192" s="14" t="s">
        <v>172</v>
      </c>
      <c r="AU192" s="14" t="s">
        <v>77</v>
      </c>
      <c r="AY192" s="14" t="s">
        <v>168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4" t="s">
        <v>75</v>
      </c>
      <c r="BK192" s="160">
        <f>ROUND(I192*H192,2)</f>
        <v>0</v>
      </c>
      <c r="BL192" s="14" t="s">
        <v>280</v>
      </c>
      <c r="BM192" s="14" t="s">
        <v>1926</v>
      </c>
    </row>
    <row r="193" s="1" customFormat="1" ht="16.5" customHeight="1">
      <c r="B193" s="150"/>
      <c r="C193" s="161" t="s">
        <v>339</v>
      </c>
      <c r="D193" s="161" t="s">
        <v>180</v>
      </c>
      <c r="E193" s="162" t="s">
        <v>664</v>
      </c>
      <c r="F193" s="163" t="s">
        <v>665</v>
      </c>
      <c r="G193" s="164" t="s">
        <v>183</v>
      </c>
      <c r="H193" s="165">
        <v>2</v>
      </c>
      <c r="I193" s="166">
        <v>0</v>
      </c>
      <c r="J193" s="166">
        <f>ROUND(I193*H193,2)</f>
        <v>0</v>
      </c>
      <c r="K193" s="163" t="s">
        <v>1</v>
      </c>
      <c r="L193" s="167"/>
      <c r="M193" s="168" t="s">
        <v>1</v>
      </c>
      <c r="N193" s="169" t="s">
        <v>39</v>
      </c>
      <c r="O193" s="158">
        <v>0</v>
      </c>
      <c r="P193" s="158">
        <f>O193*H193</f>
        <v>0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AR193" s="14" t="s">
        <v>285</v>
      </c>
      <c r="AT193" s="14" t="s">
        <v>180</v>
      </c>
      <c r="AU193" s="14" t="s">
        <v>77</v>
      </c>
      <c r="AY193" s="14" t="s">
        <v>168</v>
      </c>
      <c r="BE193" s="160">
        <f>IF(N193="základní",J193,0)</f>
        <v>0</v>
      </c>
      <c r="BF193" s="160">
        <f>IF(N193="snížená",J193,0)</f>
        <v>0</v>
      </c>
      <c r="BG193" s="160">
        <f>IF(N193="zákl. přenesená",J193,0)</f>
        <v>0</v>
      </c>
      <c r="BH193" s="160">
        <f>IF(N193="sníž. přenesená",J193,0)</f>
        <v>0</v>
      </c>
      <c r="BI193" s="160">
        <f>IF(N193="nulová",J193,0)</f>
        <v>0</v>
      </c>
      <c r="BJ193" s="14" t="s">
        <v>75</v>
      </c>
      <c r="BK193" s="160">
        <f>ROUND(I193*H193,2)</f>
        <v>0</v>
      </c>
      <c r="BL193" s="14" t="s">
        <v>280</v>
      </c>
      <c r="BM193" s="14" t="s">
        <v>1927</v>
      </c>
    </row>
    <row r="194" s="1" customFormat="1" ht="16.5" customHeight="1">
      <c r="B194" s="150"/>
      <c r="C194" s="161" t="s">
        <v>329</v>
      </c>
      <c r="D194" s="161" t="s">
        <v>180</v>
      </c>
      <c r="E194" s="162" t="s">
        <v>1262</v>
      </c>
      <c r="F194" s="163" t="s">
        <v>1263</v>
      </c>
      <c r="G194" s="164" t="s">
        <v>183</v>
      </c>
      <c r="H194" s="165">
        <v>2</v>
      </c>
      <c r="I194" s="166">
        <v>0</v>
      </c>
      <c r="J194" s="166">
        <f>ROUND(I194*H194,2)</f>
        <v>0</v>
      </c>
      <c r="K194" s="163" t="s">
        <v>1</v>
      </c>
      <c r="L194" s="167"/>
      <c r="M194" s="168" t="s">
        <v>1</v>
      </c>
      <c r="N194" s="169" t="s">
        <v>39</v>
      </c>
      <c r="O194" s="158">
        <v>0</v>
      </c>
      <c r="P194" s="158">
        <f>O194*H194</f>
        <v>0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AR194" s="14" t="s">
        <v>285</v>
      </c>
      <c r="AT194" s="14" t="s">
        <v>180</v>
      </c>
      <c r="AU194" s="14" t="s">
        <v>77</v>
      </c>
      <c r="AY194" s="14" t="s">
        <v>168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14" t="s">
        <v>75</v>
      </c>
      <c r="BK194" s="160">
        <f>ROUND(I194*H194,2)</f>
        <v>0</v>
      </c>
      <c r="BL194" s="14" t="s">
        <v>280</v>
      </c>
      <c r="BM194" s="14" t="s">
        <v>1928</v>
      </c>
    </row>
    <row r="195" s="1" customFormat="1" ht="16.5" customHeight="1">
      <c r="B195" s="150"/>
      <c r="C195" s="151" t="s">
        <v>444</v>
      </c>
      <c r="D195" s="151" t="s">
        <v>172</v>
      </c>
      <c r="E195" s="152" t="s">
        <v>1929</v>
      </c>
      <c r="F195" s="153" t="s">
        <v>1930</v>
      </c>
      <c r="G195" s="154" t="s">
        <v>175</v>
      </c>
      <c r="H195" s="155">
        <v>2</v>
      </c>
      <c r="I195" s="156">
        <v>0</v>
      </c>
      <c r="J195" s="156">
        <f>ROUND(I195*H195,2)</f>
        <v>0</v>
      </c>
      <c r="K195" s="153" t="s">
        <v>1</v>
      </c>
      <c r="L195" s="26"/>
      <c r="M195" s="54" t="s">
        <v>1</v>
      </c>
      <c r="N195" s="157" t="s">
        <v>39</v>
      </c>
      <c r="O195" s="158">
        <v>1.0900000000000001</v>
      </c>
      <c r="P195" s="158">
        <f>O195*H195</f>
        <v>2.1800000000000002</v>
      </c>
      <c r="Q195" s="158">
        <v>0</v>
      </c>
      <c r="R195" s="158">
        <f>Q195*H195</f>
        <v>0</v>
      </c>
      <c r="S195" s="158">
        <v>0</v>
      </c>
      <c r="T195" s="159">
        <f>S195*H195</f>
        <v>0</v>
      </c>
      <c r="AR195" s="14" t="s">
        <v>280</v>
      </c>
      <c r="AT195" s="14" t="s">
        <v>172</v>
      </c>
      <c r="AU195" s="14" t="s">
        <v>77</v>
      </c>
      <c r="AY195" s="14" t="s">
        <v>168</v>
      </c>
      <c r="BE195" s="160">
        <f>IF(N195="základní",J195,0)</f>
        <v>0</v>
      </c>
      <c r="BF195" s="160">
        <f>IF(N195="snížená",J195,0)</f>
        <v>0</v>
      </c>
      <c r="BG195" s="160">
        <f>IF(N195="zákl. přenesená",J195,0)</f>
        <v>0</v>
      </c>
      <c r="BH195" s="160">
        <f>IF(N195="sníž. přenesená",J195,0)</f>
        <v>0</v>
      </c>
      <c r="BI195" s="160">
        <f>IF(N195="nulová",J195,0)</f>
        <v>0</v>
      </c>
      <c r="BJ195" s="14" t="s">
        <v>75</v>
      </c>
      <c r="BK195" s="160">
        <f>ROUND(I195*H195,2)</f>
        <v>0</v>
      </c>
      <c r="BL195" s="14" t="s">
        <v>280</v>
      </c>
      <c r="BM195" s="14" t="s">
        <v>1931</v>
      </c>
    </row>
    <row r="196" s="1" customFormat="1" ht="16.5" customHeight="1">
      <c r="B196" s="150"/>
      <c r="C196" s="161" t="s">
        <v>448</v>
      </c>
      <c r="D196" s="161" t="s">
        <v>180</v>
      </c>
      <c r="E196" s="162" t="s">
        <v>1932</v>
      </c>
      <c r="F196" s="163" t="s">
        <v>1933</v>
      </c>
      <c r="G196" s="164" t="s">
        <v>183</v>
      </c>
      <c r="H196" s="165">
        <v>2</v>
      </c>
      <c r="I196" s="166">
        <v>0</v>
      </c>
      <c r="J196" s="166">
        <f>ROUND(I196*H196,2)</f>
        <v>0</v>
      </c>
      <c r="K196" s="163" t="s">
        <v>1</v>
      </c>
      <c r="L196" s="167"/>
      <c r="M196" s="168" t="s">
        <v>1</v>
      </c>
      <c r="N196" s="169" t="s">
        <v>39</v>
      </c>
      <c r="O196" s="158">
        <v>0</v>
      </c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AR196" s="14" t="s">
        <v>285</v>
      </c>
      <c r="AT196" s="14" t="s">
        <v>180</v>
      </c>
      <c r="AU196" s="14" t="s">
        <v>77</v>
      </c>
      <c r="AY196" s="14" t="s">
        <v>168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4" t="s">
        <v>75</v>
      </c>
      <c r="BK196" s="160">
        <f>ROUND(I196*H196,2)</f>
        <v>0</v>
      </c>
      <c r="BL196" s="14" t="s">
        <v>280</v>
      </c>
      <c r="BM196" s="14" t="s">
        <v>1934</v>
      </c>
    </row>
    <row r="197" s="1" customFormat="1" ht="16.5" customHeight="1">
      <c r="B197" s="150"/>
      <c r="C197" s="151" t="s">
        <v>457</v>
      </c>
      <c r="D197" s="151" t="s">
        <v>172</v>
      </c>
      <c r="E197" s="152" t="s">
        <v>1935</v>
      </c>
      <c r="F197" s="153" t="s">
        <v>1936</v>
      </c>
      <c r="G197" s="154" t="s">
        <v>175</v>
      </c>
      <c r="H197" s="155">
        <v>2</v>
      </c>
      <c r="I197" s="156">
        <v>0</v>
      </c>
      <c r="J197" s="156">
        <f>ROUND(I197*H197,2)</f>
        <v>0</v>
      </c>
      <c r="K197" s="153" t="s">
        <v>1</v>
      </c>
      <c r="L197" s="26"/>
      <c r="M197" s="54" t="s">
        <v>1</v>
      </c>
      <c r="N197" s="157" t="s">
        <v>39</v>
      </c>
      <c r="O197" s="158">
        <v>0.54500000000000004</v>
      </c>
      <c r="P197" s="158">
        <f>O197*H197</f>
        <v>1.0900000000000001</v>
      </c>
      <c r="Q197" s="158">
        <v>0</v>
      </c>
      <c r="R197" s="158">
        <f>Q197*H197</f>
        <v>0</v>
      </c>
      <c r="S197" s="158">
        <v>0</v>
      </c>
      <c r="T197" s="159">
        <f>S197*H197</f>
        <v>0</v>
      </c>
      <c r="AR197" s="14" t="s">
        <v>280</v>
      </c>
      <c r="AT197" s="14" t="s">
        <v>172</v>
      </c>
      <c r="AU197" s="14" t="s">
        <v>77</v>
      </c>
      <c r="AY197" s="14" t="s">
        <v>168</v>
      </c>
      <c r="BE197" s="160">
        <f>IF(N197="základní",J197,0)</f>
        <v>0</v>
      </c>
      <c r="BF197" s="160">
        <f>IF(N197="snížená",J197,0)</f>
        <v>0</v>
      </c>
      <c r="BG197" s="160">
        <f>IF(N197="zákl. přenesená",J197,0)</f>
        <v>0</v>
      </c>
      <c r="BH197" s="160">
        <f>IF(N197="sníž. přenesená",J197,0)</f>
        <v>0</v>
      </c>
      <c r="BI197" s="160">
        <f>IF(N197="nulová",J197,0)</f>
        <v>0</v>
      </c>
      <c r="BJ197" s="14" t="s">
        <v>75</v>
      </c>
      <c r="BK197" s="160">
        <f>ROUND(I197*H197,2)</f>
        <v>0</v>
      </c>
      <c r="BL197" s="14" t="s">
        <v>280</v>
      </c>
      <c r="BM197" s="14" t="s">
        <v>1937</v>
      </c>
    </row>
    <row r="198" s="1" customFormat="1" ht="16.5" customHeight="1">
      <c r="B198" s="150"/>
      <c r="C198" s="151" t="s">
        <v>791</v>
      </c>
      <c r="D198" s="151" t="s">
        <v>172</v>
      </c>
      <c r="E198" s="152" t="s">
        <v>676</v>
      </c>
      <c r="F198" s="153" t="s">
        <v>677</v>
      </c>
      <c r="G198" s="154" t="s">
        <v>175</v>
      </c>
      <c r="H198" s="155">
        <v>2</v>
      </c>
      <c r="I198" s="156">
        <v>0</v>
      </c>
      <c r="J198" s="156">
        <f>ROUND(I198*H198,2)</f>
        <v>0</v>
      </c>
      <c r="K198" s="153" t="s">
        <v>176</v>
      </c>
      <c r="L198" s="26"/>
      <c r="M198" s="54" t="s">
        <v>1</v>
      </c>
      <c r="N198" s="157" t="s">
        <v>39</v>
      </c>
      <c r="O198" s="158">
        <v>3.3599999999999999</v>
      </c>
      <c r="P198" s="158">
        <f>O198*H198</f>
        <v>6.7199999999999998</v>
      </c>
      <c r="Q198" s="158">
        <v>0.00063000000000000003</v>
      </c>
      <c r="R198" s="158">
        <f>Q198*H198</f>
        <v>0.0012600000000000001</v>
      </c>
      <c r="S198" s="158">
        <v>0</v>
      </c>
      <c r="T198" s="159">
        <f>S198*H198</f>
        <v>0</v>
      </c>
      <c r="AR198" s="14" t="s">
        <v>280</v>
      </c>
      <c r="AT198" s="14" t="s">
        <v>172</v>
      </c>
      <c r="AU198" s="14" t="s">
        <v>77</v>
      </c>
      <c r="AY198" s="14" t="s">
        <v>168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14" t="s">
        <v>75</v>
      </c>
      <c r="BK198" s="160">
        <f>ROUND(I198*H198,2)</f>
        <v>0</v>
      </c>
      <c r="BL198" s="14" t="s">
        <v>280</v>
      </c>
      <c r="BM198" s="14" t="s">
        <v>1938</v>
      </c>
    </row>
    <row r="199" s="1" customFormat="1" ht="16.5" customHeight="1">
      <c r="B199" s="150"/>
      <c r="C199" s="151" t="s">
        <v>799</v>
      </c>
      <c r="D199" s="151" t="s">
        <v>172</v>
      </c>
      <c r="E199" s="152" t="s">
        <v>679</v>
      </c>
      <c r="F199" s="153" t="s">
        <v>680</v>
      </c>
      <c r="G199" s="154" t="s">
        <v>175</v>
      </c>
      <c r="H199" s="155">
        <v>2</v>
      </c>
      <c r="I199" s="156">
        <v>0</v>
      </c>
      <c r="J199" s="156">
        <f>ROUND(I199*H199,2)</f>
        <v>0</v>
      </c>
      <c r="K199" s="153" t="s">
        <v>176</v>
      </c>
      <c r="L199" s="26"/>
      <c r="M199" s="54" t="s">
        <v>1</v>
      </c>
      <c r="N199" s="157" t="s">
        <v>39</v>
      </c>
      <c r="O199" s="158">
        <v>8.5399999999999991</v>
      </c>
      <c r="P199" s="158">
        <f>O199*H199</f>
        <v>17.079999999999998</v>
      </c>
      <c r="Q199" s="158">
        <v>0.00132</v>
      </c>
      <c r="R199" s="158">
        <f>Q199*H199</f>
        <v>0.00264</v>
      </c>
      <c r="S199" s="158">
        <v>0</v>
      </c>
      <c r="T199" s="159">
        <f>S199*H199</f>
        <v>0</v>
      </c>
      <c r="AR199" s="14" t="s">
        <v>280</v>
      </c>
      <c r="AT199" s="14" t="s">
        <v>172</v>
      </c>
      <c r="AU199" s="14" t="s">
        <v>77</v>
      </c>
      <c r="AY199" s="14" t="s">
        <v>168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4" t="s">
        <v>75</v>
      </c>
      <c r="BK199" s="160">
        <f>ROUND(I199*H199,2)</f>
        <v>0</v>
      </c>
      <c r="BL199" s="14" t="s">
        <v>280</v>
      </c>
      <c r="BM199" s="14" t="s">
        <v>1939</v>
      </c>
    </row>
    <row r="200" s="1" customFormat="1" ht="16.5" customHeight="1">
      <c r="B200" s="150"/>
      <c r="C200" s="151" t="s">
        <v>795</v>
      </c>
      <c r="D200" s="151" t="s">
        <v>172</v>
      </c>
      <c r="E200" s="152" t="s">
        <v>683</v>
      </c>
      <c r="F200" s="153" t="s">
        <v>684</v>
      </c>
      <c r="G200" s="154" t="s">
        <v>175</v>
      </c>
      <c r="H200" s="155">
        <v>1</v>
      </c>
      <c r="I200" s="156">
        <v>0</v>
      </c>
      <c r="J200" s="156">
        <f>ROUND(I200*H200,2)</f>
        <v>0</v>
      </c>
      <c r="K200" s="153" t="s">
        <v>176</v>
      </c>
      <c r="L200" s="26"/>
      <c r="M200" s="54" t="s">
        <v>1</v>
      </c>
      <c r="N200" s="157" t="s">
        <v>39</v>
      </c>
      <c r="O200" s="158">
        <v>1.55</v>
      </c>
      <c r="P200" s="158">
        <f>O200*H200</f>
        <v>1.55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AR200" s="14" t="s">
        <v>280</v>
      </c>
      <c r="AT200" s="14" t="s">
        <v>172</v>
      </c>
      <c r="AU200" s="14" t="s">
        <v>77</v>
      </c>
      <c r="AY200" s="14" t="s">
        <v>168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4" t="s">
        <v>75</v>
      </c>
      <c r="BK200" s="160">
        <f>ROUND(I200*H200,2)</f>
        <v>0</v>
      </c>
      <c r="BL200" s="14" t="s">
        <v>280</v>
      </c>
      <c r="BM200" s="14" t="s">
        <v>1940</v>
      </c>
    </row>
    <row r="201" s="1" customFormat="1" ht="16.5" customHeight="1">
      <c r="B201" s="150"/>
      <c r="C201" s="161" t="s">
        <v>805</v>
      </c>
      <c r="D201" s="161" t="s">
        <v>180</v>
      </c>
      <c r="E201" s="162" t="s">
        <v>687</v>
      </c>
      <c r="F201" s="163" t="s">
        <v>688</v>
      </c>
      <c r="G201" s="164" t="s">
        <v>183</v>
      </c>
      <c r="H201" s="165">
        <v>1</v>
      </c>
      <c r="I201" s="166">
        <v>0</v>
      </c>
      <c r="J201" s="166">
        <f>ROUND(I201*H201,2)</f>
        <v>0</v>
      </c>
      <c r="K201" s="163" t="s">
        <v>1</v>
      </c>
      <c r="L201" s="167"/>
      <c r="M201" s="168" t="s">
        <v>1</v>
      </c>
      <c r="N201" s="169" t="s">
        <v>39</v>
      </c>
      <c r="O201" s="158">
        <v>0</v>
      </c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AR201" s="14" t="s">
        <v>285</v>
      </c>
      <c r="AT201" s="14" t="s">
        <v>180</v>
      </c>
      <c r="AU201" s="14" t="s">
        <v>77</v>
      </c>
      <c r="AY201" s="14" t="s">
        <v>168</v>
      </c>
      <c r="BE201" s="160">
        <f>IF(N201="základní",J201,0)</f>
        <v>0</v>
      </c>
      <c r="BF201" s="160">
        <f>IF(N201="snížená",J201,0)</f>
        <v>0</v>
      </c>
      <c r="BG201" s="160">
        <f>IF(N201="zákl. přenesená",J201,0)</f>
        <v>0</v>
      </c>
      <c r="BH201" s="160">
        <f>IF(N201="sníž. přenesená",J201,0)</f>
        <v>0</v>
      </c>
      <c r="BI201" s="160">
        <f>IF(N201="nulová",J201,0)</f>
        <v>0</v>
      </c>
      <c r="BJ201" s="14" t="s">
        <v>75</v>
      </c>
      <c r="BK201" s="160">
        <f>ROUND(I201*H201,2)</f>
        <v>0</v>
      </c>
      <c r="BL201" s="14" t="s">
        <v>280</v>
      </c>
      <c r="BM201" s="14" t="s">
        <v>1941</v>
      </c>
    </row>
    <row r="202" s="1" customFormat="1" ht="16.5" customHeight="1">
      <c r="B202" s="150"/>
      <c r="C202" s="151" t="s">
        <v>811</v>
      </c>
      <c r="D202" s="151" t="s">
        <v>172</v>
      </c>
      <c r="E202" s="152" t="s">
        <v>691</v>
      </c>
      <c r="F202" s="153" t="s">
        <v>692</v>
      </c>
      <c r="G202" s="154" t="s">
        <v>175</v>
      </c>
      <c r="H202" s="155">
        <v>1</v>
      </c>
      <c r="I202" s="156">
        <v>0</v>
      </c>
      <c r="J202" s="156">
        <f>ROUND(I202*H202,2)</f>
        <v>0</v>
      </c>
      <c r="K202" s="153" t="s">
        <v>176</v>
      </c>
      <c r="L202" s="26"/>
      <c r="M202" s="54" t="s">
        <v>1</v>
      </c>
      <c r="N202" s="157" t="s">
        <v>39</v>
      </c>
      <c r="O202" s="158">
        <v>23.960000000000001</v>
      </c>
      <c r="P202" s="158">
        <f>O202*H202</f>
        <v>23.960000000000001</v>
      </c>
      <c r="Q202" s="158">
        <v>0.00182</v>
      </c>
      <c r="R202" s="158">
        <f>Q202*H202</f>
        <v>0.00182</v>
      </c>
      <c r="S202" s="158">
        <v>0</v>
      </c>
      <c r="T202" s="159">
        <f>S202*H202</f>
        <v>0</v>
      </c>
      <c r="AR202" s="14" t="s">
        <v>280</v>
      </c>
      <c r="AT202" s="14" t="s">
        <v>172</v>
      </c>
      <c r="AU202" s="14" t="s">
        <v>77</v>
      </c>
      <c r="AY202" s="14" t="s">
        <v>168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14" t="s">
        <v>75</v>
      </c>
      <c r="BK202" s="160">
        <f>ROUND(I202*H202,2)</f>
        <v>0</v>
      </c>
      <c r="BL202" s="14" t="s">
        <v>280</v>
      </c>
      <c r="BM202" s="14" t="s">
        <v>1942</v>
      </c>
    </row>
    <row r="203" s="1" customFormat="1" ht="16.5" customHeight="1">
      <c r="B203" s="150"/>
      <c r="C203" s="161" t="s">
        <v>782</v>
      </c>
      <c r="D203" s="161" t="s">
        <v>180</v>
      </c>
      <c r="E203" s="162" t="s">
        <v>695</v>
      </c>
      <c r="F203" s="163" t="s">
        <v>696</v>
      </c>
      <c r="G203" s="164" t="s">
        <v>183</v>
      </c>
      <c r="H203" s="165">
        <v>1</v>
      </c>
      <c r="I203" s="166">
        <v>0</v>
      </c>
      <c r="J203" s="166">
        <f>ROUND(I203*H203,2)</f>
        <v>0</v>
      </c>
      <c r="K203" s="163" t="s">
        <v>1</v>
      </c>
      <c r="L203" s="167"/>
      <c r="M203" s="168" t="s">
        <v>1</v>
      </c>
      <c r="N203" s="169" t="s">
        <v>39</v>
      </c>
      <c r="O203" s="158">
        <v>0</v>
      </c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AR203" s="14" t="s">
        <v>285</v>
      </c>
      <c r="AT203" s="14" t="s">
        <v>180</v>
      </c>
      <c r="AU203" s="14" t="s">
        <v>77</v>
      </c>
      <c r="AY203" s="14" t="s">
        <v>168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14" t="s">
        <v>75</v>
      </c>
      <c r="BK203" s="160">
        <f>ROUND(I203*H203,2)</f>
        <v>0</v>
      </c>
      <c r="BL203" s="14" t="s">
        <v>280</v>
      </c>
      <c r="BM203" s="14" t="s">
        <v>1943</v>
      </c>
    </row>
    <row r="204" s="1" customFormat="1" ht="16.5" customHeight="1">
      <c r="B204" s="150"/>
      <c r="C204" s="151" t="s">
        <v>787</v>
      </c>
      <c r="D204" s="151" t="s">
        <v>172</v>
      </c>
      <c r="E204" s="152" t="s">
        <v>699</v>
      </c>
      <c r="F204" s="153" t="s">
        <v>700</v>
      </c>
      <c r="G204" s="154" t="s">
        <v>323</v>
      </c>
      <c r="H204" s="155">
        <v>1</v>
      </c>
      <c r="I204" s="156">
        <v>0</v>
      </c>
      <c r="J204" s="156">
        <f>ROUND(I204*H204,2)</f>
        <v>0</v>
      </c>
      <c r="K204" s="153" t="s">
        <v>176</v>
      </c>
      <c r="L204" s="26"/>
      <c r="M204" s="54" t="s">
        <v>1</v>
      </c>
      <c r="N204" s="157" t="s">
        <v>39</v>
      </c>
      <c r="O204" s="158">
        <v>23.960000000000001</v>
      </c>
      <c r="P204" s="158">
        <f>O204*H204</f>
        <v>23.960000000000001</v>
      </c>
      <c r="Q204" s="158">
        <v>0.00182</v>
      </c>
      <c r="R204" s="158">
        <f>Q204*H204</f>
        <v>0.00182</v>
      </c>
      <c r="S204" s="158">
        <v>0</v>
      </c>
      <c r="T204" s="159">
        <f>S204*H204</f>
        <v>0</v>
      </c>
      <c r="AR204" s="14" t="s">
        <v>280</v>
      </c>
      <c r="AT204" s="14" t="s">
        <v>172</v>
      </c>
      <c r="AU204" s="14" t="s">
        <v>77</v>
      </c>
      <c r="AY204" s="14" t="s">
        <v>168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14" t="s">
        <v>75</v>
      </c>
      <c r="BK204" s="160">
        <f>ROUND(I204*H204,2)</f>
        <v>0</v>
      </c>
      <c r="BL204" s="14" t="s">
        <v>280</v>
      </c>
      <c r="BM204" s="14" t="s">
        <v>1944</v>
      </c>
    </row>
    <row r="205" s="1" customFormat="1" ht="16.5" customHeight="1">
      <c r="B205" s="150"/>
      <c r="C205" s="161" t="s">
        <v>287</v>
      </c>
      <c r="D205" s="161" t="s">
        <v>180</v>
      </c>
      <c r="E205" s="162" t="s">
        <v>703</v>
      </c>
      <c r="F205" s="163" t="s">
        <v>704</v>
      </c>
      <c r="G205" s="164" t="s">
        <v>183</v>
      </c>
      <c r="H205" s="165">
        <v>1</v>
      </c>
      <c r="I205" s="166">
        <v>0</v>
      </c>
      <c r="J205" s="166">
        <f>ROUND(I205*H205,2)</f>
        <v>0</v>
      </c>
      <c r="K205" s="163" t="s">
        <v>1</v>
      </c>
      <c r="L205" s="167"/>
      <c r="M205" s="168" t="s">
        <v>1</v>
      </c>
      <c r="N205" s="169" t="s">
        <v>39</v>
      </c>
      <c r="O205" s="158">
        <v>0</v>
      </c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AR205" s="14" t="s">
        <v>285</v>
      </c>
      <c r="AT205" s="14" t="s">
        <v>180</v>
      </c>
      <c r="AU205" s="14" t="s">
        <v>77</v>
      </c>
      <c r="AY205" s="14" t="s">
        <v>168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4" t="s">
        <v>75</v>
      </c>
      <c r="BK205" s="160">
        <f>ROUND(I205*H205,2)</f>
        <v>0</v>
      </c>
      <c r="BL205" s="14" t="s">
        <v>280</v>
      </c>
      <c r="BM205" s="14" t="s">
        <v>1945</v>
      </c>
    </row>
    <row r="206" s="1" customFormat="1" ht="16.5" customHeight="1">
      <c r="B206" s="150"/>
      <c r="C206" s="161" t="s">
        <v>291</v>
      </c>
      <c r="D206" s="161" t="s">
        <v>180</v>
      </c>
      <c r="E206" s="162" t="s">
        <v>707</v>
      </c>
      <c r="F206" s="163" t="s">
        <v>708</v>
      </c>
      <c r="G206" s="164" t="s">
        <v>183</v>
      </c>
      <c r="H206" s="165">
        <v>1</v>
      </c>
      <c r="I206" s="166">
        <v>0</v>
      </c>
      <c r="J206" s="166">
        <f>ROUND(I206*H206,2)</f>
        <v>0</v>
      </c>
      <c r="K206" s="163" t="s">
        <v>1</v>
      </c>
      <c r="L206" s="167"/>
      <c r="M206" s="168" t="s">
        <v>1</v>
      </c>
      <c r="N206" s="169" t="s">
        <v>39</v>
      </c>
      <c r="O206" s="158">
        <v>0</v>
      </c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AR206" s="14" t="s">
        <v>285</v>
      </c>
      <c r="AT206" s="14" t="s">
        <v>180</v>
      </c>
      <c r="AU206" s="14" t="s">
        <v>77</v>
      </c>
      <c r="AY206" s="14" t="s">
        <v>168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4" t="s">
        <v>75</v>
      </c>
      <c r="BK206" s="160">
        <f>ROUND(I206*H206,2)</f>
        <v>0</v>
      </c>
      <c r="BL206" s="14" t="s">
        <v>280</v>
      </c>
      <c r="BM206" s="14" t="s">
        <v>1946</v>
      </c>
    </row>
    <row r="207" s="1" customFormat="1" ht="16.5" customHeight="1">
      <c r="B207" s="150"/>
      <c r="C207" s="161" t="s">
        <v>217</v>
      </c>
      <c r="D207" s="161" t="s">
        <v>180</v>
      </c>
      <c r="E207" s="162" t="s">
        <v>711</v>
      </c>
      <c r="F207" s="163" t="s">
        <v>712</v>
      </c>
      <c r="G207" s="164" t="s">
        <v>183</v>
      </c>
      <c r="H207" s="165">
        <v>1</v>
      </c>
      <c r="I207" s="166">
        <v>0</v>
      </c>
      <c r="J207" s="166">
        <f>ROUND(I207*H207,2)</f>
        <v>0</v>
      </c>
      <c r="K207" s="163" t="s">
        <v>1</v>
      </c>
      <c r="L207" s="167"/>
      <c r="M207" s="168" t="s">
        <v>1</v>
      </c>
      <c r="N207" s="169" t="s">
        <v>39</v>
      </c>
      <c r="O207" s="158">
        <v>0</v>
      </c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AR207" s="14" t="s">
        <v>285</v>
      </c>
      <c r="AT207" s="14" t="s">
        <v>180</v>
      </c>
      <c r="AU207" s="14" t="s">
        <v>77</v>
      </c>
      <c r="AY207" s="14" t="s">
        <v>168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14" t="s">
        <v>75</v>
      </c>
      <c r="BK207" s="160">
        <f>ROUND(I207*H207,2)</f>
        <v>0</v>
      </c>
      <c r="BL207" s="14" t="s">
        <v>280</v>
      </c>
      <c r="BM207" s="14" t="s">
        <v>1947</v>
      </c>
    </row>
    <row r="208" s="1" customFormat="1" ht="16.5" customHeight="1">
      <c r="B208" s="150"/>
      <c r="C208" s="161" t="s">
        <v>221</v>
      </c>
      <c r="D208" s="161" t="s">
        <v>180</v>
      </c>
      <c r="E208" s="162" t="s">
        <v>715</v>
      </c>
      <c r="F208" s="163" t="s">
        <v>716</v>
      </c>
      <c r="G208" s="164" t="s">
        <v>183</v>
      </c>
      <c r="H208" s="165">
        <v>2</v>
      </c>
      <c r="I208" s="166">
        <v>0</v>
      </c>
      <c r="J208" s="166">
        <f>ROUND(I208*H208,2)</f>
        <v>0</v>
      </c>
      <c r="K208" s="163" t="s">
        <v>1</v>
      </c>
      <c r="L208" s="167"/>
      <c r="M208" s="168" t="s">
        <v>1</v>
      </c>
      <c r="N208" s="169" t="s">
        <v>39</v>
      </c>
      <c r="O208" s="158">
        <v>0</v>
      </c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AR208" s="14" t="s">
        <v>285</v>
      </c>
      <c r="AT208" s="14" t="s">
        <v>180</v>
      </c>
      <c r="AU208" s="14" t="s">
        <v>77</v>
      </c>
      <c r="AY208" s="14" t="s">
        <v>168</v>
      </c>
      <c r="BE208" s="160">
        <f>IF(N208="základní",J208,0)</f>
        <v>0</v>
      </c>
      <c r="BF208" s="160">
        <f>IF(N208="snížená",J208,0)</f>
        <v>0</v>
      </c>
      <c r="BG208" s="160">
        <f>IF(N208="zákl. přenesená",J208,0)</f>
        <v>0</v>
      </c>
      <c r="BH208" s="160">
        <f>IF(N208="sníž. přenesená",J208,0)</f>
        <v>0</v>
      </c>
      <c r="BI208" s="160">
        <f>IF(N208="nulová",J208,0)</f>
        <v>0</v>
      </c>
      <c r="BJ208" s="14" t="s">
        <v>75</v>
      </c>
      <c r="BK208" s="160">
        <f>ROUND(I208*H208,2)</f>
        <v>0</v>
      </c>
      <c r="BL208" s="14" t="s">
        <v>280</v>
      </c>
      <c r="BM208" s="14" t="s">
        <v>1948</v>
      </c>
    </row>
    <row r="209" s="1" customFormat="1" ht="16.5" customHeight="1">
      <c r="B209" s="150"/>
      <c r="C209" s="151" t="s">
        <v>225</v>
      </c>
      <c r="D209" s="151" t="s">
        <v>172</v>
      </c>
      <c r="E209" s="152" t="s">
        <v>719</v>
      </c>
      <c r="F209" s="153" t="s">
        <v>720</v>
      </c>
      <c r="G209" s="154" t="s">
        <v>175</v>
      </c>
      <c r="H209" s="155">
        <v>1</v>
      </c>
      <c r="I209" s="156">
        <v>0</v>
      </c>
      <c r="J209" s="156">
        <f>ROUND(I209*H209,2)</f>
        <v>0</v>
      </c>
      <c r="K209" s="153" t="s">
        <v>176</v>
      </c>
      <c r="L209" s="26"/>
      <c r="M209" s="54" t="s">
        <v>1</v>
      </c>
      <c r="N209" s="157" t="s">
        <v>39</v>
      </c>
      <c r="O209" s="158">
        <v>11.98</v>
      </c>
      <c r="P209" s="158">
        <f>O209*H209</f>
        <v>11.98</v>
      </c>
      <c r="Q209" s="158">
        <v>0.00182</v>
      </c>
      <c r="R209" s="158">
        <f>Q209*H209</f>
        <v>0.00182</v>
      </c>
      <c r="S209" s="158">
        <v>0</v>
      </c>
      <c r="T209" s="159">
        <f>S209*H209</f>
        <v>0</v>
      </c>
      <c r="AR209" s="14" t="s">
        <v>280</v>
      </c>
      <c r="AT209" s="14" t="s">
        <v>172</v>
      </c>
      <c r="AU209" s="14" t="s">
        <v>77</v>
      </c>
      <c r="AY209" s="14" t="s">
        <v>168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14" t="s">
        <v>75</v>
      </c>
      <c r="BK209" s="160">
        <f>ROUND(I209*H209,2)</f>
        <v>0</v>
      </c>
      <c r="BL209" s="14" t="s">
        <v>280</v>
      </c>
      <c r="BM209" s="14" t="s">
        <v>1949</v>
      </c>
    </row>
    <row r="210" s="1" customFormat="1" ht="16.5" customHeight="1">
      <c r="B210" s="150"/>
      <c r="C210" s="151" t="s">
        <v>229</v>
      </c>
      <c r="D210" s="151" t="s">
        <v>172</v>
      </c>
      <c r="E210" s="152" t="s">
        <v>723</v>
      </c>
      <c r="F210" s="153" t="s">
        <v>724</v>
      </c>
      <c r="G210" s="154" t="s">
        <v>175</v>
      </c>
      <c r="H210" s="155">
        <v>1</v>
      </c>
      <c r="I210" s="156">
        <v>0</v>
      </c>
      <c r="J210" s="156">
        <f>ROUND(I210*H210,2)</f>
        <v>0</v>
      </c>
      <c r="K210" s="153" t="s">
        <v>176</v>
      </c>
      <c r="L210" s="26"/>
      <c r="M210" s="54" t="s">
        <v>1</v>
      </c>
      <c r="N210" s="157" t="s">
        <v>39</v>
      </c>
      <c r="O210" s="158">
        <v>45.399999999999999</v>
      </c>
      <c r="P210" s="158">
        <f>O210*H210</f>
        <v>45.399999999999999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AR210" s="14" t="s">
        <v>280</v>
      </c>
      <c r="AT210" s="14" t="s">
        <v>172</v>
      </c>
      <c r="AU210" s="14" t="s">
        <v>77</v>
      </c>
      <c r="AY210" s="14" t="s">
        <v>168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4" t="s">
        <v>75</v>
      </c>
      <c r="BK210" s="160">
        <f>ROUND(I210*H210,2)</f>
        <v>0</v>
      </c>
      <c r="BL210" s="14" t="s">
        <v>280</v>
      </c>
      <c r="BM210" s="14" t="s">
        <v>1950</v>
      </c>
    </row>
    <row r="211" s="1" customFormat="1" ht="16.5" customHeight="1">
      <c r="B211" s="150"/>
      <c r="C211" s="151" t="s">
        <v>233</v>
      </c>
      <c r="D211" s="151" t="s">
        <v>172</v>
      </c>
      <c r="E211" s="152" t="s">
        <v>727</v>
      </c>
      <c r="F211" s="153" t="s">
        <v>728</v>
      </c>
      <c r="G211" s="154" t="s">
        <v>175</v>
      </c>
      <c r="H211" s="155">
        <v>2</v>
      </c>
      <c r="I211" s="156">
        <v>0</v>
      </c>
      <c r="J211" s="156">
        <f>ROUND(I211*H211,2)</f>
        <v>0</v>
      </c>
      <c r="K211" s="153" t="s">
        <v>1</v>
      </c>
      <c r="L211" s="26"/>
      <c r="M211" s="54" t="s">
        <v>1</v>
      </c>
      <c r="N211" s="157" t="s">
        <v>39</v>
      </c>
      <c r="O211" s="158">
        <v>45.399999999999999</v>
      </c>
      <c r="P211" s="158">
        <f>O211*H211</f>
        <v>90.799999999999997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14" t="s">
        <v>280</v>
      </c>
      <c r="AT211" s="14" t="s">
        <v>172</v>
      </c>
      <c r="AU211" s="14" t="s">
        <v>77</v>
      </c>
      <c r="AY211" s="14" t="s">
        <v>168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14" t="s">
        <v>75</v>
      </c>
      <c r="BK211" s="160">
        <f>ROUND(I211*H211,2)</f>
        <v>0</v>
      </c>
      <c r="BL211" s="14" t="s">
        <v>280</v>
      </c>
      <c r="BM211" s="14" t="s">
        <v>1951</v>
      </c>
    </row>
    <row r="212" s="1" customFormat="1" ht="16.5" customHeight="1">
      <c r="B212" s="150"/>
      <c r="C212" s="151" t="s">
        <v>237</v>
      </c>
      <c r="D212" s="151" t="s">
        <v>172</v>
      </c>
      <c r="E212" s="152" t="s">
        <v>731</v>
      </c>
      <c r="F212" s="153" t="s">
        <v>732</v>
      </c>
      <c r="G212" s="154" t="s">
        <v>175</v>
      </c>
      <c r="H212" s="155">
        <v>1</v>
      </c>
      <c r="I212" s="156">
        <v>0</v>
      </c>
      <c r="J212" s="156">
        <f>ROUND(I212*H212,2)</f>
        <v>0</v>
      </c>
      <c r="K212" s="153" t="s">
        <v>176</v>
      </c>
      <c r="L212" s="26"/>
      <c r="M212" s="54" t="s">
        <v>1</v>
      </c>
      <c r="N212" s="157" t="s">
        <v>39</v>
      </c>
      <c r="O212" s="158">
        <v>6.7699999999999996</v>
      </c>
      <c r="P212" s="158">
        <f>O212*H212</f>
        <v>6.7699999999999996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AR212" s="14" t="s">
        <v>280</v>
      </c>
      <c r="AT212" s="14" t="s">
        <v>172</v>
      </c>
      <c r="AU212" s="14" t="s">
        <v>77</v>
      </c>
      <c r="AY212" s="14" t="s">
        <v>168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4" t="s">
        <v>75</v>
      </c>
      <c r="BK212" s="160">
        <f>ROUND(I212*H212,2)</f>
        <v>0</v>
      </c>
      <c r="BL212" s="14" t="s">
        <v>280</v>
      </c>
      <c r="BM212" s="14" t="s">
        <v>1952</v>
      </c>
    </row>
    <row r="213" s="1" customFormat="1" ht="16.5" customHeight="1">
      <c r="B213" s="150"/>
      <c r="C213" s="151" t="s">
        <v>241</v>
      </c>
      <c r="D213" s="151" t="s">
        <v>172</v>
      </c>
      <c r="E213" s="152" t="s">
        <v>735</v>
      </c>
      <c r="F213" s="153" t="s">
        <v>736</v>
      </c>
      <c r="G213" s="154" t="s">
        <v>175</v>
      </c>
      <c r="H213" s="155">
        <v>1</v>
      </c>
      <c r="I213" s="156">
        <v>0</v>
      </c>
      <c r="J213" s="156">
        <f>ROUND(I213*H213,2)</f>
        <v>0</v>
      </c>
      <c r="K213" s="153" t="s">
        <v>176</v>
      </c>
      <c r="L213" s="26"/>
      <c r="M213" s="54" t="s">
        <v>1</v>
      </c>
      <c r="N213" s="157" t="s">
        <v>39</v>
      </c>
      <c r="O213" s="158">
        <v>3.3999999999999999</v>
      </c>
      <c r="P213" s="158">
        <f>O213*H213</f>
        <v>3.3999999999999999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AR213" s="14" t="s">
        <v>280</v>
      </c>
      <c r="AT213" s="14" t="s">
        <v>172</v>
      </c>
      <c r="AU213" s="14" t="s">
        <v>77</v>
      </c>
      <c r="AY213" s="14" t="s">
        <v>168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4" t="s">
        <v>75</v>
      </c>
      <c r="BK213" s="160">
        <f>ROUND(I213*H213,2)</f>
        <v>0</v>
      </c>
      <c r="BL213" s="14" t="s">
        <v>280</v>
      </c>
      <c r="BM213" s="14" t="s">
        <v>1953</v>
      </c>
    </row>
    <row r="214" s="1" customFormat="1" ht="16.5" customHeight="1">
      <c r="B214" s="150"/>
      <c r="C214" s="151" t="s">
        <v>245</v>
      </c>
      <c r="D214" s="151" t="s">
        <v>172</v>
      </c>
      <c r="E214" s="152" t="s">
        <v>739</v>
      </c>
      <c r="F214" s="153" t="s">
        <v>740</v>
      </c>
      <c r="G214" s="154" t="s">
        <v>175</v>
      </c>
      <c r="H214" s="155">
        <v>1</v>
      </c>
      <c r="I214" s="156">
        <v>0</v>
      </c>
      <c r="J214" s="156">
        <f>ROUND(I214*H214,2)</f>
        <v>0</v>
      </c>
      <c r="K214" s="153" t="s">
        <v>176</v>
      </c>
      <c r="L214" s="26"/>
      <c r="M214" s="54" t="s">
        <v>1</v>
      </c>
      <c r="N214" s="157" t="s">
        <v>39</v>
      </c>
      <c r="O214" s="158">
        <v>39.5</v>
      </c>
      <c r="P214" s="158">
        <f>O214*H214</f>
        <v>39.5</v>
      </c>
      <c r="Q214" s="158">
        <v>0</v>
      </c>
      <c r="R214" s="158">
        <f>Q214*H214</f>
        <v>0</v>
      </c>
      <c r="S214" s="158">
        <v>0</v>
      </c>
      <c r="T214" s="159">
        <f>S214*H214</f>
        <v>0</v>
      </c>
      <c r="AR214" s="14" t="s">
        <v>280</v>
      </c>
      <c r="AT214" s="14" t="s">
        <v>172</v>
      </c>
      <c r="AU214" s="14" t="s">
        <v>77</v>
      </c>
      <c r="AY214" s="14" t="s">
        <v>168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4" t="s">
        <v>75</v>
      </c>
      <c r="BK214" s="160">
        <f>ROUND(I214*H214,2)</f>
        <v>0</v>
      </c>
      <c r="BL214" s="14" t="s">
        <v>280</v>
      </c>
      <c r="BM214" s="14" t="s">
        <v>1954</v>
      </c>
    </row>
    <row r="215" s="1" customFormat="1" ht="16.5" customHeight="1">
      <c r="B215" s="150"/>
      <c r="C215" s="151" t="s">
        <v>335</v>
      </c>
      <c r="D215" s="151" t="s">
        <v>172</v>
      </c>
      <c r="E215" s="152" t="s">
        <v>743</v>
      </c>
      <c r="F215" s="153" t="s">
        <v>744</v>
      </c>
      <c r="G215" s="154" t="s">
        <v>175</v>
      </c>
      <c r="H215" s="155">
        <v>2</v>
      </c>
      <c r="I215" s="156">
        <v>0</v>
      </c>
      <c r="J215" s="156">
        <f>ROUND(I215*H215,2)</f>
        <v>0</v>
      </c>
      <c r="K215" s="153" t="s">
        <v>176</v>
      </c>
      <c r="L215" s="26"/>
      <c r="M215" s="54" t="s">
        <v>1</v>
      </c>
      <c r="N215" s="157" t="s">
        <v>39</v>
      </c>
      <c r="O215" s="158">
        <v>14.199999999999999</v>
      </c>
      <c r="P215" s="158">
        <f>O215*H215</f>
        <v>28.399999999999999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AR215" s="14" t="s">
        <v>280</v>
      </c>
      <c r="AT215" s="14" t="s">
        <v>172</v>
      </c>
      <c r="AU215" s="14" t="s">
        <v>77</v>
      </c>
      <c r="AY215" s="14" t="s">
        <v>168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4" t="s">
        <v>75</v>
      </c>
      <c r="BK215" s="160">
        <f>ROUND(I215*H215,2)</f>
        <v>0</v>
      </c>
      <c r="BL215" s="14" t="s">
        <v>280</v>
      </c>
      <c r="BM215" s="14" t="s">
        <v>1955</v>
      </c>
    </row>
    <row r="216" s="1" customFormat="1" ht="16.5" customHeight="1">
      <c r="B216" s="150"/>
      <c r="C216" s="151" t="s">
        <v>303</v>
      </c>
      <c r="D216" s="151" t="s">
        <v>172</v>
      </c>
      <c r="E216" s="152" t="s">
        <v>747</v>
      </c>
      <c r="F216" s="153" t="s">
        <v>748</v>
      </c>
      <c r="G216" s="154" t="s">
        <v>175</v>
      </c>
      <c r="H216" s="155">
        <v>1</v>
      </c>
      <c r="I216" s="156">
        <v>0</v>
      </c>
      <c r="J216" s="156">
        <f>ROUND(I216*H216,2)</f>
        <v>0</v>
      </c>
      <c r="K216" s="153" t="s">
        <v>176</v>
      </c>
      <c r="L216" s="26"/>
      <c r="M216" s="54" t="s">
        <v>1</v>
      </c>
      <c r="N216" s="157" t="s">
        <v>39</v>
      </c>
      <c r="O216" s="158">
        <v>85.599999999999994</v>
      </c>
      <c r="P216" s="158">
        <f>O216*H216</f>
        <v>85.599999999999994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AR216" s="14" t="s">
        <v>280</v>
      </c>
      <c r="AT216" s="14" t="s">
        <v>172</v>
      </c>
      <c r="AU216" s="14" t="s">
        <v>77</v>
      </c>
      <c r="AY216" s="14" t="s">
        <v>168</v>
      </c>
      <c r="BE216" s="160">
        <f>IF(N216="základní",J216,0)</f>
        <v>0</v>
      </c>
      <c r="BF216" s="160">
        <f>IF(N216="snížená",J216,0)</f>
        <v>0</v>
      </c>
      <c r="BG216" s="160">
        <f>IF(N216="zákl. přenesená",J216,0)</f>
        <v>0</v>
      </c>
      <c r="BH216" s="160">
        <f>IF(N216="sníž. přenesená",J216,0)</f>
        <v>0</v>
      </c>
      <c r="BI216" s="160">
        <f>IF(N216="nulová",J216,0)</f>
        <v>0</v>
      </c>
      <c r="BJ216" s="14" t="s">
        <v>75</v>
      </c>
      <c r="BK216" s="160">
        <f>ROUND(I216*H216,2)</f>
        <v>0</v>
      </c>
      <c r="BL216" s="14" t="s">
        <v>280</v>
      </c>
      <c r="BM216" s="14" t="s">
        <v>1956</v>
      </c>
    </row>
    <row r="217" s="1" customFormat="1" ht="16.5" customHeight="1">
      <c r="B217" s="150"/>
      <c r="C217" s="151" t="s">
        <v>415</v>
      </c>
      <c r="D217" s="151" t="s">
        <v>172</v>
      </c>
      <c r="E217" s="152" t="s">
        <v>755</v>
      </c>
      <c r="F217" s="153" t="s">
        <v>756</v>
      </c>
      <c r="G217" s="154" t="s">
        <v>175</v>
      </c>
      <c r="H217" s="155">
        <v>1</v>
      </c>
      <c r="I217" s="156">
        <v>0</v>
      </c>
      <c r="J217" s="156">
        <f>ROUND(I217*H217,2)</f>
        <v>0</v>
      </c>
      <c r="K217" s="153" t="s">
        <v>1</v>
      </c>
      <c r="L217" s="26"/>
      <c r="M217" s="54" t="s">
        <v>1</v>
      </c>
      <c r="N217" s="157" t="s">
        <v>39</v>
      </c>
      <c r="O217" s="158">
        <v>84</v>
      </c>
      <c r="P217" s="158">
        <f>O217*H217</f>
        <v>84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AR217" s="14" t="s">
        <v>280</v>
      </c>
      <c r="AT217" s="14" t="s">
        <v>172</v>
      </c>
      <c r="AU217" s="14" t="s">
        <v>77</v>
      </c>
      <c r="AY217" s="14" t="s">
        <v>168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4" t="s">
        <v>75</v>
      </c>
      <c r="BK217" s="160">
        <f>ROUND(I217*H217,2)</f>
        <v>0</v>
      </c>
      <c r="BL217" s="14" t="s">
        <v>280</v>
      </c>
      <c r="BM217" s="14" t="s">
        <v>1957</v>
      </c>
    </row>
    <row r="218" s="1" customFormat="1" ht="16.5" customHeight="1">
      <c r="B218" s="150"/>
      <c r="C218" s="151" t="s">
        <v>485</v>
      </c>
      <c r="D218" s="151" t="s">
        <v>172</v>
      </c>
      <c r="E218" s="152" t="s">
        <v>759</v>
      </c>
      <c r="F218" s="153" t="s">
        <v>760</v>
      </c>
      <c r="G218" s="154" t="s">
        <v>175</v>
      </c>
      <c r="H218" s="155">
        <v>1</v>
      </c>
      <c r="I218" s="156">
        <v>0</v>
      </c>
      <c r="J218" s="156">
        <f>ROUND(I218*H218,2)</f>
        <v>0</v>
      </c>
      <c r="K218" s="153" t="s">
        <v>176</v>
      </c>
      <c r="L218" s="26"/>
      <c r="M218" s="54" t="s">
        <v>1</v>
      </c>
      <c r="N218" s="157" t="s">
        <v>39</v>
      </c>
      <c r="O218" s="158">
        <v>1.3</v>
      </c>
      <c r="P218" s="158">
        <f>O218*H218</f>
        <v>1.3</v>
      </c>
      <c r="Q218" s="158">
        <v>0</v>
      </c>
      <c r="R218" s="158">
        <f>Q218*H218</f>
        <v>0</v>
      </c>
      <c r="S218" s="158">
        <v>0</v>
      </c>
      <c r="T218" s="159">
        <f>S218*H218</f>
        <v>0</v>
      </c>
      <c r="AR218" s="14" t="s">
        <v>280</v>
      </c>
      <c r="AT218" s="14" t="s">
        <v>172</v>
      </c>
      <c r="AU218" s="14" t="s">
        <v>77</v>
      </c>
      <c r="AY218" s="14" t="s">
        <v>168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4" t="s">
        <v>75</v>
      </c>
      <c r="BK218" s="160">
        <f>ROUND(I218*H218,2)</f>
        <v>0</v>
      </c>
      <c r="BL218" s="14" t="s">
        <v>280</v>
      </c>
      <c r="BM218" s="14" t="s">
        <v>1958</v>
      </c>
    </row>
    <row r="219" s="1" customFormat="1" ht="16.5" customHeight="1">
      <c r="B219" s="150"/>
      <c r="C219" s="151" t="s">
        <v>718</v>
      </c>
      <c r="D219" s="151" t="s">
        <v>172</v>
      </c>
      <c r="E219" s="152" t="s">
        <v>763</v>
      </c>
      <c r="F219" s="153" t="s">
        <v>764</v>
      </c>
      <c r="G219" s="154" t="s">
        <v>175</v>
      </c>
      <c r="H219" s="155">
        <v>1</v>
      </c>
      <c r="I219" s="156">
        <v>0</v>
      </c>
      <c r="J219" s="156">
        <f>ROUND(I219*H219,2)</f>
        <v>0</v>
      </c>
      <c r="K219" s="153" t="s">
        <v>176</v>
      </c>
      <c r="L219" s="26"/>
      <c r="M219" s="54" t="s">
        <v>1</v>
      </c>
      <c r="N219" s="157" t="s">
        <v>39</v>
      </c>
      <c r="O219" s="158">
        <v>6.5</v>
      </c>
      <c r="P219" s="158">
        <f>O219*H219</f>
        <v>6.5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AR219" s="14" t="s">
        <v>280</v>
      </c>
      <c r="AT219" s="14" t="s">
        <v>172</v>
      </c>
      <c r="AU219" s="14" t="s">
        <v>77</v>
      </c>
      <c r="AY219" s="14" t="s">
        <v>168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14" t="s">
        <v>75</v>
      </c>
      <c r="BK219" s="160">
        <f>ROUND(I219*H219,2)</f>
        <v>0</v>
      </c>
      <c r="BL219" s="14" t="s">
        <v>280</v>
      </c>
      <c r="BM219" s="14" t="s">
        <v>1959</v>
      </c>
    </row>
    <row r="220" s="1" customFormat="1" ht="16.5" customHeight="1">
      <c r="B220" s="150"/>
      <c r="C220" s="151" t="s">
        <v>562</v>
      </c>
      <c r="D220" s="151" t="s">
        <v>172</v>
      </c>
      <c r="E220" s="152" t="s">
        <v>767</v>
      </c>
      <c r="F220" s="153" t="s">
        <v>768</v>
      </c>
      <c r="G220" s="154" t="s">
        <v>175</v>
      </c>
      <c r="H220" s="155">
        <v>1</v>
      </c>
      <c r="I220" s="156">
        <v>0</v>
      </c>
      <c r="J220" s="156">
        <f>ROUND(I220*H220,2)</f>
        <v>0</v>
      </c>
      <c r="K220" s="153" t="s">
        <v>176</v>
      </c>
      <c r="L220" s="26"/>
      <c r="M220" s="54" t="s">
        <v>1</v>
      </c>
      <c r="N220" s="157" t="s">
        <v>39</v>
      </c>
      <c r="O220" s="158">
        <v>2.3500000000000001</v>
      </c>
      <c r="P220" s="158">
        <f>O220*H220</f>
        <v>2.3500000000000001</v>
      </c>
      <c r="Q220" s="158">
        <v>0</v>
      </c>
      <c r="R220" s="158">
        <f>Q220*H220</f>
        <v>0</v>
      </c>
      <c r="S220" s="158">
        <v>0</v>
      </c>
      <c r="T220" s="159">
        <f>S220*H220</f>
        <v>0</v>
      </c>
      <c r="AR220" s="14" t="s">
        <v>280</v>
      </c>
      <c r="AT220" s="14" t="s">
        <v>172</v>
      </c>
      <c r="AU220" s="14" t="s">
        <v>77</v>
      </c>
      <c r="AY220" s="14" t="s">
        <v>168</v>
      </c>
      <c r="BE220" s="160">
        <f>IF(N220="základní",J220,0)</f>
        <v>0</v>
      </c>
      <c r="BF220" s="160">
        <f>IF(N220="snížená",J220,0)</f>
        <v>0</v>
      </c>
      <c r="BG220" s="160">
        <f>IF(N220="zákl. přenesená",J220,0)</f>
        <v>0</v>
      </c>
      <c r="BH220" s="160">
        <f>IF(N220="sníž. přenesená",J220,0)</f>
        <v>0</v>
      </c>
      <c r="BI220" s="160">
        <f>IF(N220="nulová",J220,0)</f>
        <v>0</v>
      </c>
      <c r="BJ220" s="14" t="s">
        <v>75</v>
      </c>
      <c r="BK220" s="160">
        <f>ROUND(I220*H220,2)</f>
        <v>0</v>
      </c>
      <c r="BL220" s="14" t="s">
        <v>280</v>
      </c>
      <c r="BM220" s="14" t="s">
        <v>1960</v>
      </c>
    </row>
    <row r="221" s="1" customFormat="1" ht="16.5" customHeight="1">
      <c r="B221" s="150"/>
      <c r="C221" s="151" t="s">
        <v>542</v>
      </c>
      <c r="D221" s="151" t="s">
        <v>172</v>
      </c>
      <c r="E221" s="152" t="s">
        <v>771</v>
      </c>
      <c r="F221" s="153" t="s">
        <v>772</v>
      </c>
      <c r="G221" s="154" t="s">
        <v>175</v>
      </c>
      <c r="H221" s="155">
        <v>1</v>
      </c>
      <c r="I221" s="156">
        <v>0</v>
      </c>
      <c r="J221" s="156">
        <f>ROUND(I221*H221,2)</f>
        <v>0</v>
      </c>
      <c r="K221" s="153" t="s">
        <v>176</v>
      </c>
      <c r="L221" s="26"/>
      <c r="M221" s="54" t="s">
        <v>1</v>
      </c>
      <c r="N221" s="157" t="s">
        <v>39</v>
      </c>
      <c r="O221" s="158">
        <v>20.600000000000001</v>
      </c>
      <c r="P221" s="158">
        <f>O221*H221</f>
        <v>20.600000000000001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AR221" s="14" t="s">
        <v>280</v>
      </c>
      <c r="AT221" s="14" t="s">
        <v>172</v>
      </c>
      <c r="AU221" s="14" t="s">
        <v>77</v>
      </c>
      <c r="AY221" s="14" t="s">
        <v>168</v>
      </c>
      <c r="BE221" s="160">
        <f>IF(N221="základní",J221,0)</f>
        <v>0</v>
      </c>
      <c r="BF221" s="160">
        <f>IF(N221="snížená",J221,0)</f>
        <v>0</v>
      </c>
      <c r="BG221" s="160">
        <f>IF(N221="zákl. přenesená",J221,0)</f>
        <v>0</v>
      </c>
      <c r="BH221" s="160">
        <f>IF(N221="sníž. přenesená",J221,0)</f>
        <v>0</v>
      </c>
      <c r="BI221" s="160">
        <f>IF(N221="nulová",J221,0)</f>
        <v>0</v>
      </c>
      <c r="BJ221" s="14" t="s">
        <v>75</v>
      </c>
      <c r="BK221" s="160">
        <f>ROUND(I221*H221,2)</f>
        <v>0</v>
      </c>
      <c r="BL221" s="14" t="s">
        <v>280</v>
      </c>
      <c r="BM221" s="14" t="s">
        <v>1961</v>
      </c>
    </row>
    <row r="222" s="1" customFormat="1" ht="16.5" customHeight="1">
      <c r="B222" s="150"/>
      <c r="C222" s="151" t="s">
        <v>570</v>
      </c>
      <c r="D222" s="151" t="s">
        <v>172</v>
      </c>
      <c r="E222" s="152" t="s">
        <v>775</v>
      </c>
      <c r="F222" s="153" t="s">
        <v>776</v>
      </c>
      <c r="G222" s="154" t="s">
        <v>175</v>
      </c>
      <c r="H222" s="155">
        <v>1</v>
      </c>
      <c r="I222" s="156">
        <v>0</v>
      </c>
      <c r="J222" s="156">
        <f>ROUND(I222*H222,2)</f>
        <v>0</v>
      </c>
      <c r="K222" s="153" t="s">
        <v>176</v>
      </c>
      <c r="L222" s="26"/>
      <c r="M222" s="54" t="s">
        <v>1</v>
      </c>
      <c r="N222" s="157" t="s">
        <v>39</v>
      </c>
      <c r="O222" s="158">
        <v>15.6</v>
      </c>
      <c r="P222" s="158">
        <f>O222*H222</f>
        <v>15.6</v>
      </c>
      <c r="Q222" s="158">
        <v>0</v>
      </c>
      <c r="R222" s="158">
        <f>Q222*H222</f>
        <v>0</v>
      </c>
      <c r="S222" s="158">
        <v>0</v>
      </c>
      <c r="T222" s="159">
        <f>S222*H222</f>
        <v>0</v>
      </c>
      <c r="AR222" s="14" t="s">
        <v>280</v>
      </c>
      <c r="AT222" s="14" t="s">
        <v>172</v>
      </c>
      <c r="AU222" s="14" t="s">
        <v>77</v>
      </c>
      <c r="AY222" s="14" t="s">
        <v>168</v>
      </c>
      <c r="BE222" s="160">
        <f>IF(N222="základní",J222,0)</f>
        <v>0</v>
      </c>
      <c r="BF222" s="160">
        <f>IF(N222="snížená",J222,0)</f>
        <v>0</v>
      </c>
      <c r="BG222" s="160">
        <f>IF(N222="zákl. přenesená",J222,0)</f>
        <v>0</v>
      </c>
      <c r="BH222" s="160">
        <f>IF(N222="sníž. přenesená",J222,0)</f>
        <v>0</v>
      </c>
      <c r="BI222" s="160">
        <f>IF(N222="nulová",J222,0)</f>
        <v>0</v>
      </c>
      <c r="BJ222" s="14" t="s">
        <v>75</v>
      </c>
      <c r="BK222" s="160">
        <f>ROUND(I222*H222,2)</f>
        <v>0</v>
      </c>
      <c r="BL222" s="14" t="s">
        <v>280</v>
      </c>
      <c r="BM222" s="14" t="s">
        <v>1962</v>
      </c>
    </row>
    <row r="223" s="11" customFormat="1" ht="25.92" customHeight="1">
      <c r="B223" s="138"/>
      <c r="D223" s="139" t="s">
        <v>67</v>
      </c>
      <c r="E223" s="140" t="s">
        <v>778</v>
      </c>
      <c r="F223" s="140" t="s">
        <v>779</v>
      </c>
      <c r="J223" s="141">
        <f>BK223</f>
        <v>0</v>
      </c>
      <c r="L223" s="138"/>
      <c r="M223" s="142"/>
      <c r="N223" s="143"/>
      <c r="O223" s="143"/>
      <c r="P223" s="144">
        <f>P224+P230+P232</f>
        <v>0</v>
      </c>
      <c r="Q223" s="143"/>
      <c r="R223" s="144">
        <f>R224+R230+R232</f>
        <v>0</v>
      </c>
      <c r="S223" s="143"/>
      <c r="T223" s="145">
        <f>T224+T230+T232</f>
        <v>0</v>
      </c>
      <c r="AR223" s="139" t="s">
        <v>367</v>
      </c>
      <c r="AT223" s="146" t="s">
        <v>67</v>
      </c>
      <c r="AU223" s="146" t="s">
        <v>68</v>
      </c>
      <c r="AY223" s="139" t="s">
        <v>168</v>
      </c>
      <c r="BK223" s="147">
        <f>BK224+BK230+BK232</f>
        <v>0</v>
      </c>
    </row>
    <row r="224" s="11" customFormat="1" ht="22.8" customHeight="1">
      <c r="B224" s="138"/>
      <c r="D224" s="139" t="s">
        <v>67</v>
      </c>
      <c r="E224" s="148" t="s">
        <v>780</v>
      </c>
      <c r="F224" s="148" t="s">
        <v>781</v>
      </c>
      <c r="J224" s="149">
        <f>BK224</f>
        <v>0</v>
      </c>
      <c r="L224" s="138"/>
      <c r="M224" s="142"/>
      <c r="N224" s="143"/>
      <c r="O224" s="143"/>
      <c r="P224" s="144">
        <f>SUM(P225:P229)</f>
        <v>0</v>
      </c>
      <c r="Q224" s="143"/>
      <c r="R224" s="144">
        <f>SUM(R225:R229)</f>
        <v>0</v>
      </c>
      <c r="S224" s="143"/>
      <c r="T224" s="145">
        <f>SUM(T225:T229)</f>
        <v>0</v>
      </c>
      <c r="AR224" s="139" t="s">
        <v>367</v>
      </c>
      <c r="AT224" s="146" t="s">
        <v>67</v>
      </c>
      <c r="AU224" s="146" t="s">
        <v>75</v>
      </c>
      <c r="AY224" s="139" t="s">
        <v>168</v>
      </c>
      <c r="BK224" s="147">
        <f>SUM(BK225:BK229)</f>
        <v>0</v>
      </c>
    </row>
    <row r="225" s="1" customFormat="1" ht="16.5" customHeight="1">
      <c r="B225" s="150"/>
      <c r="C225" s="151" t="s">
        <v>614</v>
      </c>
      <c r="D225" s="151" t="s">
        <v>172</v>
      </c>
      <c r="E225" s="152" t="s">
        <v>783</v>
      </c>
      <c r="F225" s="153" t="s">
        <v>784</v>
      </c>
      <c r="G225" s="154" t="s">
        <v>183</v>
      </c>
      <c r="H225" s="155">
        <v>1</v>
      </c>
      <c r="I225" s="156">
        <v>0</v>
      </c>
      <c r="J225" s="156">
        <f>ROUND(I225*H225,2)</f>
        <v>0</v>
      </c>
      <c r="K225" s="153" t="s">
        <v>176</v>
      </c>
      <c r="L225" s="26"/>
      <c r="M225" s="54" t="s">
        <v>1</v>
      </c>
      <c r="N225" s="157" t="s">
        <v>39</v>
      </c>
      <c r="O225" s="158">
        <v>0</v>
      </c>
      <c r="P225" s="158">
        <f>O225*H225</f>
        <v>0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AR225" s="14" t="s">
        <v>785</v>
      </c>
      <c r="AT225" s="14" t="s">
        <v>172</v>
      </c>
      <c r="AU225" s="14" t="s">
        <v>77</v>
      </c>
      <c r="AY225" s="14" t="s">
        <v>168</v>
      </c>
      <c r="BE225" s="160">
        <f>IF(N225="základní",J225,0)</f>
        <v>0</v>
      </c>
      <c r="BF225" s="160">
        <f>IF(N225="snížená",J225,0)</f>
        <v>0</v>
      </c>
      <c r="BG225" s="160">
        <f>IF(N225="zákl. přenesená",J225,0)</f>
        <v>0</v>
      </c>
      <c r="BH225" s="160">
        <f>IF(N225="sníž. přenesená",J225,0)</f>
        <v>0</v>
      </c>
      <c r="BI225" s="160">
        <f>IF(N225="nulová",J225,0)</f>
        <v>0</v>
      </c>
      <c r="BJ225" s="14" t="s">
        <v>75</v>
      </c>
      <c r="BK225" s="160">
        <f>ROUND(I225*H225,2)</f>
        <v>0</v>
      </c>
      <c r="BL225" s="14" t="s">
        <v>785</v>
      </c>
      <c r="BM225" s="14" t="s">
        <v>1963</v>
      </c>
    </row>
    <row r="226" s="1" customFormat="1" ht="16.5" customHeight="1">
      <c r="B226" s="150"/>
      <c r="C226" s="151" t="s">
        <v>623</v>
      </c>
      <c r="D226" s="151" t="s">
        <v>172</v>
      </c>
      <c r="E226" s="152" t="s">
        <v>788</v>
      </c>
      <c r="F226" s="153" t="s">
        <v>789</v>
      </c>
      <c r="G226" s="154" t="s">
        <v>183</v>
      </c>
      <c r="H226" s="155">
        <v>1</v>
      </c>
      <c r="I226" s="156">
        <v>0</v>
      </c>
      <c r="J226" s="156">
        <f>ROUND(I226*H226,2)</f>
        <v>0</v>
      </c>
      <c r="K226" s="153" t="s">
        <v>1</v>
      </c>
      <c r="L226" s="26"/>
      <c r="M226" s="54" t="s">
        <v>1</v>
      </c>
      <c r="N226" s="157" t="s">
        <v>39</v>
      </c>
      <c r="O226" s="158">
        <v>0</v>
      </c>
      <c r="P226" s="158">
        <f>O226*H226</f>
        <v>0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AR226" s="14" t="s">
        <v>785</v>
      </c>
      <c r="AT226" s="14" t="s">
        <v>172</v>
      </c>
      <c r="AU226" s="14" t="s">
        <v>77</v>
      </c>
      <c r="AY226" s="14" t="s">
        <v>168</v>
      </c>
      <c r="BE226" s="160">
        <f>IF(N226="základní",J226,0)</f>
        <v>0</v>
      </c>
      <c r="BF226" s="160">
        <f>IF(N226="snížená",J226,0)</f>
        <v>0</v>
      </c>
      <c r="BG226" s="160">
        <f>IF(N226="zákl. přenesená",J226,0)</f>
        <v>0</v>
      </c>
      <c r="BH226" s="160">
        <f>IF(N226="sníž. přenesená",J226,0)</f>
        <v>0</v>
      </c>
      <c r="BI226" s="160">
        <f>IF(N226="nulová",J226,0)</f>
        <v>0</v>
      </c>
      <c r="BJ226" s="14" t="s">
        <v>75</v>
      </c>
      <c r="BK226" s="160">
        <f>ROUND(I226*H226,2)</f>
        <v>0</v>
      </c>
      <c r="BL226" s="14" t="s">
        <v>785</v>
      </c>
      <c r="BM226" s="14" t="s">
        <v>1964</v>
      </c>
    </row>
    <row r="227" s="1" customFormat="1" ht="16.5" customHeight="1">
      <c r="B227" s="150"/>
      <c r="C227" s="151" t="s">
        <v>635</v>
      </c>
      <c r="D227" s="151" t="s">
        <v>172</v>
      </c>
      <c r="E227" s="152" t="s">
        <v>792</v>
      </c>
      <c r="F227" s="153" t="s">
        <v>793</v>
      </c>
      <c r="G227" s="154" t="s">
        <v>183</v>
      </c>
      <c r="H227" s="155">
        <v>1</v>
      </c>
      <c r="I227" s="156">
        <v>0</v>
      </c>
      <c r="J227" s="156">
        <f>ROUND(I227*H227,2)</f>
        <v>0</v>
      </c>
      <c r="K227" s="153" t="s">
        <v>176</v>
      </c>
      <c r="L227" s="26"/>
      <c r="M227" s="54" t="s">
        <v>1</v>
      </c>
      <c r="N227" s="157" t="s">
        <v>39</v>
      </c>
      <c r="O227" s="158">
        <v>0</v>
      </c>
      <c r="P227" s="158">
        <f>O227*H227</f>
        <v>0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14" t="s">
        <v>785</v>
      </c>
      <c r="AT227" s="14" t="s">
        <v>172</v>
      </c>
      <c r="AU227" s="14" t="s">
        <v>77</v>
      </c>
      <c r="AY227" s="14" t="s">
        <v>168</v>
      </c>
      <c r="BE227" s="160">
        <f>IF(N227="základní",J227,0)</f>
        <v>0</v>
      </c>
      <c r="BF227" s="160">
        <f>IF(N227="snížená",J227,0)</f>
        <v>0</v>
      </c>
      <c r="BG227" s="160">
        <f>IF(N227="zákl. přenesená",J227,0)</f>
        <v>0</v>
      </c>
      <c r="BH227" s="160">
        <f>IF(N227="sníž. přenesená",J227,0)</f>
        <v>0</v>
      </c>
      <c r="BI227" s="160">
        <f>IF(N227="nulová",J227,0)</f>
        <v>0</v>
      </c>
      <c r="BJ227" s="14" t="s">
        <v>75</v>
      </c>
      <c r="BK227" s="160">
        <f>ROUND(I227*H227,2)</f>
        <v>0</v>
      </c>
      <c r="BL227" s="14" t="s">
        <v>785</v>
      </c>
      <c r="BM227" s="14" t="s">
        <v>1965</v>
      </c>
    </row>
    <row r="228" s="1" customFormat="1" ht="16.5" customHeight="1">
      <c r="B228" s="150"/>
      <c r="C228" s="151" t="s">
        <v>655</v>
      </c>
      <c r="D228" s="151" t="s">
        <v>172</v>
      </c>
      <c r="E228" s="152" t="s">
        <v>796</v>
      </c>
      <c r="F228" s="153" t="s">
        <v>797</v>
      </c>
      <c r="G228" s="154" t="s">
        <v>183</v>
      </c>
      <c r="H228" s="155">
        <v>1</v>
      </c>
      <c r="I228" s="156">
        <v>0</v>
      </c>
      <c r="J228" s="156">
        <f>ROUND(I228*H228,2)</f>
        <v>0</v>
      </c>
      <c r="K228" s="153" t="s">
        <v>176</v>
      </c>
      <c r="L228" s="26"/>
      <c r="M228" s="54" t="s">
        <v>1</v>
      </c>
      <c r="N228" s="157" t="s">
        <v>39</v>
      </c>
      <c r="O228" s="158">
        <v>0</v>
      </c>
      <c r="P228" s="158">
        <f>O228*H228</f>
        <v>0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AR228" s="14" t="s">
        <v>785</v>
      </c>
      <c r="AT228" s="14" t="s">
        <v>172</v>
      </c>
      <c r="AU228" s="14" t="s">
        <v>77</v>
      </c>
      <c r="AY228" s="14" t="s">
        <v>168</v>
      </c>
      <c r="BE228" s="160">
        <f>IF(N228="základní",J228,0)</f>
        <v>0</v>
      </c>
      <c r="BF228" s="160">
        <f>IF(N228="snížená",J228,0)</f>
        <v>0</v>
      </c>
      <c r="BG228" s="160">
        <f>IF(N228="zákl. přenesená",J228,0)</f>
        <v>0</v>
      </c>
      <c r="BH228" s="160">
        <f>IF(N228="sníž. přenesená",J228,0)</f>
        <v>0</v>
      </c>
      <c r="BI228" s="160">
        <f>IF(N228="nulová",J228,0)</f>
        <v>0</v>
      </c>
      <c r="BJ228" s="14" t="s">
        <v>75</v>
      </c>
      <c r="BK228" s="160">
        <f>ROUND(I228*H228,2)</f>
        <v>0</v>
      </c>
      <c r="BL228" s="14" t="s">
        <v>785</v>
      </c>
      <c r="BM228" s="14" t="s">
        <v>1966</v>
      </c>
    </row>
    <row r="229" s="1" customFormat="1" ht="16.5" customHeight="1">
      <c r="B229" s="150"/>
      <c r="C229" s="151" t="s">
        <v>582</v>
      </c>
      <c r="D229" s="151" t="s">
        <v>172</v>
      </c>
      <c r="E229" s="152" t="s">
        <v>800</v>
      </c>
      <c r="F229" s="153" t="s">
        <v>801</v>
      </c>
      <c r="G229" s="154" t="s">
        <v>323</v>
      </c>
      <c r="H229" s="155">
        <v>1</v>
      </c>
      <c r="I229" s="156">
        <v>0</v>
      </c>
      <c r="J229" s="156">
        <f>ROUND(I229*H229,2)</f>
        <v>0</v>
      </c>
      <c r="K229" s="153" t="s">
        <v>1</v>
      </c>
      <c r="L229" s="26"/>
      <c r="M229" s="54" t="s">
        <v>1</v>
      </c>
      <c r="N229" s="157" t="s">
        <v>39</v>
      </c>
      <c r="O229" s="158">
        <v>0</v>
      </c>
      <c r="P229" s="158">
        <f>O229*H229</f>
        <v>0</v>
      </c>
      <c r="Q229" s="158">
        <v>0</v>
      </c>
      <c r="R229" s="158">
        <f>Q229*H229</f>
        <v>0</v>
      </c>
      <c r="S229" s="158">
        <v>0</v>
      </c>
      <c r="T229" s="159">
        <f>S229*H229</f>
        <v>0</v>
      </c>
      <c r="AR229" s="14" t="s">
        <v>785</v>
      </c>
      <c r="AT229" s="14" t="s">
        <v>172</v>
      </c>
      <c r="AU229" s="14" t="s">
        <v>77</v>
      </c>
      <c r="AY229" s="14" t="s">
        <v>168</v>
      </c>
      <c r="BE229" s="160">
        <f>IF(N229="základní",J229,0)</f>
        <v>0</v>
      </c>
      <c r="BF229" s="160">
        <f>IF(N229="snížená",J229,0)</f>
        <v>0</v>
      </c>
      <c r="BG229" s="160">
        <f>IF(N229="zákl. přenesená",J229,0)</f>
        <v>0</v>
      </c>
      <c r="BH229" s="160">
        <f>IF(N229="sníž. přenesená",J229,0)</f>
        <v>0</v>
      </c>
      <c r="BI229" s="160">
        <f>IF(N229="nulová",J229,0)</f>
        <v>0</v>
      </c>
      <c r="BJ229" s="14" t="s">
        <v>75</v>
      </c>
      <c r="BK229" s="160">
        <f>ROUND(I229*H229,2)</f>
        <v>0</v>
      </c>
      <c r="BL229" s="14" t="s">
        <v>785</v>
      </c>
      <c r="BM229" s="14" t="s">
        <v>1967</v>
      </c>
    </row>
    <row r="230" s="11" customFormat="1" ht="22.8" customHeight="1">
      <c r="B230" s="138"/>
      <c r="D230" s="139" t="s">
        <v>67</v>
      </c>
      <c r="E230" s="148" t="s">
        <v>803</v>
      </c>
      <c r="F230" s="148" t="s">
        <v>804</v>
      </c>
      <c r="J230" s="149">
        <f>BK230</f>
        <v>0</v>
      </c>
      <c r="L230" s="138"/>
      <c r="M230" s="142"/>
      <c r="N230" s="143"/>
      <c r="O230" s="143"/>
      <c r="P230" s="144">
        <f>P231</f>
        <v>0</v>
      </c>
      <c r="Q230" s="143"/>
      <c r="R230" s="144">
        <f>R231</f>
        <v>0</v>
      </c>
      <c r="S230" s="143"/>
      <c r="T230" s="145">
        <f>T231</f>
        <v>0</v>
      </c>
      <c r="AR230" s="139" t="s">
        <v>367</v>
      </c>
      <c r="AT230" s="146" t="s">
        <v>67</v>
      </c>
      <c r="AU230" s="146" t="s">
        <v>75</v>
      </c>
      <c r="AY230" s="139" t="s">
        <v>168</v>
      </c>
      <c r="BK230" s="147">
        <f>BK231</f>
        <v>0</v>
      </c>
    </row>
    <row r="231" s="1" customFormat="1" ht="16.5" customHeight="1">
      <c r="B231" s="150"/>
      <c r="C231" s="151" t="s">
        <v>436</v>
      </c>
      <c r="D231" s="151" t="s">
        <v>172</v>
      </c>
      <c r="E231" s="152" t="s">
        <v>806</v>
      </c>
      <c r="F231" s="153" t="s">
        <v>807</v>
      </c>
      <c r="G231" s="154" t="s">
        <v>183</v>
      </c>
      <c r="H231" s="155">
        <v>1</v>
      </c>
      <c r="I231" s="156">
        <v>0</v>
      </c>
      <c r="J231" s="156">
        <f>ROUND(I231*H231,2)</f>
        <v>0</v>
      </c>
      <c r="K231" s="153" t="s">
        <v>176</v>
      </c>
      <c r="L231" s="26"/>
      <c r="M231" s="54" t="s">
        <v>1</v>
      </c>
      <c r="N231" s="157" t="s">
        <v>39</v>
      </c>
      <c r="O231" s="158">
        <v>0</v>
      </c>
      <c r="P231" s="158">
        <f>O231*H231</f>
        <v>0</v>
      </c>
      <c r="Q231" s="158">
        <v>0</v>
      </c>
      <c r="R231" s="158">
        <f>Q231*H231</f>
        <v>0</v>
      </c>
      <c r="S231" s="158">
        <v>0</v>
      </c>
      <c r="T231" s="159">
        <f>S231*H231</f>
        <v>0</v>
      </c>
      <c r="AR231" s="14" t="s">
        <v>785</v>
      </c>
      <c r="AT231" s="14" t="s">
        <v>172</v>
      </c>
      <c r="AU231" s="14" t="s">
        <v>77</v>
      </c>
      <c r="AY231" s="14" t="s">
        <v>168</v>
      </c>
      <c r="BE231" s="160">
        <f>IF(N231="základní",J231,0)</f>
        <v>0</v>
      </c>
      <c r="BF231" s="160">
        <f>IF(N231="snížená",J231,0)</f>
        <v>0</v>
      </c>
      <c r="BG231" s="160">
        <f>IF(N231="zákl. přenesená",J231,0)</f>
        <v>0</v>
      </c>
      <c r="BH231" s="160">
        <f>IF(N231="sníž. přenesená",J231,0)</f>
        <v>0</v>
      </c>
      <c r="BI231" s="160">
        <f>IF(N231="nulová",J231,0)</f>
        <v>0</v>
      </c>
      <c r="BJ231" s="14" t="s">
        <v>75</v>
      </c>
      <c r="BK231" s="160">
        <f>ROUND(I231*H231,2)</f>
        <v>0</v>
      </c>
      <c r="BL231" s="14" t="s">
        <v>785</v>
      </c>
      <c r="BM231" s="14" t="s">
        <v>1968</v>
      </c>
    </row>
    <row r="232" s="11" customFormat="1" ht="22.8" customHeight="1">
      <c r="B232" s="138"/>
      <c r="D232" s="139" t="s">
        <v>67</v>
      </c>
      <c r="E232" s="148" t="s">
        <v>809</v>
      </c>
      <c r="F232" s="148" t="s">
        <v>810</v>
      </c>
      <c r="J232" s="149">
        <f>BK232</f>
        <v>0</v>
      </c>
      <c r="L232" s="138"/>
      <c r="M232" s="142"/>
      <c r="N232" s="143"/>
      <c r="O232" s="143"/>
      <c r="P232" s="144">
        <f>P233</f>
        <v>0</v>
      </c>
      <c r="Q232" s="143"/>
      <c r="R232" s="144">
        <f>R233</f>
        <v>0</v>
      </c>
      <c r="S232" s="143"/>
      <c r="T232" s="145">
        <f>T233</f>
        <v>0</v>
      </c>
      <c r="AR232" s="139" t="s">
        <v>367</v>
      </c>
      <c r="AT232" s="146" t="s">
        <v>67</v>
      </c>
      <c r="AU232" s="146" t="s">
        <v>75</v>
      </c>
      <c r="AY232" s="139" t="s">
        <v>168</v>
      </c>
      <c r="BK232" s="147">
        <f>BK233</f>
        <v>0</v>
      </c>
    </row>
    <row r="233" s="1" customFormat="1" ht="16.5" customHeight="1">
      <c r="B233" s="150"/>
      <c r="C233" s="151" t="s">
        <v>440</v>
      </c>
      <c r="D233" s="151" t="s">
        <v>172</v>
      </c>
      <c r="E233" s="152" t="s">
        <v>812</v>
      </c>
      <c r="F233" s="153" t="s">
        <v>813</v>
      </c>
      <c r="G233" s="154" t="s">
        <v>183</v>
      </c>
      <c r="H233" s="155">
        <v>1</v>
      </c>
      <c r="I233" s="156">
        <v>0</v>
      </c>
      <c r="J233" s="156">
        <f>ROUND(I233*H233,2)</f>
        <v>0</v>
      </c>
      <c r="K233" s="153" t="s">
        <v>1</v>
      </c>
      <c r="L233" s="26"/>
      <c r="M233" s="170" t="s">
        <v>1</v>
      </c>
      <c r="N233" s="171" t="s">
        <v>39</v>
      </c>
      <c r="O233" s="172">
        <v>0</v>
      </c>
      <c r="P233" s="172">
        <f>O233*H233</f>
        <v>0</v>
      </c>
      <c r="Q233" s="172">
        <v>0</v>
      </c>
      <c r="R233" s="172">
        <f>Q233*H233</f>
        <v>0</v>
      </c>
      <c r="S233" s="172">
        <v>0</v>
      </c>
      <c r="T233" s="173">
        <f>S233*H233</f>
        <v>0</v>
      </c>
      <c r="AR233" s="14" t="s">
        <v>785</v>
      </c>
      <c r="AT233" s="14" t="s">
        <v>172</v>
      </c>
      <c r="AU233" s="14" t="s">
        <v>77</v>
      </c>
      <c r="AY233" s="14" t="s">
        <v>168</v>
      </c>
      <c r="BE233" s="160">
        <f>IF(N233="základní",J233,0)</f>
        <v>0</v>
      </c>
      <c r="BF233" s="160">
        <f>IF(N233="snížená",J233,0)</f>
        <v>0</v>
      </c>
      <c r="BG233" s="160">
        <f>IF(N233="zákl. přenesená",J233,0)</f>
        <v>0</v>
      </c>
      <c r="BH233" s="160">
        <f>IF(N233="sníž. přenesená",J233,0)</f>
        <v>0</v>
      </c>
      <c r="BI233" s="160">
        <f>IF(N233="nulová",J233,0)</f>
        <v>0</v>
      </c>
      <c r="BJ233" s="14" t="s">
        <v>75</v>
      </c>
      <c r="BK233" s="160">
        <f>ROUND(I233*H233,2)</f>
        <v>0</v>
      </c>
      <c r="BL233" s="14" t="s">
        <v>785</v>
      </c>
      <c r="BM233" s="14" t="s">
        <v>1969</v>
      </c>
    </row>
    <row r="234" s="1" customFormat="1" ht="6.96" customHeight="1">
      <c r="B234" s="41"/>
      <c r="C234" s="42"/>
      <c r="D234" s="42"/>
      <c r="E234" s="42"/>
      <c r="F234" s="42"/>
      <c r="G234" s="42"/>
      <c r="H234" s="42"/>
      <c r="I234" s="42"/>
      <c r="J234" s="42"/>
      <c r="K234" s="42"/>
      <c r="L234" s="26"/>
    </row>
  </sheetData>
  <autoFilter ref="C94:K2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127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1832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1970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ROUND(J90,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ROUND((SUM(BE90:BE126)),  2)</f>
        <v>0</v>
      </c>
      <c r="I35" s="32">
        <v>0.20999999999999999</v>
      </c>
      <c r="J35" s="111">
        <f>ROUND(((SUM(BE90:BE126))*I35),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ROUND((SUM(BF90:BF126)),  2)</f>
        <v>0</v>
      </c>
      <c r="I36" s="32">
        <v>0.14999999999999999</v>
      </c>
      <c r="J36" s="111">
        <f>ROUND(((SUM(BF90:BF126))*I36),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ROUND((SUM(BG90:BG126)),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ROUND((SUM(BH90:BH126)),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ROUND((SUM(BI90:BI126)),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1832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P3.2 - Nezpůsobilé položky - výkopy pro rekonstrukci SSZ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J90</f>
        <v>0</v>
      </c>
      <c r="L63" s="26"/>
      <c r="AU63" s="14" t="s">
        <v>142</v>
      </c>
    </row>
    <row r="64" s="8" customFormat="1" ht="24.96" customHeight="1">
      <c r="B64" s="121"/>
      <c r="D64" s="122" t="s">
        <v>816</v>
      </c>
      <c r="E64" s="123"/>
      <c r="F64" s="123"/>
      <c r="G64" s="123"/>
      <c r="H64" s="123"/>
      <c r="I64" s="123"/>
      <c r="J64" s="124">
        <f>J91</f>
        <v>0</v>
      </c>
      <c r="L64" s="121"/>
    </row>
    <row r="65" s="9" customFormat="1" ht="19.92" customHeight="1">
      <c r="B65" s="125"/>
      <c r="D65" s="126" t="s">
        <v>919</v>
      </c>
      <c r="E65" s="127"/>
      <c r="F65" s="127"/>
      <c r="G65" s="127"/>
      <c r="H65" s="127"/>
      <c r="I65" s="127"/>
      <c r="J65" s="128">
        <f>J92</f>
        <v>0</v>
      </c>
      <c r="L65" s="125"/>
    </row>
    <row r="66" s="9" customFormat="1" ht="19.92" customHeight="1">
      <c r="B66" s="125"/>
      <c r="D66" s="126" t="s">
        <v>920</v>
      </c>
      <c r="E66" s="127"/>
      <c r="F66" s="127"/>
      <c r="G66" s="127"/>
      <c r="H66" s="127"/>
      <c r="I66" s="127"/>
      <c r="J66" s="128">
        <f>J98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J100</f>
        <v>0</v>
      </c>
      <c r="L67" s="121"/>
    </row>
    <row r="68" s="9" customFormat="1" ht="19.92" customHeight="1">
      <c r="B68" s="125"/>
      <c r="D68" s="126" t="s">
        <v>818</v>
      </c>
      <c r="E68" s="127"/>
      <c r="F68" s="127"/>
      <c r="G68" s="127"/>
      <c r="H68" s="127"/>
      <c r="I68" s="127"/>
      <c r="J68" s="128">
        <f>J101</f>
        <v>0</v>
      </c>
      <c r="L68" s="125"/>
    </row>
    <row r="69" s="1" customFormat="1" ht="21.84" customHeight="1">
      <c r="B69" s="26"/>
      <c r="L69" s="26"/>
    </row>
    <row r="70" s="1" customFormat="1" ht="6.96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26"/>
    </row>
    <row r="74" s="1" customFormat="1" ht="6.96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26"/>
    </row>
    <row r="75" s="1" customFormat="1" ht="24.96" customHeight="1">
      <c r="B75" s="26"/>
      <c r="C75" s="18" t="s">
        <v>153</v>
      </c>
      <c r="L75" s="26"/>
    </row>
    <row r="76" s="1" customFormat="1" ht="6.96" customHeight="1">
      <c r="B76" s="26"/>
      <c r="L76" s="26"/>
    </row>
    <row r="77" s="1" customFormat="1" ht="12" customHeight="1">
      <c r="B77" s="26"/>
      <c r="C77" s="23" t="s">
        <v>14</v>
      </c>
      <c r="L77" s="26"/>
    </row>
    <row r="78" s="1" customFormat="1" ht="16.5" customHeight="1">
      <c r="B78" s="26"/>
      <c r="E78" s="108" t="str">
        <f>E7</f>
        <v>Dopravní telematika ZR2018 - VÝKAZ VÝMĚR</v>
      </c>
      <c r="F78" s="23"/>
      <c r="G78" s="23"/>
      <c r="H78" s="23"/>
      <c r="L78" s="26"/>
    </row>
    <row r="79" ht="12" customHeight="1">
      <c r="B79" s="17"/>
      <c r="C79" s="23" t="s">
        <v>134</v>
      </c>
      <c r="L79" s="17"/>
    </row>
    <row r="80" s="1" customFormat="1" ht="16.5" customHeight="1">
      <c r="B80" s="26"/>
      <c r="E80" s="108" t="s">
        <v>1832</v>
      </c>
      <c r="F80" s="1"/>
      <c r="G80" s="1"/>
      <c r="H80" s="1"/>
      <c r="L80" s="26"/>
    </row>
    <row r="81" s="1" customFormat="1" ht="12" customHeight="1">
      <c r="B81" s="26"/>
      <c r="C81" s="23" t="s">
        <v>136</v>
      </c>
      <c r="L81" s="26"/>
    </row>
    <row r="82" s="1" customFormat="1" ht="16.5" customHeight="1">
      <c r="B82" s="26"/>
      <c r="E82" s="47" t="str">
        <f>E11</f>
        <v>P3.2 - Nezpůsobilé položky - výkopy pro rekonstrukci SSZ</v>
      </c>
      <c r="F82" s="1"/>
      <c r="G82" s="1"/>
      <c r="H82" s="1"/>
      <c r="L82" s="26"/>
    </row>
    <row r="83" s="1" customFormat="1" ht="6.96" customHeight="1">
      <c r="B83" s="26"/>
      <c r="L83" s="26"/>
    </row>
    <row r="84" s="1" customFormat="1" ht="12" customHeight="1">
      <c r="B84" s="26"/>
      <c r="C84" s="23" t="s">
        <v>18</v>
      </c>
      <c r="F84" s="14" t="str">
        <f>F14</f>
        <v xml:space="preserve"> </v>
      </c>
      <c r="I84" s="23" t="s">
        <v>20</v>
      </c>
      <c r="J84" s="49" t="str">
        <f>IF(J14="","",J14)</f>
        <v>10. 9. 2018</v>
      </c>
      <c r="L84" s="26"/>
    </row>
    <row r="85" s="1" customFormat="1" ht="6.96" customHeight="1">
      <c r="B85" s="26"/>
      <c r="L85" s="26"/>
    </row>
    <row r="86" s="1" customFormat="1" ht="13.65" customHeight="1">
      <c r="B86" s="26"/>
      <c r="C86" s="23" t="s">
        <v>22</v>
      </c>
      <c r="F86" s="14" t="str">
        <f>E17</f>
        <v xml:space="preserve"> </v>
      </c>
      <c r="I86" s="23" t="s">
        <v>26</v>
      </c>
      <c r="J86" s="24" t="str">
        <f>E23</f>
        <v>Tomislav Kradijan</v>
      </c>
      <c r="L86" s="26"/>
    </row>
    <row r="87" s="1" customFormat="1" ht="38.55" customHeight="1">
      <c r="B87" s="26"/>
      <c r="C87" s="23" t="s">
        <v>25</v>
      </c>
      <c r="F87" s="14" t="str">
        <f>IF(E20="","",E20)</f>
        <v xml:space="preserve"> </v>
      </c>
      <c r="I87" s="23" t="s">
        <v>29</v>
      </c>
      <c r="J87" s="24" t="str">
        <f>E26</f>
        <v>SAGASTA, a.s., Novodvorská 1010/14, 142 00 Praha 4</v>
      </c>
      <c r="L87" s="26"/>
    </row>
    <row r="88" s="1" customFormat="1" ht="10.32" customHeight="1">
      <c r="B88" s="26"/>
      <c r="L88" s="26"/>
    </row>
    <row r="89" s="10" customFormat="1" ht="29.28" customHeight="1">
      <c r="B89" s="129"/>
      <c r="C89" s="130" t="s">
        <v>154</v>
      </c>
      <c r="D89" s="131" t="s">
        <v>53</v>
      </c>
      <c r="E89" s="131" t="s">
        <v>49</v>
      </c>
      <c r="F89" s="131" t="s">
        <v>50</v>
      </c>
      <c r="G89" s="131" t="s">
        <v>155</v>
      </c>
      <c r="H89" s="131" t="s">
        <v>156</v>
      </c>
      <c r="I89" s="131" t="s">
        <v>157</v>
      </c>
      <c r="J89" s="132" t="s">
        <v>140</v>
      </c>
      <c r="K89" s="133" t="s">
        <v>158</v>
      </c>
      <c r="L89" s="129"/>
      <c r="M89" s="65" t="s">
        <v>1</v>
      </c>
      <c r="N89" s="66" t="s">
        <v>38</v>
      </c>
      <c r="O89" s="66" t="s">
        <v>159</v>
      </c>
      <c r="P89" s="66" t="s">
        <v>160</v>
      </c>
      <c r="Q89" s="66" t="s">
        <v>161</v>
      </c>
      <c r="R89" s="66" t="s">
        <v>162</v>
      </c>
      <c r="S89" s="66" t="s">
        <v>163</v>
      </c>
      <c r="T89" s="67" t="s">
        <v>164</v>
      </c>
    </row>
    <row r="90" s="1" customFormat="1" ht="22.8" customHeight="1">
      <c r="B90" s="26"/>
      <c r="C90" s="70" t="s">
        <v>165</v>
      </c>
      <c r="J90" s="134">
        <f>BK90</f>
        <v>0</v>
      </c>
      <c r="L90" s="26"/>
      <c r="M90" s="68"/>
      <c r="N90" s="52"/>
      <c r="O90" s="52"/>
      <c r="P90" s="135">
        <f>P91+P100</f>
        <v>175.26030799999998</v>
      </c>
      <c r="Q90" s="52"/>
      <c r="R90" s="135">
        <f>R91+R100</f>
        <v>14.273541599999998</v>
      </c>
      <c r="S90" s="52"/>
      <c r="T90" s="136">
        <f>T91+T100</f>
        <v>0</v>
      </c>
      <c r="AT90" s="14" t="s">
        <v>67</v>
      </c>
      <c r="AU90" s="14" t="s">
        <v>142</v>
      </c>
      <c r="BK90" s="137">
        <f>BK91+BK100</f>
        <v>0</v>
      </c>
    </row>
    <row r="91" s="11" customFormat="1" ht="25.92" customHeight="1">
      <c r="B91" s="138"/>
      <c r="D91" s="139" t="s">
        <v>67</v>
      </c>
      <c r="E91" s="140" t="s">
        <v>819</v>
      </c>
      <c r="F91" s="140" t="s">
        <v>820</v>
      </c>
      <c r="J91" s="141">
        <f>BK91</f>
        <v>0</v>
      </c>
      <c r="L91" s="138"/>
      <c r="M91" s="142"/>
      <c r="N91" s="143"/>
      <c r="O91" s="143"/>
      <c r="P91" s="144">
        <f>P92+P98</f>
        <v>76.18374399999999</v>
      </c>
      <c r="Q91" s="143"/>
      <c r="R91" s="144">
        <f>R92+R98</f>
        <v>3.8580791999999997</v>
      </c>
      <c r="S91" s="143"/>
      <c r="T91" s="145">
        <f>T92+T98</f>
        <v>0</v>
      </c>
      <c r="AR91" s="139" t="s">
        <v>75</v>
      </c>
      <c r="AT91" s="146" t="s">
        <v>67</v>
      </c>
      <c r="AU91" s="146" t="s">
        <v>68</v>
      </c>
      <c r="AY91" s="139" t="s">
        <v>168</v>
      </c>
      <c r="BK91" s="147">
        <f>BK92+BK98</f>
        <v>0</v>
      </c>
    </row>
    <row r="92" s="11" customFormat="1" ht="22.8" customHeight="1">
      <c r="B92" s="138"/>
      <c r="D92" s="139" t="s">
        <v>67</v>
      </c>
      <c r="E92" s="148" t="s">
        <v>75</v>
      </c>
      <c r="F92" s="148" t="s">
        <v>921</v>
      </c>
      <c r="J92" s="149">
        <f>BK92</f>
        <v>0</v>
      </c>
      <c r="L92" s="138"/>
      <c r="M92" s="142"/>
      <c r="N92" s="143"/>
      <c r="O92" s="143"/>
      <c r="P92" s="144">
        <f>SUM(P93:P97)</f>
        <v>50.243127999999992</v>
      </c>
      <c r="Q92" s="143"/>
      <c r="R92" s="144">
        <f>SUM(R93:R97)</f>
        <v>0</v>
      </c>
      <c r="S92" s="143"/>
      <c r="T92" s="145">
        <f>SUM(T93:T97)</f>
        <v>0</v>
      </c>
      <c r="AR92" s="139" t="s">
        <v>75</v>
      </c>
      <c r="AT92" s="146" t="s">
        <v>67</v>
      </c>
      <c r="AU92" s="146" t="s">
        <v>75</v>
      </c>
      <c r="AY92" s="139" t="s">
        <v>168</v>
      </c>
      <c r="BK92" s="147">
        <f>SUM(BK93:BK97)</f>
        <v>0</v>
      </c>
    </row>
    <row r="93" s="1" customFormat="1" ht="16.5" customHeight="1">
      <c r="B93" s="150"/>
      <c r="C93" s="151" t="s">
        <v>75</v>
      </c>
      <c r="D93" s="151" t="s">
        <v>172</v>
      </c>
      <c r="E93" s="152" t="s">
        <v>922</v>
      </c>
      <c r="F93" s="153" t="s">
        <v>923</v>
      </c>
      <c r="G93" s="154" t="s">
        <v>924</v>
      </c>
      <c r="H93" s="155">
        <v>751.60000000000002</v>
      </c>
      <c r="I93" s="156">
        <v>0</v>
      </c>
      <c r="J93" s="156">
        <f>ROUND(I93*H93,2)</f>
        <v>0</v>
      </c>
      <c r="K93" s="153" t="s">
        <v>176</v>
      </c>
      <c r="L93" s="26"/>
      <c r="M93" s="54" t="s">
        <v>1</v>
      </c>
      <c r="N93" s="157" t="s">
        <v>39</v>
      </c>
      <c r="O93" s="158">
        <v>0.002</v>
      </c>
      <c r="P93" s="158">
        <f>O93*H93</f>
        <v>1.5032000000000001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363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363</v>
      </c>
      <c r="BM93" s="14" t="s">
        <v>1971</v>
      </c>
    </row>
    <row r="94" s="1" customFormat="1" ht="16.5" customHeight="1">
      <c r="B94" s="150"/>
      <c r="C94" s="151" t="s">
        <v>77</v>
      </c>
      <c r="D94" s="151" t="s">
        <v>172</v>
      </c>
      <c r="E94" s="152" t="s">
        <v>927</v>
      </c>
      <c r="F94" s="153" t="s">
        <v>928</v>
      </c>
      <c r="G94" s="154" t="s">
        <v>924</v>
      </c>
      <c r="H94" s="155">
        <v>1.464</v>
      </c>
      <c r="I94" s="156">
        <v>0</v>
      </c>
      <c r="J94" s="156">
        <f>ROUND(I94*H94,2)</f>
        <v>0</v>
      </c>
      <c r="K94" s="153" t="s">
        <v>176</v>
      </c>
      <c r="L94" s="26"/>
      <c r="M94" s="54" t="s">
        <v>1</v>
      </c>
      <c r="N94" s="157" t="s">
        <v>39</v>
      </c>
      <c r="O94" s="158">
        <v>16.001999999999999</v>
      </c>
      <c r="P94" s="158">
        <f>O94*H94</f>
        <v>23.426927999999997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14" t="s">
        <v>363</v>
      </c>
      <c r="AT94" s="14" t="s">
        <v>172</v>
      </c>
      <c r="AU94" s="14" t="s">
        <v>77</v>
      </c>
      <c r="AY94" s="14" t="s">
        <v>168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14" t="s">
        <v>75</v>
      </c>
      <c r="BK94" s="160">
        <f>ROUND(I94*H94,2)</f>
        <v>0</v>
      </c>
      <c r="BL94" s="14" t="s">
        <v>363</v>
      </c>
      <c r="BM94" s="14" t="s">
        <v>1972</v>
      </c>
    </row>
    <row r="95" s="1" customFormat="1" ht="16.5" customHeight="1">
      <c r="B95" s="150"/>
      <c r="C95" s="151" t="s">
        <v>274</v>
      </c>
      <c r="D95" s="151" t="s">
        <v>172</v>
      </c>
      <c r="E95" s="152" t="s">
        <v>930</v>
      </c>
      <c r="F95" s="153" t="s">
        <v>931</v>
      </c>
      <c r="G95" s="154" t="s">
        <v>924</v>
      </c>
      <c r="H95" s="155">
        <v>17</v>
      </c>
      <c r="I95" s="156">
        <v>0</v>
      </c>
      <c r="J95" s="156">
        <f>ROUND(I95*H95,2)</f>
        <v>0</v>
      </c>
      <c r="K95" s="153" t="s">
        <v>176</v>
      </c>
      <c r="L95" s="26"/>
      <c r="M95" s="54" t="s">
        <v>1</v>
      </c>
      <c r="N95" s="157" t="s">
        <v>39</v>
      </c>
      <c r="O95" s="158">
        <v>1.272</v>
      </c>
      <c r="P95" s="158">
        <f>O95*H95</f>
        <v>21.623999999999999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14" t="s">
        <v>363</v>
      </c>
      <c r="AT95" s="14" t="s">
        <v>172</v>
      </c>
      <c r="AU95" s="14" t="s">
        <v>77</v>
      </c>
      <c r="AY95" s="14" t="s">
        <v>168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14" t="s">
        <v>75</v>
      </c>
      <c r="BK95" s="160">
        <f>ROUND(I95*H95,2)</f>
        <v>0</v>
      </c>
      <c r="BL95" s="14" t="s">
        <v>363</v>
      </c>
      <c r="BM95" s="14" t="s">
        <v>1973</v>
      </c>
    </row>
    <row r="96" s="1" customFormat="1" ht="16.5" customHeight="1">
      <c r="B96" s="150"/>
      <c r="C96" s="151" t="s">
        <v>363</v>
      </c>
      <c r="D96" s="151" t="s">
        <v>172</v>
      </c>
      <c r="E96" s="152" t="s">
        <v>934</v>
      </c>
      <c r="F96" s="153" t="s">
        <v>935</v>
      </c>
      <c r="G96" s="154" t="s">
        <v>924</v>
      </c>
      <c r="H96" s="155">
        <v>17</v>
      </c>
      <c r="I96" s="156">
        <v>0</v>
      </c>
      <c r="J96" s="156">
        <f>ROUND(I96*H96,2)</f>
        <v>0</v>
      </c>
      <c r="K96" s="153" t="s">
        <v>176</v>
      </c>
      <c r="L96" s="26"/>
      <c r="M96" s="54" t="s">
        <v>1</v>
      </c>
      <c r="N96" s="157" t="s">
        <v>39</v>
      </c>
      <c r="O96" s="158">
        <v>0.10199999999999999</v>
      </c>
      <c r="P96" s="158">
        <f>O96*H96</f>
        <v>1.734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14" t="s">
        <v>363</v>
      </c>
      <c r="AT96" s="14" t="s">
        <v>172</v>
      </c>
      <c r="AU96" s="14" t="s">
        <v>77</v>
      </c>
      <c r="AY96" s="14" t="s">
        <v>168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4" t="s">
        <v>75</v>
      </c>
      <c r="BK96" s="160">
        <f>ROUND(I96*H96,2)</f>
        <v>0</v>
      </c>
      <c r="BL96" s="14" t="s">
        <v>363</v>
      </c>
      <c r="BM96" s="14" t="s">
        <v>1974</v>
      </c>
    </row>
    <row r="97" s="1" customFormat="1" ht="16.5" customHeight="1">
      <c r="B97" s="150"/>
      <c r="C97" s="151" t="s">
        <v>367</v>
      </c>
      <c r="D97" s="151" t="s">
        <v>172</v>
      </c>
      <c r="E97" s="152" t="s">
        <v>938</v>
      </c>
      <c r="F97" s="153" t="s">
        <v>939</v>
      </c>
      <c r="G97" s="154" t="s">
        <v>924</v>
      </c>
      <c r="H97" s="155">
        <v>17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0.11500000000000001</v>
      </c>
      <c r="P97" s="158">
        <f>O97*H97</f>
        <v>1.9550000000000001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14" t="s">
        <v>363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363</v>
      </c>
      <c r="BM97" s="14" t="s">
        <v>1975</v>
      </c>
    </row>
    <row r="98" s="11" customFormat="1" ht="22.8" customHeight="1">
      <c r="B98" s="138"/>
      <c r="D98" s="139" t="s">
        <v>67</v>
      </c>
      <c r="E98" s="148" t="s">
        <v>77</v>
      </c>
      <c r="F98" s="148" t="s">
        <v>941</v>
      </c>
      <c r="J98" s="149">
        <f>BK98</f>
        <v>0</v>
      </c>
      <c r="L98" s="138"/>
      <c r="M98" s="142"/>
      <c r="N98" s="143"/>
      <c r="O98" s="143"/>
      <c r="P98" s="144">
        <f>P99</f>
        <v>25.940616000000002</v>
      </c>
      <c r="Q98" s="143"/>
      <c r="R98" s="144">
        <f>R99</f>
        <v>3.8580791999999997</v>
      </c>
      <c r="S98" s="143"/>
      <c r="T98" s="145">
        <f>T99</f>
        <v>0</v>
      </c>
      <c r="AR98" s="139" t="s">
        <v>75</v>
      </c>
      <c r="AT98" s="146" t="s">
        <v>67</v>
      </c>
      <c r="AU98" s="146" t="s">
        <v>75</v>
      </c>
      <c r="AY98" s="139" t="s">
        <v>168</v>
      </c>
      <c r="BK98" s="147">
        <f>BK99</f>
        <v>0</v>
      </c>
    </row>
    <row r="99" s="1" customFormat="1" ht="16.5" customHeight="1">
      <c r="B99" s="150"/>
      <c r="C99" s="151" t="s">
        <v>385</v>
      </c>
      <c r="D99" s="151" t="s">
        <v>172</v>
      </c>
      <c r="E99" s="152" t="s">
        <v>943</v>
      </c>
      <c r="F99" s="153" t="s">
        <v>944</v>
      </c>
      <c r="G99" s="154" t="s">
        <v>924</v>
      </c>
      <c r="H99" s="155">
        <v>1.464</v>
      </c>
      <c r="I99" s="156">
        <v>0</v>
      </c>
      <c r="J99" s="156">
        <f>ROUND(I99*H99,2)</f>
        <v>0</v>
      </c>
      <c r="K99" s="153" t="s">
        <v>176</v>
      </c>
      <c r="L99" s="26"/>
      <c r="M99" s="54" t="s">
        <v>1</v>
      </c>
      <c r="N99" s="157" t="s">
        <v>39</v>
      </c>
      <c r="O99" s="158">
        <v>17.719000000000001</v>
      </c>
      <c r="P99" s="158">
        <f>O99*H99</f>
        <v>25.940616000000002</v>
      </c>
      <c r="Q99" s="158">
        <v>2.6353</v>
      </c>
      <c r="R99" s="158">
        <f>Q99*H99</f>
        <v>3.8580791999999997</v>
      </c>
      <c r="S99" s="158">
        <v>0</v>
      </c>
      <c r="T99" s="159">
        <f>S99*H99</f>
        <v>0</v>
      </c>
      <c r="AR99" s="14" t="s">
        <v>363</v>
      </c>
      <c r="AT99" s="14" t="s">
        <v>172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363</v>
      </c>
      <c r="BM99" s="14" t="s">
        <v>1976</v>
      </c>
    </row>
    <row r="100" s="11" customFormat="1" ht="25.92" customHeight="1">
      <c r="B100" s="138"/>
      <c r="D100" s="139" t="s">
        <v>67</v>
      </c>
      <c r="E100" s="140" t="s">
        <v>180</v>
      </c>
      <c r="F100" s="140" t="s">
        <v>273</v>
      </c>
      <c r="J100" s="141">
        <f>BK100</f>
        <v>0</v>
      </c>
      <c r="L100" s="138"/>
      <c r="M100" s="142"/>
      <c r="N100" s="143"/>
      <c r="O100" s="143"/>
      <c r="P100" s="144">
        <f>P101</f>
        <v>99.076563999999991</v>
      </c>
      <c r="Q100" s="143"/>
      <c r="R100" s="144">
        <f>R101</f>
        <v>10.415462399999999</v>
      </c>
      <c r="S100" s="143"/>
      <c r="T100" s="145">
        <f>T101</f>
        <v>0</v>
      </c>
      <c r="AR100" s="139" t="s">
        <v>274</v>
      </c>
      <c r="AT100" s="146" t="s">
        <v>67</v>
      </c>
      <c r="AU100" s="146" t="s">
        <v>68</v>
      </c>
      <c r="AY100" s="139" t="s">
        <v>168</v>
      </c>
      <c r="BK100" s="147">
        <f>BK101</f>
        <v>0</v>
      </c>
    </row>
    <row r="101" s="11" customFormat="1" ht="22.8" customHeight="1">
      <c r="B101" s="138"/>
      <c r="D101" s="139" t="s">
        <v>67</v>
      </c>
      <c r="E101" s="148" t="s">
        <v>832</v>
      </c>
      <c r="F101" s="148" t="s">
        <v>833</v>
      </c>
      <c r="J101" s="149">
        <f>BK101</f>
        <v>0</v>
      </c>
      <c r="L101" s="138"/>
      <c r="M101" s="142"/>
      <c r="N101" s="143"/>
      <c r="O101" s="143"/>
      <c r="P101" s="144">
        <f>SUM(P102:P126)</f>
        <v>99.076563999999991</v>
      </c>
      <c r="Q101" s="143"/>
      <c r="R101" s="144">
        <f>SUM(R102:R126)</f>
        <v>10.415462399999999</v>
      </c>
      <c r="S101" s="143"/>
      <c r="T101" s="145">
        <f>SUM(T102:T126)</f>
        <v>0</v>
      </c>
      <c r="AR101" s="139" t="s">
        <v>274</v>
      </c>
      <c r="AT101" s="146" t="s">
        <v>67</v>
      </c>
      <c r="AU101" s="146" t="s">
        <v>75</v>
      </c>
      <c r="AY101" s="139" t="s">
        <v>168</v>
      </c>
      <c r="BK101" s="147">
        <f>SUM(BK102:BK126)</f>
        <v>0</v>
      </c>
    </row>
    <row r="102" s="1" customFormat="1" ht="16.5" customHeight="1">
      <c r="B102" s="150"/>
      <c r="C102" s="151" t="s">
        <v>389</v>
      </c>
      <c r="D102" s="151" t="s">
        <v>172</v>
      </c>
      <c r="E102" s="152" t="s">
        <v>946</v>
      </c>
      <c r="F102" s="153" t="s">
        <v>947</v>
      </c>
      <c r="G102" s="154" t="s">
        <v>948</v>
      </c>
      <c r="H102" s="155">
        <v>0.033000000000000002</v>
      </c>
      <c r="I102" s="156">
        <v>0</v>
      </c>
      <c r="J102" s="156">
        <f>ROUND(I102*H102,2)</f>
        <v>0</v>
      </c>
      <c r="K102" s="153" t="s">
        <v>176</v>
      </c>
      <c r="L102" s="26"/>
      <c r="M102" s="54" t="s">
        <v>1</v>
      </c>
      <c r="N102" s="157" t="s">
        <v>39</v>
      </c>
      <c r="O102" s="158">
        <v>4.0999999999999996</v>
      </c>
      <c r="P102" s="158">
        <f>O102*H102</f>
        <v>0.1353</v>
      </c>
      <c r="Q102" s="158">
        <v>0.0088000000000000005</v>
      </c>
      <c r="R102" s="158">
        <f>Q102*H102</f>
        <v>0.00029040000000000001</v>
      </c>
      <c r="S102" s="158">
        <v>0</v>
      </c>
      <c r="T102" s="159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1977</v>
      </c>
    </row>
    <row r="103" s="1" customFormat="1" ht="16.5" customHeight="1">
      <c r="B103" s="150"/>
      <c r="C103" s="151" t="s">
        <v>393</v>
      </c>
      <c r="D103" s="151" t="s">
        <v>172</v>
      </c>
      <c r="E103" s="152" t="s">
        <v>950</v>
      </c>
      <c r="F103" s="153" t="s">
        <v>951</v>
      </c>
      <c r="G103" s="154" t="s">
        <v>836</v>
      </c>
      <c r="H103" s="155">
        <v>3.1499999999999999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0.17000000000000001</v>
      </c>
      <c r="P103" s="158">
        <f>O103*H103</f>
        <v>0.53549999999999998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280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280</v>
      </c>
      <c r="BM103" s="14" t="s">
        <v>1978</v>
      </c>
    </row>
    <row r="104" s="1" customFormat="1" ht="16.5" customHeight="1">
      <c r="B104" s="150"/>
      <c r="C104" s="151" t="s">
        <v>397</v>
      </c>
      <c r="D104" s="151" t="s">
        <v>172</v>
      </c>
      <c r="E104" s="152" t="s">
        <v>834</v>
      </c>
      <c r="F104" s="153" t="s">
        <v>835</v>
      </c>
      <c r="G104" s="154" t="s">
        <v>836</v>
      </c>
      <c r="H104" s="155">
        <v>15.1</v>
      </c>
      <c r="I104" s="156">
        <v>0</v>
      </c>
      <c r="J104" s="156">
        <f>ROUND(I104*H104,2)</f>
        <v>0</v>
      </c>
      <c r="K104" s="153" t="s">
        <v>176</v>
      </c>
      <c r="L104" s="26"/>
      <c r="M104" s="54" t="s">
        <v>1</v>
      </c>
      <c r="N104" s="157" t="s">
        <v>39</v>
      </c>
      <c r="O104" s="158">
        <v>0.17100000000000001</v>
      </c>
      <c r="P104" s="158">
        <f>O104*H104</f>
        <v>2.5821000000000001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14" t="s">
        <v>280</v>
      </c>
      <c r="AT104" s="14" t="s">
        <v>172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280</v>
      </c>
      <c r="BM104" s="14" t="s">
        <v>1979</v>
      </c>
    </row>
    <row r="105" s="1" customFormat="1" ht="16.5" customHeight="1">
      <c r="B105" s="150"/>
      <c r="C105" s="151" t="s">
        <v>401</v>
      </c>
      <c r="D105" s="151" t="s">
        <v>172</v>
      </c>
      <c r="E105" s="152" t="s">
        <v>845</v>
      </c>
      <c r="F105" s="153" t="s">
        <v>846</v>
      </c>
      <c r="G105" s="154" t="s">
        <v>836</v>
      </c>
      <c r="H105" s="155">
        <v>15.1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0.45000000000000001</v>
      </c>
      <c r="P105" s="158">
        <f>O105*H105</f>
        <v>6.7949999999999999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280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280</v>
      </c>
      <c r="BM105" s="14" t="s">
        <v>1980</v>
      </c>
    </row>
    <row r="106" s="1" customFormat="1" ht="16.5" customHeight="1">
      <c r="B106" s="150"/>
      <c r="C106" s="151" t="s">
        <v>409</v>
      </c>
      <c r="D106" s="151" t="s">
        <v>172</v>
      </c>
      <c r="E106" s="152" t="s">
        <v>955</v>
      </c>
      <c r="F106" s="153" t="s">
        <v>956</v>
      </c>
      <c r="G106" s="154" t="s">
        <v>189</v>
      </c>
      <c r="H106" s="155">
        <v>36</v>
      </c>
      <c r="I106" s="156">
        <v>0</v>
      </c>
      <c r="J106" s="156">
        <f>ROUND(I106*H106,2)</f>
        <v>0</v>
      </c>
      <c r="K106" s="153" t="s">
        <v>176</v>
      </c>
      <c r="L106" s="26"/>
      <c r="M106" s="54" t="s">
        <v>1</v>
      </c>
      <c r="N106" s="157" t="s">
        <v>39</v>
      </c>
      <c r="O106" s="158">
        <v>0.43099999999999999</v>
      </c>
      <c r="P106" s="158">
        <f>O106*H106</f>
        <v>15.516</v>
      </c>
      <c r="Q106" s="158">
        <v>3.0000000000000001E-05</v>
      </c>
      <c r="R106" s="158">
        <f>Q106*H106</f>
        <v>0.00108</v>
      </c>
      <c r="S106" s="158">
        <v>0</v>
      </c>
      <c r="T106" s="159">
        <f>S106*H106</f>
        <v>0</v>
      </c>
      <c r="AR106" s="14" t="s">
        <v>280</v>
      </c>
      <c r="AT106" s="14" t="s">
        <v>172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280</v>
      </c>
      <c r="BM106" s="14" t="s">
        <v>1981</v>
      </c>
    </row>
    <row r="107" s="1" customFormat="1" ht="16.5" customHeight="1">
      <c r="B107" s="150"/>
      <c r="C107" s="151" t="s">
        <v>355</v>
      </c>
      <c r="D107" s="151" t="s">
        <v>172</v>
      </c>
      <c r="E107" s="152" t="s">
        <v>958</v>
      </c>
      <c r="F107" s="153" t="s">
        <v>959</v>
      </c>
      <c r="G107" s="154" t="s">
        <v>189</v>
      </c>
      <c r="H107" s="155">
        <v>23</v>
      </c>
      <c r="I107" s="156">
        <v>0</v>
      </c>
      <c r="J107" s="156">
        <f>ROUND(I107*H107,2)</f>
        <v>0</v>
      </c>
      <c r="K107" s="153" t="s">
        <v>176</v>
      </c>
      <c r="L107" s="26"/>
      <c r="M107" s="54" t="s">
        <v>1</v>
      </c>
      <c r="N107" s="157" t="s">
        <v>39</v>
      </c>
      <c r="O107" s="158">
        <v>0.96899999999999997</v>
      </c>
      <c r="P107" s="158">
        <f>O107*H107</f>
        <v>22.286999999999999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14" t="s">
        <v>280</v>
      </c>
      <c r="AT107" s="14" t="s">
        <v>172</v>
      </c>
      <c r="AU107" s="14" t="s">
        <v>77</v>
      </c>
      <c r="AY107" s="14" t="s">
        <v>168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14" t="s">
        <v>75</v>
      </c>
      <c r="BK107" s="160">
        <f>ROUND(I107*H107,2)</f>
        <v>0</v>
      </c>
      <c r="BL107" s="14" t="s">
        <v>280</v>
      </c>
      <c r="BM107" s="14" t="s">
        <v>1982</v>
      </c>
    </row>
    <row r="108" s="1" customFormat="1" ht="16.5" customHeight="1">
      <c r="B108" s="150"/>
      <c r="C108" s="151" t="s">
        <v>359</v>
      </c>
      <c r="D108" s="151" t="s">
        <v>172</v>
      </c>
      <c r="E108" s="152" t="s">
        <v>961</v>
      </c>
      <c r="F108" s="153" t="s">
        <v>962</v>
      </c>
      <c r="G108" s="154" t="s">
        <v>189</v>
      </c>
      <c r="H108" s="155">
        <v>20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0.83899999999999997</v>
      </c>
      <c r="P108" s="158">
        <f>O108*H108</f>
        <v>16.780000000000001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280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280</v>
      </c>
      <c r="BM108" s="14" t="s">
        <v>1983</v>
      </c>
    </row>
    <row r="109" s="1" customFormat="1" ht="16.5" customHeight="1">
      <c r="B109" s="150"/>
      <c r="C109" s="161" t="s">
        <v>8</v>
      </c>
      <c r="D109" s="161" t="s">
        <v>180</v>
      </c>
      <c r="E109" s="162" t="s">
        <v>964</v>
      </c>
      <c r="F109" s="163" t="s">
        <v>965</v>
      </c>
      <c r="G109" s="164" t="s">
        <v>189</v>
      </c>
      <c r="H109" s="165">
        <v>20</v>
      </c>
      <c r="I109" s="166">
        <v>0</v>
      </c>
      <c r="J109" s="166">
        <f>ROUND(I109*H109,2)</f>
        <v>0</v>
      </c>
      <c r="K109" s="163" t="s">
        <v>176</v>
      </c>
      <c r="L109" s="167"/>
      <c r="M109" s="168" t="s">
        <v>1</v>
      </c>
      <c r="N109" s="169" t="s">
        <v>39</v>
      </c>
      <c r="O109" s="158">
        <v>0</v>
      </c>
      <c r="P109" s="158">
        <f>O109*H109</f>
        <v>0</v>
      </c>
      <c r="Q109" s="158">
        <v>0.00068999999999999997</v>
      </c>
      <c r="R109" s="158">
        <f>Q109*H109</f>
        <v>0.0138</v>
      </c>
      <c r="S109" s="158">
        <v>0</v>
      </c>
      <c r="T109" s="159">
        <f>S109*H109</f>
        <v>0</v>
      </c>
      <c r="AR109" s="14" t="s">
        <v>333</v>
      </c>
      <c r="AT109" s="14" t="s">
        <v>180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333</v>
      </c>
      <c r="BM109" s="14" t="s">
        <v>1984</v>
      </c>
    </row>
    <row r="110" s="1" customFormat="1" ht="16.5" customHeight="1">
      <c r="B110" s="150"/>
      <c r="C110" s="151" t="s">
        <v>177</v>
      </c>
      <c r="D110" s="151" t="s">
        <v>172</v>
      </c>
      <c r="E110" s="152" t="s">
        <v>967</v>
      </c>
      <c r="F110" s="153" t="s">
        <v>968</v>
      </c>
      <c r="G110" s="154" t="s">
        <v>189</v>
      </c>
      <c r="H110" s="155">
        <v>23</v>
      </c>
      <c r="I110" s="156">
        <v>0</v>
      </c>
      <c r="J110" s="156">
        <f>ROUND(I110*H110,2)</f>
        <v>0</v>
      </c>
      <c r="K110" s="153" t="s">
        <v>176</v>
      </c>
      <c r="L110" s="26"/>
      <c r="M110" s="54" t="s">
        <v>1</v>
      </c>
      <c r="N110" s="157" t="s">
        <v>39</v>
      </c>
      <c r="O110" s="158">
        <v>0.072999999999999995</v>
      </c>
      <c r="P110" s="158">
        <f>O110*H110</f>
        <v>1.6789999999999998</v>
      </c>
      <c r="Q110" s="158">
        <v>0.15614</v>
      </c>
      <c r="R110" s="158">
        <f>Q110*H110</f>
        <v>3.5912199999999999</v>
      </c>
      <c r="S110" s="158">
        <v>0</v>
      </c>
      <c r="T110" s="159">
        <f>S110*H110</f>
        <v>0</v>
      </c>
      <c r="AR110" s="14" t="s">
        <v>280</v>
      </c>
      <c r="AT110" s="14" t="s">
        <v>172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280</v>
      </c>
      <c r="BM110" s="14" t="s">
        <v>1985</v>
      </c>
    </row>
    <row r="111" s="1" customFormat="1" ht="16.5" customHeight="1">
      <c r="B111" s="150"/>
      <c r="C111" s="151" t="s">
        <v>377</v>
      </c>
      <c r="D111" s="151" t="s">
        <v>172</v>
      </c>
      <c r="E111" s="152" t="s">
        <v>970</v>
      </c>
      <c r="F111" s="153" t="s">
        <v>971</v>
      </c>
      <c r="G111" s="154" t="s">
        <v>189</v>
      </c>
      <c r="H111" s="155">
        <v>7</v>
      </c>
      <c r="I111" s="156">
        <v>0</v>
      </c>
      <c r="J111" s="156">
        <f>ROUND(I111*H111,2)</f>
        <v>0</v>
      </c>
      <c r="K111" s="153" t="s">
        <v>176</v>
      </c>
      <c r="L111" s="26"/>
      <c r="M111" s="54" t="s">
        <v>1</v>
      </c>
      <c r="N111" s="157" t="s">
        <v>39</v>
      </c>
      <c r="O111" s="158">
        <v>0.153</v>
      </c>
      <c r="P111" s="158">
        <f>O111*H111</f>
        <v>1.071</v>
      </c>
      <c r="Q111" s="158">
        <v>0.13538</v>
      </c>
      <c r="R111" s="158">
        <f>Q111*H111</f>
        <v>0.94765999999999995</v>
      </c>
      <c r="S111" s="158">
        <v>0</v>
      </c>
      <c r="T111" s="159">
        <f>S111*H111</f>
        <v>0</v>
      </c>
      <c r="AR111" s="14" t="s">
        <v>280</v>
      </c>
      <c r="AT111" s="14" t="s">
        <v>172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280</v>
      </c>
      <c r="BM111" s="14" t="s">
        <v>1986</v>
      </c>
    </row>
    <row r="112" s="1" customFormat="1" ht="16.5" customHeight="1">
      <c r="B112" s="150"/>
      <c r="C112" s="161" t="s">
        <v>381</v>
      </c>
      <c r="D112" s="161" t="s">
        <v>180</v>
      </c>
      <c r="E112" s="162" t="s">
        <v>973</v>
      </c>
      <c r="F112" s="163" t="s">
        <v>974</v>
      </c>
      <c r="G112" s="164" t="s">
        <v>189</v>
      </c>
      <c r="H112" s="165">
        <v>7</v>
      </c>
      <c r="I112" s="166">
        <v>0</v>
      </c>
      <c r="J112" s="166">
        <f>ROUND(I112*H112,2)</f>
        <v>0</v>
      </c>
      <c r="K112" s="163" t="s">
        <v>176</v>
      </c>
      <c r="L112" s="167"/>
      <c r="M112" s="168" t="s">
        <v>1</v>
      </c>
      <c r="N112" s="169" t="s">
        <v>39</v>
      </c>
      <c r="O112" s="158">
        <v>0</v>
      </c>
      <c r="P112" s="158">
        <f>O112*H112</f>
        <v>0</v>
      </c>
      <c r="Q112" s="158">
        <v>0.00055000000000000003</v>
      </c>
      <c r="R112" s="158">
        <f>Q112*H112</f>
        <v>0.0038500000000000001</v>
      </c>
      <c r="S112" s="158">
        <v>0</v>
      </c>
      <c r="T112" s="159">
        <f>S112*H112</f>
        <v>0</v>
      </c>
      <c r="AR112" s="14" t="s">
        <v>333</v>
      </c>
      <c r="AT112" s="14" t="s">
        <v>180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333</v>
      </c>
      <c r="BM112" s="14" t="s">
        <v>1987</v>
      </c>
    </row>
    <row r="113" s="1" customFormat="1" ht="16.5" customHeight="1">
      <c r="B113" s="150"/>
      <c r="C113" s="151" t="s">
        <v>347</v>
      </c>
      <c r="D113" s="151" t="s">
        <v>172</v>
      </c>
      <c r="E113" s="152" t="s">
        <v>976</v>
      </c>
      <c r="F113" s="153" t="s">
        <v>977</v>
      </c>
      <c r="G113" s="154" t="s">
        <v>189</v>
      </c>
      <c r="H113" s="155">
        <v>20</v>
      </c>
      <c r="I113" s="156">
        <v>0</v>
      </c>
      <c r="J113" s="156">
        <f>ROUND(I113*H113,2)</f>
        <v>0</v>
      </c>
      <c r="K113" s="153" t="s">
        <v>176</v>
      </c>
      <c r="L113" s="26"/>
      <c r="M113" s="54" t="s">
        <v>1</v>
      </c>
      <c r="N113" s="157" t="s">
        <v>39</v>
      </c>
      <c r="O113" s="158">
        <v>0.065000000000000002</v>
      </c>
      <c r="P113" s="158">
        <f>O113*H113</f>
        <v>1.3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AR113" s="14" t="s">
        <v>280</v>
      </c>
      <c r="AT113" s="14" t="s">
        <v>172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280</v>
      </c>
      <c r="BM113" s="14" t="s">
        <v>1988</v>
      </c>
    </row>
    <row r="114" s="1" customFormat="1" ht="16.5" customHeight="1">
      <c r="B114" s="150"/>
      <c r="C114" s="151" t="s">
        <v>351</v>
      </c>
      <c r="D114" s="151" t="s">
        <v>172</v>
      </c>
      <c r="E114" s="152" t="s">
        <v>979</v>
      </c>
      <c r="F114" s="153" t="s">
        <v>980</v>
      </c>
      <c r="G114" s="154" t="s">
        <v>189</v>
      </c>
      <c r="H114" s="155">
        <v>23</v>
      </c>
      <c r="I114" s="156">
        <v>0</v>
      </c>
      <c r="J114" s="156">
        <f>ROUND(I114*H114,2)</f>
        <v>0</v>
      </c>
      <c r="K114" s="153" t="s">
        <v>176</v>
      </c>
      <c r="L114" s="26"/>
      <c r="M114" s="54" t="s">
        <v>1</v>
      </c>
      <c r="N114" s="157" t="s">
        <v>39</v>
      </c>
      <c r="O114" s="158">
        <v>0.13700000000000001</v>
      </c>
      <c r="P114" s="158">
        <f>O114*H114</f>
        <v>3.1510000000000002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280</v>
      </c>
      <c r="AT114" s="14" t="s">
        <v>172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280</v>
      </c>
      <c r="BM114" s="14" t="s">
        <v>1989</v>
      </c>
    </row>
    <row r="115" s="1" customFormat="1" ht="16.5" customHeight="1">
      <c r="B115" s="150"/>
      <c r="C115" s="151" t="s">
        <v>7</v>
      </c>
      <c r="D115" s="151" t="s">
        <v>172</v>
      </c>
      <c r="E115" s="152" t="s">
        <v>982</v>
      </c>
      <c r="F115" s="153" t="s">
        <v>983</v>
      </c>
      <c r="G115" s="154" t="s">
        <v>924</v>
      </c>
      <c r="H115" s="155">
        <v>1.6100000000000001</v>
      </c>
      <c r="I115" s="156">
        <v>0</v>
      </c>
      <c r="J115" s="156">
        <f>ROUND(I115*H115,2)</f>
        <v>0</v>
      </c>
      <c r="K115" s="153" t="s">
        <v>176</v>
      </c>
      <c r="L115" s="26"/>
      <c r="M115" s="54" t="s">
        <v>1</v>
      </c>
      <c r="N115" s="157" t="s">
        <v>39</v>
      </c>
      <c r="O115" s="158">
        <v>0.094</v>
      </c>
      <c r="P115" s="158">
        <f>O115*H115</f>
        <v>0.15134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280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280</v>
      </c>
      <c r="BM115" s="14" t="s">
        <v>1990</v>
      </c>
    </row>
    <row r="116" s="1" customFormat="1" ht="16.5" customHeight="1">
      <c r="B116" s="150"/>
      <c r="C116" s="151" t="s">
        <v>838</v>
      </c>
      <c r="D116" s="151" t="s">
        <v>172</v>
      </c>
      <c r="E116" s="152" t="s">
        <v>985</v>
      </c>
      <c r="F116" s="153" t="s">
        <v>986</v>
      </c>
      <c r="G116" s="154" t="s">
        <v>924</v>
      </c>
      <c r="H116" s="155">
        <v>48.299999999999997</v>
      </c>
      <c r="I116" s="156">
        <v>0</v>
      </c>
      <c r="J116" s="156">
        <f>ROUND(I116*H116,2)</f>
        <v>0</v>
      </c>
      <c r="K116" s="153" t="s">
        <v>176</v>
      </c>
      <c r="L116" s="26"/>
      <c r="M116" s="54" t="s">
        <v>1</v>
      </c>
      <c r="N116" s="157" t="s">
        <v>39</v>
      </c>
      <c r="O116" s="158">
        <v>0.012999999999999999</v>
      </c>
      <c r="P116" s="158">
        <f>O116*H116</f>
        <v>0.6278999999999999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280</v>
      </c>
      <c r="AT116" s="14" t="s">
        <v>172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280</v>
      </c>
      <c r="BM116" s="14" t="s">
        <v>1991</v>
      </c>
    </row>
    <row r="117" s="1" customFormat="1" ht="16.5" customHeight="1">
      <c r="B117" s="150"/>
      <c r="C117" s="151" t="s">
        <v>428</v>
      </c>
      <c r="D117" s="151" t="s">
        <v>172</v>
      </c>
      <c r="E117" s="152" t="s">
        <v>860</v>
      </c>
      <c r="F117" s="153" t="s">
        <v>861</v>
      </c>
      <c r="G117" s="154" t="s">
        <v>826</v>
      </c>
      <c r="H117" s="155">
        <v>5.4400000000000004</v>
      </c>
      <c r="I117" s="156">
        <v>0</v>
      </c>
      <c r="J117" s="156">
        <f>ROUND(I117*H117,2)</f>
        <v>0</v>
      </c>
      <c r="K117" s="153" t="s">
        <v>176</v>
      </c>
      <c r="L117" s="26"/>
      <c r="M117" s="54" t="s">
        <v>1</v>
      </c>
      <c r="N117" s="157" t="s">
        <v>39</v>
      </c>
      <c r="O117" s="158">
        <v>0.77200000000000002</v>
      </c>
      <c r="P117" s="158">
        <f>O117*H117</f>
        <v>4.1996800000000007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280</v>
      </c>
      <c r="AT117" s="14" t="s">
        <v>172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280</v>
      </c>
      <c r="BM117" s="14" t="s">
        <v>1992</v>
      </c>
    </row>
    <row r="118" s="1" customFormat="1" ht="16.5" customHeight="1">
      <c r="B118" s="150"/>
      <c r="C118" s="151" t="s">
        <v>432</v>
      </c>
      <c r="D118" s="151" t="s">
        <v>172</v>
      </c>
      <c r="E118" s="152" t="s">
        <v>989</v>
      </c>
      <c r="F118" s="153" t="s">
        <v>990</v>
      </c>
      <c r="G118" s="154" t="s">
        <v>826</v>
      </c>
      <c r="H118" s="155">
        <v>3</v>
      </c>
      <c r="I118" s="156">
        <v>0</v>
      </c>
      <c r="J118" s="156">
        <f>ROUND(I118*H118,2)</f>
        <v>0</v>
      </c>
      <c r="K118" s="153" t="s">
        <v>1</v>
      </c>
      <c r="L118" s="26"/>
      <c r="M118" s="54" t="s">
        <v>1</v>
      </c>
      <c r="N118" s="157" t="s">
        <v>39</v>
      </c>
      <c r="O118" s="158">
        <v>0.77200000000000002</v>
      </c>
      <c r="P118" s="158">
        <f>O118*H118</f>
        <v>2.3159999999999998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280</v>
      </c>
      <c r="AT118" s="14" t="s">
        <v>172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280</v>
      </c>
      <c r="BM118" s="14" t="s">
        <v>1993</v>
      </c>
    </row>
    <row r="119" s="1" customFormat="1" ht="16.5" customHeight="1">
      <c r="B119" s="150"/>
      <c r="C119" s="151" t="s">
        <v>863</v>
      </c>
      <c r="D119" s="151" t="s">
        <v>172</v>
      </c>
      <c r="E119" s="152" t="s">
        <v>871</v>
      </c>
      <c r="F119" s="153" t="s">
        <v>872</v>
      </c>
      <c r="G119" s="154" t="s">
        <v>826</v>
      </c>
      <c r="H119" s="155">
        <v>163.368</v>
      </c>
      <c r="I119" s="156">
        <v>0</v>
      </c>
      <c r="J119" s="156">
        <f>ROUND(I119*H119,2)</f>
        <v>0</v>
      </c>
      <c r="K119" s="153" t="s">
        <v>176</v>
      </c>
      <c r="L119" s="26"/>
      <c r="M119" s="54" t="s">
        <v>1</v>
      </c>
      <c r="N119" s="157" t="s">
        <v>39</v>
      </c>
      <c r="O119" s="158">
        <v>0.0080000000000000002</v>
      </c>
      <c r="P119" s="158">
        <f>O119*H119</f>
        <v>1.3069439999999999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280</v>
      </c>
      <c r="AT119" s="14" t="s">
        <v>172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280</v>
      </c>
      <c r="BM119" s="14" t="s">
        <v>1994</v>
      </c>
    </row>
    <row r="120" s="1" customFormat="1" ht="16.5" customHeight="1">
      <c r="B120" s="150"/>
      <c r="C120" s="151" t="s">
        <v>867</v>
      </c>
      <c r="D120" s="151" t="s">
        <v>172</v>
      </c>
      <c r="E120" s="152" t="s">
        <v>993</v>
      </c>
      <c r="F120" s="153" t="s">
        <v>994</v>
      </c>
      <c r="G120" s="154" t="s">
        <v>826</v>
      </c>
      <c r="H120" s="155">
        <v>90</v>
      </c>
      <c r="I120" s="156">
        <v>0</v>
      </c>
      <c r="J120" s="156">
        <f>ROUND(I120*H120,2)</f>
        <v>0</v>
      </c>
      <c r="K120" s="153" t="s">
        <v>1</v>
      </c>
      <c r="L120" s="26"/>
      <c r="M120" s="54" t="s">
        <v>1</v>
      </c>
      <c r="N120" s="157" t="s">
        <v>39</v>
      </c>
      <c r="O120" s="158">
        <v>0.0080000000000000002</v>
      </c>
      <c r="P120" s="158">
        <f>O120*H120</f>
        <v>0.71999999999999997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14" t="s">
        <v>280</v>
      </c>
      <c r="AT120" s="14" t="s">
        <v>172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280</v>
      </c>
      <c r="BM120" s="14" t="s">
        <v>1995</v>
      </c>
    </row>
    <row r="121" s="1" customFormat="1" ht="16.5" customHeight="1">
      <c r="B121" s="150"/>
      <c r="C121" s="151" t="s">
        <v>874</v>
      </c>
      <c r="D121" s="151" t="s">
        <v>172</v>
      </c>
      <c r="E121" s="152" t="s">
        <v>996</v>
      </c>
      <c r="F121" s="153" t="s">
        <v>997</v>
      </c>
      <c r="G121" s="154" t="s">
        <v>836</v>
      </c>
      <c r="H121" s="155">
        <v>3.1499999999999999</v>
      </c>
      <c r="I121" s="156">
        <v>0</v>
      </c>
      <c r="J121" s="156">
        <f>ROUND(I121*H121,2)</f>
        <v>0</v>
      </c>
      <c r="K121" s="153" t="s">
        <v>176</v>
      </c>
      <c r="L121" s="26"/>
      <c r="M121" s="54" t="s">
        <v>1</v>
      </c>
      <c r="N121" s="157" t="s">
        <v>39</v>
      </c>
      <c r="O121" s="158">
        <v>0.048000000000000001</v>
      </c>
      <c r="P121" s="158">
        <f>O121*H121</f>
        <v>0.1512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AR121" s="14" t="s">
        <v>280</v>
      </c>
      <c r="AT121" s="14" t="s">
        <v>172</v>
      </c>
      <c r="AU121" s="14" t="s">
        <v>77</v>
      </c>
      <c r="AY121" s="14" t="s">
        <v>168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4" t="s">
        <v>75</v>
      </c>
      <c r="BK121" s="160">
        <f>ROUND(I121*H121,2)</f>
        <v>0</v>
      </c>
      <c r="BL121" s="14" t="s">
        <v>280</v>
      </c>
      <c r="BM121" s="14" t="s">
        <v>1996</v>
      </c>
    </row>
    <row r="122" s="1" customFormat="1" ht="16.5" customHeight="1">
      <c r="B122" s="150"/>
      <c r="C122" s="161" t="s">
        <v>878</v>
      </c>
      <c r="D122" s="161" t="s">
        <v>180</v>
      </c>
      <c r="E122" s="162" t="s">
        <v>999</v>
      </c>
      <c r="F122" s="163" t="s">
        <v>1000</v>
      </c>
      <c r="G122" s="164" t="s">
        <v>332</v>
      </c>
      <c r="H122" s="165">
        <v>3.1499999999999999</v>
      </c>
      <c r="I122" s="166">
        <v>0</v>
      </c>
      <c r="J122" s="166">
        <f>ROUND(I122*H122,2)</f>
        <v>0</v>
      </c>
      <c r="K122" s="163" t="s">
        <v>176</v>
      </c>
      <c r="L122" s="167"/>
      <c r="M122" s="168" t="s">
        <v>1</v>
      </c>
      <c r="N122" s="169" t="s">
        <v>39</v>
      </c>
      <c r="O122" s="158">
        <v>0</v>
      </c>
      <c r="P122" s="158">
        <f>O122*H122</f>
        <v>0</v>
      </c>
      <c r="Q122" s="158">
        <v>0.001</v>
      </c>
      <c r="R122" s="158">
        <f>Q122*H122</f>
        <v>0.00315</v>
      </c>
      <c r="S122" s="158">
        <v>0</v>
      </c>
      <c r="T122" s="159">
        <f>S122*H122</f>
        <v>0</v>
      </c>
      <c r="AR122" s="14" t="s">
        <v>333</v>
      </c>
      <c r="AT122" s="14" t="s">
        <v>180</v>
      </c>
      <c r="AU122" s="14" t="s">
        <v>77</v>
      </c>
      <c r="AY122" s="14" t="s">
        <v>168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75</v>
      </c>
      <c r="BK122" s="160">
        <f>ROUND(I122*H122,2)</f>
        <v>0</v>
      </c>
      <c r="BL122" s="14" t="s">
        <v>333</v>
      </c>
      <c r="BM122" s="14" t="s">
        <v>1997</v>
      </c>
    </row>
    <row r="123" s="1" customFormat="1" ht="16.5" customHeight="1">
      <c r="B123" s="150"/>
      <c r="C123" s="151" t="s">
        <v>823</v>
      </c>
      <c r="D123" s="151" t="s">
        <v>172</v>
      </c>
      <c r="E123" s="152" t="s">
        <v>882</v>
      </c>
      <c r="F123" s="153" t="s">
        <v>883</v>
      </c>
      <c r="G123" s="154" t="s">
        <v>836</v>
      </c>
      <c r="H123" s="155">
        <v>15.1</v>
      </c>
      <c r="I123" s="156">
        <v>0</v>
      </c>
      <c r="J123" s="156">
        <f>ROUND(I123*H123,2)</f>
        <v>0</v>
      </c>
      <c r="K123" s="153" t="s">
        <v>176</v>
      </c>
      <c r="L123" s="26"/>
      <c r="M123" s="54" t="s">
        <v>1</v>
      </c>
      <c r="N123" s="157" t="s">
        <v>39</v>
      </c>
      <c r="O123" s="158">
        <v>0.035999999999999997</v>
      </c>
      <c r="P123" s="158">
        <f>O123*H123</f>
        <v>0.54359999999999997</v>
      </c>
      <c r="Q123" s="158">
        <v>0.18906999999999999</v>
      </c>
      <c r="R123" s="158">
        <f>Q123*H123</f>
        <v>2.8549569999999997</v>
      </c>
      <c r="S123" s="158">
        <v>0</v>
      </c>
      <c r="T123" s="159">
        <f>S123*H123</f>
        <v>0</v>
      </c>
      <c r="AR123" s="14" t="s">
        <v>280</v>
      </c>
      <c r="AT123" s="14" t="s">
        <v>172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280</v>
      </c>
      <c r="BM123" s="14" t="s">
        <v>1998</v>
      </c>
    </row>
    <row r="124" s="1" customFormat="1" ht="16.5" customHeight="1">
      <c r="B124" s="150"/>
      <c r="C124" s="151" t="s">
        <v>937</v>
      </c>
      <c r="D124" s="151" t="s">
        <v>172</v>
      </c>
      <c r="E124" s="152" t="s">
        <v>1016</v>
      </c>
      <c r="F124" s="153" t="s">
        <v>1017</v>
      </c>
      <c r="G124" s="154" t="s">
        <v>189</v>
      </c>
      <c r="H124" s="155">
        <v>36</v>
      </c>
      <c r="I124" s="156">
        <v>0</v>
      </c>
      <c r="J124" s="156">
        <f>ROUND(I124*H124,2)</f>
        <v>0</v>
      </c>
      <c r="K124" s="153" t="s">
        <v>176</v>
      </c>
      <c r="L124" s="26"/>
      <c r="M124" s="54" t="s">
        <v>1</v>
      </c>
      <c r="N124" s="157" t="s">
        <v>39</v>
      </c>
      <c r="O124" s="158">
        <v>0.14299999999999999</v>
      </c>
      <c r="P124" s="158">
        <f>O124*H124</f>
        <v>5.1479999999999997</v>
      </c>
      <c r="Q124" s="158">
        <v>0.047980000000000002</v>
      </c>
      <c r="R124" s="158">
        <f>Q124*H124</f>
        <v>1.7272800000000002</v>
      </c>
      <c r="S124" s="158">
        <v>0</v>
      </c>
      <c r="T124" s="159">
        <f>S124*H124</f>
        <v>0</v>
      </c>
      <c r="AR124" s="14" t="s">
        <v>280</v>
      </c>
      <c r="AT124" s="14" t="s">
        <v>172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1999</v>
      </c>
    </row>
    <row r="125" s="1" customFormat="1" ht="16.5" customHeight="1">
      <c r="B125" s="150"/>
      <c r="C125" s="151" t="s">
        <v>1079</v>
      </c>
      <c r="D125" s="151" t="s">
        <v>172</v>
      </c>
      <c r="E125" s="152" t="s">
        <v>894</v>
      </c>
      <c r="F125" s="153" t="s">
        <v>895</v>
      </c>
      <c r="G125" s="154" t="s">
        <v>836</v>
      </c>
      <c r="H125" s="155">
        <v>15.1</v>
      </c>
      <c r="I125" s="156">
        <v>0</v>
      </c>
      <c r="J125" s="156">
        <f>ROUND(I125*H125,2)</f>
        <v>0</v>
      </c>
      <c r="K125" s="153" t="s">
        <v>176</v>
      </c>
      <c r="L125" s="26"/>
      <c r="M125" s="54" t="s">
        <v>1</v>
      </c>
      <c r="N125" s="157" t="s">
        <v>39</v>
      </c>
      <c r="O125" s="158">
        <v>0.57999999999999996</v>
      </c>
      <c r="P125" s="158">
        <f>O125*H125</f>
        <v>8.7579999999999991</v>
      </c>
      <c r="Q125" s="158">
        <v>0.084250000000000005</v>
      </c>
      <c r="R125" s="158">
        <f>Q125*H125</f>
        <v>1.2721750000000001</v>
      </c>
      <c r="S125" s="158">
        <v>0</v>
      </c>
      <c r="T125" s="159">
        <f>S125*H125</f>
        <v>0</v>
      </c>
      <c r="AR125" s="14" t="s">
        <v>280</v>
      </c>
      <c r="AT125" s="14" t="s">
        <v>172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2000</v>
      </c>
    </row>
    <row r="126" s="1" customFormat="1" ht="16.5" customHeight="1">
      <c r="B126" s="150"/>
      <c r="C126" s="151" t="s">
        <v>1081</v>
      </c>
      <c r="D126" s="151" t="s">
        <v>172</v>
      </c>
      <c r="E126" s="152" t="s">
        <v>897</v>
      </c>
      <c r="F126" s="153" t="s">
        <v>898</v>
      </c>
      <c r="G126" s="154" t="s">
        <v>836</v>
      </c>
      <c r="H126" s="155">
        <v>15.1</v>
      </c>
      <c r="I126" s="156">
        <v>0</v>
      </c>
      <c r="J126" s="156">
        <f>ROUND(I126*H126,2)</f>
        <v>0</v>
      </c>
      <c r="K126" s="153" t="s">
        <v>176</v>
      </c>
      <c r="L126" s="26"/>
      <c r="M126" s="170" t="s">
        <v>1</v>
      </c>
      <c r="N126" s="171" t="s">
        <v>39</v>
      </c>
      <c r="O126" s="172">
        <v>0.22</v>
      </c>
      <c r="P126" s="172">
        <f>O126*H126</f>
        <v>3.3220000000000001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AR126" s="14" t="s">
        <v>280</v>
      </c>
      <c r="AT126" s="14" t="s">
        <v>172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2001</v>
      </c>
    </row>
    <row r="127" s="1" customFormat="1" ht="6.96" customHeight="1"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6"/>
    </row>
  </sheetData>
  <autoFilter ref="C89:K1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132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2002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2003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ROUND(J92,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ROUND((SUM(BE92:BE112)),  2)</f>
        <v>0</v>
      </c>
      <c r="I35" s="32">
        <v>0.20999999999999999</v>
      </c>
      <c r="J35" s="111">
        <f>ROUND(((SUM(BE92:BE112))*I35),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ROUND((SUM(BF92:BF112)),  2)</f>
        <v>0</v>
      </c>
      <c r="I36" s="32">
        <v>0.14999999999999999</v>
      </c>
      <c r="J36" s="111">
        <f>ROUND(((SUM(BF92:BF112))*I36),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ROUND((SUM(BG92:BG112)),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ROUND((SUM(BH92:BH112)),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ROUND((SUM(BI92:BI112)),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2002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PB.1 - Způsobilé položky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J92</f>
        <v>0</v>
      </c>
      <c r="L63" s="26"/>
      <c r="AU63" s="14" t="s">
        <v>142</v>
      </c>
    </row>
    <row r="64" s="8" customFormat="1" ht="24.96" customHeight="1">
      <c r="B64" s="121"/>
      <c r="D64" s="122" t="s">
        <v>149</v>
      </c>
      <c r="E64" s="123"/>
      <c r="F64" s="123"/>
      <c r="G64" s="123"/>
      <c r="H64" s="123"/>
      <c r="I64" s="123"/>
      <c r="J64" s="124">
        <f>J93</f>
        <v>0</v>
      </c>
      <c r="L64" s="121"/>
    </row>
    <row r="65" s="8" customFormat="1" ht="24.96" customHeight="1">
      <c r="B65" s="121"/>
      <c r="D65" s="122" t="s">
        <v>2004</v>
      </c>
      <c r="E65" s="123"/>
      <c r="F65" s="123"/>
      <c r="G65" s="123"/>
      <c r="H65" s="123"/>
      <c r="I65" s="123"/>
      <c r="J65" s="124">
        <f>J94</f>
        <v>0</v>
      </c>
      <c r="L65" s="121"/>
    </row>
    <row r="66" s="9" customFormat="1" ht="19.92" customHeight="1">
      <c r="B66" s="125"/>
      <c r="D66" s="126" t="s">
        <v>2005</v>
      </c>
      <c r="E66" s="127"/>
      <c r="F66" s="127"/>
      <c r="G66" s="127"/>
      <c r="H66" s="127"/>
      <c r="I66" s="127"/>
      <c r="J66" s="128">
        <f>J97</f>
        <v>0</v>
      </c>
      <c r="L66" s="125"/>
    </row>
    <row r="67" s="9" customFormat="1" ht="19.92" customHeight="1">
      <c r="B67" s="125"/>
      <c r="D67" s="126" t="s">
        <v>2006</v>
      </c>
      <c r="E67" s="127"/>
      <c r="F67" s="127"/>
      <c r="G67" s="127"/>
      <c r="H67" s="127"/>
      <c r="I67" s="127"/>
      <c r="J67" s="128">
        <f>J100</f>
        <v>0</v>
      </c>
      <c r="L67" s="125"/>
    </row>
    <row r="68" s="9" customFormat="1" ht="19.92" customHeight="1">
      <c r="B68" s="125"/>
      <c r="D68" s="126" t="s">
        <v>2007</v>
      </c>
      <c r="E68" s="127"/>
      <c r="F68" s="127"/>
      <c r="G68" s="127"/>
      <c r="H68" s="127"/>
      <c r="I68" s="127"/>
      <c r="J68" s="128">
        <f>J103</f>
        <v>0</v>
      </c>
      <c r="L68" s="125"/>
    </row>
    <row r="69" s="9" customFormat="1" ht="19.92" customHeight="1">
      <c r="B69" s="125"/>
      <c r="D69" s="126" t="s">
        <v>150</v>
      </c>
      <c r="E69" s="127"/>
      <c r="F69" s="127"/>
      <c r="G69" s="127"/>
      <c r="H69" s="127"/>
      <c r="I69" s="127"/>
      <c r="J69" s="128">
        <f>J108</f>
        <v>0</v>
      </c>
      <c r="L69" s="125"/>
    </row>
    <row r="70" s="9" customFormat="1" ht="19.92" customHeight="1">
      <c r="B70" s="125"/>
      <c r="D70" s="126" t="s">
        <v>2008</v>
      </c>
      <c r="E70" s="127"/>
      <c r="F70" s="127"/>
      <c r="G70" s="127"/>
      <c r="H70" s="127"/>
      <c r="I70" s="127"/>
      <c r="J70" s="128">
        <f>J111</f>
        <v>0</v>
      </c>
      <c r="L70" s="125"/>
    </row>
    <row r="71" s="1" customFormat="1" ht="21.84" customHeight="1">
      <c r="B71" s="26"/>
      <c r="L71" s="26"/>
    </row>
    <row r="72" s="1" customFormat="1" ht="6.96" customHeight="1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26"/>
    </row>
    <row r="76" s="1" customFormat="1" ht="6.96" customHeight="1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26"/>
    </row>
    <row r="77" s="1" customFormat="1" ht="24.96" customHeight="1">
      <c r="B77" s="26"/>
      <c r="C77" s="18" t="s">
        <v>153</v>
      </c>
      <c r="L77" s="26"/>
    </row>
    <row r="78" s="1" customFormat="1" ht="6.96" customHeight="1">
      <c r="B78" s="26"/>
      <c r="L78" s="26"/>
    </row>
    <row r="79" s="1" customFormat="1" ht="12" customHeight="1">
      <c r="B79" s="26"/>
      <c r="C79" s="23" t="s">
        <v>14</v>
      </c>
      <c r="L79" s="26"/>
    </row>
    <row r="80" s="1" customFormat="1" ht="16.5" customHeight="1">
      <c r="B80" s="26"/>
      <c r="E80" s="108" t="str">
        <f>E7</f>
        <v>Dopravní telematika ZR2018 - VÝKAZ VÝMĚR</v>
      </c>
      <c r="F80" s="23"/>
      <c r="G80" s="23"/>
      <c r="H80" s="23"/>
      <c r="L80" s="26"/>
    </row>
    <row r="81" ht="12" customHeight="1">
      <c r="B81" s="17"/>
      <c r="C81" s="23" t="s">
        <v>134</v>
      </c>
      <c r="L81" s="17"/>
    </row>
    <row r="82" s="1" customFormat="1" ht="16.5" customHeight="1">
      <c r="B82" s="26"/>
      <c r="E82" s="108" t="s">
        <v>2002</v>
      </c>
      <c r="F82" s="1"/>
      <c r="G82" s="1"/>
      <c r="H82" s="1"/>
      <c r="L82" s="26"/>
    </row>
    <row r="83" s="1" customFormat="1" ht="12" customHeight="1">
      <c r="B83" s="26"/>
      <c r="C83" s="23" t="s">
        <v>136</v>
      </c>
      <c r="L83" s="26"/>
    </row>
    <row r="84" s="1" customFormat="1" ht="16.5" customHeight="1">
      <c r="B84" s="26"/>
      <c r="E84" s="47" t="str">
        <f>E11</f>
        <v>PB.1 - Způsobilé položky</v>
      </c>
      <c r="F84" s="1"/>
      <c r="G84" s="1"/>
      <c r="H84" s="1"/>
      <c r="L84" s="26"/>
    </row>
    <row r="85" s="1" customFormat="1" ht="6.96" customHeight="1">
      <c r="B85" s="26"/>
      <c r="L85" s="26"/>
    </row>
    <row r="86" s="1" customFormat="1" ht="12" customHeight="1">
      <c r="B86" s="26"/>
      <c r="C86" s="23" t="s">
        <v>18</v>
      </c>
      <c r="F86" s="14" t="str">
        <f>F14</f>
        <v xml:space="preserve"> </v>
      </c>
      <c r="I86" s="23" t="s">
        <v>20</v>
      </c>
      <c r="J86" s="49" t="str">
        <f>IF(J14="","",J14)</f>
        <v>10. 9. 2018</v>
      </c>
      <c r="L86" s="26"/>
    </row>
    <row r="87" s="1" customFormat="1" ht="6.96" customHeight="1">
      <c r="B87" s="26"/>
      <c r="L87" s="26"/>
    </row>
    <row r="88" s="1" customFormat="1" ht="13.65" customHeight="1">
      <c r="B88" s="26"/>
      <c r="C88" s="23" t="s">
        <v>22</v>
      </c>
      <c r="F88" s="14" t="str">
        <f>E17</f>
        <v xml:space="preserve"> </v>
      </c>
      <c r="I88" s="23" t="s">
        <v>26</v>
      </c>
      <c r="J88" s="24" t="str">
        <f>E23</f>
        <v>Tomislav Kradijan</v>
      </c>
      <c r="L88" s="26"/>
    </row>
    <row r="89" s="1" customFormat="1" ht="38.55" customHeight="1">
      <c r="B89" s="26"/>
      <c r="C89" s="23" t="s">
        <v>25</v>
      </c>
      <c r="F89" s="14" t="str">
        <f>IF(E20="","",E20)</f>
        <v xml:space="preserve"> </v>
      </c>
      <c r="I89" s="23" t="s">
        <v>29</v>
      </c>
      <c r="J89" s="24" t="str">
        <f>E26</f>
        <v>SAGASTA, a.s., Novodvorská 1010/14, 142 00 Praha 4</v>
      </c>
      <c r="L89" s="26"/>
    </row>
    <row r="90" s="1" customFormat="1" ht="10.32" customHeight="1">
      <c r="B90" s="26"/>
      <c r="L90" s="26"/>
    </row>
    <row r="91" s="10" customFormat="1" ht="29.28" customHeight="1">
      <c r="B91" s="129"/>
      <c r="C91" s="130" t="s">
        <v>154</v>
      </c>
      <c r="D91" s="131" t="s">
        <v>53</v>
      </c>
      <c r="E91" s="131" t="s">
        <v>49</v>
      </c>
      <c r="F91" s="131" t="s">
        <v>50</v>
      </c>
      <c r="G91" s="131" t="s">
        <v>155</v>
      </c>
      <c r="H91" s="131" t="s">
        <v>156</v>
      </c>
      <c r="I91" s="131" t="s">
        <v>157</v>
      </c>
      <c r="J91" s="132" t="s">
        <v>140</v>
      </c>
      <c r="K91" s="133" t="s">
        <v>158</v>
      </c>
      <c r="L91" s="129"/>
      <c r="M91" s="65" t="s">
        <v>1</v>
      </c>
      <c r="N91" s="66" t="s">
        <v>38</v>
      </c>
      <c r="O91" s="66" t="s">
        <v>159</v>
      </c>
      <c r="P91" s="66" t="s">
        <v>160</v>
      </c>
      <c r="Q91" s="66" t="s">
        <v>161</v>
      </c>
      <c r="R91" s="66" t="s">
        <v>162</v>
      </c>
      <c r="S91" s="66" t="s">
        <v>163</v>
      </c>
      <c r="T91" s="67" t="s">
        <v>164</v>
      </c>
    </row>
    <row r="92" s="1" customFormat="1" ht="22.8" customHeight="1">
      <c r="B92" s="26"/>
      <c r="C92" s="70" t="s">
        <v>165</v>
      </c>
      <c r="J92" s="134">
        <f>BK92</f>
        <v>0</v>
      </c>
      <c r="L92" s="26"/>
      <c r="M92" s="68"/>
      <c r="N92" s="52"/>
      <c r="O92" s="52"/>
      <c r="P92" s="135">
        <f>P93+P94</f>
        <v>0</v>
      </c>
      <c r="Q92" s="52"/>
      <c r="R92" s="135">
        <f>R93+R94</f>
        <v>0</v>
      </c>
      <c r="S92" s="52"/>
      <c r="T92" s="136">
        <f>T93+T94</f>
        <v>0</v>
      </c>
      <c r="AT92" s="14" t="s">
        <v>67</v>
      </c>
      <c r="AU92" s="14" t="s">
        <v>142</v>
      </c>
      <c r="BK92" s="137">
        <f>BK93+BK94</f>
        <v>0</v>
      </c>
    </row>
    <row r="93" s="11" customFormat="1" ht="25.92" customHeight="1">
      <c r="B93" s="138"/>
      <c r="D93" s="139" t="s">
        <v>67</v>
      </c>
      <c r="E93" s="140" t="s">
        <v>778</v>
      </c>
      <c r="F93" s="140" t="s">
        <v>779</v>
      </c>
      <c r="J93" s="141">
        <f>BK93</f>
        <v>0</v>
      </c>
      <c r="L93" s="138"/>
      <c r="M93" s="142"/>
      <c r="N93" s="143"/>
      <c r="O93" s="143"/>
      <c r="P93" s="144">
        <v>0</v>
      </c>
      <c r="Q93" s="143"/>
      <c r="R93" s="144">
        <v>0</v>
      </c>
      <c r="S93" s="143"/>
      <c r="T93" s="145">
        <v>0</v>
      </c>
      <c r="AR93" s="139" t="s">
        <v>367</v>
      </c>
      <c r="AT93" s="146" t="s">
        <v>67</v>
      </c>
      <c r="AU93" s="146" t="s">
        <v>68</v>
      </c>
      <c r="AY93" s="139" t="s">
        <v>168</v>
      </c>
      <c r="BK93" s="147">
        <v>0</v>
      </c>
    </row>
    <row r="94" s="11" customFormat="1" ht="25.92" customHeight="1">
      <c r="B94" s="138"/>
      <c r="D94" s="139" t="s">
        <v>67</v>
      </c>
      <c r="E94" s="140" t="s">
        <v>2009</v>
      </c>
      <c r="F94" s="140" t="s">
        <v>2010</v>
      </c>
      <c r="J94" s="141">
        <f>BK94</f>
        <v>0</v>
      </c>
      <c r="L94" s="138"/>
      <c r="M94" s="142"/>
      <c r="N94" s="143"/>
      <c r="O94" s="143"/>
      <c r="P94" s="144">
        <f>P95+P96+P97+P100+P103+P108+P111</f>
        <v>0</v>
      </c>
      <c r="Q94" s="143"/>
      <c r="R94" s="144">
        <f>R95+R96+R97+R100+R103+R108+R111</f>
        <v>0</v>
      </c>
      <c r="S94" s="143"/>
      <c r="T94" s="145">
        <f>T95+T96+T97+T100+T103+T108+T111</f>
        <v>0</v>
      </c>
      <c r="AR94" s="139" t="s">
        <v>75</v>
      </c>
      <c r="AT94" s="146" t="s">
        <v>67</v>
      </c>
      <c r="AU94" s="146" t="s">
        <v>68</v>
      </c>
      <c r="AY94" s="139" t="s">
        <v>168</v>
      </c>
      <c r="BK94" s="147">
        <f>BK95+BK96+BK97+BK100+BK103+BK108+BK111</f>
        <v>0</v>
      </c>
    </row>
    <row r="95" s="1" customFormat="1" ht="16.5" customHeight="1">
      <c r="B95" s="150"/>
      <c r="C95" s="161" t="s">
        <v>409</v>
      </c>
      <c r="D95" s="161" t="s">
        <v>180</v>
      </c>
      <c r="E95" s="162" t="s">
        <v>2011</v>
      </c>
      <c r="F95" s="163" t="s">
        <v>2012</v>
      </c>
      <c r="G95" s="164" t="s">
        <v>183</v>
      </c>
      <c r="H95" s="165">
        <v>10</v>
      </c>
      <c r="I95" s="166">
        <v>0</v>
      </c>
      <c r="J95" s="166">
        <f>ROUND(I95*H95,2)</f>
        <v>0</v>
      </c>
      <c r="K95" s="163" t="s">
        <v>1</v>
      </c>
      <c r="L95" s="167"/>
      <c r="M95" s="168" t="s">
        <v>1</v>
      </c>
      <c r="N95" s="169" t="s">
        <v>39</v>
      </c>
      <c r="O95" s="158">
        <v>0</v>
      </c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14" t="s">
        <v>393</v>
      </c>
      <c r="AT95" s="14" t="s">
        <v>180</v>
      </c>
      <c r="AU95" s="14" t="s">
        <v>75</v>
      </c>
      <c r="AY95" s="14" t="s">
        <v>168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14" t="s">
        <v>75</v>
      </c>
      <c r="BK95" s="160">
        <f>ROUND(I95*H95,2)</f>
        <v>0</v>
      </c>
      <c r="BL95" s="14" t="s">
        <v>363</v>
      </c>
      <c r="BM95" s="14" t="s">
        <v>2013</v>
      </c>
    </row>
    <row r="96" s="1" customFormat="1" ht="16.5" customHeight="1">
      <c r="B96" s="150"/>
      <c r="C96" s="161" t="s">
        <v>355</v>
      </c>
      <c r="D96" s="161" t="s">
        <v>180</v>
      </c>
      <c r="E96" s="162" t="s">
        <v>2014</v>
      </c>
      <c r="F96" s="163" t="s">
        <v>2015</v>
      </c>
      <c r="G96" s="164" t="s">
        <v>183</v>
      </c>
      <c r="H96" s="165">
        <v>1</v>
      </c>
      <c r="I96" s="166">
        <v>0</v>
      </c>
      <c r="J96" s="166">
        <f>ROUND(I96*H96,2)</f>
        <v>0</v>
      </c>
      <c r="K96" s="163" t="s">
        <v>1</v>
      </c>
      <c r="L96" s="167"/>
      <c r="M96" s="168" t="s">
        <v>1</v>
      </c>
      <c r="N96" s="169" t="s">
        <v>39</v>
      </c>
      <c r="O96" s="158">
        <v>0</v>
      </c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14" t="s">
        <v>393</v>
      </c>
      <c r="AT96" s="14" t="s">
        <v>180</v>
      </c>
      <c r="AU96" s="14" t="s">
        <v>75</v>
      </c>
      <c r="AY96" s="14" t="s">
        <v>168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4" t="s">
        <v>75</v>
      </c>
      <c r="BK96" s="160">
        <f>ROUND(I96*H96,2)</f>
        <v>0</v>
      </c>
      <c r="BL96" s="14" t="s">
        <v>363</v>
      </c>
      <c r="BM96" s="14" t="s">
        <v>2016</v>
      </c>
    </row>
    <row r="97" s="11" customFormat="1" ht="22.8" customHeight="1">
      <c r="B97" s="138"/>
      <c r="D97" s="139" t="s">
        <v>67</v>
      </c>
      <c r="E97" s="148" t="s">
        <v>2017</v>
      </c>
      <c r="F97" s="148" t="s">
        <v>2018</v>
      </c>
      <c r="J97" s="149">
        <f>BK97</f>
        <v>0</v>
      </c>
      <c r="L97" s="138"/>
      <c r="M97" s="142"/>
      <c r="N97" s="143"/>
      <c r="O97" s="143"/>
      <c r="P97" s="144">
        <f>SUM(P98:P99)</f>
        <v>0</v>
      </c>
      <c r="Q97" s="143"/>
      <c r="R97" s="144">
        <f>SUM(R98:R99)</f>
        <v>0</v>
      </c>
      <c r="S97" s="143"/>
      <c r="T97" s="145">
        <f>SUM(T98:T99)</f>
        <v>0</v>
      </c>
      <c r="AR97" s="139" t="s">
        <v>75</v>
      </c>
      <c r="AT97" s="146" t="s">
        <v>67</v>
      </c>
      <c r="AU97" s="146" t="s">
        <v>75</v>
      </c>
      <c r="AY97" s="139" t="s">
        <v>168</v>
      </c>
      <c r="BK97" s="147">
        <f>SUM(BK98:BK99)</f>
        <v>0</v>
      </c>
    </row>
    <row r="98" s="1" customFormat="1" ht="16.5" customHeight="1">
      <c r="B98" s="150"/>
      <c r="C98" s="161" t="s">
        <v>274</v>
      </c>
      <c r="D98" s="161" t="s">
        <v>180</v>
      </c>
      <c r="E98" s="162" t="s">
        <v>2019</v>
      </c>
      <c r="F98" s="163" t="s">
        <v>2020</v>
      </c>
      <c r="G98" s="164" t="s">
        <v>183</v>
      </c>
      <c r="H98" s="165">
        <v>10</v>
      </c>
      <c r="I98" s="166">
        <v>0</v>
      </c>
      <c r="J98" s="166">
        <f>ROUND(I98*H98,2)</f>
        <v>0</v>
      </c>
      <c r="K98" s="163" t="s">
        <v>1</v>
      </c>
      <c r="L98" s="167"/>
      <c r="M98" s="168" t="s">
        <v>1</v>
      </c>
      <c r="N98" s="169" t="s">
        <v>39</v>
      </c>
      <c r="O98" s="158">
        <v>0</v>
      </c>
      <c r="P98" s="158">
        <f>O98*H98</f>
        <v>0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14" t="s">
        <v>393</v>
      </c>
      <c r="AT98" s="14" t="s">
        <v>180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363</v>
      </c>
      <c r="BM98" s="14" t="s">
        <v>2021</v>
      </c>
    </row>
    <row r="99" s="1" customFormat="1" ht="16.5" customHeight="1">
      <c r="B99" s="150"/>
      <c r="C99" s="161" t="s">
        <v>363</v>
      </c>
      <c r="D99" s="161" t="s">
        <v>180</v>
      </c>
      <c r="E99" s="162" t="s">
        <v>2022</v>
      </c>
      <c r="F99" s="163" t="s">
        <v>2023</v>
      </c>
      <c r="G99" s="164" t="s">
        <v>323</v>
      </c>
      <c r="H99" s="165">
        <v>10</v>
      </c>
      <c r="I99" s="166">
        <v>0</v>
      </c>
      <c r="J99" s="166">
        <f>ROUND(I99*H99,2)</f>
        <v>0</v>
      </c>
      <c r="K99" s="163" t="s">
        <v>1</v>
      </c>
      <c r="L99" s="167"/>
      <c r="M99" s="168" t="s">
        <v>1</v>
      </c>
      <c r="N99" s="169" t="s">
        <v>39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14" t="s">
        <v>393</v>
      </c>
      <c r="AT99" s="14" t="s">
        <v>180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363</v>
      </c>
      <c r="BM99" s="14" t="s">
        <v>2024</v>
      </c>
    </row>
    <row r="100" s="11" customFormat="1" ht="22.8" customHeight="1">
      <c r="B100" s="138"/>
      <c r="D100" s="139" t="s">
        <v>67</v>
      </c>
      <c r="E100" s="148" t="s">
        <v>2025</v>
      </c>
      <c r="F100" s="148" t="s">
        <v>2026</v>
      </c>
      <c r="J100" s="149">
        <f>BK100</f>
        <v>0</v>
      </c>
      <c r="L100" s="138"/>
      <c r="M100" s="142"/>
      <c r="N100" s="143"/>
      <c r="O100" s="143"/>
      <c r="P100" s="144">
        <f>SUM(P101:P102)</f>
        <v>0</v>
      </c>
      <c r="Q100" s="143"/>
      <c r="R100" s="144">
        <f>SUM(R101:R102)</f>
        <v>0</v>
      </c>
      <c r="S100" s="143"/>
      <c r="T100" s="145">
        <f>SUM(T101:T102)</f>
        <v>0</v>
      </c>
      <c r="AR100" s="139" t="s">
        <v>75</v>
      </c>
      <c r="AT100" s="146" t="s">
        <v>67</v>
      </c>
      <c r="AU100" s="146" t="s">
        <v>75</v>
      </c>
      <c r="AY100" s="139" t="s">
        <v>168</v>
      </c>
      <c r="BK100" s="147">
        <f>SUM(BK101:BK102)</f>
        <v>0</v>
      </c>
    </row>
    <row r="101" s="1" customFormat="1" ht="16.5" customHeight="1">
      <c r="B101" s="150"/>
      <c r="C101" s="161" t="s">
        <v>367</v>
      </c>
      <c r="D101" s="161" t="s">
        <v>180</v>
      </c>
      <c r="E101" s="162" t="s">
        <v>2027</v>
      </c>
      <c r="F101" s="163" t="s">
        <v>2028</v>
      </c>
      <c r="G101" s="164" t="s">
        <v>183</v>
      </c>
      <c r="H101" s="165">
        <v>1</v>
      </c>
      <c r="I101" s="166">
        <v>0</v>
      </c>
      <c r="J101" s="166">
        <f>ROUND(I101*H101,2)</f>
        <v>0</v>
      </c>
      <c r="K101" s="163" t="s">
        <v>1</v>
      </c>
      <c r="L101" s="167"/>
      <c r="M101" s="168" t="s">
        <v>1</v>
      </c>
      <c r="N101" s="169" t="s">
        <v>39</v>
      </c>
      <c r="O101" s="158">
        <v>0</v>
      </c>
      <c r="P101" s="158">
        <f>O101*H101</f>
        <v>0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393</v>
      </c>
      <c r="AT101" s="14" t="s">
        <v>180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363</v>
      </c>
      <c r="BM101" s="14" t="s">
        <v>2029</v>
      </c>
    </row>
    <row r="102" s="1" customFormat="1" ht="16.5" customHeight="1">
      <c r="B102" s="150"/>
      <c r="C102" s="161" t="s">
        <v>385</v>
      </c>
      <c r="D102" s="161" t="s">
        <v>180</v>
      </c>
      <c r="E102" s="162" t="s">
        <v>2030</v>
      </c>
      <c r="F102" s="163" t="s">
        <v>2031</v>
      </c>
      <c r="G102" s="164" t="s">
        <v>183</v>
      </c>
      <c r="H102" s="165">
        <v>1</v>
      </c>
      <c r="I102" s="166">
        <v>0</v>
      </c>
      <c r="J102" s="166">
        <f>ROUND(I102*H102,2)</f>
        <v>0</v>
      </c>
      <c r="K102" s="163" t="s">
        <v>1</v>
      </c>
      <c r="L102" s="167"/>
      <c r="M102" s="168" t="s">
        <v>1</v>
      </c>
      <c r="N102" s="169" t="s">
        <v>39</v>
      </c>
      <c r="O102" s="158">
        <v>0</v>
      </c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393</v>
      </c>
      <c r="AT102" s="14" t="s">
        <v>180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363</v>
      </c>
      <c r="BM102" s="14" t="s">
        <v>2032</v>
      </c>
    </row>
    <row r="103" s="11" customFormat="1" ht="22.8" customHeight="1">
      <c r="B103" s="138"/>
      <c r="D103" s="139" t="s">
        <v>67</v>
      </c>
      <c r="E103" s="148" t="s">
        <v>2033</v>
      </c>
      <c r="F103" s="148" t="s">
        <v>2034</v>
      </c>
      <c r="J103" s="149">
        <f>BK103</f>
        <v>0</v>
      </c>
      <c r="L103" s="138"/>
      <c r="M103" s="142"/>
      <c r="N103" s="143"/>
      <c r="O103" s="143"/>
      <c r="P103" s="144">
        <f>SUM(P104:P107)</f>
        <v>0</v>
      </c>
      <c r="Q103" s="143"/>
      <c r="R103" s="144">
        <f>SUM(R104:R107)</f>
        <v>0</v>
      </c>
      <c r="S103" s="143"/>
      <c r="T103" s="145">
        <f>SUM(T104:T107)</f>
        <v>0</v>
      </c>
      <c r="AR103" s="139" t="s">
        <v>75</v>
      </c>
      <c r="AT103" s="146" t="s">
        <v>67</v>
      </c>
      <c r="AU103" s="146" t="s">
        <v>75</v>
      </c>
      <c r="AY103" s="139" t="s">
        <v>168</v>
      </c>
      <c r="BK103" s="147">
        <f>SUM(BK104:BK107)</f>
        <v>0</v>
      </c>
    </row>
    <row r="104" s="1" customFormat="1" ht="16.5" customHeight="1">
      <c r="B104" s="150"/>
      <c r="C104" s="161" t="s">
        <v>389</v>
      </c>
      <c r="D104" s="161" t="s">
        <v>180</v>
      </c>
      <c r="E104" s="162" t="s">
        <v>2035</v>
      </c>
      <c r="F104" s="163" t="s">
        <v>2036</v>
      </c>
      <c r="G104" s="164" t="s">
        <v>183</v>
      </c>
      <c r="H104" s="165">
        <v>5</v>
      </c>
      <c r="I104" s="166">
        <v>0</v>
      </c>
      <c r="J104" s="166">
        <f>ROUND(I104*H104,2)</f>
        <v>0</v>
      </c>
      <c r="K104" s="163" t="s">
        <v>1</v>
      </c>
      <c r="L104" s="167"/>
      <c r="M104" s="168" t="s">
        <v>1</v>
      </c>
      <c r="N104" s="169" t="s">
        <v>39</v>
      </c>
      <c r="O104" s="158">
        <v>0</v>
      </c>
      <c r="P104" s="158">
        <f>O104*H104</f>
        <v>0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14" t="s">
        <v>393</v>
      </c>
      <c r="AT104" s="14" t="s">
        <v>180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363</v>
      </c>
      <c r="BM104" s="14" t="s">
        <v>2037</v>
      </c>
    </row>
    <row r="105" s="1" customFormat="1" ht="16.5" customHeight="1">
      <c r="B105" s="150"/>
      <c r="C105" s="161" t="s">
        <v>393</v>
      </c>
      <c r="D105" s="161" t="s">
        <v>180</v>
      </c>
      <c r="E105" s="162" t="s">
        <v>2038</v>
      </c>
      <c r="F105" s="163" t="s">
        <v>2039</v>
      </c>
      <c r="G105" s="164" t="s">
        <v>183</v>
      </c>
      <c r="H105" s="165">
        <v>1</v>
      </c>
      <c r="I105" s="166">
        <v>0</v>
      </c>
      <c r="J105" s="166">
        <f>ROUND(I105*H105,2)</f>
        <v>0</v>
      </c>
      <c r="K105" s="163" t="s">
        <v>1</v>
      </c>
      <c r="L105" s="167"/>
      <c r="M105" s="168" t="s">
        <v>1</v>
      </c>
      <c r="N105" s="169" t="s">
        <v>39</v>
      </c>
      <c r="O105" s="158">
        <v>0</v>
      </c>
      <c r="P105" s="158">
        <f>O105*H105</f>
        <v>0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393</v>
      </c>
      <c r="AT105" s="14" t="s">
        <v>180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363</v>
      </c>
      <c r="BM105" s="14" t="s">
        <v>2040</v>
      </c>
    </row>
    <row r="106" s="1" customFormat="1" ht="16.5" customHeight="1">
      <c r="B106" s="150"/>
      <c r="C106" s="161" t="s">
        <v>397</v>
      </c>
      <c r="D106" s="161" t="s">
        <v>180</v>
      </c>
      <c r="E106" s="162" t="s">
        <v>2041</v>
      </c>
      <c r="F106" s="163" t="s">
        <v>2042</v>
      </c>
      <c r="G106" s="164" t="s">
        <v>183</v>
      </c>
      <c r="H106" s="165">
        <v>10</v>
      </c>
      <c r="I106" s="166">
        <v>0</v>
      </c>
      <c r="J106" s="166">
        <f>ROUND(I106*H106,2)</f>
        <v>0</v>
      </c>
      <c r="K106" s="163" t="s">
        <v>1</v>
      </c>
      <c r="L106" s="167"/>
      <c r="M106" s="168" t="s">
        <v>1</v>
      </c>
      <c r="N106" s="169" t="s">
        <v>39</v>
      </c>
      <c r="O106" s="158">
        <v>0</v>
      </c>
      <c r="P106" s="158">
        <f>O106*H106</f>
        <v>0</v>
      </c>
      <c r="Q106" s="158">
        <v>0</v>
      </c>
      <c r="R106" s="158">
        <f>Q106*H106</f>
        <v>0</v>
      </c>
      <c r="S106" s="158">
        <v>0</v>
      </c>
      <c r="T106" s="159">
        <f>S106*H106</f>
        <v>0</v>
      </c>
      <c r="AR106" s="14" t="s">
        <v>393</v>
      </c>
      <c r="AT106" s="14" t="s">
        <v>180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363</v>
      </c>
      <c r="BM106" s="14" t="s">
        <v>2043</v>
      </c>
    </row>
    <row r="107" s="1" customFormat="1" ht="16.5" customHeight="1">
      <c r="B107" s="150"/>
      <c r="C107" s="161" t="s">
        <v>401</v>
      </c>
      <c r="D107" s="161" t="s">
        <v>180</v>
      </c>
      <c r="E107" s="162" t="s">
        <v>2044</v>
      </c>
      <c r="F107" s="163" t="s">
        <v>2045</v>
      </c>
      <c r="G107" s="164" t="s">
        <v>183</v>
      </c>
      <c r="H107" s="165">
        <v>1</v>
      </c>
      <c r="I107" s="166">
        <v>0</v>
      </c>
      <c r="J107" s="166">
        <f>ROUND(I107*H107,2)</f>
        <v>0</v>
      </c>
      <c r="K107" s="163" t="s">
        <v>1</v>
      </c>
      <c r="L107" s="167"/>
      <c r="M107" s="168" t="s">
        <v>1</v>
      </c>
      <c r="N107" s="169" t="s">
        <v>39</v>
      </c>
      <c r="O107" s="158">
        <v>0</v>
      </c>
      <c r="P107" s="158">
        <f>O107*H107</f>
        <v>0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14" t="s">
        <v>393</v>
      </c>
      <c r="AT107" s="14" t="s">
        <v>180</v>
      </c>
      <c r="AU107" s="14" t="s">
        <v>77</v>
      </c>
      <c r="AY107" s="14" t="s">
        <v>168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14" t="s">
        <v>75</v>
      </c>
      <c r="BK107" s="160">
        <f>ROUND(I107*H107,2)</f>
        <v>0</v>
      </c>
      <c r="BL107" s="14" t="s">
        <v>363</v>
      </c>
      <c r="BM107" s="14" t="s">
        <v>2046</v>
      </c>
    </row>
    <row r="108" s="11" customFormat="1" ht="22.8" customHeight="1">
      <c r="B108" s="138"/>
      <c r="D108" s="139" t="s">
        <v>67</v>
      </c>
      <c r="E108" s="148" t="s">
        <v>780</v>
      </c>
      <c r="F108" s="148" t="s">
        <v>781</v>
      </c>
      <c r="J108" s="149">
        <f>BK108</f>
        <v>0</v>
      </c>
      <c r="L108" s="138"/>
      <c r="M108" s="142"/>
      <c r="N108" s="143"/>
      <c r="O108" s="143"/>
      <c r="P108" s="144">
        <f>SUM(P109:P110)</f>
        <v>0</v>
      </c>
      <c r="Q108" s="143"/>
      <c r="R108" s="144">
        <f>SUM(R109:R110)</f>
        <v>0</v>
      </c>
      <c r="S108" s="143"/>
      <c r="T108" s="145">
        <f>SUM(T109:T110)</f>
        <v>0</v>
      </c>
      <c r="AR108" s="139" t="s">
        <v>367</v>
      </c>
      <c r="AT108" s="146" t="s">
        <v>67</v>
      </c>
      <c r="AU108" s="146" t="s">
        <v>75</v>
      </c>
      <c r="AY108" s="139" t="s">
        <v>168</v>
      </c>
      <c r="BK108" s="147">
        <f>SUM(BK109:BK110)</f>
        <v>0</v>
      </c>
    </row>
    <row r="109" s="1" customFormat="1" ht="16.5" customHeight="1">
      <c r="B109" s="150"/>
      <c r="C109" s="151" t="s">
        <v>75</v>
      </c>
      <c r="D109" s="151" t="s">
        <v>172</v>
      </c>
      <c r="E109" s="152" t="s">
        <v>2047</v>
      </c>
      <c r="F109" s="153" t="s">
        <v>2048</v>
      </c>
      <c r="G109" s="154" t="s">
        <v>183</v>
      </c>
      <c r="H109" s="155">
        <v>1</v>
      </c>
      <c r="I109" s="156">
        <v>0</v>
      </c>
      <c r="J109" s="156">
        <f>ROUND(I109*H109,2)</f>
        <v>0</v>
      </c>
      <c r="K109" s="153" t="s">
        <v>1</v>
      </c>
      <c r="L109" s="26"/>
      <c r="M109" s="54" t="s">
        <v>1</v>
      </c>
      <c r="N109" s="157" t="s">
        <v>39</v>
      </c>
      <c r="O109" s="158">
        <v>0</v>
      </c>
      <c r="P109" s="158">
        <f>O109*H109</f>
        <v>0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785</v>
      </c>
      <c r="AT109" s="14" t="s">
        <v>172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785</v>
      </c>
      <c r="BM109" s="14" t="s">
        <v>2049</v>
      </c>
    </row>
    <row r="110" s="1" customFormat="1" ht="16.5" customHeight="1">
      <c r="B110" s="150"/>
      <c r="C110" s="151" t="s">
        <v>77</v>
      </c>
      <c r="D110" s="151" t="s">
        <v>172</v>
      </c>
      <c r="E110" s="152" t="s">
        <v>800</v>
      </c>
      <c r="F110" s="153" t="s">
        <v>801</v>
      </c>
      <c r="G110" s="154" t="s">
        <v>323</v>
      </c>
      <c r="H110" s="155">
        <v>1</v>
      </c>
      <c r="I110" s="156">
        <v>0</v>
      </c>
      <c r="J110" s="156">
        <f>ROUND(I110*H110,2)</f>
        <v>0</v>
      </c>
      <c r="K110" s="153" t="s">
        <v>1</v>
      </c>
      <c r="L110" s="26"/>
      <c r="M110" s="54" t="s">
        <v>1</v>
      </c>
      <c r="N110" s="157" t="s">
        <v>39</v>
      </c>
      <c r="O110" s="158">
        <v>0</v>
      </c>
      <c r="P110" s="158">
        <f>O110*H110</f>
        <v>0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14" t="s">
        <v>785</v>
      </c>
      <c r="AT110" s="14" t="s">
        <v>172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785</v>
      </c>
      <c r="BM110" s="14" t="s">
        <v>2050</v>
      </c>
    </row>
    <row r="111" s="11" customFormat="1" ht="22.8" customHeight="1">
      <c r="B111" s="138"/>
      <c r="D111" s="139" t="s">
        <v>67</v>
      </c>
      <c r="E111" s="148" t="s">
        <v>2051</v>
      </c>
      <c r="F111" s="148" t="s">
        <v>2052</v>
      </c>
      <c r="J111" s="149">
        <f>BK111</f>
        <v>0</v>
      </c>
      <c r="L111" s="138"/>
      <c r="M111" s="142"/>
      <c r="N111" s="143"/>
      <c r="O111" s="143"/>
      <c r="P111" s="144">
        <f>P112</f>
        <v>0</v>
      </c>
      <c r="Q111" s="143"/>
      <c r="R111" s="144">
        <f>R112</f>
        <v>0</v>
      </c>
      <c r="S111" s="143"/>
      <c r="T111" s="145">
        <f>T112</f>
        <v>0</v>
      </c>
      <c r="AR111" s="139" t="s">
        <v>367</v>
      </c>
      <c r="AT111" s="146" t="s">
        <v>67</v>
      </c>
      <c r="AU111" s="146" t="s">
        <v>75</v>
      </c>
      <c r="AY111" s="139" t="s">
        <v>168</v>
      </c>
      <c r="BK111" s="147">
        <f>BK112</f>
        <v>0</v>
      </c>
    </row>
    <row r="112" s="1" customFormat="1" ht="16.5" customHeight="1">
      <c r="B112" s="150"/>
      <c r="C112" s="151" t="s">
        <v>405</v>
      </c>
      <c r="D112" s="151" t="s">
        <v>172</v>
      </c>
      <c r="E112" s="152" t="s">
        <v>2053</v>
      </c>
      <c r="F112" s="153" t="s">
        <v>2054</v>
      </c>
      <c r="G112" s="154" t="s">
        <v>323</v>
      </c>
      <c r="H112" s="155">
        <v>1</v>
      </c>
      <c r="I112" s="156">
        <v>0</v>
      </c>
      <c r="J112" s="156">
        <f>ROUND(I112*H112,2)</f>
        <v>0</v>
      </c>
      <c r="K112" s="153" t="s">
        <v>1</v>
      </c>
      <c r="L112" s="26"/>
      <c r="M112" s="170" t="s">
        <v>1</v>
      </c>
      <c r="N112" s="171" t="s">
        <v>39</v>
      </c>
      <c r="O112" s="172">
        <v>0</v>
      </c>
      <c r="P112" s="172">
        <f>O112*H112</f>
        <v>0</v>
      </c>
      <c r="Q112" s="172">
        <v>0</v>
      </c>
      <c r="R112" s="172">
        <f>Q112*H112</f>
        <v>0</v>
      </c>
      <c r="S112" s="172">
        <v>0</v>
      </c>
      <c r="T112" s="173">
        <f>S112*H112</f>
        <v>0</v>
      </c>
      <c r="AR112" s="14" t="s">
        <v>785</v>
      </c>
      <c r="AT112" s="14" t="s">
        <v>172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785</v>
      </c>
      <c r="BM112" s="14" t="s">
        <v>2055</v>
      </c>
    </row>
    <row r="113" s="1" customFormat="1" ht="6.96" customHeight="1"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26"/>
    </row>
  </sheetData>
  <autoFilter ref="C91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82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135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137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ROUND(J95,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ROUND((SUM(BE95:BE260)),  2)</f>
        <v>0</v>
      </c>
      <c r="I35" s="32">
        <v>0.20999999999999999</v>
      </c>
      <c r="J35" s="111">
        <f>ROUND(((SUM(BE95:BE260))*I35),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ROUND((SUM(BF95:BF260)),  2)</f>
        <v>0</v>
      </c>
      <c r="I36" s="32">
        <v>0.14999999999999999</v>
      </c>
      <c r="J36" s="111">
        <f>ROUND(((SUM(BF95:BF260))*I36),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ROUND((SUM(BG95:BG260)),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ROUND((SUM(BH95:BH260)),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ROUND((SUM(BI95:BI260)),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135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K1.1 - Způsobilé položky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J95</f>
        <v>0</v>
      </c>
      <c r="L63" s="26"/>
      <c r="AU63" s="14" t="s">
        <v>142</v>
      </c>
    </row>
    <row r="64" s="8" customFormat="1" ht="24.96" customHeight="1">
      <c r="B64" s="121"/>
      <c r="D64" s="122" t="s">
        <v>143</v>
      </c>
      <c r="E64" s="123"/>
      <c r="F64" s="123"/>
      <c r="G64" s="123"/>
      <c r="H64" s="123"/>
      <c r="I64" s="123"/>
      <c r="J64" s="124">
        <f>J96</f>
        <v>0</v>
      </c>
      <c r="L64" s="121"/>
    </row>
    <row r="65" s="9" customFormat="1" ht="19.92" customHeight="1">
      <c r="B65" s="125"/>
      <c r="D65" s="126" t="s">
        <v>144</v>
      </c>
      <c r="E65" s="127"/>
      <c r="F65" s="127"/>
      <c r="G65" s="127"/>
      <c r="H65" s="127"/>
      <c r="I65" s="127"/>
      <c r="J65" s="128">
        <f>J97</f>
        <v>0</v>
      </c>
      <c r="L65" s="125"/>
    </row>
    <row r="66" s="9" customFormat="1" ht="19.92" customHeight="1">
      <c r="B66" s="125"/>
      <c r="D66" s="126" t="s">
        <v>145</v>
      </c>
      <c r="E66" s="127"/>
      <c r="F66" s="127"/>
      <c r="G66" s="127"/>
      <c r="H66" s="127"/>
      <c r="I66" s="127"/>
      <c r="J66" s="128">
        <f>J107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J122</f>
        <v>0</v>
      </c>
      <c r="L67" s="121"/>
    </row>
    <row r="68" s="9" customFormat="1" ht="19.92" customHeight="1">
      <c r="B68" s="125"/>
      <c r="D68" s="126" t="s">
        <v>147</v>
      </c>
      <c r="E68" s="127"/>
      <c r="F68" s="127"/>
      <c r="G68" s="127"/>
      <c r="H68" s="127"/>
      <c r="I68" s="127"/>
      <c r="J68" s="128">
        <f>J123</f>
        <v>0</v>
      </c>
      <c r="L68" s="125"/>
    </row>
    <row r="69" s="9" customFormat="1" ht="19.92" customHeight="1">
      <c r="B69" s="125"/>
      <c r="D69" s="126" t="s">
        <v>148</v>
      </c>
      <c r="E69" s="127"/>
      <c r="F69" s="127"/>
      <c r="G69" s="127"/>
      <c r="H69" s="127"/>
      <c r="I69" s="127"/>
      <c r="J69" s="128">
        <f>J157</f>
        <v>0</v>
      </c>
      <c r="L69" s="125"/>
    </row>
    <row r="70" s="8" customFormat="1" ht="24.96" customHeight="1">
      <c r="B70" s="121"/>
      <c r="D70" s="122" t="s">
        <v>149</v>
      </c>
      <c r="E70" s="123"/>
      <c r="F70" s="123"/>
      <c r="G70" s="123"/>
      <c r="H70" s="123"/>
      <c r="I70" s="123"/>
      <c r="J70" s="124">
        <f>J250</f>
        <v>0</v>
      </c>
      <c r="L70" s="121"/>
    </row>
    <row r="71" s="9" customFormat="1" ht="19.92" customHeight="1">
      <c r="B71" s="125"/>
      <c r="D71" s="126" t="s">
        <v>150</v>
      </c>
      <c r="E71" s="127"/>
      <c r="F71" s="127"/>
      <c r="G71" s="127"/>
      <c r="H71" s="127"/>
      <c r="I71" s="127"/>
      <c r="J71" s="128">
        <f>J251</f>
        <v>0</v>
      </c>
      <c r="L71" s="125"/>
    </row>
    <row r="72" s="9" customFormat="1" ht="19.92" customHeight="1">
      <c r="B72" s="125"/>
      <c r="D72" s="126" t="s">
        <v>151</v>
      </c>
      <c r="E72" s="127"/>
      <c r="F72" s="127"/>
      <c r="G72" s="127"/>
      <c r="H72" s="127"/>
      <c r="I72" s="127"/>
      <c r="J72" s="128">
        <f>J257</f>
        <v>0</v>
      </c>
      <c r="L72" s="125"/>
    </row>
    <row r="73" s="9" customFormat="1" ht="19.92" customHeight="1">
      <c r="B73" s="125"/>
      <c r="D73" s="126" t="s">
        <v>152</v>
      </c>
      <c r="E73" s="127"/>
      <c r="F73" s="127"/>
      <c r="G73" s="127"/>
      <c r="H73" s="127"/>
      <c r="I73" s="127"/>
      <c r="J73" s="128">
        <f>J259</f>
        <v>0</v>
      </c>
      <c r="L73" s="125"/>
    </row>
    <row r="74" s="1" customFormat="1" ht="21.84" customHeight="1">
      <c r="B74" s="26"/>
      <c r="L74" s="26"/>
    </row>
    <row r="75" s="1" customFormat="1" ht="6.96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26"/>
    </row>
    <row r="79" s="1" customFormat="1" ht="6.96" customHeight="1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26"/>
    </row>
    <row r="80" s="1" customFormat="1" ht="24.96" customHeight="1">
      <c r="B80" s="26"/>
      <c r="C80" s="18" t="s">
        <v>153</v>
      </c>
      <c r="L80" s="26"/>
    </row>
    <row r="81" s="1" customFormat="1" ht="6.96" customHeight="1">
      <c r="B81" s="26"/>
      <c r="L81" s="26"/>
    </row>
    <row r="82" s="1" customFormat="1" ht="12" customHeight="1">
      <c r="B82" s="26"/>
      <c r="C82" s="23" t="s">
        <v>14</v>
      </c>
      <c r="L82" s="26"/>
    </row>
    <row r="83" s="1" customFormat="1" ht="16.5" customHeight="1">
      <c r="B83" s="26"/>
      <c r="E83" s="108" t="str">
        <f>E7</f>
        <v>Dopravní telematika ZR2018 - VÝKAZ VÝMĚR</v>
      </c>
      <c r="F83" s="23"/>
      <c r="G83" s="23"/>
      <c r="H83" s="23"/>
      <c r="L83" s="26"/>
    </row>
    <row r="84" ht="12" customHeight="1">
      <c r="B84" s="17"/>
      <c r="C84" s="23" t="s">
        <v>134</v>
      </c>
      <c r="L84" s="17"/>
    </row>
    <row r="85" s="1" customFormat="1" ht="16.5" customHeight="1">
      <c r="B85" s="26"/>
      <c r="E85" s="108" t="s">
        <v>135</v>
      </c>
      <c r="F85" s="1"/>
      <c r="G85" s="1"/>
      <c r="H85" s="1"/>
      <c r="L85" s="26"/>
    </row>
    <row r="86" s="1" customFormat="1" ht="12" customHeight="1">
      <c r="B86" s="26"/>
      <c r="C86" s="23" t="s">
        <v>136</v>
      </c>
      <c r="L86" s="26"/>
    </row>
    <row r="87" s="1" customFormat="1" ht="16.5" customHeight="1">
      <c r="B87" s="26"/>
      <c r="E87" s="47" t="str">
        <f>E11</f>
        <v>K1.1 - Způsobilé položky</v>
      </c>
      <c r="F87" s="1"/>
      <c r="G87" s="1"/>
      <c r="H87" s="1"/>
      <c r="L87" s="26"/>
    </row>
    <row r="88" s="1" customFormat="1" ht="6.96" customHeight="1">
      <c r="B88" s="26"/>
      <c r="L88" s="26"/>
    </row>
    <row r="89" s="1" customFormat="1" ht="12" customHeight="1">
      <c r="B89" s="26"/>
      <c r="C89" s="23" t="s">
        <v>18</v>
      </c>
      <c r="F89" s="14" t="str">
        <f>F14</f>
        <v xml:space="preserve"> </v>
      </c>
      <c r="I89" s="23" t="s">
        <v>20</v>
      </c>
      <c r="J89" s="49" t="str">
        <f>IF(J14="","",J14)</f>
        <v>10. 9. 2018</v>
      </c>
      <c r="L89" s="26"/>
    </row>
    <row r="90" s="1" customFormat="1" ht="6.96" customHeight="1">
      <c r="B90" s="26"/>
      <c r="L90" s="26"/>
    </row>
    <row r="91" s="1" customFormat="1" ht="13.65" customHeight="1">
      <c r="B91" s="26"/>
      <c r="C91" s="23" t="s">
        <v>22</v>
      </c>
      <c r="F91" s="14" t="str">
        <f>E17</f>
        <v xml:space="preserve"> </v>
      </c>
      <c r="I91" s="23" t="s">
        <v>26</v>
      </c>
      <c r="J91" s="24" t="str">
        <f>E23</f>
        <v>Tomislav Kradijan</v>
      </c>
      <c r="L91" s="26"/>
    </row>
    <row r="92" s="1" customFormat="1" ht="38.55" customHeight="1">
      <c r="B92" s="26"/>
      <c r="C92" s="23" t="s">
        <v>25</v>
      </c>
      <c r="F92" s="14" t="str">
        <f>IF(E20="","",E20)</f>
        <v xml:space="preserve"> </v>
      </c>
      <c r="I92" s="23" t="s">
        <v>29</v>
      </c>
      <c r="J92" s="24" t="str">
        <f>E26</f>
        <v>SAGASTA, a.s., Novodvorská 1010/14, 142 00 Praha 4</v>
      </c>
      <c r="L92" s="26"/>
    </row>
    <row r="93" s="1" customFormat="1" ht="10.32" customHeight="1">
      <c r="B93" s="26"/>
      <c r="L93" s="26"/>
    </row>
    <row r="94" s="10" customFormat="1" ht="29.28" customHeight="1">
      <c r="B94" s="129"/>
      <c r="C94" s="130" t="s">
        <v>154</v>
      </c>
      <c r="D94" s="131" t="s">
        <v>53</v>
      </c>
      <c r="E94" s="131" t="s">
        <v>49</v>
      </c>
      <c r="F94" s="131" t="s">
        <v>50</v>
      </c>
      <c r="G94" s="131" t="s">
        <v>155</v>
      </c>
      <c r="H94" s="131" t="s">
        <v>156</v>
      </c>
      <c r="I94" s="131" t="s">
        <v>157</v>
      </c>
      <c r="J94" s="132" t="s">
        <v>140</v>
      </c>
      <c r="K94" s="133" t="s">
        <v>158</v>
      </c>
      <c r="L94" s="129"/>
      <c r="M94" s="65" t="s">
        <v>1</v>
      </c>
      <c r="N94" s="66" t="s">
        <v>38</v>
      </c>
      <c r="O94" s="66" t="s">
        <v>159</v>
      </c>
      <c r="P94" s="66" t="s">
        <v>160</v>
      </c>
      <c r="Q94" s="66" t="s">
        <v>161</v>
      </c>
      <c r="R94" s="66" t="s">
        <v>162</v>
      </c>
      <c r="S94" s="66" t="s">
        <v>163</v>
      </c>
      <c r="T94" s="67" t="s">
        <v>164</v>
      </c>
    </row>
    <row r="95" s="1" customFormat="1" ht="22.8" customHeight="1">
      <c r="B95" s="26"/>
      <c r="C95" s="70" t="s">
        <v>165</v>
      </c>
      <c r="J95" s="134">
        <f>BK95</f>
        <v>0</v>
      </c>
      <c r="L95" s="26"/>
      <c r="M95" s="68"/>
      <c r="N95" s="52"/>
      <c r="O95" s="52"/>
      <c r="P95" s="135">
        <f>P96+P122+P250</f>
        <v>2231.0679999999988</v>
      </c>
      <c r="Q95" s="52"/>
      <c r="R95" s="135">
        <f>R96+R122+R250</f>
        <v>22.837269999999993</v>
      </c>
      <c r="S95" s="52"/>
      <c r="T95" s="136">
        <f>T96+T122+T250</f>
        <v>0</v>
      </c>
      <c r="AT95" s="14" t="s">
        <v>67</v>
      </c>
      <c r="AU95" s="14" t="s">
        <v>142</v>
      </c>
      <c r="BK95" s="137">
        <f>BK96+BK122+BK250</f>
        <v>0</v>
      </c>
    </row>
    <row r="96" s="11" customFormat="1" ht="25.92" customHeight="1">
      <c r="B96" s="138"/>
      <c r="D96" s="139" t="s">
        <v>67</v>
      </c>
      <c r="E96" s="140" t="s">
        <v>166</v>
      </c>
      <c r="F96" s="140" t="s">
        <v>167</v>
      </c>
      <c r="J96" s="141">
        <f>BK96</f>
        <v>0</v>
      </c>
      <c r="L96" s="138"/>
      <c r="M96" s="142"/>
      <c r="N96" s="143"/>
      <c r="O96" s="143"/>
      <c r="P96" s="144">
        <f>P97+P107</f>
        <v>72.582000000000008</v>
      </c>
      <c r="Q96" s="143"/>
      <c r="R96" s="144">
        <f>R97+R107</f>
        <v>0.0078599999999999989</v>
      </c>
      <c r="S96" s="143"/>
      <c r="T96" s="145">
        <f>T97+T107</f>
        <v>0</v>
      </c>
      <c r="AR96" s="139" t="s">
        <v>77</v>
      </c>
      <c r="AT96" s="146" t="s">
        <v>67</v>
      </c>
      <c r="AU96" s="146" t="s">
        <v>68</v>
      </c>
      <c r="AY96" s="139" t="s">
        <v>168</v>
      </c>
      <c r="BK96" s="147">
        <f>BK97+BK107</f>
        <v>0</v>
      </c>
    </row>
    <row r="97" s="11" customFormat="1" ht="22.8" customHeight="1">
      <c r="B97" s="138"/>
      <c r="D97" s="139" t="s">
        <v>67</v>
      </c>
      <c r="E97" s="148" t="s">
        <v>169</v>
      </c>
      <c r="F97" s="148" t="s">
        <v>170</v>
      </c>
      <c r="J97" s="149">
        <f>BK97</f>
        <v>0</v>
      </c>
      <c r="L97" s="138"/>
      <c r="M97" s="142"/>
      <c r="N97" s="143"/>
      <c r="O97" s="143"/>
      <c r="P97" s="144">
        <f>SUM(P98:P106)</f>
        <v>8.4819999999999993</v>
      </c>
      <c r="Q97" s="143"/>
      <c r="R97" s="144">
        <f>SUM(R98:R106)</f>
        <v>0.0078599999999999989</v>
      </c>
      <c r="S97" s="143"/>
      <c r="T97" s="145">
        <f>SUM(T98:T106)</f>
        <v>0</v>
      </c>
      <c r="AR97" s="139" t="s">
        <v>77</v>
      </c>
      <c r="AT97" s="146" t="s">
        <v>67</v>
      </c>
      <c r="AU97" s="146" t="s">
        <v>75</v>
      </c>
      <c r="AY97" s="139" t="s">
        <v>168</v>
      </c>
      <c r="BK97" s="147">
        <f>SUM(BK98:BK106)</f>
        <v>0</v>
      </c>
    </row>
    <row r="98" s="1" customFormat="1" ht="16.5" customHeight="1">
      <c r="B98" s="150"/>
      <c r="C98" s="151" t="s">
        <v>171</v>
      </c>
      <c r="D98" s="151" t="s">
        <v>172</v>
      </c>
      <c r="E98" s="152" t="s">
        <v>173</v>
      </c>
      <c r="F98" s="153" t="s">
        <v>174</v>
      </c>
      <c r="G98" s="154" t="s">
        <v>175</v>
      </c>
      <c r="H98" s="155">
        <v>38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0.025999999999999999</v>
      </c>
      <c r="P98" s="158">
        <f>O98*H98</f>
        <v>0.98799999999999999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14" t="s">
        <v>177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177</v>
      </c>
      <c r="BM98" s="14" t="s">
        <v>178</v>
      </c>
    </row>
    <row r="99" s="1" customFormat="1" ht="16.5" customHeight="1">
      <c r="B99" s="150"/>
      <c r="C99" s="161" t="s">
        <v>179</v>
      </c>
      <c r="D99" s="161" t="s">
        <v>180</v>
      </c>
      <c r="E99" s="162" t="s">
        <v>181</v>
      </c>
      <c r="F99" s="163" t="s">
        <v>182</v>
      </c>
      <c r="G99" s="164" t="s">
        <v>183</v>
      </c>
      <c r="H99" s="165">
        <v>25</v>
      </c>
      <c r="I99" s="166">
        <v>0</v>
      </c>
      <c r="J99" s="166">
        <f>ROUND(I99*H99,2)</f>
        <v>0</v>
      </c>
      <c r="K99" s="163" t="s">
        <v>1</v>
      </c>
      <c r="L99" s="167"/>
      <c r="M99" s="168" t="s">
        <v>1</v>
      </c>
      <c r="N99" s="169" t="s">
        <v>39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14" t="s">
        <v>184</v>
      </c>
      <c r="AT99" s="14" t="s">
        <v>180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177</v>
      </c>
      <c r="BM99" s="14" t="s">
        <v>185</v>
      </c>
    </row>
    <row r="100" s="1" customFormat="1" ht="16.5" customHeight="1">
      <c r="B100" s="150"/>
      <c r="C100" s="161" t="s">
        <v>186</v>
      </c>
      <c r="D100" s="161" t="s">
        <v>180</v>
      </c>
      <c r="E100" s="162" t="s">
        <v>187</v>
      </c>
      <c r="F100" s="163" t="s">
        <v>188</v>
      </c>
      <c r="G100" s="164" t="s">
        <v>189</v>
      </c>
      <c r="H100" s="165">
        <v>13</v>
      </c>
      <c r="I100" s="166">
        <v>0</v>
      </c>
      <c r="J100" s="166">
        <f>ROUND(I100*H100,2)</f>
        <v>0</v>
      </c>
      <c r="K100" s="163" t="s">
        <v>1</v>
      </c>
      <c r="L100" s="167"/>
      <c r="M100" s="168" t="s">
        <v>1</v>
      </c>
      <c r="N100" s="169" t="s">
        <v>39</v>
      </c>
      <c r="O100" s="158">
        <v>0</v>
      </c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14" t="s">
        <v>184</v>
      </c>
      <c r="AT100" s="14" t="s">
        <v>180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177</v>
      </c>
      <c r="BM100" s="14" t="s">
        <v>190</v>
      </c>
    </row>
    <row r="101" s="1" customFormat="1" ht="16.5" customHeight="1">
      <c r="B101" s="150"/>
      <c r="C101" s="151" t="s">
        <v>191</v>
      </c>
      <c r="D101" s="151" t="s">
        <v>172</v>
      </c>
      <c r="E101" s="152" t="s">
        <v>192</v>
      </c>
      <c r="F101" s="153" t="s">
        <v>193</v>
      </c>
      <c r="G101" s="154" t="s">
        <v>175</v>
      </c>
      <c r="H101" s="155">
        <v>7</v>
      </c>
      <c r="I101" s="156">
        <v>0</v>
      </c>
      <c r="J101" s="156">
        <f>ROUND(I101*H101,2)</f>
        <v>0</v>
      </c>
      <c r="K101" s="153" t="s">
        <v>1</v>
      </c>
      <c r="L101" s="26"/>
      <c r="M101" s="54" t="s">
        <v>1</v>
      </c>
      <c r="N101" s="157" t="s">
        <v>39</v>
      </c>
      <c r="O101" s="158">
        <v>0.40200000000000002</v>
      </c>
      <c r="P101" s="158">
        <f>O101*H101</f>
        <v>2.8140000000000001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177</v>
      </c>
      <c r="AT101" s="14" t="s">
        <v>172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177</v>
      </c>
      <c r="BM101" s="14" t="s">
        <v>194</v>
      </c>
    </row>
    <row r="102" s="1" customFormat="1" ht="16.5" customHeight="1">
      <c r="B102" s="150"/>
      <c r="C102" s="161" t="s">
        <v>195</v>
      </c>
      <c r="D102" s="161" t="s">
        <v>180</v>
      </c>
      <c r="E102" s="162" t="s">
        <v>196</v>
      </c>
      <c r="F102" s="163" t="s">
        <v>197</v>
      </c>
      <c r="G102" s="164" t="s">
        <v>183</v>
      </c>
      <c r="H102" s="165">
        <v>7</v>
      </c>
      <c r="I102" s="166">
        <v>0</v>
      </c>
      <c r="J102" s="166">
        <f>ROUND(I102*H102,2)</f>
        <v>0</v>
      </c>
      <c r="K102" s="163" t="s">
        <v>1</v>
      </c>
      <c r="L102" s="167"/>
      <c r="M102" s="168" t="s">
        <v>1</v>
      </c>
      <c r="N102" s="169" t="s">
        <v>39</v>
      </c>
      <c r="O102" s="158">
        <v>0</v>
      </c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184</v>
      </c>
      <c r="AT102" s="14" t="s">
        <v>180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177</v>
      </c>
      <c r="BM102" s="14" t="s">
        <v>198</v>
      </c>
    </row>
    <row r="103" s="1" customFormat="1" ht="16.5" customHeight="1">
      <c r="B103" s="150"/>
      <c r="C103" s="151" t="s">
        <v>199</v>
      </c>
      <c r="D103" s="151" t="s">
        <v>172</v>
      </c>
      <c r="E103" s="152" t="s">
        <v>200</v>
      </c>
      <c r="F103" s="153" t="s">
        <v>201</v>
      </c>
      <c r="G103" s="154" t="s">
        <v>175</v>
      </c>
      <c r="H103" s="155">
        <v>6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0.252</v>
      </c>
      <c r="P103" s="158">
        <f>O103*H103</f>
        <v>1.512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177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177</v>
      </c>
      <c r="BM103" s="14" t="s">
        <v>202</v>
      </c>
    </row>
    <row r="104" s="1" customFormat="1" ht="16.5" customHeight="1">
      <c r="B104" s="150"/>
      <c r="C104" s="161" t="s">
        <v>203</v>
      </c>
      <c r="D104" s="161" t="s">
        <v>180</v>
      </c>
      <c r="E104" s="162" t="s">
        <v>204</v>
      </c>
      <c r="F104" s="163" t="s">
        <v>205</v>
      </c>
      <c r="G104" s="164" t="s">
        <v>175</v>
      </c>
      <c r="H104" s="165">
        <v>6</v>
      </c>
      <c r="I104" s="166">
        <v>0</v>
      </c>
      <c r="J104" s="166">
        <f>ROUND(I104*H104,2)</f>
        <v>0</v>
      </c>
      <c r="K104" s="163" t="s">
        <v>176</v>
      </c>
      <c r="L104" s="167"/>
      <c r="M104" s="168" t="s">
        <v>1</v>
      </c>
      <c r="N104" s="169" t="s">
        <v>39</v>
      </c>
      <c r="O104" s="158">
        <v>0</v>
      </c>
      <c r="P104" s="158">
        <f>O104*H104</f>
        <v>0</v>
      </c>
      <c r="Q104" s="158">
        <v>0.00025999999999999998</v>
      </c>
      <c r="R104" s="158">
        <f>Q104*H104</f>
        <v>0.0015599999999999998</v>
      </c>
      <c r="S104" s="158">
        <v>0</v>
      </c>
      <c r="T104" s="159">
        <f>S104*H104</f>
        <v>0</v>
      </c>
      <c r="AR104" s="14" t="s">
        <v>184</v>
      </c>
      <c r="AT104" s="14" t="s">
        <v>180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177</v>
      </c>
      <c r="BM104" s="14" t="s">
        <v>206</v>
      </c>
    </row>
    <row r="105" s="1" customFormat="1" ht="16.5" customHeight="1">
      <c r="B105" s="150"/>
      <c r="C105" s="151" t="s">
        <v>207</v>
      </c>
      <c r="D105" s="151" t="s">
        <v>172</v>
      </c>
      <c r="E105" s="152" t="s">
        <v>208</v>
      </c>
      <c r="F105" s="153" t="s">
        <v>209</v>
      </c>
      <c r="G105" s="154" t="s">
        <v>175</v>
      </c>
      <c r="H105" s="155">
        <v>9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0.35199999999999998</v>
      </c>
      <c r="P105" s="158">
        <f>O105*H105</f>
        <v>3.1679999999999997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177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177</v>
      </c>
      <c r="BM105" s="14" t="s">
        <v>210</v>
      </c>
    </row>
    <row r="106" s="1" customFormat="1" ht="16.5" customHeight="1">
      <c r="B106" s="150"/>
      <c r="C106" s="161" t="s">
        <v>211</v>
      </c>
      <c r="D106" s="161" t="s">
        <v>180</v>
      </c>
      <c r="E106" s="162" t="s">
        <v>212</v>
      </c>
      <c r="F106" s="163" t="s">
        <v>213</v>
      </c>
      <c r="G106" s="164" t="s">
        <v>175</v>
      </c>
      <c r="H106" s="165">
        <v>9</v>
      </c>
      <c r="I106" s="166">
        <v>0</v>
      </c>
      <c r="J106" s="166">
        <f>ROUND(I106*H106,2)</f>
        <v>0</v>
      </c>
      <c r="K106" s="163" t="s">
        <v>176</v>
      </c>
      <c r="L106" s="167"/>
      <c r="M106" s="168" t="s">
        <v>1</v>
      </c>
      <c r="N106" s="169" t="s">
        <v>39</v>
      </c>
      <c r="O106" s="158">
        <v>0</v>
      </c>
      <c r="P106" s="158">
        <f>O106*H106</f>
        <v>0</v>
      </c>
      <c r="Q106" s="158">
        <v>0.00069999999999999999</v>
      </c>
      <c r="R106" s="158">
        <f>Q106*H106</f>
        <v>0.0063</v>
      </c>
      <c r="S106" s="158">
        <v>0</v>
      </c>
      <c r="T106" s="159">
        <f>S106*H106</f>
        <v>0</v>
      </c>
      <c r="AR106" s="14" t="s">
        <v>184</v>
      </c>
      <c r="AT106" s="14" t="s">
        <v>180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177</v>
      </c>
      <c r="BM106" s="14" t="s">
        <v>214</v>
      </c>
    </row>
    <row r="107" s="11" customFormat="1" ht="22.8" customHeight="1">
      <c r="B107" s="138"/>
      <c r="D107" s="139" t="s">
        <v>67</v>
      </c>
      <c r="E107" s="148" t="s">
        <v>215</v>
      </c>
      <c r="F107" s="148" t="s">
        <v>216</v>
      </c>
      <c r="J107" s="149">
        <f>BK107</f>
        <v>0</v>
      </c>
      <c r="L107" s="138"/>
      <c r="M107" s="142"/>
      <c r="N107" s="143"/>
      <c r="O107" s="143"/>
      <c r="P107" s="144">
        <f>SUM(P108:P121)</f>
        <v>64.100000000000009</v>
      </c>
      <c r="Q107" s="143"/>
      <c r="R107" s="144">
        <f>SUM(R108:R121)</f>
        <v>0</v>
      </c>
      <c r="S107" s="143"/>
      <c r="T107" s="145">
        <f>SUM(T108:T121)</f>
        <v>0</v>
      </c>
      <c r="AR107" s="139" t="s">
        <v>77</v>
      </c>
      <c r="AT107" s="146" t="s">
        <v>67</v>
      </c>
      <c r="AU107" s="146" t="s">
        <v>75</v>
      </c>
      <c r="AY107" s="139" t="s">
        <v>168</v>
      </c>
      <c r="BK107" s="147">
        <f>SUM(BK108:BK121)</f>
        <v>0</v>
      </c>
    </row>
    <row r="108" s="1" customFormat="1" ht="16.5" customHeight="1">
      <c r="B108" s="150"/>
      <c r="C108" s="151" t="s">
        <v>217</v>
      </c>
      <c r="D108" s="151" t="s">
        <v>172</v>
      </c>
      <c r="E108" s="152" t="s">
        <v>218</v>
      </c>
      <c r="F108" s="153" t="s">
        <v>219</v>
      </c>
      <c r="G108" s="154" t="s">
        <v>189</v>
      </c>
      <c r="H108" s="155">
        <v>290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0.13</v>
      </c>
      <c r="P108" s="158">
        <f>O108*H108</f>
        <v>37.700000000000003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177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177</v>
      </c>
      <c r="BM108" s="14" t="s">
        <v>220</v>
      </c>
    </row>
    <row r="109" s="1" customFormat="1" ht="16.5" customHeight="1">
      <c r="B109" s="150"/>
      <c r="C109" s="161" t="s">
        <v>221</v>
      </c>
      <c r="D109" s="161" t="s">
        <v>180</v>
      </c>
      <c r="E109" s="162" t="s">
        <v>222</v>
      </c>
      <c r="F109" s="163" t="s">
        <v>223</v>
      </c>
      <c r="G109" s="164" t="s">
        <v>189</v>
      </c>
      <c r="H109" s="165">
        <v>185</v>
      </c>
      <c r="I109" s="166">
        <v>0</v>
      </c>
      <c r="J109" s="166">
        <f>ROUND(I109*H109,2)</f>
        <v>0</v>
      </c>
      <c r="K109" s="163" t="s">
        <v>1</v>
      </c>
      <c r="L109" s="167"/>
      <c r="M109" s="168" t="s">
        <v>1</v>
      </c>
      <c r="N109" s="169" t="s">
        <v>39</v>
      </c>
      <c r="O109" s="158">
        <v>0</v>
      </c>
      <c r="P109" s="158">
        <f>O109*H109</f>
        <v>0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184</v>
      </c>
      <c r="AT109" s="14" t="s">
        <v>180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177</v>
      </c>
      <c r="BM109" s="14" t="s">
        <v>224</v>
      </c>
    </row>
    <row r="110" s="1" customFormat="1" ht="16.5" customHeight="1">
      <c r="B110" s="150"/>
      <c r="C110" s="161" t="s">
        <v>225</v>
      </c>
      <c r="D110" s="161" t="s">
        <v>180</v>
      </c>
      <c r="E110" s="162" t="s">
        <v>226</v>
      </c>
      <c r="F110" s="163" t="s">
        <v>227</v>
      </c>
      <c r="G110" s="164" t="s">
        <v>189</v>
      </c>
      <c r="H110" s="165">
        <v>105</v>
      </c>
      <c r="I110" s="166">
        <v>0</v>
      </c>
      <c r="J110" s="166">
        <f>ROUND(I110*H110,2)</f>
        <v>0</v>
      </c>
      <c r="K110" s="163" t="s">
        <v>1</v>
      </c>
      <c r="L110" s="167"/>
      <c r="M110" s="168" t="s">
        <v>1</v>
      </c>
      <c r="N110" s="169" t="s">
        <v>39</v>
      </c>
      <c r="O110" s="158">
        <v>0</v>
      </c>
      <c r="P110" s="158">
        <f>O110*H110</f>
        <v>0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14" t="s">
        <v>184</v>
      </c>
      <c r="AT110" s="14" t="s">
        <v>180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177</v>
      </c>
      <c r="BM110" s="14" t="s">
        <v>228</v>
      </c>
    </row>
    <row r="111" s="1" customFormat="1" ht="16.5" customHeight="1">
      <c r="B111" s="150"/>
      <c r="C111" s="161" t="s">
        <v>229</v>
      </c>
      <c r="D111" s="161" t="s">
        <v>180</v>
      </c>
      <c r="E111" s="162" t="s">
        <v>230</v>
      </c>
      <c r="F111" s="163" t="s">
        <v>231</v>
      </c>
      <c r="G111" s="164" t="s">
        <v>183</v>
      </c>
      <c r="H111" s="165">
        <v>12</v>
      </c>
      <c r="I111" s="166">
        <v>0</v>
      </c>
      <c r="J111" s="166">
        <f>ROUND(I111*H111,2)</f>
        <v>0</v>
      </c>
      <c r="K111" s="163" t="s">
        <v>1</v>
      </c>
      <c r="L111" s="167"/>
      <c r="M111" s="168" t="s">
        <v>1</v>
      </c>
      <c r="N111" s="169" t="s">
        <v>39</v>
      </c>
      <c r="O111" s="158">
        <v>0</v>
      </c>
      <c r="P111" s="158">
        <f>O111*H111</f>
        <v>0</v>
      </c>
      <c r="Q111" s="158">
        <v>0</v>
      </c>
      <c r="R111" s="158">
        <f>Q111*H111</f>
        <v>0</v>
      </c>
      <c r="S111" s="158">
        <v>0</v>
      </c>
      <c r="T111" s="159">
        <f>S111*H111</f>
        <v>0</v>
      </c>
      <c r="AR111" s="14" t="s">
        <v>184</v>
      </c>
      <c r="AT111" s="14" t="s">
        <v>180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177</v>
      </c>
      <c r="BM111" s="14" t="s">
        <v>232</v>
      </c>
    </row>
    <row r="112" s="1" customFormat="1" ht="16.5" customHeight="1">
      <c r="B112" s="150"/>
      <c r="C112" s="161" t="s">
        <v>233</v>
      </c>
      <c r="D112" s="161" t="s">
        <v>180</v>
      </c>
      <c r="E112" s="162" t="s">
        <v>234</v>
      </c>
      <c r="F112" s="163" t="s">
        <v>235</v>
      </c>
      <c r="G112" s="164" t="s">
        <v>183</v>
      </c>
      <c r="H112" s="165">
        <v>1</v>
      </c>
      <c r="I112" s="166">
        <v>0</v>
      </c>
      <c r="J112" s="166">
        <f>ROUND(I112*H112,2)</f>
        <v>0</v>
      </c>
      <c r="K112" s="163" t="s">
        <v>1</v>
      </c>
      <c r="L112" s="167"/>
      <c r="M112" s="168" t="s">
        <v>1</v>
      </c>
      <c r="N112" s="169" t="s">
        <v>39</v>
      </c>
      <c r="O112" s="158">
        <v>0</v>
      </c>
      <c r="P112" s="158">
        <f>O112*H112</f>
        <v>0</v>
      </c>
      <c r="Q112" s="158">
        <v>0</v>
      </c>
      <c r="R112" s="158">
        <f>Q112*H112</f>
        <v>0</v>
      </c>
      <c r="S112" s="158">
        <v>0</v>
      </c>
      <c r="T112" s="159">
        <f>S112*H112</f>
        <v>0</v>
      </c>
      <c r="AR112" s="14" t="s">
        <v>184</v>
      </c>
      <c r="AT112" s="14" t="s">
        <v>180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177</v>
      </c>
      <c r="BM112" s="14" t="s">
        <v>236</v>
      </c>
    </row>
    <row r="113" s="1" customFormat="1" ht="16.5" customHeight="1">
      <c r="B113" s="150"/>
      <c r="C113" s="161" t="s">
        <v>237</v>
      </c>
      <c r="D113" s="161" t="s">
        <v>180</v>
      </c>
      <c r="E113" s="162" t="s">
        <v>238</v>
      </c>
      <c r="F113" s="163" t="s">
        <v>239</v>
      </c>
      <c r="G113" s="164" t="s">
        <v>183</v>
      </c>
      <c r="H113" s="165">
        <v>6</v>
      </c>
      <c r="I113" s="166">
        <v>0</v>
      </c>
      <c r="J113" s="166">
        <f>ROUND(I113*H113,2)</f>
        <v>0</v>
      </c>
      <c r="K113" s="163" t="s">
        <v>1</v>
      </c>
      <c r="L113" s="167"/>
      <c r="M113" s="168" t="s">
        <v>1</v>
      </c>
      <c r="N113" s="169" t="s">
        <v>39</v>
      </c>
      <c r="O113" s="158">
        <v>0</v>
      </c>
      <c r="P113" s="158">
        <f>O113*H113</f>
        <v>0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AR113" s="14" t="s">
        <v>184</v>
      </c>
      <c r="AT113" s="14" t="s">
        <v>180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177</v>
      </c>
      <c r="BM113" s="14" t="s">
        <v>240</v>
      </c>
    </row>
    <row r="114" s="1" customFormat="1" ht="16.5" customHeight="1">
      <c r="B114" s="150"/>
      <c r="C114" s="161" t="s">
        <v>241</v>
      </c>
      <c r="D114" s="161" t="s">
        <v>180</v>
      </c>
      <c r="E114" s="162" t="s">
        <v>242</v>
      </c>
      <c r="F114" s="163" t="s">
        <v>243</v>
      </c>
      <c r="G114" s="164" t="s">
        <v>183</v>
      </c>
      <c r="H114" s="165">
        <v>7</v>
      </c>
      <c r="I114" s="166">
        <v>0</v>
      </c>
      <c r="J114" s="166">
        <f>ROUND(I114*H114,2)</f>
        <v>0</v>
      </c>
      <c r="K114" s="163" t="s">
        <v>1</v>
      </c>
      <c r="L114" s="167"/>
      <c r="M114" s="168" t="s">
        <v>1</v>
      </c>
      <c r="N114" s="169" t="s">
        <v>39</v>
      </c>
      <c r="O114" s="158">
        <v>0</v>
      </c>
      <c r="P114" s="158">
        <f>O114*H114</f>
        <v>0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184</v>
      </c>
      <c r="AT114" s="14" t="s">
        <v>180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177</v>
      </c>
      <c r="BM114" s="14" t="s">
        <v>244</v>
      </c>
    </row>
    <row r="115" s="1" customFormat="1" ht="16.5" customHeight="1">
      <c r="B115" s="150"/>
      <c r="C115" s="161" t="s">
        <v>245</v>
      </c>
      <c r="D115" s="161" t="s">
        <v>180</v>
      </c>
      <c r="E115" s="162" t="s">
        <v>246</v>
      </c>
      <c r="F115" s="163" t="s">
        <v>247</v>
      </c>
      <c r="G115" s="164" t="s">
        <v>183</v>
      </c>
      <c r="H115" s="165">
        <v>3</v>
      </c>
      <c r="I115" s="166">
        <v>0</v>
      </c>
      <c r="J115" s="166">
        <f>ROUND(I115*H115,2)</f>
        <v>0</v>
      </c>
      <c r="K115" s="163" t="s">
        <v>1</v>
      </c>
      <c r="L115" s="167"/>
      <c r="M115" s="168" t="s">
        <v>1</v>
      </c>
      <c r="N115" s="169" t="s">
        <v>39</v>
      </c>
      <c r="O115" s="158">
        <v>0</v>
      </c>
      <c r="P115" s="158">
        <f>O115*H115</f>
        <v>0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184</v>
      </c>
      <c r="AT115" s="14" t="s">
        <v>180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177</v>
      </c>
      <c r="BM115" s="14" t="s">
        <v>248</v>
      </c>
    </row>
    <row r="116" s="1" customFormat="1" ht="16.5" customHeight="1">
      <c r="B116" s="150"/>
      <c r="C116" s="151" t="s">
        <v>249</v>
      </c>
      <c r="D116" s="151" t="s">
        <v>172</v>
      </c>
      <c r="E116" s="152" t="s">
        <v>250</v>
      </c>
      <c r="F116" s="153" t="s">
        <v>251</v>
      </c>
      <c r="G116" s="154" t="s">
        <v>175</v>
      </c>
      <c r="H116" s="155">
        <v>8</v>
      </c>
      <c r="I116" s="156">
        <v>0</v>
      </c>
      <c r="J116" s="156">
        <f>ROUND(I116*H116,2)</f>
        <v>0</v>
      </c>
      <c r="K116" s="153" t="s">
        <v>1</v>
      </c>
      <c r="L116" s="26"/>
      <c r="M116" s="54" t="s">
        <v>1</v>
      </c>
      <c r="N116" s="157" t="s">
        <v>39</v>
      </c>
      <c r="O116" s="158">
        <v>0.69999999999999996</v>
      </c>
      <c r="P116" s="158">
        <f>O116*H116</f>
        <v>5.5999999999999996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177</v>
      </c>
      <c r="AT116" s="14" t="s">
        <v>172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177</v>
      </c>
      <c r="BM116" s="14" t="s">
        <v>252</v>
      </c>
    </row>
    <row r="117" s="1" customFormat="1" ht="16.5" customHeight="1">
      <c r="B117" s="150"/>
      <c r="C117" s="161" t="s">
        <v>253</v>
      </c>
      <c r="D117" s="161" t="s">
        <v>180</v>
      </c>
      <c r="E117" s="162" t="s">
        <v>254</v>
      </c>
      <c r="F117" s="163" t="s">
        <v>255</v>
      </c>
      <c r="G117" s="164" t="s">
        <v>183</v>
      </c>
      <c r="H117" s="165">
        <v>4</v>
      </c>
      <c r="I117" s="166">
        <v>0</v>
      </c>
      <c r="J117" s="166">
        <f>ROUND(I117*H117,2)</f>
        <v>0</v>
      </c>
      <c r="K117" s="163" t="s">
        <v>1</v>
      </c>
      <c r="L117" s="167"/>
      <c r="M117" s="168" t="s">
        <v>1</v>
      </c>
      <c r="N117" s="169" t="s">
        <v>39</v>
      </c>
      <c r="O117" s="158">
        <v>0</v>
      </c>
      <c r="P117" s="158">
        <f>O117*H117</f>
        <v>0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184</v>
      </c>
      <c r="AT117" s="14" t="s">
        <v>180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177</v>
      </c>
      <c r="BM117" s="14" t="s">
        <v>256</v>
      </c>
    </row>
    <row r="118" s="1" customFormat="1" ht="16.5" customHeight="1">
      <c r="B118" s="150"/>
      <c r="C118" s="161" t="s">
        <v>257</v>
      </c>
      <c r="D118" s="161" t="s">
        <v>180</v>
      </c>
      <c r="E118" s="162" t="s">
        <v>258</v>
      </c>
      <c r="F118" s="163" t="s">
        <v>259</v>
      </c>
      <c r="G118" s="164" t="s">
        <v>183</v>
      </c>
      <c r="H118" s="165">
        <v>4</v>
      </c>
      <c r="I118" s="166">
        <v>0</v>
      </c>
      <c r="J118" s="166">
        <f>ROUND(I118*H118,2)</f>
        <v>0</v>
      </c>
      <c r="K118" s="163" t="s">
        <v>1</v>
      </c>
      <c r="L118" s="167"/>
      <c r="M118" s="168" t="s">
        <v>1</v>
      </c>
      <c r="N118" s="169" t="s">
        <v>39</v>
      </c>
      <c r="O118" s="158">
        <v>0</v>
      </c>
      <c r="P118" s="158">
        <f>O118*H118</f>
        <v>0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184</v>
      </c>
      <c r="AT118" s="14" t="s">
        <v>180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177</v>
      </c>
      <c r="BM118" s="14" t="s">
        <v>260</v>
      </c>
    </row>
    <row r="119" s="1" customFormat="1" ht="16.5" customHeight="1">
      <c r="B119" s="150"/>
      <c r="C119" s="151" t="s">
        <v>261</v>
      </c>
      <c r="D119" s="151" t="s">
        <v>172</v>
      </c>
      <c r="E119" s="152" t="s">
        <v>262</v>
      </c>
      <c r="F119" s="153" t="s">
        <v>263</v>
      </c>
      <c r="G119" s="154" t="s">
        <v>175</v>
      </c>
      <c r="H119" s="155">
        <v>8</v>
      </c>
      <c r="I119" s="156">
        <v>0</v>
      </c>
      <c r="J119" s="156">
        <f>ROUND(I119*H119,2)</f>
        <v>0</v>
      </c>
      <c r="K119" s="153" t="s">
        <v>176</v>
      </c>
      <c r="L119" s="26"/>
      <c r="M119" s="54" t="s">
        <v>1</v>
      </c>
      <c r="N119" s="157" t="s">
        <v>39</v>
      </c>
      <c r="O119" s="158">
        <v>1.3</v>
      </c>
      <c r="P119" s="158">
        <f>O119*H119</f>
        <v>10.4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177</v>
      </c>
      <c r="AT119" s="14" t="s">
        <v>172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177</v>
      </c>
      <c r="BM119" s="14" t="s">
        <v>264</v>
      </c>
    </row>
    <row r="120" s="1" customFormat="1" ht="16.5" customHeight="1">
      <c r="B120" s="150"/>
      <c r="C120" s="161" t="s">
        <v>265</v>
      </c>
      <c r="D120" s="161" t="s">
        <v>180</v>
      </c>
      <c r="E120" s="162" t="s">
        <v>266</v>
      </c>
      <c r="F120" s="163" t="s">
        <v>267</v>
      </c>
      <c r="G120" s="164" t="s">
        <v>183</v>
      </c>
      <c r="H120" s="165">
        <v>8</v>
      </c>
      <c r="I120" s="166">
        <v>0</v>
      </c>
      <c r="J120" s="166">
        <f>ROUND(I120*H120,2)</f>
        <v>0</v>
      </c>
      <c r="K120" s="163" t="s">
        <v>1</v>
      </c>
      <c r="L120" s="167"/>
      <c r="M120" s="168" t="s">
        <v>1</v>
      </c>
      <c r="N120" s="169" t="s">
        <v>39</v>
      </c>
      <c r="O120" s="158">
        <v>0</v>
      </c>
      <c r="P120" s="158">
        <f>O120*H120</f>
        <v>0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14" t="s">
        <v>184</v>
      </c>
      <c r="AT120" s="14" t="s">
        <v>180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177</v>
      </c>
      <c r="BM120" s="14" t="s">
        <v>268</v>
      </c>
    </row>
    <row r="121" s="1" customFormat="1" ht="16.5" customHeight="1">
      <c r="B121" s="150"/>
      <c r="C121" s="151" t="s">
        <v>269</v>
      </c>
      <c r="D121" s="151" t="s">
        <v>172</v>
      </c>
      <c r="E121" s="152" t="s">
        <v>270</v>
      </c>
      <c r="F121" s="153" t="s">
        <v>271</v>
      </c>
      <c r="G121" s="154" t="s">
        <v>175</v>
      </c>
      <c r="H121" s="155">
        <v>8</v>
      </c>
      <c r="I121" s="156">
        <v>0</v>
      </c>
      <c r="J121" s="156">
        <f>ROUND(I121*H121,2)</f>
        <v>0</v>
      </c>
      <c r="K121" s="153" t="s">
        <v>1</v>
      </c>
      <c r="L121" s="26"/>
      <c r="M121" s="54" t="s">
        <v>1</v>
      </c>
      <c r="N121" s="157" t="s">
        <v>39</v>
      </c>
      <c r="O121" s="158">
        <v>1.3</v>
      </c>
      <c r="P121" s="158">
        <f>O121*H121</f>
        <v>10.4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AR121" s="14" t="s">
        <v>177</v>
      </c>
      <c r="AT121" s="14" t="s">
        <v>172</v>
      </c>
      <c r="AU121" s="14" t="s">
        <v>77</v>
      </c>
      <c r="AY121" s="14" t="s">
        <v>168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4" t="s">
        <v>75</v>
      </c>
      <c r="BK121" s="160">
        <f>ROUND(I121*H121,2)</f>
        <v>0</v>
      </c>
      <c r="BL121" s="14" t="s">
        <v>177</v>
      </c>
      <c r="BM121" s="14" t="s">
        <v>272</v>
      </c>
    </row>
    <row r="122" s="11" customFormat="1" ht="25.92" customHeight="1">
      <c r="B122" s="138"/>
      <c r="D122" s="139" t="s">
        <v>67</v>
      </c>
      <c r="E122" s="140" t="s">
        <v>180</v>
      </c>
      <c r="F122" s="140" t="s">
        <v>273</v>
      </c>
      <c r="J122" s="141">
        <f>BK122</f>
        <v>0</v>
      </c>
      <c r="L122" s="138"/>
      <c r="M122" s="142"/>
      <c r="N122" s="143"/>
      <c r="O122" s="143"/>
      <c r="P122" s="144">
        <f>P123+P157</f>
        <v>2158.485999999999</v>
      </c>
      <c r="Q122" s="143"/>
      <c r="R122" s="144">
        <f>R123+R157</f>
        <v>22.829409999999992</v>
      </c>
      <c r="S122" s="143"/>
      <c r="T122" s="145">
        <f>T123+T157</f>
        <v>0</v>
      </c>
      <c r="AR122" s="139" t="s">
        <v>274</v>
      </c>
      <c r="AT122" s="146" t="s">
        <v>67</v>
      </c>
      <c r="AU122" s="146" t="s">
        <v>68</v>
      </c>
      <c r="AY122" s="139" t="s">
        <v>168</v>
      </c>
      <c r="BK122" s="147">
        <f>BK123+BK157</f>
        <v>0</v>
      </c>
    </row>
    <row r="123" s="11" customFormat="1" ht="22.8" customHeight="1">
      <c r="B123" s="138"/>
      <c r="D123" s="139" t="s">
        <v>67</v>
      </c>
      <c r="E123" s="148" t="s">
        <v>275</v>
      </c>
      <c r="F123" s="148" t="s">
        <v>276</v>
      </c>
      <c r="J123" s="149">
        <f>BK123</f>
        <v>0</v>
      </c>
      <c r="L123" s="138"/>
      <c r="M123" s="142"/>
      <c r="N123" s="143"/>
      <c r="O123" s="143"/>
      <c r="P123" s="144">
        <f>SUM(P124:P156)</f>
        <v>83.004000000000005</v>
      </c>
      <c r="Q123" s="143"/>
      <c r="R123" s="144">
        <f>SUM(R124:R156)</f>
        <v>0.55309999999999993</v>
      </c>
      <c r="S123" s="143"/>
      <c r="T123" s="145">
        <f>SUM(T124:T156)</f>
        <v>0</v>
      </c>
      <c r="AR123" s="139" t="s">
        <v>274</v>
      </c>
      <c r="AT123" s="146" t="s">
        <v>67</v>
      </c>
      <c r="AU123" s="146" t="s">
        <v>75</v>
      </c>
      <c r="AY123" s="139" t="s">
        <v>168</v>
      </c>
      <c r="BK123" s="147">
        <f>SUM(BK124:BK156)</f>
        <v>0</v>
      </c>
    </row>
    <row r="124" s="1" customFormat="1" ht="16.5" customHeight="1">
      <c r="B124" s="150"/>
      <c r="C124" s="151" t="s">
        <v>277</v>
      </c>
      <c r="D124" s="151" t="s">
        <v>172</v>
      </c>
      <c r="E124" s="152" t="s">
        <v>278</v>
      </c>
      <c r="F124" s="153" t="s">
        <v>279</v>
      </c>
      <c r="G124" s="154" t="s">
        <v>175</v>
      </c>
      <c r="H124" s="155">
        <v>4</v>
      </c>
      <c r="I124" s="156">
        <v>0</v>
      </c>
      <c r="J124" s="156">
        <f>ROUND(I124*H124,2)</f>
        <v>0</v>
      </c>
      <c r="K124" s="153" t="s">
        <v>1</v>
      </c>
      <c r="L124" s="26"/>
      <c r="M124" s="54" t="s">
        <v>1</v>
      </c>
      <c r="N124" s="157" t="s">
        <v>39</v>
      </c>
      <c r="O124" s="158">
        <v>0.22</v>
      </c>
      <c r="P124" s="158">
        <f>O124*H124</f>
        <v>0.88</v>
      </c>
      <c r="Q124" s="158">
        <v>0</v>
      </c>
      <c r="R124" s="158">
        <f>Q124*H124</f>
        <v>0</v>
      </c>
      <c r="S124" s="158">
        <v>0</v>
      </c>
      <c r="T124" s="159">
        <f>S124*H124</f>
        <v>0</v>
      </c>
      <c r="AR124" s="14" t="s">
        <v>280</v>
      </c>
      <c r="AT124" s="14" t="s">
        <v>172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281</v>
      </c>
    </row>
    <row r="125" s="1" customFormat="1" ht="16.5" customHeight="1">
      <c r="B125" s="150"/>
      <c r="C125" s="161" t="s">
        <v>282</v>
      </c>
      <c r="D125" s="161" t="s">
        <v>180</v>
      </c>
      <c r="E125" s="162" t="s">
        <v>283</v>
      </c>
      <c r="F125" s="163" t="s">
        <v>284</v>
      </c>
      <c r="G125" s="164" t="s">
        <v>183</v>
      </c>
      <c r="H125" s="165">
        <v>4</v>
      </c>
      <c r="I125" s="166">
        <v>0</v>
      </c>
      <c r="J125" s="166">
        <f>ROUND(I125*H125,2)</f>
        <v>0</v>
      </c>
      <c r="K125" s="163" t="s">
        <v>1</v>
      </c>
      <c r="L125" s="167"/>
      <c r="M125" s="168" t="s">
        <v>1</v>
      </c>
      <c r="N125" s="169" t="s">
        <v>39</v>
      </c>
      <c r="O125" s="158">
        <v>0</v>
      </c>
      <c r="P125" s="158">
        <f>O125*H125</f>
        <v>0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AR125" s="14" t="s">
        <v>285</v>
      </c>
      <c r="AT125" s="14" t="s">
        <v>180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286</v>
      </c>
    </row>
    <row r="126" s="1" customFormat="1" ht="16.5" customHeight="1">
      <c r="B126" s="150"/>
      <c r="C126" s="151" t="s">
        <v>287</v>
      </c>
      <c r="D126" s="151" t="s">
        <v>172</v>
      </c>
      <c r="E126" s="152" t="s">
        <v>288</v>
      </c>
      <c r="F126" s="153" t="s">
        <v>289</v>
      </c>
      <c r="G126" s="154" t="s">
        <v>175</v>
      </c>
      <c r="H126" s="155">
        <v>3</v>
      </c>
      <c r="I126" s="156">
        <v>0</v>
      </c>
      <c r="J126" s="156">
        <f>ROUND(I126*H126,2)</f>
        <v>0</v>
      </c>
      <c r="K126" s="153" t="s">
        <v>1</v>
      </c>
      <c r="L126" s="26"/>
      <c r="M126" s="54" t="s">
        <v>1</v>
      </c>
      <c r="N126" s="157" t="s">
        <v>39</v>
      </c>
      <c r="O126" s="158">
        <v>0.052999999999999998</v>
      </c>
      <c r="P126" s="158">
        <f>O126*H126</f>
        <v>0.159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AR126" s="14" t="s">
        <v>280</v>
      </c>
      <c r="AT126" s="14" t="s">
        <v>172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290</v>
      </c>
    </row>
    <row r="127" s="1" customFormat="1" ht="16.5" customHeight="1">
      <c r="B127" s="150"/>
      <c r="C127" s="161" t="s">
        <v>291</v>
      </c>
      <c r="D127" s="161" t="s">
        <v>180</v>
      </c>
      <c r="E127" s="162" t="s">
        <v>292</v>
      </c>
      <c r="F127" s="163" t="s">
        <v>293</v>
      </c>
      <c r="G127" s="164" t="s">
        <v>183</v>
      </c>
      <c r="H127" s="165">
        <v>3</v>
      </c>
      <c r="I127" s="166">
        <v>0</v>
      </c>
      <c r="J127" s="166">
        <f>ROUND(I127*H127,2)</f>
        <v>0</v>
      </c>
      <c r="K127" s="163" t="s">
        <v>1</v>
      </c>
      <c r="L127" s="167"/>
      <c r="M127" s="168" t="s">
        <v>1</v>
      </c>
      <c r="N127" s="169" t="s">
        <v>39</v>
      </c>
      <c r="O127" s="158">
        <v>0</v>
      </c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AR127" s="14" t="s">
        <v>285</v>
      </c>
      <c r="AT127" s="14" t="s">
        <v>180</v>
      </c>
      <c r="AU127" s="14" t="s">
        <v>77</v>
      </c>
      <c r="AY127" s="14" t="s">
        <v>168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4" t="s">
        <v>75</v>
      </c>
      <c r="BK127" s="160">
        <f>ROUND(I127*H127,2)</f>
        <v>0</v>
      </c>
      <c r="BL127" s="14" t="s">
        <v>280</v>
      </c>
      <c r="BM127" s="14" t="s">
        <v>294</v>
      </c>
    </row>
    <row r="128" s="1" customFormat="1" ht="16.5" customHeight="1">
      <c r="B128" s="150"/>
      <c r="C128" s="151" t="s">
        <v>295</v>
      </c>
      <c r="D128" s="151" t="s">
        <v>172</v>
      </c>
      <c r="E128" s="152" t="s">
        <v>296</v>
      </c>
      <c r="F128" s="153" t="s">
        <v>297</v>
      </c>
      <c r="G128" s="154" t="s">
        <v>175</v>
      </c>
      <c r="H128" s="155">
        <v>4</v>
      </c>
      <c r="I128" s="156">
        <v>0</v>
      </c>
      <c r="J128" s="156">
        <f>ROUND(I128*H128,2)</f>
        <v>0</v>
      </c>
      <c r="K128" s="153" t="s">
        <v>1</v>
      </c>
      <c r="L128" s="26"/>
      <c r="M128" s="54" t="s">
        <v>1</v>
      </c>
      <c r="N128" s="157" t="s">
        <v>39</v>
      </c>
      <c r="O128" s="158">
        <v>0.156</v>
      </c>
      <c r="P128" s="158">
        <f>O128*H128</f>
        <v>0.624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14" t="s">
        <v>280</v>
      </c>
      <c r="AT128" s="14" t="s">
        <v>172</v>
      </c>
      <c r="AU128" s="14" t="s">
        <v>77</v>
      </c>
      <c r="AY128" s="14" t="s">
        <v>168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75</v>
      </c>
      <c r="BK128" s="160">
        <f>ROUND(I128*H128,2)</f>
        <v>0</v>
      </c>
      <c r="BL128" s="14" t="s">
        <v>280</v>
      </c>
      <c r="BM128" s="14" t="s">
        <v>298</v>
      </c>
    </row>
    <row r="129" s="1" customFormat="1" ht="16.5" customHeight="1">
      <c r="B129" s="150"/>
      <c r="C129" s="161" t="s">
        <v>299</v>
      </c>
      <c r="D129" s="161" t="s">
        <v>180</v>
      </c>
      <c r="E129" s="162" t="s">
        <v>300</v>
      </c>
      <c r="F129" s="163" t="s">
        <v>301</v>
      </c>
      <c r="G129" s="164" t="s">
        <v>183</v>
      </c>
      <c r="H129" s="165">
        <v>4</v>
      </c>
      <c r="I129" s="166">
        <v>0</v>
      </c>
      <c r="J129" s="166">
        <f>ROUND(I129*H129,2)</f>
        <v>0</v>
      </c>
      <c r="K129" s="163" t="s">
        <v>1</v>
      </c>
      <c r="L129" s="167"/>
      <c r="M129" s="168" t="s">
        <v>1</v>
      </c>
      <c r="N129" s="169" t="s">
        <v>39</v>
      </c>
      <c r="O129" s="158">
        <v>0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AR129" s="14" t="s">
        <v>285</v>
      </c>
      <c r="AT129" s="14" t="s">
        <v>180</v>
      </c>
      <c r="AU129" s="14" t="s">
        <v>77</v>
      </c>
      <c r="AY129" s="14" t="s">
        <v>168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4" t="s">
        <v>75</v>
      </c>
      <c r="BK129" s="160">
        <f>ROUND(I129*H129,2)</f>
        <v>0</v>
      </c>
      <c r="BL129" s="14" t="s">
        <v>280</v>
      </c>
      <c r="BM129" s="14" t="s">
        <v>302</v>
      </c>
    </row>
    <row r="130" s="1" customFormat="1" ht="16.5" customHeight="1">
      <c r="B130" s="150"/>
      <c r="C130" s="151" t="s">
        <v>303</v>
      </c>
      <c r="D130" s="151" t="s">
        <v>172</v>
      </c>
      <c r="E130" s="152" t="s">
        <v>304</v>
      </c>
      <c r="F130" s="153" t="s">
        <v>305</v>
      </c>
      <c r="G130" s="154" t="s">
        <v>306</v>
      </c>
      <c r="H130" s="155">
        <v>8</v>
      </c>
      <c r="I130" s="156">
        <v>0</v>
      </c>
      <c r="J130" s="156">
        <f>ROUND(I130*H130,2)</f>
        <v>0</v>
      </c>
      <c r="K130" s="153" t="s">
        <v>176</v>
      </c>
      <c r="L130" s="26"/>
      <c r="M130" s="54" t="s">
        <v>1</v>
      </c>
      <c r="N130" s="157" t="s">
        <v>39</v>
      </c>
      <c r="O130" s="158">
        <v>0.49399999999999999</v>
      </c>
      <c r="P130" s="158">
        <f>O130*H130</f>
        <v>3.952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14" t="s">
        <v>280</v>
      </c>
      <c r="AT130" s="14" t="s">
        <v>172</v>
      </c>
      <c r="AU130" s="14" t="s">
        <v>77</v>
      </c>
      <c r="AY130" s="14" t="s">
        <v>168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4" t="s">
        <v>75</v>
      </c>
      <c r="BK130" s="160">
        <f>ROUND(I130*H130,2)</f>
        <v>0</v>
      </c>
      <c r="BL130" s="14" t="s">
        <v>280</v>
      </c>
      <c r="BM130" s="14" t="s">
        <v>307</v>
      </c>
    </row>
    <row r="131" s="1" customFormat="1" ht="16.5" customHeight="1">
      <c r="B131" s="150"/>
      <c r="C131" s="161" t="s">
        <v>308</v>
      </c>
      <c r="D131" s="161" t="s">
        <v>180</v>
      </c>
      <c r="E131" s="162" t="s">
        <v>309</v>
      </c>
      <c r="F131" s="163" t="s">
        <v>310</v>
      </c>
      <c r="G131" s="164" t="s">
        <v>175</v>
      </c>
      <c r="H131" s="165">
        <v>8</v>
      </c>
      <c r="I131" s="166">
        <v>0</v>
      </c>
      <c r="J131" s="166">
        <f>ROUND(I131*H131,2)</f>
        <v>0</v>
      </c>
      <c r="K131" s="163" t="s">
        <v>1</v>
      </c>
      <c r="L131" s="167"/>
      <c r="M131" s="168" t="s">
        <v>1</v>
      </c>
      <c r="N131" s="169" t="s">
        <v>39</v>
      </c>
      <c r="O131" s="158">
        <v>0</v>
      </c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AR131" s="14" t="s">
        <v>285</v>
      </c>
      <c r="AT131" s="14" t="s">
        <v>180</v>
      </c>
      <c r="AU131" s="14" t="s">
        <v>77</v>
      </c>
      <c r="AY131" s="14" t="s">
        <v>168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4" t="s">
        <v>75</v>
      </c>
      <c r="BK131" s="160">
        <f>ROUND(I131*H131,2)</f>
        <v>0</v>
      </c>
      <c r="BL131" s="14" t="s">
        <v>280</v>
      </c>
      <c r="BM131" s="14" t="s">
        <v>311</v>
      </c>
    </row>
    <row r="132" s="1" customFormat="1" ht="16.5" customHeight="1">
      <c r="B132" s="150"/>
      <c r="C132" s="151" t="s">
        <v>312</v>
      </c>
      <c r="D132" s="151" t="s">
        <v>172</v>
      </c>
      <c r="E132" s="152" t="s">
        <v>313</v>
      </c>
      <c r="F132" s="153" t="s">
        <v>314</v>
      </c>
      <c r="G132" s="154" t="s">
        <v>175</v>
      </c>
      <c r="H132" s="155">
        <v>1</v>
      </c>
      <c r="I132" s="156">
        <v>0</v>
      </c>
      <c r="J132" s="156">
        <f>ROUND(I132*H132,2)</f>
        <v>0</v>
      </c>
      <c r="K132" s="153" t="s">
        <v>176</v>
      </c>
      <c r="L132" s="26"/>
      <c r="M132" s="54" t="s">
        <v>1</v>
      </c>
      <c r="N132" s="157" t="s">
        <v>39</v>
      </c>
      <c r="O132" s="158">
        <v>0.27100000000000002</v>
      </c>
      <c r="P132" s="158">
        <f>O132*H132</f>
        <v>0.27100000000000002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AR132" s="14" t="s">
        <v>280</v>
      </c>
      <c r="AT132" s="14" t="s">
        <v>172</v>
      </c>
      <c r="AU132" s="14" t="s">
        <v>77</v>
      </c>
      <c r="AY132" s="14" t="s">
        <v>168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4" t="s">
        <v>75</v>
      </c>
      <c r="BK132" s="160">
        <f>ROUND(I132*H132,2)</f>
        <v>0</v>
      </c>
      <c r="BL132" s="14" t="s">
        <v>280</v>
      </c>
      <c r="BM132" s="14" t="s">
        <v>315</v>
      </c>
    </row>
    <row r="133" s="1" customFormat="1" ht="16.5" customHeight="1">
      <c r="B133" s="150"/>
      <c r="C133" s="161" t="s">
        <v>316</v>
      </c>
      <c r="D133" s="161" t="s">
        <v>180</v>
      </c>
      <c r="E133" s="162" t="s">
        <v>317</v>
      </c>
      <c r="F133" s="163" t="s">
        <v>318</v>
      </c>
      <c r="G133" s="164" t="s">
        <v>183</v>
      </c>
      <c r="H133" s="165">
        <v>1</v>
      </c>
      <c r="I133" s="166">
        <v>0</v>
      </c>
      <c r="J133" s="166">
        <f>ROUND(I133*H133,2)</f>
        <v>0</v>
      </c>
      <c r="K133" s="163" t="s">
        <v>1</v>
      </c>
      <c r="L133" s="167"/>
      <c r="M133" s="168" t="s">
        <v>1</v>
      </c>
      <c r="N133" s="169" t="s">
        <v>39</v>
      </c>
      <c r="O133" s="158">
        <v>0</v>
      </c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AR133" s="14" t="s">
        <v>285</v>
      </c>
      <c r="AT133" s="14" t="s">
        <v>180</v>
      </c>
      <c r="AU133" s="14" t="s">
        <v>77</v>
      </c>
      <c r="AY133" s="14" t="s">
        <v>168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4" t="s">
        <v>75</v>
      </c>
      <c r="BK133" s="160">
        <f>ROUND(I133*H133,2)</f>
        <v>0</v>
      </c>
      <c r="BL133" s="14" t="s">
        <v>280</v>
      </c>
      <c r="BM133" s="14" t="s">
        <v>319</v>
      </c>
    </row>
    <row r="134" s="1" customFormat="1" ht="16.5" customHeight="1">
      <c r="B134" s="150"/>
      <c r="C134" s="161" t="s">
        <v>320</v>
      </c>
      <c r="D134" s="161" t="s">
        <v>180</v>
      </c>
      <c r="E134" s="162" t="s">
        <v>321</v>
      </c>
      <c r="F134" s="163" t="s">
        <v>322</v>
      </c>
      <c r="G134" s="164" t="s">
        <v>323</v>
      </c>
      <c r="H134" s="165">
        <v>1</v>
      </c>
      <c r="I134" s="166">
        <v>0</v>
      </c>
      <c r="J134" s="166">
        <f>ROUND(I134*H134,2)</f>
        <v>0</v>
      </c>
      <c r="K134" s="163" t="s">
        <v>1</v>
      </c>
      <c r="L134" s="167"/>
      <c r="M134" s="168" t="s">
        <v>1</v>
      </c>
      <c r="N134" s="169" t="s">
        <v>39</v>
      </c>
      <c r="O134" s="158">
        <v>0</v>
      </c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14" t="s">
        <v>285</v>
      </c>
      <c r="AT134" s="14" t="s">
        <v>180</v>
      </c>
      <c r="AU134" s="14" t="s">
        <v>77</v>
      </c>
      <c r="AY134" s="14" t="s">
        <v>168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4" t="s">
        <v>75</v>
      </c>
      <c r="BK134" s="160">
        <f>ROUND(I134*H134,2)</f>
        <v>0</v>
      </c>
      <c r="BL134" s="14" t="s">
        <v>280</v>
      </c>
      <c r="BM134" s="14" t="s">
        <v>324</v>
      </c>
    </row>
    <row r="135" s="1" customFormat="1" ht="16.5" customHeight="1">
      <c r="B135" s="150"/>
      <c r="C135" s="151" t="s">
        <v>325</v>
      </c>
      <c r="D135" s="151" t="s">
        <v>172</v>
      </c>
      <c r="E135" s="152" t="s">
        <v>326</v>
      </c>
      <c r="F135" s="153" t="s">
        <v>327</v>
      </c>
      <c r="G135" s="154" t="s">
        <v>189</v>
      </c>
      <c r="H135" s="155">
        <v>110</v>
      </c>
      <c r="I135" s="156">
        <v>0</v>
      </c>
      <c r="J135" s="156">
        <f>ROUND(I135*H135,2)</f>
        <v>0</v>
      </c>
      <c r="K135" s="153" t="s">
        <v>176</v>
      </c>
      <c r="L135" s="26"/>
      <c r="M135" s="54" t="s">
        <v>1</v>
      </c>
      <c r="N135" s="157" t="s">
        <v>39</v>
      </c>
      <c r="O135" s="158">
        <v>0.14000000000000001</v>
      </c>
      <c r="P135" s="158">
        <f>O135*H135</f>
        <v>15.400000000000002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AR135" s="14" t="s">
        <v>280</v>
      </c>
      <c r="AT135" s="14" t="s">
        <v>172</v>
      </c>
      <c r="AU135" s="14" t="s">
        <v>77</v>
      </c>
      <c r="AY135" s="14" t="s">
        <v>168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4" t="s">
        <v>75</v>
      </c>
      <c r="BK135" s="160">
        <f>ROUND(I135*H135,2)</f>
        <v>0</v>
      </c>
      <c r="BL135" s="14" t="s">
        <v>280</v>
      </c>
      <c r="BM135" s="14" t="s">
        <v>328</v>
      </c>
    </row>
    <row r="136" s="1" customFormat="1" ht="16.5" customHeight="1">
      <c r="B136" s="150"/>
      <c r="C136" s="161" t="s">
        <v>329</v>
      </c>
      <c r="D136" s="161" t="s">
        <v>180</v>
      </c>
      <c r="E136" s="162" t="s">
        <v>330</v>
      </c>
      <c r="F136" s="163" t="s">
        <v>331</v>
      </c>
      <c r="G136" s="164" t="s">
        <v>332</v>
      </c>
      <c r="H136" s="165">
        <v>110</v>
      </c>
      <c r="I136" s="166">
        <v>0</v>
      </c>
      <c r="J136" s="166">
        <f>ROUND(I136*H136,2)</f>
        <v>0</v>
      </c>
      <c r="K136" s="163" t="s">
        <v>176</v>
      </c>
      <c r="L136" s="167"/>
      <c r="M136" s="168" t="s">
        <v>1</v>
      </c>
      <c r="N136" s="169" t="s">
        <v>39</v>
      </c>
      <c r="O136" s="158">
        <v>0</v>
      </c>
      <c r="P136" s="158">
        <f>O136*H136</f>
        <v>0</v>
      </c>
      <c r="Q136" s="158">
        <v>0.001</v>
      </c>
      <c r="R136" s="158">
        <f>Q136*H136</f>
        <v>0.11</v>
      </c>
      <c r="S136" s="158">
        <v>0</v>
      </c>
      <c r="T136" s="159">
        <f>S136*H136</f>
        <v>0</v>
      </c>
      <c r="AR136" s="14" t="s">
        <v>333</v>
      </c>
      <c r="AT136" s="14" t="s">
        <v>180</v>
      </c>
      <c r="AU136" s="14" t="s">
        <v>77</v>
      </c>
      <c r="AY136" s="14" t="s">
        <v>168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4" t="s">
        <v>75</v>
      </c>
      <c r="BK136" s="160">
        <f>ROUND(I136*H136,2)</f>
        <v>0</v>
      </c>
      <c r="BL136" s="14" t="s">
        <v>333</v>
      </c>
      <c r="BM136" s="14" t="s">
        <v>334</v>
      </c>
    </row>
    <row r="137" s="1" customFormat="1" ht="16.5" customHeight="1">
      <c r="B137" s="150"/>
      <c r="C137" s="151" t="s">
        <v>335</v>
      </c>
      <c r="D137" s="151" t="s">
        <v>172</v>
      </c>
      <c r="E137" s="152" t="s">
        <v>336</v>
      </c>
      <c r="F137" s="153" t="s">
        <v>337</v>
      </c>
      <c r="G137" s="154" t="s">
        <v>189</v>
      </c>
      <c r="H137" s="155">
        <v>9</v>
      </c>
      <c r="I137" s="156">
        <v>0</v>
      </c>
      <c r="J137" s="156">
        <f>ROUND(I137*H137,2)</f>
        <v>0</v>
      </c>
      <c r="K137" s="153" t="s">
        <v>176</v>
      </c>
      <c r="L137" s="26"/>
      <c r="M137" s="54" t="s">
        <v>1</v>
      </c>
      <c r="N137" s="157" t="s">
        <v>39</v>
      </c>
      <c r="O137" s="158">
        <v>0.070000000000000007</v>
      </c>
      <c r="P137" s="158">
        <f>O137*H137</f>
        <v>0.63000000000000012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AR137" s="14" t="s">
        <v>280</v>
      </c>
      <c r="AT137" s="14" t="s">
        <v>172</v>
      </c>
      <c r="AU137" s="14" t="s">
        <v>77</v>
      </c>
      <c r="AY137" s="14" t="s">
        <v>168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4" t="s">
        <v>75</v>
      </c>
      <c r="BK137" s="160">
        <f>ROUND(I137*H137,2)</f>
        <v>0</v>
      </c>
      <c r="BL137" s="14" t="s">
        <v>280</v>
      </c>
      <c r="BM137" s="14" t="s">
        <v>338</v>
      </c>
    </row>
    <row r="138" s="1" customFormat="1" ht="16.5" customHeight="1">
      <c r="B138" s="150"/>
      <c r="C138" s="151" t="s">
        <v>339</v>
      </c>
      <c r="D138" s="151" t="s">
        <v>172</v>
      </c>
      <c r="E138" s="152" t="s">
        <v>340</v>
      </c>
      <c r="F138" s="153" t="s">
        <v>341</v>
      </c>
      <c r="G138" s="154" t="s">
        <v>189</v>
      </c>
      <c r="H138" s="155">
        <v>46</v>
      </c>
      <c r="I138" s="156">
        <v>0</v>
      </c>
      <c r="J138" s="156">
        <f>ROUND(I138*H138,2)</f>
        <v>0</v>
      </c>
      <c r="K138" s="153" t="s">
        <v>176</v>
      </c>
      <c r="L138" s="26"/>
      <c r="M138" s="54" t="s">
        <v>1</v>
      </c>
      <c r="N138" s="157" t="s">
        <v>39</v>
      </c>
      <c r="O138" s="158">
        <v>0.123</v>
      </c>
      <c r="P138" s="158">
        <f>O138*H138</f>
        <v>5.6579999999999995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AR138" s="14" t="s">
        <v>280</v>
      </c>
      <c r="AT138" s="14" t="s">
        <v>172</v>
      </c>
      <c r="AU138" s="14" t="s">
        <v>77</v>
      </c>
      <c r="AY138" s="14" t="s">
        <v>168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4" t="s">
        <v>75</v>
      </c>
      <c r="BK138" s="160">
        <f>ROUND(I138*H138,2)</f>
        <v>0</v>
      </c>
      <c r="BL138" s="14" t="s">
        <v>280</v>
      </c>
      <c r="BM138" s="14" t="s">
        <v>342</v>
      </c>
    </row>
    <row r="139" s="1" customFormat="1" ht="16.5" customHeight="1">
      <c r="B139" s="150"/>
      <c r="C139" s="161" t="s">
        <v>343</v>
      </c>
      <c r="D139" s="161" t="s">
        <v>180</v>
      </c>
      <c r="E139" s="162" t="s">
        <v>344</v>
      </c>
      <c r="F139" s="163" t="s">
        <v>345</v>
      </c>
      <c r="G139" s="164" t="s">
        <v>332</v>
      </c>
      <c r="H139" s="165">
        <v>46</v>
      </c>
      <c r="I139" s="166">
        <v>0</v>
      </c>
      <c r="J139" s="166">
        <f>ROUND(I139*H139,2)</f>
        <v>0</v>
      </c>
      <c r="K139" s="163" t="s">
        <v>176</v>
      </c>
      <c r="L139" s="167"/>
      <c r="M139" s="168" t="s">
        <v>1</v>
      </c>
      <c r="N139" s="169" t="s">
        <v>39</v>
      </c>
      <c r="O139" s="158">
        <v>0</v>
      </c>
      <c r="P139" s="158">
        <f>O139*H139</f>
        <v>0</v>
      </c>
      <c r="Q139" s="158">
        <v>0.001</v>
      </c>
      <c r="R139" s="158">
        <f>Q139*H139</f>
        <v>0.045999999999999999</v>
      </c>
      <c r="S139" s="158">
        <v>0</v>
      </c>
      <c r="T139" s="159">
        <f>S139*H139</f>
        <v>0</v>
      </c>
      <c r="AR139" s="14" t="s">
        <v>333</v>
      </c>
      <c r="AT139" s="14" t="s">
        <v>180</v>
      </c>
      <c r="AU139" s="14" t="s">
        <v>77</v>
      </c>
      <c r="AY139" s="14" t="s">
        <v>168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4" t="s">
        <v>75</v>
      </c>
      <c r="BK139" s="160">
        <f>ROUND(I139*H139,2)</f>
        <v>0</v>
      </c>
      <c r="BL139" s="14" t="s">
        <v>333</v>
      </c>
      <c r="BM139" s="14" t="s">
        <v>346</v>
      </c>
    </row>
    <row r="140" s="1" customFormat="1" ht="16.5" customHeight="1">
      <c r="B140" s="150"/>
      <c r="C140" s="151" t="s">
        <v>347</v>
      </c>
      <c r="D140" s="151" t="s">
        <v>172</v>
      </c>
      <c r="E140" s="152" t="s">
        <v>348</v>
      </c>
      <c r="F140" s="153" t="s">
        <v>349</v>
      </c>
      <c r="G140" s="154" t="s">
        <v>189</v>
      </c>
      <c r="H140" s="155">
        <v>170</v>
      </c>
      <c r="I140" s="156">
        <v>0</v>
      </c>
      <c r="J140" s="156">
        <f>ROUND(I140*H140,2)</f>
        <v>0</v>
      </c>
      <c r="K140" s="153" t="s">
        <v>1</v>
      </c>
      <c r="L140" s="26"/>
      <c r="M140" s="54" t="s">
        <v>1</v>
      </c>
      <c r="N140" s="157" t="s">
        <v>39</v>
      </c>
      <c r="O140" s="158">
        <v>0.045999999999999999</v>
      </c>
      <c r="P140" s="158">
        <f>O140*H140</f>
        <v>7.8200000000000003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AR140" s="14" t="s">
        <v>280</v>
      </c>
      <c r="AT140" s="14" t="s">
        <v>172</v>
      </c>
      <c r="AU140" s="14" t="s">
        <v>77</v>
      </c>
      <c r="AY140" s="14" t="s">
        <v>168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4" t="s">
        <v>75</v>
      </c>
      <c r="BK140" s="160">
        <f>ROUND(I140*H140,2)</f>
        <v>0</v>
      </c>
      <c r="BL140" s="14" t="s">
        <v>280</v>
      </c>
      <c r="BM140" s="14" t="s">
        <v>350</v>
      </c>
    </row>
    <row r="141" s="1" customFormat="1" ht="16.5" customHeight="1">
      <c r="B141" s="150"/>
      <c r="C141" s="161" t="s">
        <v>351</v>
      </c>
      <c r="D141" s="161" t="s">
        <v>180</v>
      </c>
      <c r="E141" s="162" t="s">
        <v>352</v>
      </c>
      <c r="F141" s="163" t="s">
        <v>353</v>
      </c>
      <c r="G141" s="164" t="s">
        <v>189</v>
      </c>
      <c r="H141" s="165">
        <v>170</v>
      </c>
      <c r="I141" s="166">
        <v>0</v>
      </c>
      <c r="J141" s="166">
        <f>ROUND(I141*H141,2)</f>
        <v>0</v>
      </c>
      <c r="K141" s="163" t="s">
        <v>1</v>
      </c>
      <c r="L141" s="167"/>
      <c r="M141" s="168" t="s">
        <v>1</v>
      </c>
      <c r="N141" s="169" t="s">
        <v>39</v>
      </c>
      <c r="O141" s="158">
        <v>0</v>
      </c>
      <c r="P141" s="158">
        <f>O141*H141</f>
        <v>0</v>
      </c>
      <c r="Q141" s="158">
        <v>2.0000000000000002E-05</v>
      </c>
      <c r="R141" s="158">
        <f>Q141*H141</f>
        <v>0.0034000000000000002</v>
      </c>
      <c r="S141" s="158">
        <v>0</v>
      </c>
      <c r="T141" s="159">
        <f>S141*H141</f>
        <v>0</v>
      </c>
      <c r="AR141" s="14" t="s">
        <v>333</v>
      </c>
      <c r="AT141" s="14" t="s">
        <v>180</v>
      </c>
      <c r="AU141" s="14" t="s">
        <v>77</v>
      </c>
      <c r="AY141" s="14" t="s">
        <v>168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4" t="s">
        <v>75</v>
      </c>
      <c r="BK141" s="160">
        <f>ROUND(I141*H141,2)</f>
        <v>0</v>
      </c>
      <c r="BL141" s="14" t="s">
        <v>333</v>
      </c>
      <c r="BM141" s="14" t="s">
        <v>354</v>
      </c>
    </row>
    <row r="142" s="1" customFormat="1" ht="16.5" customHeight="1">
      <c r="B142" s="150"/>
      <c r="C142" s="151" t="s">
        <v>355</v>
      </c>
      <c r="D142" s="151" t="s">
        <v>172</v>
      </c>
      <c r="E142" s="152" t="s">
        <v>356</v>
      </c>
      <c r="F142" s="153" t="s">
        <v>357</v>
      </c>
      <c r="G142" s="154" t="s">
        <v>189</v>
      </c>
      <c r="H142" s="155">
        <v>20</v>
      </c>
      <c r="I142" s="156">
        <v>0</v>
      </c>
      <c r="J142" s="156">
        <f>ROUND(I142*H142,2)</f>
        <v>0</v>
      </c>
      <c r="K142" s="153" t="s">
        <v>1</v>
      </c>
      <c r="L142" s="26"/>
      <c r="M142" s="54" t="s">
        <v>1</v>
      </c>
      <c r="N142" s="157" t="s">
        <v>39</v>
      </c>
      <c r="O142" s="158">
        <v>0.045999999999999999</v>
      </c>
      <c r="P142" s="158">
        <f>O142*H142</f>
        <v>0.91999999999999993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AR142" s="14" t="s">
        <v>280</v>
      </c>
      <c r="AT142" s="14" t="s">
        <v>172</v>
      </c>
      <c r="AU142" s="14" t="s">
        <v>77</v>
      </c>
      <c r="AY142" s="14" t="s">
        <v>168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4" t="s">
        <v>75</v>
      </c>
      <c r="BK142" s="160">
        <f>ROUND(I142*H142,2)</f>
        <v>0</v>
      </c>
      <c r="BL142" s="14" t="s">
        <v>280</v>
      </c>
      <c r="BM142" s="14" t="s">
        <v>358</v>
      </c>
    </row>
    <row r="143" s="1" customFormat="1" ht="16.5" customHeight="1">
      <c r="B143" s="150"/>
      <c r="C143" s="161" t="s">
        <v>359</v>
      </c>
      <c r="D143" s="161" t="s">
        <v>180</v>
      </c>
      <c r="E143" s="162" t="s">
        <v>360</v>
      </c>
      <c r="F143" s="163" t="s">
        <v>361</v>
      </c>
      <c r="G143" s="164" t="s">
        <v>189</v>
      </c>
      <c r="H143" s="165">
        <v>20</v>
      </c>
      <c r="I143" s="166">
        <v>0</v>
      </c>
      <c r="J143" s="166">
        <f>ROUND(I143*H143,2)</f>
        <v>0</v>
      </c>
      <c r="K143" s="163" t="s">
        <v>1</v>
      </c>
      <c r="L143" s="167"/>
      <c r="M143" s="168" t="s">
        <v>1</v>
      </c>
      <c r="N143" s="169" t="s">
        <v>39</v>
      </c>
      <c r="O143" s="158">
        <v>0</v>
      </c>
      <c r="P143" s="158">
        <f>O143*H143</f>
        <v>0</v>
      </c>
      <c r="Q143" s="158">
        <v>0.00012</v>
      </c>
      <c r="R143" s="158">
        <f>Q143*H143</f>
        <v>0.0024000000000000002</v>
      </c>
      <c r="S143" s="158">
        <v>0</v>
      </c>
      <c r="T143" s="159">
        <f>S143*H143</f>
        <v>0</v>
      </c>
      <c r="AR143" s="14" t="s">
        <v>333</v>
      </c>
      <c r="AT143" s="14" t="s">
        <v>180</v>
      </c>
      <c r="AU143" s="14" t="s">
        <v>77</v>
      </c>
      <c r="AY143" s="14" t="s">
        <v>168</v>
      </c>
      <c r="BE143" s="160">
        <f>IF(N143="základní",J143,0)</f>
        <v>0</v>
      </c>
      <c r="BF143" s="160">
        <f>IF(N143="snížená",J143,0)</f>
        <v>0</v>
      </c>
      <c r="BG143" s="160">
        <f>IF(N143="zákl. přenesená",J143,0)</f>
        <v>0</v>
      </c>
      <c r="BH143" s="160">
        <f>IF(N143="sníž. přenesená",J143,0)</f>
        <v>0</v>
      </c>
      <c r="BI143" s="160">
        <f>IF(N143="nulová",J143,0)</f>
        <v>0</v>
      </c>
      <c r="BJ143" s="14" t="s">
        <v>75</v>
      </c>
      <c r="BK143" s="160">
        <f>ROUND(I143*H143,2)</f>
        <v>0</v>
      </c>
      <c r="BL143" s="14" t="s">
        <v>333</v>
      </c>
      <c r="BM143" s="14" t="s">
        <v>362</v>
      </c>
    </row>
    <row r="144" s="1" customFormat="1" ht="16.5" customHeight="1">
      <c r="B144" s="150"/>
      <c r="C144" s="151" t="s">
        <v>363</v>
      </c>
      <c r="D144" s="151" t="s">
        <v>172</v>
      </c>
      <c r="E144" s="152" t="s">
        <v>364</v>
      </c>
      <c r="F144" s="153" t="s">
        <v>365</v>
      </c>
      <c r="G144" s="154" t="s">
        <v>189</v>
      </c>
      <c r="H144" s="155">
        <v>35</v>
      </c>
      <c r="I144" s="156">
        <v>0</v>
      </c>
      <c r="J144" s="156">
        <f>ROUND(I144*H144,2)</f>
        <v>0</v>
      </c>
      <c r="K144" s="153" t="s">
        <v>176</v>
      </c>
      <c r="L144" s="26"/>
      <c r="M144" s="54" t="s">
        <v>1</v>
      </c>
      <c r="N144" s="157" t="s">
        <v>39</v>
      </c>
      <c r="O144" s="158">
        <v>0.051999999999999998</v>
      </c>
      <c r="P144" s="158">
        <f>O144*H144</f>
        <v>1.8199999999999998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AR144" s="14" t="s">
        <v>280</v>
      </c>
      <c r="AT144" s="14" t="s">
        <v>172</v>
      </c>
      <c r="AU144" s="14" t="s">
        <v>77</v>
      </c>
      <c r="AY144" s="14" t="s">
        <v>168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14" t="s">
        <v>75</v>
      </c>
      <c r="BK144" s="160">
        <f>ROUND(I144*H144,2)</f>
        <v>0</v>
      </c>
      <c r="BL144" s="14" t="s">
        <v>280</v>
      </c>
      <c r="BM144" s="14" t="s">
        <v>366</v>
      </c>
    </row>
    <row r="145" s="1" customFormat="1" ht="16.5" customHeight="1">
      <c r="B145" s="150"/>
      <c r="C145" s="161" t="s">
        <v>367</v>
      </c>
      <c r="D145" s="161" t="s">
        <v>180</v>
      </c>
      <c r="E145" s="162" t="s">
        <v>368</v>
      </c>
      <c r="F145" s="163" t="s">
        <v>369</v>
      </c>
      <c r="G145" s="164" t="s">
        <v>189</v>
      </c>
      <c r="H145" s="165">
        <v>35</v>
      </c>
      <c r="I145" s="166">
        <v>0</v>
      </c>
      <c r="J145" s="166">
        <f>ROUND(I145*H145,2)</f>
        <v>0</v>
      </c>
      <c r="K145" s="163" t="s">
        <v>176</v>
      </c>
      <c r="L145" s="167"/>
      <c r="M145" s="168" t="s">
        <v>1</v>
      </c>
      <c r="N145" s="169" t="s">
        <v>39</v>
      </c>
      <c r="O145" s="158">
        <v>0</v>
      </c>
      <c r="P145" s="158">
        <f>O145*H145</f>
        <v>0</v>
      </c>
      <c r="Q145" s="158">
        <v>0.00063000000000000003</v>
      </c>
      <c r="R145" s="158">
        <f>Q145*H145</f>
        <v>0.02205</v>
      </c>
      <c r="S145" s="158">
        <v>0</v>
      </c>
      <c r="T145" s="159">
        <f>S145*H145</f>
        <v>0</v>
      </c>
      <c r="AR145" s="14" t="s">
        <v>333</v>
      </c>
      <c r="AT145" s="14" t="s">
        <v>180</v>
      </c>
      <c r="AU145" s="14" t="s">
        <v>77</v>
      </c>
      <c r="AY145" s="14" t="s">
        <v>168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4" t="s">
        <v>75</v>
      </c>
      <c r="BK145" s="160">
        <f>ROUND(I145*H145,2)</f>
        <v>0</v>
      </c>
      <c r="BL145" s="14" t="s">
        <v>333</v>
      </c>
      <c r="BM145" s="14" t="s">
        <v>370</v>
      </c>
    </row>
    <row r="146" s="1" customFormat="1" ht="16.5" customHeight="1">
      <c r="B146" s="150"/>
      <c r="C146" s="151" t="s">
        <v>8</v>
      </c>
      <c r="D146" s="151" t="s">
        <v>172</v>
      </c>
      <c r="E146" s="152" t="s">
        <v>371</v>
      </c>
      <c r="F146" s="153" t="s">
        <v>372</v>
      </c>
      <c r="G146" s="154" t="s">
        <v>189</v>
      </c>
      <c r="H146" s="155">
        <v>235</v>
      </c>
      <c r="I146" s="156">
        <v>0</v>
      </c>
      <c r="J146" s="156">
        <f>ROUND(I146*H146,2)</f>
        <v>0</v>
      </c>
      <c r="K146" s="153" t="s">
        <v>1</v>
      </c>
      <c r="L146" s="26"/>
      <c r="M146" s="54" t="s">
        <v>1</v>
      </c>
      <c r="N146" s="157" t="s">
        <v>39</v>
      </c>
      <c r="O146" s="158">
        <v>0.045999999999999999</v>
      </c>
      <c r="P146" s="158">
        <f>O146*H146</f>
        <v>10.810000000000001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AR146" s="14" t="s">
        <v>280</v>
      </c>
      <c r="AT146" s="14" t="s">
        <v>172</v>
      </c>
      <c r="AU146" s="14" t="s">
        <v>77</v>
      </c>
      <c r="AY146" s="14" t="s">
        <v>168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4" t="s">
        <v>75</v>
      </c>
      <c r="BK146" s="160">
        <f>ROUND(I146*H146,2)</f>
        <v>0</v>
      </c>
      <c r="BL146" s="14" t="s">
        <v>280</v>
      </c>
      <c r="BM146" s="14" t="s">
        <v>373</v>
      </c>
    </row>
    <row r="147" s="1" customFormat="1" ht="16.5" customHeight="1">
      <c r="B147" s="150"/>
      <c r="C147" s="161" t="s">
        <v>177</v>
      </c>
      <c r="D147" s="161" t="s">
        <v>180</v>
      </c>
      <c r="E147" s="162" t="s">
        <v>374</v>
      </c>
      <c r="F147" s="163" t="s">
        <v>375</v>
      </c>
      <c r="G147" s="164" t="s">
        <v>189</v>
      </c>
      <c r="H147" s="165">
        <v>235</v>
      </c>
      <c r="I147" s="166">
        <v>0</v>
      </c>
      <c r="J147" s="166">
        <f>ROUND(I147*H147,2)</f>
        <v>0</v>
      </c>
      <c r="K147" s="163" t="s">
        <v>1</v>
      </c>
      <c r="L147" s="167"/>
      <c r="M147" s="168" t="s">
        <v>1</v>
      </c>
      <c r="N147" s="169" t="s">
        <v>39</v>
      </c>
      <c r="O147" s="158">
        <v>0</v>
      </c>
      <c r="P147" s="158">
        <f>O147*H147</f>
        <v>0</v>
      </c>
      <c r="Q147" s="158">
        <v>0.00016000000000000001</v>
      </c>
      <c r="R147" s="158">
        <f>Q147*H147</f>
        <v>0.037600000000000001</v>
      </c>
      <c r="S147" s="158">
        <v>0</v>
      </c>
      <c r="T147" s="159">
        <f>S147*H147</f>
        <v>0</v>
      </c>
      <c r="AR147" s="14" t="s">
        <v>333</v>
      </c>
      <c r="AT147" s="14" t="s">
        <v>180</v>
      </c>
      <c r="AU147" s="14" t="s">
        <v>77</v>
      </c>
      <c r="AY147" s="14" t="s">
        <v>168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14" t="s">
        <v>75</v>
      </c>
      <c r="BK147" s="160">
        <f>ROUND(I147*H147,2)</f>
        <v>0</v>
      </c>
      <c r="BL147" s="14" t="s">
        <v>333</v>
      </c>
      <c r="BM147" s="14" t="s">
        <v>376</v>
      </c>
    </row>
    <row r="148" s="1" customFormat="1" ht="16.5" customHeight="1">
      <c r="B148" s="150"/>
      <c r="C148" s="151" t="s">
        <v>377</v>
      </c>
      <c r="D148" s="151" t="s">
        <v>172</v>
      </c>
      <c r="E148" s="152" t="s">
        <v>378</v>
      </c>
      <c r="F148" s="153" t="s">
        <v>379</v>
      </c>
      <c r="G148" s="154" t="s">
        <v>189</v>
      </c>
      <c r="H148" s="155">
        <v>10</v>
      </c>
      <c r="I148" s="156">
        <v>0</v>
      </c>
      <c r="J148" s="156">
        <f>ROUND(I148*H148,2)</f>
        <v>0</v>
      </c>
      <c r="K148" s="153" t="s">
        <v>1</v>
      </c>
      <c r="L148" s="26"/>
      <c r="M148" s="54" t="s">
        <v>1</v>
      </c>
      <c r="N148" s="157" t="s">
        <v>39</v>
      </c>
      <c r="O148" s="158">
        <v>0.045999999999999999</v>
      </c>
      <c r="P148" s="158">
        <f>O148*H148</f>
        <v>0.45999999999999996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AR148" s="14" t="s">
        <v>280</v>
      </c>
      <c r="AT148" s="14" t="s">
        <v>172</v>
      </c>
      <c r="AU148" s="14" t="s">
        <v>77</v>
      </c>
      <c r="AY148" s="14" t="s">
        <v>168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4" t="s">
        <v>75</v>
      </c>
      <c r="BK148" s="160">
        <f>ROUND(I148*H148,2)</f>
        <v>0</v>
      </c>
      <c r="BL148" s="14" t="s">
        <v>280</v>
      </c>
      <c r="BM148" s="14" t="s">
        <v>380</v>
      </c>
    </row>
    <row r="149" s="1" customFormat="1" ht="16.5" customHeight="1">
      <c r="B149" s="150"/>
      <c r="C149" s="161" t="s">
        <v>381</v>
      </c>
      <c r="D149" s="161" t="s">
        <v>180</v>
      </c>
      <c r="E149" s="162" t="s">
        <v>382</v>
      </c>
      <c r="F149" s="163" t="s">
        <v>383</v>
      </c>
      <c r="G149" s="164" t="s">
        <v>189</v>
      </c>
      <c r="H149" s="165">
        <v>10</v>
      </c>
      <c r="I149" s="166">
        <v>0</v>
      </c>
      <c r="J149" s="166">
        <f>ROUND(I149*H149,2)</f>
        <v>0</v>
      </c>
      <c r="K149" s="163" t="s">
        <v>1</v>
      </c>
      <c r="L149" s="167"/>
      <c r="M149" s="168" t="s">
        <v>1</v>
      </c>
      <c r="N149" s="169" t="s">
        <v>39</v>
      </c>
      <c r="O149" s="158">
        <v>0</v>
      </c>
      <c r="P149" s="158">
        <f>O149*H149</f>
        <v>0</v>
      </c>
      <c r="Q149" s="158">
        <v>0.00021000000000000001</v>
      </c>
      <c r="R149" s="158">
        <f>Q149*H149</f>
        <v>0.0021000000000000003</v>
      </c>
      <c r="S149" s="158">
        <v>0</v>
      </c>
      <c r="T149" s="159">
        <f>S149*H149</f>
        <v>0</v>
      </c>
      <c r="AR149" s="14" t="s">
        <v>333</v>
      </c>
      <c r="AT149" s="14" t="s">
        <v>180</v>
      </c>
      <c r="AU149" s="14" t="s">
        <v>77</v>
      </c>
      <c r="AY149" s="14" t="s">
        <v>168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4" t="s">
        <v>75</v>
      </c>
      <c r="BK149" s="160">
        <f>ROUND(I149*H149,2)</f>
        <v>0</v>
      </c>
      <c r="BL149" s="14" t="s">
        <v>333</v>
      </c>
      <c r="BM149" s="14" t="s">
        <v>384</v>
      </c>
    </row>
    <row r="150" s="1" customFormat="1" ht="16.5" customHeight="1">
      <c r="B150" s="150"/>
      <c r="C150" s="151" t="s">
        <v>385</v>
      </c>
      <c r="D150" s="151" t="s">
        <v>172</v>
      </c>
      <c r="E150" s="152" t="s">
        <v>386</v>
      </c>
      <c r="F150" s="153" t="s">
        <v>387</v>
      </c>
      <c r="G150" s="154" t="s">
        <v>189</v>
      </c>
      <c r="H150" s="155">
        <v>75</v>
      </c>
      <c r="I150" s="156">
        <v>0</v>
      </c>
      <c r="J150" s="156">
        <f>ROUND(I150*H150,2)</f>
        <v>0</v>
      </c>
      <c r="K150" s="153" t="s">
        <v>176</v>
      </c>
      <c r="L150" s="26"/>
      <c r="M150" s="54" t="s">
        <v>1</v>
      </c>
      <c r="N150" s="157" t="s">
        <v>39</v>
      </c>
      <c r="O150" s="158">
        <v>0.051999999999999998</v>
      </c>
      <c r="P150" s="158">
        <f>O150*H150</f>
        <v>3.8999999999999999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AR150" s="14" t="s">
        <v>280</v>
      </c>
      <c r="AT150" s="14" t="s">
        <v>172</v>
      </c>
      <c r="AU150" s="14" t="s">
        <v>77</v>
      </c>
      <c r="AY150" s="14" t="s">
        <v>168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4" t="s">
        <v>75</v>
      </c>
      <c r="BK150" s="160">
        <f>ROUND(I150*H150,2)</f>
        <v>0</v>
      </c>
      <c r="BL150" s="14" t="s">
        <v>280</v>
      </c>
      <c r="BM150" s="14" t="s">
        <v>388</v>
      </c>
    </row>
    <row r="151" s="1" customFormat="1" ht="16.5" customHeight="1">
      <c r="B151" s="150"/>
      <c r="C151" s="161" t="s">
        <v>389</v>
      </c>
      <c r="D151" s="161" t="s">
        <v>180</v>
      </c>
      <c r="E151" s="162" t="s">
        <v>390</v>
      </c>
      <c r="F151" s="163" t="s">
        <v>391</v>
      </c>
      <c r="G151" s="164" t="s">
        <v>189</v>
      </c>
      <c r="H151" s="165">
        <v>75</v>
      </c>
      <c r="I151" s="166">
        <v>0</v>
      </c>
      <c r="J151" s="166">
        <f>ROUND(I151*H151,2)</f>
        <v>0</v>
      </c>
      <c r="K151" s="163" t="s">
        <v>176</v>
      </c>
      <c r="L151" s="167"/>
      <c r="M151" s="168" t="s">
        <v>1</v>
      </c>
      <c r="N151" s="169" t="s">
        <v>39</v>
      </c>
      <c r="O151" s="158">
        <v>0</v>
      </c>
      <c r="P151" s="158">
        <f>O151*H151</f>
        <v>0</v>
      </c>
      <c r="Q151" s="158">
        <v>0.00031</v>
      </c>
      <c r="R151" s="158">
        <f>Q151*H151</f>
        <v>0.02325</v>
      </c>
      <c r="S151" s="158">
        <v>0</v>
      </c>
      <c r="T151" s="159">
        <f>S151*H151</f>
        <v>0</v>
      </c>
      <c r="AR151" s="14" t="s">
        <v>333</v>
      </c>
      <c r="AT151" s="14" t="s">
        <v>180</v>
      </c>
      <c r="AU151" s="14" t="s">
        <v>77</v>
      </c>
      <c r="AY151" s="14" t="s">
        <v>168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4" t="s">
        <v>75</v>
      </c>
      <c r="BK151" s="160">
        <f>ROUND(I151*H151,2)</f>
        <v>0</v>
      </c>
      <c r="BL151" s="14" t="s">
        <v>333</v>
      </c>
      <c r="BM151" s="14" t="s">
        <v>392</v>
      </c>
    </row>
    <row r="152" s="1" customFormat="1" ht="16.5" customHeight="1">
      <c r="B152" s="150"/>
      <c r="C152" s="151" t="s">
        <v>393</v>
      </c>
      <c r="D152" s="151" t="s">
        <v>172</v>
      </c>
      <c r="E152" s="152" t="s">
        <v>394</v>
      </c>
      <c r="F152" s="153" t="s">
        <v>395</v>
      </c>
      <c r="G152" s="154" t="s">
        <v>189</v>
      </c>
      <c r="H152" s="155">
        <v>150</v>
      </c>
      <c r="I152" s="156">
        <v>0</v>
      </c>
      <c r="J152" s="156">
        <f>ROUND(I152*H152,2)</f>
        <v>0</v>
      </c>
      <c r="K152" s="153" t="s">
        <v>176</v>
      </c>
      <c r="L152" s="26"/>
      <c r="M152" s="54" t="s">
        <v>1</v>
      </c>
      <c r="N152" s="157" t="s">
        <v>39</v>
      </c>
      <c r="O152" s="158">
        <v>0.058000000000000003</v>
      </c>
      <c r="P152" s="158">
        <f>O152*H152</f>
        <v>8.7000000000000011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AR152" s="14" t="s">
        <v>280</v>
      </c>
      <c r="AT152" s="14" t="s">
        <v>172</v>
      </c>
      <c r="AU152" s="14" t="s">
        <v>77</v>
      </c>
      <c r="AY152" s="14" t="s">
        <v>168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4" t="s">
        <v>75</v>
      </c>
      <c r="BK152" s="160">
        <f>ROUND(I152*H152,2)</f>
        <v>0</v>
      </c>
      <c r="BL152" s="14" t="s">
        <v>280</v>
      </c>
      <c r="BM152" s="14" t="s">
        <v>396</v>
      </c>
    </row>
    <row r="153" s="1" customFormat="1" ht="16.5" customHeight="1">
      <c r="B153" s="150"/>
      <c r="C153" s="161" t="s">
        <v>397</v>
      </c>
      <c r="D153" s="161" t="s">
        <v>180</v>
      </c>
      <c r="E153" s="162" t="s">
        <v>398</v>
      </c>
      <c r="F153" s="163" t="s">
        <v>399</v>
      </c>
      <c r="G153" s="164" t="s">
        <v>189</v>
      </c>
      <c r="H153" s="165">
        <v>35</v>
      </c>
      <c r="I153" s="166">
        <v>0</v>
      </c>
      <c r="J153" s="166">
        <f>ROUND(I153*H153,2)</f>
        <v>0</v>
      </c>
      <c r="K153" s="163" t="s">
        <v>176</v>
      </c>
      <c r="L153" s="167"/>
      <c r="M153" s="168" t="s">
        <v>1</v>
      </c>
      <c r="N153" s="169" t="s">
        <v>39</v>
      </c>
      <c r="O153" s="158">
        <v>0</v>
      </c>
      <c r="P153" s="158">
        <f>O153*H153</f>
        <v>0</v>
      </c>
      <c r="Q153" s="158">
        <v>0.00048000000000000001</v>
      </c>
      <c r="R153" s="158">
        <f>Q153*H153</f>
        <v>0.016799999999999999</v>
      </c>
      <c r="S153" s="158">
        <v>0</v>
      </c>
      <c r="T153" s="159">
        <f>S153*H153</f>
        <v>0</v>
      </c>
      <c r="AR153" s="14" t="s">
        <v>333</v>
      </c>
      <c r="AT153" s="14" t="s">
        <v>180</v>
      </c>
      <c r="AU153" s="14" t="s">
        <v>77</v>
      </c>
      <c r="AY153" s="14" t="s">
        <v>168</v>
      </c>
      <c r="BE153" s="160">
        <f>IF(N153="základní",J153,0)</f>
        <v>0</v>
      </c>
      <c r="BF153" s="160">
        <f>IF(N153="snížená",J153,0)</f>
        <v>0</v>
      </c>
      <c r="BG153" s="160">
        <f>IF(N153="zákl. přenesená",J153,0)</f>
        <v>0</v>
      </c>
      <c r="BH153" s="160">
        <f>IF(N153="sníž. přenesená",J153,0)</f>
        <v>0</v>
      </c>
      <c r="BI153" s="160">
        <f>IF(N153="nulová",J153,0)</f>
        <v>0</v>
      </c>
      <c r="BJ153" s="14" t="s">
        <v>75</v>
      </c>
      <c r="BK153" s="160">
        <f>ROUND(I153*H153,2)</f>
        <v>0</v>
      </c>
      <c r="BL153" s="14" t="s">
        <v>333</v>
      </c>
      <c r="BM153" s="14" t="s">
        <v>400</v>
      </c>
    </row>
    <row r="154" s="1" customFormat="1" ht="16.5" customHeight="1">
      <c r="B154" s="150"/>
      <c r="C154" s="161" t="s">
        <v>401</v>
      </c>
      <c r="D154" s="161" t="s">
        <v>180</v>
      </c>
      <c r="E154" s="162" t="s">
        <v>402</v>
      </c>
      <c r="F154" s="163" t="s">
        <v>403</v>
      </c>
      <c r="G154" s="164" t="s">
        <v>189</v>
      </c>
      <c r="H154" s="165">
        <v>115</v>
      </c>
      <c r="I154" s="166">
        <v>0</v>
      </c>
      <c r="J154" s="166">
        <f>ROUND(I154*H154,2)</f>
        <v>0</v>
      </c>
      <c r="K154" s="163" t="s">
        <v>176</v>
      </c>
      <c r="L154" s="167"/>
      <c r="M154" s="168" t="s">
        <v>1</v>
      </c>
      <c r="N154" s="169" t="s">
        <v>39</v>
      </c>
      <c r="O154" s="158">
        <v>0</v>
      </c>
      <c r="P154" s="158">
        <f>O154*H154</f>
        <v>0</v>
      </c>
      <c r="Q154" s="158">
        <v>0.00089999999999999998</v>
      </c>
      <c r="R154" s="158">
        <f>Q154*H154</f>
        <v>0.1035</v>
      </c>
      <c r="S154" s="158">
        <v>0</v>
      </c>
      <c r="T154" s="159">
        <f>S154*H154</f>
        <v>0</v>
      </c>
      <c r="AR154" s="14" t="s">
        <v>333</v>
      </c>
      <c r="AT154" s="14" t="s">
        <v>180</v>
      </c>
      <c r="AU154" s="14" t="s">
        <v>77</v>
      </c>
      <c r="AY154" s="14" t="s">
        <v>168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4" t="s">
        <v>75</v>
      </c>
      <c r="BK154" s="160">
        <f>ROUND(I154*H154,2)</f>
        <v>0</v>
      </c>
      <c r="BL154" s="14" t="s">
        <v>333</v>
      </c>
      <c r="BM154" s="14" t="s">
        <v>404</v>
      </c>
    </row>
    <row r="155" s="1" customFormat="1" ht="16.5" customHeight="1">
      <c r="B155" s="150"/>
      <c r="C155" s="151" t="s">
        <v>405</v>
      </c>
      <c r="D155" s="151" t="s">
        <v>172</v>
      </c>
      <c r="E155" s="152" t="s">
        <v>406</v>
      </c>
      <c r="F155" s="153" t="s">
        <v>407</v>
      </c>
      <c r="G155" s="154" t="s">
        <v>189</v>
      </c>
      <c r="H155" s="155">
        <v>300</v>
      </c>
      <c r="I155" s="156">
        <v>0</v>
      </c>
      <c r="J155" s="156">
        <f>ROUND(I155*H155,2)</f>
        <v>0</v>
      </c>
      <c r="K155" s="153" t="s">
        <v>176</v>
      </c>
      <c r="L155" s="26"/>
      <c r="M155" s="54" t="s">
        <v>1</v>
      </c>
      <c r="N155" s="157" t="s">
        <v>39</v>
      </c>
      <c r="O155" s="158">
        <v>0.070000000000000007</v>
      </c>
      <c r="P155" s="158">
        <f>O155*H155</f>
        <v>21.000000000000004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AR155" s="14" t="s">
        <v>280</v>
      </c>
      <c r="AT155" s="14" t="s">
        <v>172</v>
      </c>
      <c r="AU155" s="14" t="s">
        <v>77</v>
      </c>
      <c r="AY155" s="14" t="s">
        <v>168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4" t="s">
        <v>75</v>
      </c>
      <c r="BK155" s="160">
        <f>ROUND(I155*H155,2)</f>
        <v>0</v>
      </c>
      <c r="BL155" s="14" t="s">
        <v>280</v>
      </c>
      <c r="BM155" s="14" t="s">
        <v>408</v>
      </c>
    </row>
    <row r="156" s="1" customFormat="1" ht="16.5" customHeight="1">
      <c r="B156" s="150"/>
      <c r="C156" s="161" t="s">
        <v>409</v>
      </c>
      <c r="D156" s="161" t="s">
        <v>180</v>
      </c>
      <c r="E156" s="162" t="s">
        <v>410</v>
      </c>
      <c r="F156" s="163" t="s">
        <v>411</v>
      </c>
      <c r="G156" s="164" t="s">
        <v>189</v>
      </c>
      <c r="H156" s="165">
        <v>300</v>
      </c>
      <c r="I156" s="166">
        <v>0</v>
      </c>
      <c r="J156" s="166">
        <f>ROUND(I156*H156,2)</f>
        <v>0</v>
      </c>
      <c r="K156" s="163" t="s">
        <v>176</v>
      </c>
      <c r="L156" s="167"/>
      <c r="M156" s="168" t="s">
        <v>1</v>
      </c>
      <c r="N156" s="169" t="s">
        <v>39</v>
      </c>
      <c r="O156" s="158">
        <v>0</v>
      </c>
      <c r="P156" s="158">
        <f>O156*H156</f>
        <v>0</v>
      </c>
      <c r="Q156" s="158">
        <v>0.00062</v>
      </c>
      <c r="R156" s="158">
        <f>Q156*H156</f>
        <v>0.186</v>
      </c>
      <c r="S156" s="158">
        <v>0</v>
      </c>
      <c r="T156" s="159">
        <f>S156*H156</f>
        <v>0</v>
      </c>
      <c r="AR156" s="14" t="s">
        <v>333</v>
      </c>
      <c r="AT156" s="14" t="s">
        <v>180</v>
      </c>
      <c r="AU156" s="14" t="s">
        <v>77</v>
      </c>
      <c r="AY156" s="14" t="s">
        <v>168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14" t="s">
        <v>75</v>
      </c>
      <c r="BK156" s="160">
        <f>ROUND(I156*H156,2)</f>
        <v>0</v>
      </c>
      <c r="BL156" s="14" t="s">
        <v>333</v>
      </c>
      <c r="BM156" s="14" t="s">
        <v>412</v>
      </c>
    </row>
    <row r="157" s="11" customFormat="1" ht="22.8" customHeight="1">
      <c r="B157" s="138"/>
      <c r="D157" s="139" t="s">
        <v>67</v>
      </c>
      <c r="E157" s="148" t="s">
        <v>413</v>
      </c>
      <c r="F157" s="148" t="s">
        <v>414</v>
      </c>
      <c r="J157" s="149">
        <f>BK157</f>
        <v>0</v>
      </c>
      <c r="L157" s="138"/>
      <c r="M157" s="142"/>
      <c r="N157" s="143"/>
      <c r="O157" s="143"/>
      <c r="P157" s="144">
        <f>SUM(P158:P249)</f>
        <v>2075.4819999999991</v>
      </c>
      <c r="Q157" s="143"/>
      <c r="R157" s="144">
        <f>SUM(R158:R249)</f>
        <v>22.276309999999992</v>
      </c>
      <c r="S157" s="143"/>
      <c r="T157" s="145">
        <f>SUM(T158:T249)</f>
        <v>0</v>
      </c>
      <c r="AR157" s="139" t="s">
        <v>274</v>
      </c>
      <c r="AT157" s="146" t="s">
        <v>67</v>
      </c>
      <c r="AU157" s="146" t="s">
        <v>75</v>
      </c>
      <c r="AY157" s="139" t="s">
        <v>168</v>
      </c>
      <c r="BK157" s="147">
        <f>SUM(BK158:BK249)</f>
        <v>0</v>
      </c>
    </row>
    <row r="158" s="1" customFormat="1" ht="16.5" customHeight="1">
      <c r="B158" s="150"/>
      <c r="C158" s="151" t="s">
        <v>415</v>
      </c>
      <c r="D158" s="151" t="s">
        <v>172</v>
      </c>
      <c r="E158" s="152" t="s">
        <v>416</v>
      </c>
      <c r="F158" s="153" t="s">
        <v>417</v>
      </c>
      <c r="G158" s="154" t="s">
        <v>175</v>
      </c>
      <c r="H158" s="155">
        <v>18</v>
      </c>
      <c r="I158" s="156">
        <v>0</v>
      </c>
      <c r="J158" s="156">
        <f>ROUND(I158*H158,2)</f>
        <v>0</v>
      </c>
      <c r="K158" s="153" t="s">
        <v>1</v>
      </c>
      <c r="L158" s="26"/>
      <c r="M158" s="54" t="s">
        <v>1</v>
      </c>
      <c r="N158" s="157" t="s">
        <v>39</v>
      </c>
      <c r="O158" s="158">
        <v>1.28</v>
      </c>
      <c r="P158" s="158">
        <f>O158*H158</f>
        <v>23.039999999999999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AR158" s="14" t="s">
        <v>280</v>
      </c>
      <c r="AT158" s="14" t="s">
        <v>172</v>
      </c>
      <c r="AU158" s="14" t="s">
        <v>77</v>
      </c>
      <c r="AY158" s="14" t="s">
        <v>168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4" t="s">
        <v>75</v>
      </c>
      <c r="BK158" s="160">
        <f>ROUND(I158*H158,2)</f>
        <v>0</v>
      </c>
      <c r="BL158" s="14" t="s">
        <v>280</v>
      </c>
      <c r="BM158" s="14" t="s">
        <v>418</v>
      </c>
    </row>
    <row r="159" s="1" customFormat="1" ht="16.5" customHeight="1">
      <c r="B159" s="150"/>
      <c r="C159" s="151" t="s">
        <v>75</v>
      </c>
      <c r="D159" s="151" t="s">
        <v>172</v>
      </c>
      <c r="E159" s="152" t="s">
        <v>419</v>
      </c>
      <c r="F159" s="153" t="s">
        <v>420</v>
      </c>
      <c r="G159" s="154" t="s">
        <v>189</v>
      </c>
      <c r="H159" s="155">
        <v>360</v>
      </c>
      <c r="I159" s="156">
        <v>0</v>
      </c>
      <c r="J159" s="156">
        <f>ROUND(I159*H159,2)</f>
        <v>0</v>
      </c>
      <c r="K159" s="153" t="s">
        <v>176</v>
      </c>
      <c r="L159" s="26"/>
      <c r="M159" s="54" t="s">
        <v>1</v>
      </c>
      <c r="N159" s="157" t="s">
        <v>39</v>
      </c>
      <c r="O159" s="158">
        <v>0.10000000000000001</v>
      </c>
      <c r="P159" s="158">
        <f>O159*H159</f>
        <v>36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AR159" s="14" t="s">
        <v>280</v>
      </c>
      <c r="AT159" s="14" t="s">
        <v>172</v>
      </c>
      <c r="AU159" s="14" t="s">
        <v>77</v>
      </c>
      <c r="AY159" s="14" t="s">
        <v>168</v>
      </c>
      <c r="BE159" s="160">
        <f>IF(N159="základní",J159,0)</f>
        <v>0</v>
      </c>
      <c r="BF159" s="160">
        <f>IF(N159="snížená",J159,0)</f>
        <v>0</v>
      </c>
      <c r="BG159" s="160">
        <f>IF(N159="zákl. přenesená",J159,0)</f>
        <v>0</v>
      </c>
      <c r="BH159" s="160">
        <f>IF(N159="sníž. přenesená",J159,0)</f>
        <v>0</v>
      </c>
      <c r="BI159" s="160">
        <f>IF(N159="nulová",J159,0)</f>
        <v>0</v>
      </c>
      <c r="BJ159" s="14" t="s">
        <v>75</v>
      </c>
      <c r="BK159" s="160">
        <f>ROUND(I159*H159,2)</f>
        <v>0</v>
      </c>
      <c r="BL159" s="14" t="s">
        <v>280</v>
      </c>
      <c r="BM159" s="14" t="s">
        <v>421</v>
      </c>
    </row>
    <row r="160" s="1" customFormat="1" ht="16.5" customHeight="1">
      <c r="B160" s="150"/>
      <c r="C160" s="161" t="s">
        <v>77</v>
      </c>
      <c r="D160" s="161" t="s">
        <v>180</v>
      </c>
      <c r="E160" s="162" t="s">
        <v>422</v>
      </c>
      <c r="F160" s="163" t="s">
        <v>423</v>
      </c>
      <c r="G160" s="164" t="s">
        <v>189</v>
      </c>
      <c r="H160" s="165">
        <v>110</v>
      </c>
      <c r="I160" s="166">
        <v>0</v>
      </c>
      <c r="J160" s="166">
        <f>ROUND(I160*H160,2)</f>
        <v>0</v>
      </c>
      <c r="K160" s="163" t="s">
        <v>176</v>
      </c>
      <c r="L160" s="167"/>
      <c r="M160" s="168" t="s">
        <v>1</v>
      </c>
      <c r="N160" s="169" t="s">
        <v>39</v>
      </c>
      <c r="O160" s="158">
        <v>0</v>
      </c>
      <c r="P160" s="158">
        <f>O160*H160</f>
        <v>0</v>
      </c>
      <c r="Q160" s="158">
        <v>0.00013999999999999999</v>
      </c>
      <c r="R160" s="158">
        <f>Q160*H160</f>
        <v>0.015399999999999999</v>
      </c>
      <c r="S160" s="158">
        <v>0</v>
      </c>
      <c r="T160" s="159">
        <f>S160*H160</f>
        <v>0</v>
      </c>
      <c r="AR160" s="14" t="s">
        <v>333</v>
      </c>
      <c r="AT160" s="14" t="s">
        <v>180</v>
      </c>
      <c r="AU160" s="14" t="s">
        <v>77</v>
      </c>
      <c r="AY160" s="14" t="s">
        <v>168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4" t="s">
        <v>75</v>
      </c>
      <c r="BK160" s="160">
        <f>ROUND(I160*H160,2)</f>
        <v>0</v>
      </c>
      <c r="BL160" s="14" t="s">
        <v>333</v>
      </c>
      <c r="BM160" s="14" t="s">
        <v>424</v>
      </c>
    </row>
    <row r="161" s="1" customFormat="1" ht="16.5" customHeight="1">
      <c r="B161" s="150"/>
      <c r="C161" s="161" t="s">
        <v>274</v>
      </c>
      <c r="D161" s="161" t="s">
        <v>180</v>
      </c>
      <c r="E161" s="162" t="s">
        <v>425</v>
      </c>
      <c r="F161" s="163" t="s">
        <v>426</v>
      </c>
      <c r="G161" s="164" t="s">
        <v>189</v>
      </c>
      <c r="H161" s="165">
        <v>250</v>
      </c>
      <c r="I161" s="166">
        <v>0</v>
      </c>
      <c r="J161" s="166">
        <f>ROUND(I161*H161,2)</f>
        <v>0</v>
      </c>
      <c r="K161" s="163" t="s">
        <v>176</v>
      </c>
      <c r="L161" s="167"/>
      <c r="M161" s="168" t="s">
        <v>1</v>
      </c>
      <c r="N161" s="169" t="s">
        <v>39</v>
      </c>
      <c r="O161" s="158">
        <v>0</v>
      </c>
      <c r="P161" s="158">
        <f>O161*H161</f>
        <v>0</v>
      </c>
      <c r="Q161" s="158">
        <v>0.00014999999999999999</v>
      </c>
      <c r="R161" s="158">
        <f>Q161*H161</f>
        <v>0.037499999999999999</v>
      </c>
      <c r="S161" s="158">
        <v>0</v>
      </c>
      <c r="T161" s="159">
        <f>S161*H161</f>
        <v>0</v>
      </c>
      <c r="AR161" s="14" t="s">
        <v>333</v>
      </c>
      <c r="AT161" s="14" t="s">
        <v>180</v>
      </c>
      <c r="AU161" s="14" t="s">
        <v>77</v>
      </c>
      <c r="AY161" s="14" t="s">
        <v>168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4" t="s">
        <v>75</v>
      </c>
      <c r="BK161" s="160">
        <f>ROUND(I161*H161,2)</f>
        <v>0</v>
      </c>
      <c r="BL161" s="14" t="s">
        <v>333</v>
      </c>
      <c r="BM161" s="14" t="s">
        <v>427</v>
      </c>
    </row>
    <row r="162" s="1" customFormat="1" ht="16.5" customHeight="1">
      <c r="B162" s="150"/>
      <c r="C162" s="151" t="s">
        <v>428</v>
      </c>
      <c r="D162" s="151" t="s">
        <v>172</v>
      </c>
      <c r="E162" s="152" t="s">
        <v>429</v>
      </c>
      <c r="F162" s="153" t="s">
        <v>430</v>
      </c>
      <c r="G162" s="154" t="s">
        <v>175</v>
      </c>
      <c r="H162" s="155">
        <v>4</v>
      </c>
      <c r="I162" s="156">
        <v>0</v>
      </c>
      <c r="J162" s="156">
        <f>ROUND(I162*H162,2)</f>
        <v>0</v>
      </c>
      <c r="K162" s="153" t="s">
        <v>1</v>
      </c>
      <c r="L162" s="26"/>
      <c r="M162" s="54" t="s">
        <v>1</v>
      </c>
      <c r="N162" s="157" t="s">
        <v>39</v>
      </c>
      <c r="O162" s="158">
        <v>5.5999999999999996</v>
      </c>
      <c r="P162" s="158">
        <f>O162*H162</f>
        <v>22.399999999999999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AR162" s="14" t="s">
        <v>280</v>
      </c>
      <c r="AT162" s="14" t="s">
        <v>172</v>
      </c>
      <c r="AU162" s="14" t="s">
        <v>77</v>
      </c>
      <c r="AY162" s="14" t="s">
        <v>168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4" t="s">
        <v>75</v>
      </c>
      <c r="BK162" s="160">
        <f>ROUND(I162*H162,2)</f>
        <v>0</v>
      </c>
      <c r="BL162" s="14" t="s">
        <v>280</v>
      </c>
      <c r="BM162" s="14" t="s">
        <v>431</v>
      </c>
    </row>
    <row r="163" s="1" customFormat="1" ht="16.5" customHeight="1">
      <c r="B163" s="150"/>
      <c r="C163" s="161" t="s">
        <v>432</v>
      </c>
      <c r="D163" s="161" t="s">
        <v>180</v>
      </c>
      <c r="E163" s="162" t="s">
        <v>433</v>
      </c>
      <c r="F163" s="163" t="s">
        <v>434</v>
      </c>
      <c r="G163" s="164" t="s">
        <v>175</v>
      </c>
      <c r="H163" s="165">
        <v>4</v>
      </c>
      <c r="I163" s="166">
        <v>0</v>
      </c>
      <c r="J163" s="166">
        <f>ROUND(I163*H163,2)</f>
        <v>0</v>
      </c>
      <c r="K163" s="163" t="s">
        <v>1</v>
      </c>
      <c r="L163" s="167"/>
      <c r="M163" s="168" t="s">
        <v>1</v>
      </c>
      <c r="N163" s="169" t="s">
        <v>39</v>
      </c>
      <c r="O163" s="158">
        <v>0</v>
      </c>
      <c r="P163" s="158">
        <f>O163*H163</f>
        <v>0</v>
      </c>
      <c r="Q163" s="158">
        <v>0.0080999999999999996</v>
      </c>
      <c r="R163" s="158">
        <f>Q163*H163</f>
        <v>0.032399999999999998</v>
      </c>
      <c r="S163" s="158">
        <v>0</v>
      </c>
      <c r="T163" s="159">
        <f>S163*H163</f>
        <v>0</v>
      </c>
      <c r="AR163" s="14" t="s">
        <v>333</v>
      </c>
      <c r="AT163" s="14" t="s">
        <v>180</v>
      </c>
      <c r="AU163" s="14" t="s">
        <v>77</v>
      </c>
      <c r="AY163" s="14" t="s">
        <v>168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4" t="s">
        <v>75</v>
      </c>
      <c r="BK163" s="160">
        <f>ROUND(I163*H163,2)</f>
        <v>0</v>
      </c>
      <c r="BL163" s="14" t="s">
        <v>333</v>
      </c>
      <c r="BM163" s="14" t="s">
        <v>435</v>
      </c>
    </row>
    <row r="164" s="1" customFormat="1" ht="16.5" customHeight="1">
      <c r="B164" s="150"/>
      <c r="C164" s="151" t="s">
        <v>436</v>
      </c>
      <c r="D164" s="151" t="s">
        <v>172</v>
      </c>
      <c r="E164" s="152" t="s">
        <v>437</v>
      </c>
      <c r="F164" s="153" t="s">
        <v>438</v>
      </c>
      <c r="G164" s="154" t="s">
        <v>175</v>
      </c>
      <c r="H164" s="155">
        <v>84</v>
      </c>
      <c r="I164" s="156">
        <v>0</v>
      </c>
      <c r="J164" s="156">
        <f>ROUND(I164*H164,2)</f>
        <v>0</v>
      </c>
      <c r="K164" s="153" t="s">
        <v>176</v>
      </c>
      <c r="L164" s="26"/>
      <c r="M164" s="54" t="s">
        <v>1</v>
      </c>
      <c r="N164" s="157" t="s">
        <v>39</v>
      </c>
      <c r="O164" s="158">
        <v>1.8600000000000001</v>
      </c>
      <c r="P164" s="158">
        <f>O164*H164</f>
        <v>156.24000000000001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AR164" s="14" t="s">
        <v>280</v>
      </c>
      <c r="AT164" s="14" t="s">
        <v>172</v>
      </c>
      <c r="AU164" s="14" t="s">
        <v>77</v>
      </c>
      <c r="AY164" s="14" t="s">
        <v>168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4" t="s">
        <v>75</v>
      </c>
      <c r="BK164" s="160">
        <f>ROUND(I164*H164,2)</f>
        <v>0</v>
      </c>
      <c r="BL164" s="14" t="s">
        <v>280</v>
      </c>
      <c r="BM164" s="14" t="s">
        <v>439</v>
      </c>
    </row>
    <row r="165" s="1" customFormat="1" ht="16.5" customHeight="1">
      <c r="B165" s="150"/>
      <c r="C165" s="151" t="s">
        <v>440</v>
      </c>
      <c r="D165" s="151" t="s">
        <v>172</v>
      </c>
      <c r="E165" s="152" t="s">
        <v>441</v>
      </c>
      <c r="F165" s="153" t="s">
        <v>442</v>
      </c>
      <c r="G165" s="154" t="s">
        <v>175</v>
      </c>
      <c r="H165" s="155">
        <v>14</v>
      </c>
      <c r="I165" s="156">
        <v>0</v>
      </c>
      <c r="J165" s="156">
        <f>ROUND(I165*H165,2)</f>
        <v>0</v>
      </c>
      <c r="K165" s="153" t="s">
        <v>176</v>
      </c>
      <c r="L165" s="26"/>
      <c r="M165" s="54" t="s">
        <v>1</v>
      </c>
      <c r="N165" s="157" t="s">
        <v>39</v>
      </c>
      <c r="O165" s="158">
        <v>2.5</v>
      </c>
      <c r="P165" s="158">
        <f>O165*H165</f>
        <v>35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AR165" s="14" t="s">
        <v>280</v>
      </c>
      <c r="AT165" s="14" t="s">
        <v>172</v>
      </c>
      <c r="AU165" s="14" t="s">
        <v>77</v>
      </c>
      <c r="AY165" s="14" t="s">
        <v>168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4" t="s">
        <v>75</v>
      </c>
      <c r="BK165" s="160">
        <f>ROUND(I165*H165,2)</f>
        <v>0</v>
      </c>
      <c r="BL165" s="14" t="s">
        <v>280</v>
      </c>
      <c r="BM165" s="14" t="s">
        <v>443</v>
      </c>
    </row>
    <row r="166" s="1" customFormat="1" ht="16.5" customHeight="1">
      <c r="B166" s="150"/>
      <c r="C166" s="151" t="s">
        <v>444</v>
      </c>
      <c r="D166" s="151" t="s">
        <v>172</v>
      </c>
      <c r="E166" s="152" t="s">
        <v>445</v>
      </c>
      <c r="F166" s="153" t="s">
        <v>446</v>
      </c>
      <c r="G166" s="154" t="s">
        <v>175</v>
      </c>
      <c r="H166" s="155">
        <v>44</v>
      </c>
      <c r="I166" s="156">
        <v>0</v>
      </c>
      <c r="J166" s="156">
        <f>ROUND(I166*H166,2)</f>
        <v>0</v>
      </c>
      <c r="K166" s="153" t="s">
        <v>176</v>
      </c>
      <c r="L166" s="26"/>
      <c r="M166" s="54" t="s">
        <v>1</v>
      </c>
      <c r="N166" s="157" t="s">
        <v>39</v>
      </c>
      <c r="O166" s="158">
        <v>0.11</v>
      </c>
      <c r="P166" s="158">
        <f>O166*H166</f>
        <v>4.8399999999999999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AR166" s="14" t="s">
        <v>280</v>
      </c>
      <c r="AT166" s="14" t="s">
        <v>172</v>
      </c>
      <c r="AU166" s="14" t="s">
        <v>77</v>
      </c>
      <c r="AY166" s="14" t="s">
        <v>168</v>
      </c>
      <c r="BE166" s="160">
        <f>IF(N166="základní",J166,0)</f>
        <v>0</v>
      </c>
      <c r="BF166" s="160">
        <f>IF(N166="snížená",J166,0)</f>
        <v>0</v>
      </c>
      <c r="BG166" s="160">
        <f>IF(N166="zákl. přenesená",J166,0)</f>
        <v>0</v>
      </c>
      <c r="BH166" s="160">
        <f>IF(N166="sníž. přenesená",J166,0)</f>
        <v>0</v>
      </c>
      <c r="BI166" s="160">
        <f>IF(N166="nulová",J166,0)</f>
        <v>0</v>
      </c>
      <c r="BJ166" s="14" t="s">
        <v>75</v>
      </c>
      <c r="BK166" s="160">
        <f>ROUND(I166*H166,2)</f>
        <v>0</v>
      </c>
      <c r="BL166" s="14" t="s">
        <v>280</v>
      </c>
      <c r="BM166" s="14" t="s">
        <v>447</v>
      </c>
    </row>
    <row r="167" s="1" customFormat="1" ht="16.5" customHeight="1">
      <c r="B167" s="150"/>
      <c r="C167" s="161" t="s">
        <v>448</v>
      </c>
      <c r="D167" s="161" t="s">
        <v>180</v>
      </c>
      <c r="E167" s="162" t="s">
        <v>449</v>
      </c>
      <c r="F167" s="163" t="s">
        <v>450</v>
      </c>
      <c r="G167" s="164" t="s">
        <v>175</v>
      </c>
      <c r="H167" s="165">
        <v>44</v>
      </c>
      <c r="I167" s="166">
        <v>0</v>
      </c>
      <c r="J167" s="166">
        <f>ROUND(I167*H167,2)</f>
        <v>0</v>
      </c>
      <c r="K167" s="163" t="s">
        <v>1</v>
      </c>
      <c r="L167" s="167"/>
      <c r="M167" s="168" t="s">
        <v>1</v>
      </c>
      <c r="N167" s="169" t="s">
        <v>39</v>
      </c>
      <c r="O167" s="158">
        <v>0</v>
      </c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AR167" s="14" t="s">
        <v>285</v>
      </c>
      <c r="AT167" s="14" t="s">
        <v>180</v>
      </c>
      <c r="AU167" s="14" t="s">
        <v>77</v>
      </c>
      <c r="AY167" s="14" t="s">
        <v>168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4" t="s">
        <v>75</v>
      </c>
      <c r="BK167" s="160">
        <f>ROUND(I167*H167,2)</f>
        <v>0</v>
      </c>
      <c r="BL167" s="14" t="s">
        <v>280</v>
      </c>
      <c r="BM167" s="14" t="s">
        <v>451</v>
      </c>
    </row>
    <row r="168" s="1" customFormat="1" ht="16.5" customHeight="1">
      <c r="B168" s="150"/>
      <c r="C168" s="151" t="s">
        <v>452</v>
      </c>
      <c r="D168" s="151" t="s">
        <v>172</v>
      </c>
      <c r="E168" s="152" t="s">
        <v>453</v>
      </c>
      <c r="F168" s="153" t="s">
        <v>454</v>
      </c>
      <c r="G168" s="154" t="s">
        <v>455</v>
      </c>
      <c r="H168" s="155">
        <v>8</v>
      </c>
      <c r="I168" s="156">
        <v>0</v>
      </c>
      <c r="J168" s="156">
        <f>ROUND(I168*H168,2)</f>
        <v>0</v>
      </c>
      <c r="K168" s="153" t="s">
        <v>176</v>
      </c>
      <c r="L168" s="26"/>
      <c r="M168" s="54" t="s">
        <v>1</v>
      </c>
      <c r="N168" s="157" t="s">
        <v>39</v>
      </c>
      <c r="O168" s="158">
        <v>0.23999999999999999</v>
      </c>
      <c r="P168" s="158">
        <f>O168*H168</f>
        <v>1.9199999999999999</v>
      </c>
      <c r="Q168" s="158">
        <v>1.0000000000000001E-05</v>
      </c>
      <c r="R168" s="158">
        <f>Q168*H168</f>
        <v>8.0000000000000007E-05</v>
      </c>
      <c r="S168" s="158">
        <v>0</v>
      </c>
      <c r="T168" s="159">
        <f>S168*H168</f>
        <v>0</v>
      </c>
      <c r="AR168" s="14" t="s">
        <v>280</v>
      </c>
      <c r="AT168" s="14" t="s">
        <v>172</v>
      </c>
      <c r="AU168" s="14" t="s">
        <v>77</v>
      </c>
      <c r="AY168" s="14" t="s">
        <v>168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14" t="s">
        <v>75</v>
      </c>
      <c r="BK168" s="160">
        <f>ROUND(I168*H168,2)</f>
        <v>0</v>
      </c>
      <c r="BL168" s="14" t="s">
        <v>280</v>
      </c>
      <c r="BM168" s="14" t="s">
        <v>456</v>
      </c>
    </row>
    <row r="169" s="1" customFormat="1" ht="16.5" customHeight="1">
      <c r="B169" s="150"/>
      <c r="C169" s="151" t="s">
        <v>457</v>
      </c>
      <c r="D169" s="151" t="s">
        <v>172</v>
      </c>
      <c r="E169" s="152" t="s">
        <v>458</v>
      </c>
      <c r="F169" s="153" t="s">
        <v>459</v>
      </c>
      <c r="G169" s="154" t="s">
        <v>175</v>
      </c>
      <c r="H169" s="155">
        <v>82</v>
      </c>
      <c r="I169" s="156">
        <v>0</v>
      </c>
      <c r="J169" s="156">
        <f>ROUND(I169*H169,2)</f>
        <v>0</v>
      </c>
      <c r="K169" s="153" t="s">
        <v>176</v>
      </c>
      <c r="L169" s="26"/>
      <c r="M169" s="54" t="s">
        <v>1</v>
      </c>
      <c r="N169" s="157" t="s">
        <v>39</v>
      </c>
      <c r="O169" s="158">
        <v>2.9399999999999999</v>
      </c>
      <c r="P169" s="158">
        <f>O169*H169</f>
        <v>241.07999999999998</v>
      </c>
      <c r="Q169" s="158">
        <v>8.0000000000000007E-05</v>
      </c>
      <c r="R169" s="158">
        <f>Q169*H169</f>
        <v>0.0065600000000000007</v>
      </c>
      <c r="S169" s="158">
        <v>0</v>
      </c>
      <c r="T169" s="159">
        <f>S169*H169</f>
        <v>0</v>
      </c>
      <c r="AR169" s="14" t="s">
        <v>280</v>
      </c>
      <c r="AT169" s="14" t="s">
        <v>172</v>
      </c>
      <c r="AU169" s="14" t="s">
        <v>77</v>
      </c>
      <c r="AY169" s="14" t="s">
        <v>168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14" t="s">
        <v>75</v>
      </c>
      <c r="BK169" s="160">
        <f>ROUND(I169*H169,2)</f>
        <v>0</v>
      </c>
      <c r="BL169" s="14" t="s">
        <v>280</v>
      </c>
      <c r="BM169" s="14" t="s">
        <v>460</v>
      </c>
    </row>
    <row r="170" s="1" customFormat="1" ht="16.5" customHeight="1">
      <c r="B170" s="150"/>
      <c r="C170" s="151" t="s">
        <v>461</v>
      </c>
      <c r="D170" s="151" t="s">
        <v>172</v>
      </c>
      <c r="E170" s="152" t="s">
        <v>462</v>
      </c>
      <c r="F170" s="153" t="s">
        <v>463</v>
      </c>
      <c r="G170" s="154" t="s">
        <v>175</v>
      </c>
      <c r="H170" s="155">
        <v>6</v>
      </c>
      <c r="I170" s="156">
        <v>0</v>
      </c>
      <c r="J170" s="156">
        <f>ROUND(I170*H170,2)</f>
        <v>0</v>
      </c>
      <c r="K170" s="153" t="s">
        <v>176</v>
      </c>
      <c r="L170" s="26"/>
      <c r="M170" s="54" t="s">
        <v>1</v>
      </c>
      <c r="N170" s="157" t="s">
        <v>39</v>
      </c>
      <c r="O170" s="158">
        <v>3.8799999999999999</v>
      </c>
      <c r="P170" s="158">
        <f>O170*H170</f>
        <v>23.280000000000001</v>
      </c>
      <c r="Q170" s="158">
        <v>9.0000000000000006E-05</v>
      </c>
      <c r="R170" s="158">
        <f>Q170*H170</f>
        <v>0.00054000000000000001</v>
      </c>
      <c r="S170" s="158">
        <v>0</v>
      </c>
      <c r="T170" s="159">
        <f>S170*H170</f>
        <v>0</v>
      </c>
      <c r="AR170" s="14" t="s">
        <v>280</v>
      </c>
      <c r="AT170" s="14" t="s">
        <v>172</v>
      </c>
      <c r="AU170" s="14" t="s">
        <v>77</v>
      </c>
      <c r="AY170" s="14" t="s">
        <v>168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14" t="s">
        <v>75</v>
      </c>
      <c r="BK170" s="160">
        <f>ROUND(I170*H170,2)</f>
        <v>0</v>
      </c>
      <c r="BL170" s="14" t="s">
        <v>280</v>
      </c>
      <c r="BM170" s="14" t="s">
        <v>464</v>
      </c>
    </row>
    <row r="171" s="1" customFormat="1" ht="16.5" customHeight="1">
      <c r="B171" s="150"/>
      <c r="C171" s="151" t="s">
        <v>465</v>
      </c>
      <c r="D171" s="151" t="s">
        <v>172</v>
      </c>
      <c r="E171" s="152" t="s">
        <v>466</v>
      </c>
      <c r="F171" s="153" t="s">
        <v>467</v>
      </c>
      <c r="G171" s="154" t="s">
        <v>175</v>
      </c>
      <c r="H171" s="155">
        <v>10</v>
      </c>
      <c r="I171" s="156">
        <v>0</v>
      </c>
      <c r="J171" s="156">
        <f>ROUND(I171*H171,2)</f>
        <v>0</v>
      </c>
      <c r="K171" s="153" t="s">
        <v>176</v>
      </c>
      <c r="L171" s="26"/>
      <c r="M171" s="54" t="s">
        <v>1</v>
      </c>
      <c r="N171" s="157" t="s">
        <v>39</v>
      </c>
      <c r="O171" s="158">
        <v>1.94</v>
      </c>
      <c r="P171" s="158">
        <f>O171*H171</f>
        <v>19.399999999999999</v>
      </c>
      <c r="Q171" s="158">
        <v>9.0000000000000006E-05</v>
      </c>
      <c r="R171" s="158">
        <f>Q171*H171</f>
        <v>0.00090000000000000008</v>
      </c>
      <c r="S171" s="158">
        <v>0</v>
      </c>
      <c r="T171" s="159">
        <f>S171*H171</f>
        <v>0</v>
      </c>
      <c r="AR171" s="14" t="s">
        <v>280</v>
      </c>
      <c r="AT171" s="14" t="s">
        <v>172</v>
      </c>
      <c r="AU171" s="14" t="s">
        <v>77</v>
      </c>
      <c r="AY171" s="14" t="s">
        <v>168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4" t="s">
        <v>75</v>
      </c>
      <c r="BK171" s="160">
        <f>ROUND(I171*H171,2)</f>
        <v>0</v>
      </c>
      <c r="BL171" s="14" t="s">
        <v>280</v>
      </c>
      <c r="BM171" s="14" t="s">
        <v>468</v>
      </c>
    </row>
    <row r="172" s="1" customFormat="1" ht="16.5" customHeight="1">
      <c r="B172" s="150"/>
      <c r="C172" s="151" t="s">
        <v>469</v>
      </c>
      <c r="D172" s="151" t="s">
        <v>172</v>
      </c>
      <c r="E172" s="152" t="s">
        <v>470</v>
      </c>
      <c r="F172" s="153" t="s">
        <v>471</v>
      </c>
      <c r="G172" s="154" t="s">
        <v>175</v>
      </c>
      <c r="H172" s="155">
        <v>8</v>
      </c>
      <c r="I172" s="156">
        <v>0</v>
      </c>
      <c r="J172" s="156">
        <f>ROUND(I172*H172,2)</f>
        <v>0</v>
      </c>
      <c r="K172" s="153" t="s">
        <v>176</v>
      </c>
      <c r="L172" s="26"/>
      <c r="M172" s="54" t="s">
        <v>1</v>
      </c>
      <c r="N172" s="157" t="s">
        <v>39</v>
      </c>
      <c r="O172" s="158">
        <v>4.5499999999999998</v>
      </c>
      <c r="P172" s="158">
        <f>O172*H172</f>
        <v>36.399999999999999</v>
      </c>
      <c r="Q172" s="158">
        <v>0.00011</v>
      </c>
      <c r="R172" s="158">
        <f>Q172*H172</f>
        <v>0.00088000000000000003</v>
      </c>
      <c r="S172" s="158">
        <v>0</v>
      </c>
      <c r="T172" s="159">
        <f>S172*H172</f>
        <v>0</v>
      </c>
      <c r="AR172" s="14" t="s">
        <v>280</v>
      </c>
      <c r="AT172" s="14" t="s">
        <v>172</v>
      </c>
      <c r="AU172" s="14" t="s">
        <v>77</v>
      </c>
      <c r="AY172" s="14" t="s">
        <v>168</v>
      </c>
      <c r="BE172" s="160">
        <f>IF(N172="základní",J172,0)</f>
        <v>0</v>
      </c>
      <c r="BF172" s="160">
        <f>IF(N172="snížená",J172,0)</f>
        <v>0</v>
      </c>
      <c r="BG172" s="160">
        <f>IF(N172="zákl. přenesená",J172,0)</f>
        <v>0</v>
      </c>
      <c r="BH172" s="160">
        <f>IF(N172="sníž. přenesená",J172,0)</f>
        <v>0</v>
      </c>
      <c r="BI172" s="160">
        <f>IF(N172="nulová",J172,0)</f>
        <v>0</v>
      </c>
      <c r="BJ172" s="14" t="s">
        <v>75</v>
      </c>
      <c r="BK172" s="160">
        <f>ROUND(I172*H172,2)</f>
        <v>0</v>
      </c>
      <c r="BL172" s="14" t="s">
        <v>280</v>
      </c>
      <c r="BM172" s="14" t="s">
        <v>472</v>
      </c>
    </row>
    <row r="173" s="1" customFormat="1" ht="16.5" customHeight="1">
      <c r="B173" s="150"/>
      <c r="C173" s="151" t="s">
        <v>473</v>
      </c>
      <c r="D173" s="151" t="s">
        <v>172</v>
      </c>
      <c r="E173" s="152" t="s">
        <v>474</v>
      </c>
      <c r="F173" s="153" t="s">
        <v>475</v>
      </c>
      <c r="G173" s="154" t="s">
        <v>175</v>
      </c>
      <c r="H173" s="155">
        <v>6</v>
      </c>
      <c r="I173" s="156">
        <v>0</v>
      </c>
      <c r="J173" s="156">
        <f>ROUND(I173*H173,2)</f>
        <v>0</v>
      </c>
      <c r="K173" s="153" t="s">
        <v>176</v>
      </c>
      <c r="L173" s="26"/>
      <c r="M173" s="54" t="s">
        <v>1</v>
      </c>
      <c r="N173" s="157" t="s">
        <v>39</v>
      </c>
      <c r="O173" s="158">
        <v>2.2749999999999999</v>
      </c>
      <c r="P173" s="158">
        <f>O173*H173</f>
        <v>13.649999999999999</v>
      </c>
      <c r="Q173" s="158">
        <v>0.00011</v>
      </c>
      <c r="R173" s="158">
        <f>Q173*H173</f>
        <v>0.00066</v>
      </c>
      <c r="S173" s="158">
        <v>0</v>
      </c>
      <c r="T173" s="159">
        <f>S173*H173</f>
        <v>0</v>
      </c>
      <c r="AR173" s="14" t="s">
        <v>280</v>
      </c>
      <c r="AT173" s="14" t="s">
        <v>172</v>
      </c>
      <c r="AU173" s="14" t="s">
        <v>77</v>
      </c>
      <c r="AY173" s="14" t="s">
        <v>168</v>
      </c>
      <c r="BE173" s="160">
        <f>IF(N173="základní",J173,0)</f>
        <v>0</v>
      </c>
      <c r="BF173" s="160">
        <f>IF(N173="snížená",J173,0)</f>
        <v>0</v>
      </c>
      <c r="BG173" s="160">
        <f>IF(N173="zákl. přenesená",J173,0)</f>
        <v>0</v>
      </c>
      <c r="BH173" s="160">
        <f>IF(N173="sníž. přenesená",J173,0)</f>
        <v>0</v>
      </c>
      <c r="BI173" s="160">
        <f>IF(N173="nulová",J173,0)</f>
        <v>0</v>
      </c>
      <c r="BJ173" s="14" t="s">
        <v>75</v>
      </c>
      <c r="BK173" s="160">
        <f>ROUND(I173*H173,2)</f>
        <v>0</v>
      </c>
      <c r="BL173" s="14" t="s">
        <v>280</v>
      </c>
      <c r="BM173" s="14" t="s">
        <v>476</v>
      </c>
    </row>
    <row r="174" s="1" customFormat="1" ht="16.5" customHeight="1">
      <c r="B174" s="150"/>
      <c r="C174" s="151" t="s">
        <v>477</v>
      </c>
      <c r="D174" s="151" t="s">
        <v>172</v>
      </c>
      <c r="E174" s="152" t="s">
        <v>478</v>
      </c>
      <c r="F174" s="153" t="s">
        <v>479</v>
      </c>
      <c r="G174" s="154" t="s">
        <v>175</v>
      </c>
      <c r="H174" s="155">
        <v>2</v>
      </c>
      <c r="I174" s="156">
        <v>0</v>
      </c>
      <c r="J174" s="156">
        <f>ROUND(I174*H174,2)</f>
        <v>0</v>
      </c>
      <c r="K174" s="153" t="s">
        <v>176</v>
      </c>
      <c r="L174" s="26"/>
      <c r="M174" s="54" t="s">
        <v>1</v>
      </c>
      <c r="N174" s="157" t="s">
        <v>39</v>
      </c>
      <c r="O174" s="158">
        <v>3.0099999999999998</v>
      </c>
      <c r="P174" s="158">
        <f>O174*H174</f>
        <v>6.0199999999999996</v>
      </c>
      <c r="Q174" s="158">
        <v>0.00013999999999999999</v>
      </c>
      <c r="R174" s="158">
        <f>Q174*H174</f>
        <v>0.00027999999999999998</v>
      </c>
      <c r="S174" s="158">
        <v>0</v>
      </c>
      <c r="T174" s="159">
        <f>S174*H174</f>
        <v>0</v>
      </c>
      <c r="AR174" s="14" t="s">
        <v>280</v>
      </c>
      <c r="AT174" s="14" t="s">
        <v>172</v>
      </c>
      <c r="AU174" s="14" t="s">
        <v>77</v>
      </c>
      <c r="AY174" s="14" t="s">
        <v>168</v>
      </c>
      <c r="BE174" s="160">
        <f>IF(N174="základní",J174,0)</f>
        <v>0</v>
      </c>
      <c r="BF174" s="160">
        <f>IF(N174="snížená",J174,0)</f>
        <v>0</v>
      </c>
      <c r="BG174" s="160">
        <f>IF(N174="zákl. přenesená",J174,0)</f>
        <v>0</v>
      </c>
      <c r="BH174" s="160">
        <f>IF(N174="sníž. přenesená",J174,0)</f>
        <v>0</v>
      </c>
      <c r="BI174" s="160">
        <f>IF(N174="nulová",J174,0)</f>
        <v>0</v>
      </c>
      <c r="BJ174" s="14" t="s">
        <v>75</v>
      </c>
      <c r="BK174" s="160">
        <f>ROUND(I174*H174,2)</f>
        <v>0</v>
      </c>
      <c r="BL174" s="14" t="s">
        <v>280</v>
      </c>
      <c r="BM174" s="14" t="s">
        <v>480</v>
      </c>
    </row>
    <row r="175" s="1" customFormat="1" ht="16.5" customHeight="1">
      <c r="B175" s="150"/>
      <c r="C175" s="151" t="s">
        <v>481</v>
      </c>
      <c r="D175" s="151" t="s">
        <v>172</v>
      </c>
      <c r="E175" s="152" t="s">
        <v>482</v>
      </c>
      <c r="F175" s="153" t="s">
        <v>483</v>
      </c>
      <c r="G175" s="154" t="s">
        <v>175</v>
      </c>
      <c r="H175" s="155">
        <v>10</v>
      </c>
      <c r="I175" s="156">
        <v>0</v>
      </c>
      <c r="J175" s="156">
        <f>ROUND(I175*H175,2)</f>
        <v>0</v>
      </c>
      <c r="K175" s="153" t="s">
        <v>176</v>
      </c>
      <c r="L175" s="26"/>
      <c r="M175" s="54" t="s">
        <v>1</v>
      </c>
      <c r="N175" s="157" t="s">
        <v>39</v>
      </c>
      <c r="O175" s="158">
        <v>0.20999999999999999</v>
      </c>
      <c r="P175" s="158">
        <f>O175*H175</f>
        <v>2.1000000000000001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AR175" s="14" t="s">
        <v>280</v>
      </c>
      <c r="AT175" s="14" t="s">
        <v>172</v>
      </c>
      <c r="AU175" s="14" t="s">
        <v>77</v>
      </c>
      <c r="AY175" s="14" t="s">
        <v>168</v>
      </c>
      <c r="BE175" s="160">
        <f>IF(N175="základní",J175,0)</f>
        <v>0</v>
      </c>
      <c r="BF175" s="160">
        <f>IF(N175="snížená",J175,0)</f>
        <v>0</v>
      </c>
      <c r="BG175" s="160">
        <f>IF(N175="zákl. přenesená",J175,0)</f>
        <v>0</v>
      </c>
      <c r="BH175" s="160">
        <f>IF(N175="sníž. přenesená",J175,0)</f>
        <v>0</v>
      </c>
      <c r="BI175" s="160">
        <f>IF(N175="nulová",J175,0)</f>
        <v>0</v>
      </c>
      <c r="BJ175" s="14" t="s">
        <v>75</v>
      </c>
      <c r="BK175" s="160">
        <f>ROUND(I175*H175,2)</f>
        <v>0</v>
      </c>
      <c r="BL175" s="14" t="s">
        <v>280</v>
      </c>
      <c r="BM175" s="14" t="s">
        <v>484</v>
      </c>
    </row>
    <row r="176" s="1" customFormat="1" ht="16.5" customHeight="1">
      <c r="B176" s="150"/>
      <c r="C176" s="151" t="s">
        <v>485</v>
      </c>
      <c r="D176" s="151" t="s">
        <v>172</v>
      </c>
      <c r="E176" s="152" t="s">
        <v>486</v>
      </c>
      <c r="F176" s="153" t="s">
        <v>487</v>
      </c>
      <c r="G176" s="154" t="s">
        <v>175</v>
      </c>
      <c r="H176" s="155">
        <v>4</v>
      </c>
      <c r="I176" s="156">
        <v>0</v>
      </c>
      <c r="J176" s="156">
        <f>ROUND(I176*H176,2)</f>
        <v>0</v>
      </c>
      <c r="K176" s="153" t="s">
        <v>1</v>
      </c>
      <c r="L176" s="26"/>
      <c r="M176" s="54" t="s">
        <v>1</v>
      </c>
      <c r="N176" s="157" t="s">
        <v>39</v>
      </c>
      <c r="O176" s="158">
        <v>3.4199999999999999</v>
      </c>
      <c r="P176" s="158">
        <f>O176*H176</f>
        <v>13.68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14" t="s">
        <v>280</v>
      </c>
      <c r="AT176" s="14" t="s">
        <v>172</v>
      </c>
      <c r="AU176" s="14" t="s">
        <v>77</v>
      </c>
      <c r="AY176" s="14" t="s">
        <v>168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4" t="s">
        <v>75</v>
      </c>
      <c r="BK176" s="160">
        <f>ROUND(I176*H176,2)</f>
        <v>0</v>
      </c>
      <c r="BL176" s="14" t="s">
        <v>280</v>
      </c>
      <c r="BM176" s="14" t="s">
        <v>488</v>
      </c>
    </row>
    <row r="177" s="1" customFormat="1" ht="16.5" customHeight="1">
      <c r="B177" s="150"/>
      <c r="C177" s="151" t="s">
        <v>489</v>
      </c>
      <c r="D177" s="151" t="s">
        <v>172</v>
      </c>
      <c r="E177" s="152" t="s">
        <v>490</v>
      </c>
      <c r="F177" s="153" t="s">
        <v>491</v>
      </c>
      <c r="G177" s="154" t="s">
        <v>175</v>
      </c>
      <c r="H177" s="155">
        <v>4</v>
      </c>
      <c r="I177" s="156">
        <v>0</v>
      </c>
      <c r="J177" s="156">
        <f>ROUND(I177*H177,2)</f>
        <v>0</v>
      </c>
      <c r="K177" s="153" t="s">
        <v>176</v>
      </c>
      <c r="L177" s="26"/>
      <c r="M177" s="54" t="s">
        <v>1</v>
      </c>
      <c r="N177" s="157" t="s">
        <v>39</v>
      </c>
      <c r="O177" s="158">
        <v>0.68000000000000005</v>
      </c>
      <c r="P177" s="158">
        <f>O177*H177</f>
        <v>2.7200000000000002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AR177" s="14" t="s">
        <v>280</v>
      </c>
      <c r="AT177" s="14" t="s">
        <v>172</v>
      </c>
      <c r="AU177" s="14" t="s">
        <v>77</v>
      </c>
      <c r="AY177" s="14" t="s">
        <v>168</v>
      </c>
      <c r="BE177" s="160">
        <f>IF(N177="základní",J177,0)</f>
        <v>0</v>
      </c>
      <c r="BF177" s="160">
        <f>IF(N177="snížená",J177,0)</f>
        <v>0</v>
      </c>
      <c r="BG177" s="160">
        <f>IF(N177="zákl. přenesená",J177,0)</f>
        <v>0</v>
      </c>
      <c r="BH177" s="160">
        <f>IF(N177="sníž. přenesená",J177,0)</f>
        <v>0</v>
      </c>
      <c r="BI177" s="160">
        <f>IF(N177="nulová",J177,0)</f>
        <v>0</v>
      </c>
      <c r="BJ177" s="14" t="s">
        <v>75</v>
      </c>
      <c r="BK177" s="160">
        <f>ROUND(I177*H177,2)</f>
        <v>0</v>
      </c>
      <c r="BL177" s="14" t="s">
        <v>280</v>
      </c>
      <c r="BM177" s="14" t="s">
        <v>492</v>
      </c>
    </row>
    <row r="178" s="1" customFormat="1" ht="16.5" customHeight="1">
      <c r="B178" s="150"/>
      <c r="C178" s="161" t="s">
        <v>493</v>
      </c>
      <c r="D178" s="161" t="s">
        <v>180</v>
      </c>
      <c r="E178" s="162" t="s">
        <v>494</v>
      </c>
      <c r="F178" s="163" t="s">
        <v>495</v>
      </c>
      <c r="G178" s="164" t="s">
        <v>183</v>
      </c>
      <c r="H178" s="165">
        <v>4</v>
      </c>
      <c r="I178" s="166">
        <v>0</v>
      </c>
      <c r="J178" s="166">
        <f>ROUND(I178*H178,2)</f>
        <v>0</v>
      </c>
      <c r="K178" s="163" t="s">
        <v>1</v>
      </c>
      <c r="L178" s="167"/>
      <c r="M178" s="168" t="s">
        <v>1</v>
      </c>
      <c r="N178" s="169" t="s">
        <v>39</v>
      </c>
      <c r="O178" s="158">
        <v>0</v>
      </c>
      <c r="P178" s="158">
        <f>O178*H178</f>
        <v>0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AR178" s="14" t="s">
        <v>285</v>
      </c>
      <c r="AT178" s="14" t="s">
        <v>180</v>
      </c>
      <c r="AU178" s="14" t="s">
        <v>77</v>
      </c>
      <c r="AY178" s="14" t="s">
        <v>168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4" t="s">
        <v>75</v>
      </c>
      <c r="BK178" s="160">
        <f>ROUND(I178*H178,2)</f>
        <v>0</v>
      </c>
      <c r="BL178" s="14" t="s">
        <v>280</v>
      </c>
      <c r="BM178" s="14" t="s">
        <v>496</v>
      </c>
    </row>
    <row r="179" s="1" customFormat="1" ht="16.5" customHeight="1">
      <c r="B179" s="150"/>
      <c r="C179" s="151" t="s">
        <v>497</v>
      </c>
      <c r="D179" s="151" t="s">
        <v>172</v>
      </c>
      <c r="E179" s="152" t="s">
        <v>498</v>
      </c>
      <c r="F179" s="153" t="s">
        <v>499</v>
      </c>
      <c r="G179" s="154" t="s">
        <v>175</v>
      </c>
      <c r="H179" s="155">
        <v>4</v>
      </c>
      <c r="I179" s="156">
        <v>0</v>
      </c>
      <c r="J179" s="156">
        <f>ROUND(I179*H179,2)</f>
        <v>0</v>
      </c>
      <c r="K179" s="153" t="s">
        <v>176</v>
      </c>
      <c r="L179" s="26"/>
      <c r="M179" s="54" t="s">
        <v>1</v>
      </c>
      <c r="N179" s="157" t="s">
        <v>39</v>
      </c>
      <c r="O179" s="158">
        <v>2.6600000000000001</v>
      </c>
      <c r="P179" s="158">
        <f>O179*H179</f>
        <v>10.640000000000001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AR179" s="14" t="s">
        <v>280</v>
      </c>
      <c r="AT179" s="14" t="s">
        <v>172</v>
      </c>
      <c r="AU179" s="14" t="s">
        <v>77</v>
      </c>
      <c r="AY179" s="14" t="s">
        <v>168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14" t="s">
        <v>75</v>
      </c>
      <c r="BK179" s="160">
        <f>ROUND(I179*H179,2)</f>
        <v>0</v>
      </c>
      <c r="BL179" s="14" t="s">
        <v>280</v>
      </c>
      <c r="BM179" s="14" t="s">
        <v>500</v>
      </c>
    </row>
    <row r="180" s="1" customFormat="1" ht="16.5" customHeight="1">
      <c r="B180" s="150"/>
      <c r="C180" s="151" t="s">
        <v>501</v>
      </c>
      <c r="D180" s="151" t="s">
        <v>172</v>
      </c>
      <c r="E180" s="152" t="s">
        <v>502</v>
      </c>
      <c r="F180" s="153" t="s">
        <v>503</v>
      </c>
      <c r="G180" s="154" t="s">
        <v>175</v>
      </c>
      <c r="H180" s="155">
        <v>4</v>
      </c>
      <c r="I180" s="156">
        <v>0</v>
      </c>
      <c r="J180" s="156">
        <f>ROUND(I180*H180,2)</f>
        <v>0</v>
      </c>
      <c r="K180" s="153" t="s">
        <v>176</v>
      </c>
      <c r="L180" s="26"/>
      <c r="M180" s="54" t="s">
        <v>1</v>
      </c>
      <c r="N180" s="157" t="s">
        <v>39</v>
      </c>
      <c r="O180" s="158">
        <v>5.2000000000000002</v>
      </c>
      <c r="P180" s="158">
        <f>O180*H180</f>
        <v>20.800000000000001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AR180" s="14" t="s">
        <v>280</v>
      </c>
      <c r="AT180" s="14" t="s">
        <v>172</v>
      </c>
      <c r="AU180" s="14" t="s">
        <v>77</v>
      </c>
      <c r="AY180" s="14" t="s">
        <v>168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14" t="s">
        <v>75</v>
      </c>
      <c r="BK180" s="160">
        <f>ROUND(I180*H180,2)</f>
        <v>0</v>
      </c>
      <c r="BL180" s="14" t="s">
        <v>280</v>
      </c>
      <c r="BM180" s="14" t="s">
        <v>504</v>
      </c>
    </row>
    <row r="181" s="1" customFormat="1" ht="16.5" customHeight="1">
      <c r="B181" s="150"/>
      <c r="C181" s="151" t="s">
        <v>505</v>
      </c>
      <c r="D181" s="151" t="s">
        <v>172</v>
      </c>
      <c r="E181" s="152" t="s">
        <v>506</v>
      </c>
      <c r="F181" s="153" t="s">
        <v>507</v>
      </c>
      <c r="G181" s="154" t="s">
        <v>189</v>
      </c>
      <c r="H181" s="155">
        <v>345</v>
      </c>
      <c r="I181" s="156">
        <v>0</v>
      </c>
      <c r="J181" s="156">
        <f>ROUND(I181*H181,2)</f>
        <v>0</v>
      </c>
      <c r="K181" s="153" t="s">
        <v>176</v>
      </c>
      <c r="L181" s="26"/>
      <c r="M181" s="54" t="s">
        <v>1</v>
      </c>
      <c r="N181" s="157" t="s">
        <v>39</v>
      </c>
      <c r="O181" s="158">
        <v>0.28999999999999998</v>
      </c>
      <c r="P181" s="158">
        <f>O181*H181</f>
        <v>100.05</v>
      </c>
      <c r="Q181" s="158">
        <v>0</v>
      </c>
      <c r="R181" s="158">
        <f>Q181*H181</f>
        <v>0</v>
      </c>
      <c r="S181" s="158">
        <v>0</v>
      </c>
      <c r="T181" s="159">
        <f>S181*H181</f>
        <v>0</v>
      </c>
      <c r="AR181" s="14" t="s">
        <v>280</v>
      </c>
      <c r="AT181" s="14" t="s">
        <v>172</v>
      </c>
      <c r="AU181" s="14" t="s">
        <v>77</v>
      </c>
      <c r="AY181" s="14" t="s">
        <v>168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4" t="s">
        <v>75</v>
      </c>
      <c r="BK181" s="160">
        <f>ROUND(I181*H181,2)</f>
        <v>0</v>
      </c>
      <c r="BL181" s="14" t="s">
        <v>280</v>
      </c>
      <c r="BM181" s="14" t="s">
        <v>508</v>
      </c>
    </row>
    <row r="182" s="1" customFormat="1" ht="16.5" customHeight="1">
      <c r="B182" s="150"/>
      <c r="C182" s="161" t="s">
        <v>509</v>
      </c>
      <c r="D182" s="161" t="s">
        <v>180</v>
      </c>
      <c r="E182" s="162" t="s">
        <v>510</v>
      </c>
      <c r="F182" s="163" t="s">
        <v>511</v>
      </c>
      <c r="G182" s="164" t="s">
        <v>189</v>
      </c>
      <c r="H182" s="165">
        <v>345</v>
      </c>
      <c r="I182" s="166">
        <v>0</v>
      </c>
      <c r="J182" s="166">
        <f>ROUND(I182*H182,2)</f>
        <v>0</v>
      </c>
      <c r="K182" s="163" t="s">
        <v>1</v>
      </c>
      <c r="L182" s="167"/>
      <c r="M182" s="168" t="s">
        <v>1</v>
      </c>
      <c r="N182" s="169" t="s">
        <v>39</v>
      </c>
      <c r="O182" s="158">
        <v>0</v>
      </c>
      <c r="P182" s="158">
        <f>O182*H182</f>
        <v>0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AR182" s="14" t="s">
        <v>285</v>
      </c>
      <c r="AT182" s="14" t="s">
        <v>180</v>
      </c>
      <c r="AU182" s="14" t="s">
        <v>77</v>
      </c>
      <c r="AY182" s="14" t="s">
        <v>168</v>
      </c>
      <c r="BE182" s="160">
        <f>IF(N182="základní",J182,0)</f>
        <v>0</v>
      </c>
      <c r="BF182" s="160">
        <f>IF(N182="snížená",J182,0)</f>
        <v>0</v>
      </c>
      <c r="BG182" s="160">
        <f>IF(N182="zákl. přenesená",J182,0)</f>
        <v>0</v>
      </c>
      <c r="BH182" s="160">
        <f>IF(N182="sníž. přenesená",J182,0)</f>
        <v>0</v>
      </c>
      <c r="BI182" s="160">
        <f>IF(N182="nulová",J182,0)</f>
        <v>0</v>
      </c>
      <c r="BJ182" s="14" t="s">
        <v>75</v>
      </c>
      <c r="BK182" s="160">
        <f>ROUND(I182*H182,2)</f>
        <v>0</v>
      </c>
      <c r="BL182" s="14" t="s">
        <v>280</v>
      </c>
      <c r="BM182" s="14" t="s">
        <v>512</v>
      </c>
    </row>
    <row r="183" s="1" customFormat="1" ht="16.5" customHeight="1">
      <c r="B183" s="150"/>
      <c r="C183" s="151" t="s">
        <v>513</v>
      </c>
      <c r="D183" s="151" t="s">
        <v>172</v>
      </c>
      <c r="E183" s="152" t="s">
        <v>514</v>
      </c>
      <c r="F183" s="153" t="s">
        <v>515</v>
      </c>
      <c r="G183" s="154" t="s">
        <v>175</v>
      </c>
      <c r="H183" s="155">
        <v>2</v>
      </c>
      <c r="I183" s="156">
        <v>0</v>
      </c>
      <c r="J183" s="156">
        <f>ROUND(I183*H183,2)</f>
        <v>0</v>
      </c>
      <c r="K183" s="153" t="s">
        <v>176</v>
      </c>
      <c r="L183" s="26"/>
      <c r="M183" s="54" t="s">
        <v>1</v>
      </c>
      <c r="N183" s="157" t="s">
        <v>39</v>
      </c>
      <c r="O183" s="158">
        <v>6.7999999999999998</v>
      </c>
      <c r="P183" s="158">
        <f>O183*H183</f>
        <v>13.6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AR183" s="14" t="s">
        <v>280</v>
      </c>
      <c r="AT183" s="14" t="s">
        <v>172</v>
      </c>
      <c r="AU183" s="14" t="s">
        <v>77</v>
      </c>
      <c r="AY183" s="14" t="s">
        <v>168</v>
      </c>
      <c r="BE183" s="160">
        <f>IF(N183="základní",J183,0)</f>
        <v>0</v>
      </c>
      <c r="BF183" s="160">
        <f>IF(N183="snížená",J183,0)</f>
        <v>0</v>
      </c>
      <c r="BG183" s="160">
        <f>IF(N183="zákl. přenesená",J183,0)</f>
        <v>0</v>
      </c>
      <c r="BH183" s="160">
        <f>IF(N183="sníž. přenesená",J183,0)</f>
        <v>0</v>
      </c>
      <c r="BI183" s="160">
        <f>IF(N183="nulová",J183,0)</f>
        <v>0</v>
      </c>
      <c r="BJ183" s="14" t="s">
        <v>75</v>
      </c>
      <c r="BK183" s="160">
        <f>ROUND(I183*H183,2)</f>
        <v>0</v>
      </c>
      <c r="BL183" s="14" t="s">
        <v>280</v>
      </c>
      <c r="BM183" s="14" t="s">
        <v>516</v>
      </c>
    </row>
    <row r="184" s="1" customFormat="1" ht="16.5" customHeight="1">
      <c r="B184" s="150"/>
      <c r="C184" s="161" t="s">
        <v>517</v>
      </c>
      <c r="D184" s="161" t="s">
        <v>180</v>
      </c>
      <c r="E184" s="162" t="s">
        <v>518</v>
      </c>
      <c r="F184" s="163" t="s">
        <v>519</v>
      </c>
      <c r="G184" s="164" t="s">
        <v>183</v>
      </c>
      <c r="H184" s="165">
        <v>2</v>
      </c>
      <c r="I184" s="166">
        <v>0</v>
      </c>
      <c r="J184" s="166">
        <f>ROUND(I184*H184,2)</f>
        <v>0</v>
      </c>
      <c r="K184" s="163" t="s">
        <v>1</v>
      </c>
      <c r="L184" s="167"/>
      <c r="M184" s="168" t="s">
        <v>1</v>
      </c>
      <c r="N184" s="169" t="s">
        <v>39</v>
      </c>
      <c r="O184" s="158">
        <v>0</v>
      </c>
      <c r="P184" s="158">
        <f>O184*H184</f>
        <v>0</v>
      </c>
      <c r="Q184" s="158">
        <v>0</v>
      </c>
      <c r="R184" s="158">
        <f>Q184*H184</f>
        <v>0</v>
      </c>
      <c r="S184" s="158">
        <v>0</v>
      </c>
      <c r="T184" s="159">
        <f>S184*H184</f>
        <v>0</v>
      </c>
      <c r="AR184" s="14" t="s">
        <v>285</v>
      </c>
      <c r="AT184" s="14" t="s">
        <v>180</v>
      </c>
      <c r="AU184" s="14" t="s">
        <v>77</v>
      </c>
      <c r="AY184" s="14" t="s">
        <v>168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14" t="s">
        <v>75</v>
      </c>
      <c r="BK184" s="160">
        <f>ROUND(I184*H184,2)</f>
        <v>0</v>
      </c>
      <c r="BL184" s="14" t="s">
        <v>280</v>
      </c>
      <c r="BM184" s="14" t="s">
        <v>520</v>
      </c>
    </row>
    <row r="185" s="1" customFormat="1" ht="16.5" customHeight="1">
      <c r="B185" s="150"/>
      <c r="C185" s="161" t="s">
        <v>521</v>
      </c>
      <c r="D185" s="161" t="s">
        <v>180</v>
      </c>
      <c r="E185" s="162" t="s">
        <v>522</v>
      </c>
      <c r="F185" s="163" t="s">
        <v>523</v>
      </c>
      <c r="G185" s="164" t="s">
        <v>183</v>
      </c>
      <c r="H185" s="165">
        <v>1</v>
      </c>
      <c r="I185" s="166">
        <v>0</v>
      </c>
      <c r="J185" s="166">
        <f>ROUND(I185*H185,2)</f>
        <v>0</v>
      </c>
      <c r="K185" s="163" t="s">
        <v>1</v>
      </c>
      <c r="L185" s="167"/>
      <c r="M185" s="168" t="s">
        <v>1</v>
      </c>
      <c r="N185" s="169" t="s">
        <v>39</v>
      </c>
      <c r="O185" s="158">
        <v>0</v>
      </c>
      <c r="P185" s="158">
        <f>O185*H185</f>
        <v>0</v>
      </c>
      <c r="Q185" s="158">
        <v>0</v>
      </c>
      <c r="R185" s="158">
        <f>Q185*H185</f>
        <v>0</v>
      </c>
      <c r="S185" s="158">
        <v>0</v>
      </c>
      <c r="T185" s="159">
        <f>S185*H185</f>
        <v>0</v>
      </c>
      <c r="AR185" s="14" t="s">
        <v>285</v>
      </c>
      <c r="AT185" s="14" t="s">
        <v>180</v>
      </c>
      <c r="AU185" s="14" t="s">
        <v>77</v>
      </c>
      <c r="AY185" s="14" t="s">
        <v>168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14" t="s">
        <v>75</v>
      </c>
      <c r="BK185" s="160">
        <f>ROUND(I185*H185,2)</f>
        <v>0</v>
      </c>
      <c r="BL185" s="14" t="s">
        <v>280</v>
      </c>
      <c r="BM185" s="14" t="s">
        <v>524</v>
      </c>
    </row>
    <row r="186" s="1" customFormat="1" ht="16.5" customHeight="1">
      <c r="B186" s="150"/>
      <c r="C186" s="151" t="s">
        <v>525</v>
      </c>
      <c r="D186" s="151" t="s">
        <v>172</v>
      </c>
      <c r="E186" s="152" t="s">
        <v>526</v>
      </c>
      <c r="F186" s="153" t="s">
        <v>527</v>
      </c>
      <c r="G186" s="154" t="s">
        <v>175</v>
      </c>
      <c r="H186" s="155">
        <v>2</v>
      </c>
      <c r="I186" s="156">
        <v>0</v>
      </c>
      <c r="J186" s="156">
        <f>ROUND(I186*H186,2)</f>
        <v>0</v>
      </c>
      <c r="K186" s="153" t="s">
        <v>176</v>
      </c>
      <c r="L186" s="26"/>
      <c r="M186" s="54" t="s">
        <v>1</v>
      </c>
      <c r="N186" s="157" t="s">
        <v>39</v>
      </c>
      <c r="O186" s="158">
        <v>3.3999999999999999</v>
      </c>
      <c r="P186" s="158">
        <f>O186*H186</f>
        <v>6.7999999999999998</v>
      </c>
      <c r="Q186" s="158">
        <v>0</v>
      </c>
      <c r="R186" s="158">
        <f>Q186*H186</f>
        <v>0</v>
      </c>
      <c r="S186" s="158">
        <v>0</v>
      </c>
      <c r="T186" s="159">
        <f>S186*H186</f>
        <v>0</v>
      </c>
      <c r="AR186" s="14" t="s">
        <v>280</v>
      </c>
      <c r="AT186" s="14" t="s">
        <v>172</v>
      </c>
      <c r="AU186" s="14" t="s">
        <v>77</v>
      </c>
      <c r="AY186" s="14" t="s">
        <v>168</v>
      </c>
      <c r="BE186" s="160">
        <f>IF(N186="základní",J186,0)</f>
        <v>0</v>
      </c>
      <c r="BF186" s="160">
        <f>IF(N186="snížená",J186,0)</f>
        <v>0</v>
      </c>
      <c r="BG186" s="160">
        <f>IF(N186="zákl. přenesená",J186,0)</f>
        <v>0</v>
      </c>
      <c r="BH186" s="160">
        <f>IF(N186="sníž. přenesená",J186,0)</f>
        <v>0</v>
      </c>
      <c r="BI186" s="160">
        <f>IF(N186="nulová",J186,0)</f>
        <v>0</v>
      </c>
      <c r="BJ186" s="14" t="s">
        <v>75</v>
      </c>
      <c r="BK186" s="160">
        <f>ROUND(I186*H186,2)</f>
        <v>0</v>
      </c>
      <c r="BL186" s="14" t="s">
        <v>280</v>
      </c>
      <c r="BM186" s="14" t="s">
        <v>528</v>
      </c>
    </row>
    <row r="187" s="1" customFormat="1" ht="16.5" customHeight="1">
      <c r="B187" s="150"/>
      <c r="C187" s="151" t="s">
        <v>529</v>
      </c>
      <c r="D187" s="151" t="s">
        <v>172</v>
      </c>
      <c r="E187" s="152" t="s">
        <v>530</v>
      </c>
      <c r="F187" s="153" t="s">
        <v>531</v>
      </c>
      <c r="G187" s="154" t="s">
        <v>175</v>
      </c>
      <c r="H187" s="155">
        <v>4</v>
      </c>
      <c r="I187" s="156">
        <v>0</v>
      </c>
      <c r="J187" s="156">
        <f>ROUND(I187*H187,2)</f>
        <v>0</v>
      </c>
      <c r="K187" s="153" t="s">
        <v>176</v>
      </c>
      <c r="L187" s="26"/>
      <c r="M187" s="54" t="s">
        <v>1</v>
      </c>
      <c r="N187" s="157" t="s">
        <v>39</v>
      </c>
      <c r="O187" s="158">
        <v>8.5999999999999996</v>
      </c>
      <c r="P187" s="158">
        <f>O187*H187</f>
        <v>34.399999999999999</v>
      </c>
      <c r="Q187" s="158">
        <v>0.57010000000000005</v>
      </c>
      <c r="R187" s="158">
        <f>Q187*H187</f>
        <v>2.2804000000000002</v>
      </c>
      <c r="S187" s="158">
        <v>0</v>
      </c>
      <c r="T187" s="159">
        <f>S187*H187</f>
        <v>0</v>
      </c>
      <c r="AR187" s="14" t="s">
        <v>280</v>
      </c>
      <c r="AT187" s="14" t="s">
        <v>172</v>
      </c>
      <c r="AU187" s="14" t="s">
        <v>77</v>
      </c>
      <c r="AY187" s="14" t="s">
        <v>168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14" t="s">
        <v>75</v>
      </c>
      <c r="BK187" s="160">
        <f>ROUND(I187*H187,2)</f>
        <v>0</v>
      </c>
      <c r="BL187" s="14" t="s">
        <v>280</v>
      </c>
      <c r="BM187" s="14" t="s">
        <v>532</v>
      </c>
    </row>
    <row r="188" s="1" customFormat="1" ht="16.5" customHeight="1">
      <c r="B188" s="150"/>
      <c r="C188" s="161" t="s">
        <v>533</v>
      </c>
      <c r="D188" s="161" t="s">
        <v>180</v>
      </c>
      <c r="E188" s="162" t="s">
        <v>534</v>
      </c>
      <c r="F188" s="163" t="s">
        <v>535</v>
      </c>
      <c r="G188" s="164" t="s">
        <v>536</v>
      </c>
      <c r="H188" s="165">
        <v>4</v>
      </c>
      <c r="I188" s="166">
        <v>0</v>
      </c>
      <c r="J188" s="166">
        <f>ROUND(I188*H188,2)</f>
        <v>0</v>
      </c>
      <c r="K188" s="163" t="s">
        <v>1</v>
      </c>
      <c r="L188" s="167"/>
      <c r="M188" s="168" t="s">
        <v>1</v>
      </c>
      <c r="N188" s="169" t="s">
        <v>39</v>
      </c>
      <c r="O188" s="158">
        <v>0</v>
      </c>
      <c r="P188" s="158">
        <f>O188*H188</f>
        <v>0</v>
      </c>
      <c r="Q188" s="158">
        <v>0</v>
      </c>
      <c r="R188" s="158">
        <f>Q188*H188</f>
        <v>0</v>
      </c>
      <c r="S188" s="158">
        <v>0</v>
      </c>
      <c r="T188" s="159">
        <f>S188*H188</f>
        <v>0</v>
      </c>
      <c r="AR188" s="14" t="s">
        <v>285</v>
      </c>
      <c r="AT188" s="14" t="s">
        <v>180</v>
      </c>
      <c r="AU188" s="14" t="s">
        <v>77</v>
      </c>
      <c r="AY188" s="14" t="s">
        <v>168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14" t="s">
        <v>75</v>
      </c>
      <c r="BK188" s="160">
        <f>ROUND(I188*H188,2)</f>
        <v>0</v>
      </c>
      <c r="BL188" s="14" t="s">
        <v>280</v>
      </c>
      <c r="BM188" s="14" t="s">
        <v>537</v>
      </c>
    </row>
    <row r="189" s="1" customFormat="1" ht="16.5" customHeight="1">
      <c r="B189" s="150"/>
      <c r="C189" s="161" t="s">
        <v>538</v>
      </c>
      <c r="D189" s="161" t="s">
        <v>180</v>
      </c>
      <c r="E189" s="162" t="s">
        <v>539</v>
      </c>
      <c r="F189" s="163" t="s">
        <v>540</v>
      </c>
      <c r="G189" s="164" t="s">
        <v>183</v>
      </c>
      <c r="H189" s="165">
        <v>4</v>
      </c>
      <c r="I189" s="166">
        <v>0</v>
      </c>
      <c r="J189" s="166">
        <f>ROUND(I189*H189,2)</f>
        <v>0</v>
      </c>
      <c r="K189" s="163" t="s">
        <v>1</v>
      </c>
      <c r="L189" s="167"/>
      <c r="M189" s="168" t="s">
        <v>1</v>
      </c>
      <c r="N189" s="169" t="s">
        <v>39</v>
      </c>
      <c r="O189" s="158">
        <v>0</v>
      </c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AR189" s="14" t="s">
        <v>285</v>
      </c>
      <c r="AT189" s="14" t="s">
        <v>180</v>
      </c>
      <c r="AU189" s="14" t="s">
        <v>77</v>
      </c>
      <c r="AY189" s="14" t="s">
        <v>168</v>
      </c>
      <c r="BE189" s="160">
        <f>IF(N189="základní",J189,0)</f>
        <v>0</v>
      </c>
      <c r="BF189" s="160">
        <f>IF(N189="snížená",J189,0)</f>
        <v>0</v>
      </c>
      <c r="BG189" s="160">
        <f>IF(N189="zákl. přenesená",J189,0)</f>
        <v>0</v>
      </c>
      <c r="BH189" s="160">
        <f>IF(N189="sníž. přenesená",J189,0)</f>
        <v>0</v>
      </c>
      <c r="BI189" s="160">
        <f>IF(N189="nulová",J189,0)</f>
        <v>0</v>
      </c>
      <c r="BJ189" s="14" t="s">
        <v>75</v>
      </c>
      <c r="BK189" s="160">
        <f>ROUND(I189*H189,2)</f>
        <v>0</v>
      </c>
      <c r="BL189" s="14" t="s">
        <v>280</v>
      </c>
      <c r="BM189" s="14" t="s">
        <v>541</v>
      </c>
    </row>
    <row r="190" s="1" customFormat="1" ht="16.5" customHeight="1">
      <c r="B190" s="150"/>
      <c r="C190" s="151" t="s">
        <v>542</v>
      </c>
      <c r="D190" s="151" t="s">
        <v>172</v>
      </c>
      <c r="E190" s="152" t="s">
        <v>543</v>
      </c>
      <c r="F190" s="153" t="s">
        <v>544</v>
      </c>
      <c r="G190" s="154" t="s">
        <v>175</v>
      </c>
      <c r="H190" s="155">
        <v>4</v>
      </c>
      <c r="I190" s="156">
        <v>0</v>
      </c>
      <c r="J190" s="156">
        <f>ROUND(I190*H190,2)</f>
        <v>0</v>
      </c>
      <c r="K190" s="153" t="s">
        <v>176</v>
      </c>
      <c r="L190" s="26"/>
      <c r="M190" s="54" t="s">
        <v>1</v>
      </c>
      <c r="N190" s="157" t="s">
        <v>39</v>
      </c>
      <c r="O190" s="158">
        <v>4.2999999999999998</v>
      </c>
      <c r="P190" s="158">
        <f>O190*H190</f>
        <v>17.199999999999999</v>
      </c>
      <c r="Q190" s="158">
        <v>0.57010000000000005</v>
      </c>
      <c r="R190" s="158">
        <f>Q190*H190</f>
        <v>2.2804000000000002</v>
      </c>
      <c r="S190" s="158">
        <v>0</v>
      </c>
      <c r="T190" s="159">
        <f>S190*H190</f>
        <v>0</v>
      </c>
      <c r="AR190" s="14" t="s">
        <v>280</v>
      </c>
      <c r="AT190" s="14" t="s">
        <v>172</v>
      </c>
      <c r="AU190" s="14" t="s">
        <v>77</v>
      </c>
      <c r="AY190" s="14" t="s">
        <v>168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4" t="s">
        <v>75</v>
      </c>
      <c r="BK190" s="160">
        <f>ROUND(I190*H190,2)</f>
        <v>0</v>
      </c>
      <c r="BL190" s="14" t="s">
        <v>280</v>
      </c>
      <c r="BM190" s="14" t="s">
        <v>545</v>
      </c>
    </row>
    <row r="191" s="1" customFormat="1" ht="16.5" customHeight="1">
      <c r="B191" s="150"/>
      <c r="C191" s="151" t="s">
        <v>546</v>
      </c>
      <c r="D191" s="151" t="s">
        <v>172</v>
      </c>
      <c r="E191" s="152" t="s">
        <v>547</v>
      </c>
      <c r="F191" s="153" t="s">
        <v>548</v>
      </c>
      <c r="G191" s="154" t="s">
        <v>175</v>
      </c>
      <c r="H191" s="155">
        <v>4</v>
      </c>
      <c r="I191" s="156">
        <v>0</v>
      </c>
      <c r="J191" s="156">
        <f>ROUND(I191*H191,2)</f>
        <v>0</v>
      </c>
      <c r="K191" s="153" t="s">
        <v>176</v>
      </c>
      <c r="L191" s="26"/>
      <c r="M191" s="54" t="s">
        <v>1</v>
      </c>
      <c r="N191" s="157" t="s">
        <v>39</v>
      </c>
      <c r="O191" s="158">
        <v>15.550000000000001</v>
      </c>
      <c r="P191" s="158">
        <f>O191*H191</f>
        <v>62.200000000000003</v>
      </c>
      <c r="Q191" s="158">
        <v>2.2001499999999998</v>
      </c>
      <c r="R191" s="158">
        <f>Q191*H191</f>
        <v>8.8005999999999993</v>
      </c>
      <c r="S191" s="158">
        <v>0</v>
      </c>
      <c r="T191" s="159">
        <f>S191*H191</f>
        <v>0</v>
      </c>
      <c r="AR191" s="14" t="s">
        <v>280</v>
      </c>
      <c r="AT191" s="14" t="s">
        <v>172</v>
      </c>
      <c r="AU191" s="14" t="s">
        <v>77</v>
      </c>
      <c r="AY191" s="14" t="s">
        <v>168</v>
      </c>
      <c r="BE191" s="160">
        <f>IF(N191="základní",J191,0)</f>
        <v>0</v>
      </c>
      <c r="BF191" s="160">
        <f>IF(N191="snížená",J191,0)</f>
        <v>0</v>
      </c>
      <c r="BG191" s="160">
        <f>IF(N191="zákl. přenesená",J191,0)</f>
        <v>0</v>
      </c>
      <c r="BH191" s="160">
        <f>IF(N191="sníž. přenesená",J191,0)</f>
        <v>0</v>
      </c>
      <c r="BI191" s="160">
        <f>IF(N191="nulová",J191,0)</f>
        <v>0</v>
      </c>
      <c r="BJ191" s="14" t="s">
        <v>75</v>
      </c>
      <c r="BK191" s="160">
        <f>ROUND(I191*H191,2)</f>
        <v>0</v>
      </c>
      <c r="BL191" s="14" t="s">
        <v>280</v>
      </c>
      <c r="BM191" s="14" t="s">
        <v>549</v>
      </c>
    </row>
    <row r="192" s="1" customFormat="1" ht="16.5" customHeight="1">
      <c r="B192" s="150"/>
      <c r="C192" s="161" t="s">
        <v>550</v>
      </c>
      <c r="D192" s="161" t="s">
        <v>180</v>
      </c>
      <c r="E192" s="162" t="s">
        <v>551</v>
      </c>
      <c r="F192" s="163" t="s">
        <v>552</v>
      </c>
      <c r="G192" s="164" t="s">
        <v>183</v>
      </c>
      <c r="H192" s="165">
        <v>2</v>
      </c>
      <c r="I192" s="166">
        <v>0</v>
      </c>
      <c r="J192" s="166">
        <f>ROUND(I192*H192,2)</f>
        <v>0</v>
      </c>
      <c r="K192" s="163" t="s">
        <v>1</v>
      </c>
      <c r="L192" s="167"/>
      <c r="M192" s="168" t="s">
        <v>1</v>
      </c>
      <c r="N192" s="169" t="s">
        <v>39</v>
      </c>
      <c r="O192" s="158">
        <v>0</v>
      </c>
      <c r="P192" s="158">
        <f>O192*H192</f>
        <v>0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AR192" s="14" t="s">
        <v>285</v>
      </c>
      <c r="AT192" s="14" t="s">
        <v>180</v>
      </c>
      <c r="AU192" s="14" t="s">
        <v>77</v>
      </c>
      <c r="AY192" s="14" t="s">
        <v>168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4" t="s">
        <v>75</v>
      </c>
      <c r="BK192" s="160">
        <f>ROUND(I192*H192,2)</f>
        <v>0</v>
      </c>
      <c r="BL192" s="14" t="s">
        <v>280</v>
      </c>
      <c r="BM192" s="14" t="s">
        <v>553</v>
      </c>
    </row>
    <row r="193" s="1" customFormat="1" ht="16.5" customHeight="1">
      <c r="B193" s="150"/>
      <c r="C193" s="161" t="s">
        <v>554</v>
      </c>
      <c r="D193" s="161" t="s">
        <v>180</v>
      </c>
      <c r="E193" s="162" t="s">
        <v>555</v>
      </c>
      <c r="F193" s="163" t="s">
        <v>556</v>
      </c>
      <c r="G193" s="164" t="s">
        <v>183</v>
      </c>
      <c r="H193" s="165">
        <v>1</v>
      </c>
      <c r="I193" s="166">
        <v>0</v>
      </c>
      <c r="J193" s="166">
        <f>ROUND(I193*H193,2)</f>
        <v>0</v>
      </c>
      <c r="K193" s="163" t="s">
        <v>1</v>
      </c>
      <c r="L193" s="167"/>
      <c r="M193" s="168" t="s">
        <v>1</v>
      </c>
      <c r="N193" s="169" t="s">
        <v>39</v>
      </c>
      <c r="O193" s="158">
        <v>0</v>
      </c>
      <c r="P193" s="158">
        <f>O193*H193</f>
        <v>0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AR193" s="14" t="s">
        <v>285</v>
      </c>
      <c r="AT193" s="14" t="s">
        <v>180</v>
      </c>
      <c r="AU193" s="14" t="s">
        <v>77</v>
      </c>
      <c r="AY193" s="14" t="s">
        <v>168</v>
      </c>
      <c r="BE193" s="160">
        <f>IF(N193="základní",J193,0)</f>
        <v>0</v>
      </c>
      <c r="BF193" s="160">
        <f>IF(N193="snížená",J193,0)</f>
        <v>0</v>
      </c>
      <c r="BG193" s="160">
        <f>IF(N193="zákl. přenesená",J193,0)</f>
        <v>0</v>
      </c>
      <c r="BH193" s="160">
        <f>IF(N193="sníž. přenesená",J193,0)</f>
        <v>0</v>
      </c>
      <c r="BI193" s="160">
        <f>IF(N193="nulová",J193,0)</f>
        <v>0</v>
      </c>
      <c r="BJ193" s="14" t="s">
        <v>75</v>
      </c>
      <c r="BK193" s="160">
        <f>ROUND(I193*H193,2)</f>
        <v>0</v>
      </c>
      <c r="BL193" s="14" t="s">
        <v>280</v>
      </c>
      <c r="BM193" s="14" t="s">
        <v>557</v>
      </c>
    </row>
    <row r="194" s="1" customFormat="1" ht="16.5" customHeight="1">
      <c r="B194" s="150"/>
      <c r="C194" s="161" t="s">
        <v>558</v>
      </c>
      <c r="D194" s="161" t="s">
        <v>180</v>
      </c>
      <c r="E194" s="162" t="s">
        <v>559</v>
      </c>
      <c r="F194" s="163" t="s">
        <v>560</v>
      </c>
      <c r="G194" s="164" t="s">
        <v>183</v>
      </c>
      <c r="H194" s="165">
        <v>1</v>
      </c>
      <c r="I194" s="166">
        <v>0</v>
      </c>
      <c r="J194" s="166">
        <f>ROUND(I194*H194,2)</f>
        <v>0</v>
      </c>
      <c r="K194" s="163" t="s">
        <v>1</v>
      </c>
      <c r="L194" s="167"/>
      <c r="M194" s="168" t="s">
        <v>1</v>
      </c>
      <c r="N194" s="169" t="s">
        <v>39</v>
      </c>
      <c r="O194" s="158">
        <v>0</v>
      </c>
      <c r="P194" s="158">
        <f>O194*H194</f>
        <v>0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AR194" s="14" t="s">
        <v>285</v>
      </c>
      <c r="AT194" s="14" t="s">
        <v>180</v>
      </c>
      <c r="AU194" s="14" t="s">
        <v>77</v>
      </c>
      <c r="AY194" s="14" t="s">
        <v>168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14" t="s">
        <v>75</v>
      </c>
      <c r="BK194" s="160">
        <f>ROUND(I194*H194,2)</f>
        <v>0</v>
      </c>
      <c r="BL194" s="14" t="s">
        <v>280</v>
      </c>
      <c r="BM194" s="14" t="s">
        <v>561</v>
      </c>
    </row>
    <row r="195" s="1" customFormat="1" ht="16.5" customHeight="1">
      <c r="B195" s="150"/>
      <c r="C195" s="151" t="s">
        <v>562</v>
      </c>
      <c r="D195" s="151" t="s">
        <v>172</v>
      </c>
      <c r="E195" s="152" t="s">
        <v>563</v>
      </c>
      <c r="F195" s="153" t="s">
        <v>564</v>
      </c>
      <c r="G195" s="154" t="s">
        <v>175</v>
      </c>
      <c r="H195" s="155">
        <v>4</v>
      </c>
      <c r="I195" s="156">
        <v>0</v>
      </c>
      <c r="J195" s="156">
        <f>ROUND(I195*H195,2)</f>
        <v>0</v>
      </c>
      <c r="K195" s="153" t="s">
        <v>176</v>
      </c>
      <c r="L195" s="26"/>
      <c r="M195" s="54" t="s">
        <v>1</v>
      </c>
      <c r="N195" s="157" t="s">
        <v>39</v>
      </c>
      <c r="O195" s="158">
        <v>7.7750000000000004</v>
      </c>
      <c r="P195" s="158">
        <f>O195*H195</f>
        <v>31.100000000000001</v>
      </c>
      <c r="Q195" s="158">
        <v>2.2001499999999998</v>
      </c>
      <c r="R195" s="158">
        <f>Q195*H195</f>
        <v>8.8005999999999993</v>
      </c>
      <c r="S195" s="158">
        <v>0</v>
      </c>
      <c r="T195" s="159">
        <f>S195*H195</f>
        <v>0</v>
      </c>
      <c r="AR195" s="14" t="s">
        <v>280</v>
      </c>
      <c r="AT195" s="14" t="s">
        <v>172</v>
      </c>
      <c r="AU195" s="14" t="s">
        <v>77</v>
      </c>
      <c r="AY195" s="14" t="s">
        <v>168</v>
      </c>
      <c r="BE195" s="160">
        <f>IF(N195="základní",J195,0)</f>
        <v>0</v>
      </c>
      <c r="BF195" s="160">
        <f>IF(N195="snížená",J195,0)</f>
        <v>0</v>
      </c>
      <c r="BG195" s="160">
        <f>IF(N195="zákl. přenesená",J195,0)</f>
        <v>0</v>
      </c>
      <c r="BH195" s="160">
        <f>IF(N195="sníž. přenesená",J195,0)</f>
        <v>0</v>
      </c>
      <c r="BI195" s="160">
        <f>IF(N195="nulová",J195,0)</f>
        <v>0</v>
      </c>
      <c r="BJ195" s="14" t="s">
        <v>75</v>
      </c>
      <c r="BK195" s="160">
        <f>ROUND(I195*H195,2)</f>
        <v>0</v>
      </c>
      <c r="BL195" s="14" t="s">
        <v>280</v>
      </c>
      <c r="BM195" s="14" t="s">
        <v>565</v>
      </c>
    </row>
    <row r="196" s="1" customFormat="1" ht="16.5" customHeight="1">
      <c r="B196" s="150"/>
      <c r="C196" s="151" t="s">
        <v>566</v>
      </c>
      <c r="D196" s="151" t="s">
        <v>172</v>
      </c>
      <c r="E196" s="152" t="s">
        <v>567</v>
      </c>
      <c r="F196" s="153" t="s">
        <v>568</v>
      </c>
      <c r="G196" s="154" t="s">
        <v>175</v>
      </c>
      <c r="H196" s="155">
        <v>4</v>
      </c>
      <c r="I196" s="156">
        <v>0</v>
      </c>
      <c r="J196" s="156">
        <f>ROUND(I196*H196,2)</f>
        <v>0</v>
      </c>
      <c r="K196" s="153" t="s">
        <v>176</v>
      </c>
      <c r="L196" s="26"/>
      <c r="M196" s="54" t="s">
        <v>1</v>
      </c>
      <c r="N196" s="157" t="s">
        <v>39</v>
      </c>
      <c r="O196" s="158">
        <v>3</v>
      </c>
      <c r="P196" s="158">
        <f>O196*H196</f>
        <v>12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AR196" s="14" t="s">
        <v>280</v>
      </c>
      <c r="AT196" s="14" t="s">
        <v>172</v>
      </c>
      <c r="AU196" s="14" t="s">
        <v>77</v>
      </c>
      <c r="AY196" s="14" t="s">
        <v>168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4" t="s">
        <v>75</v>
      </c>
      <c r="BK196" s="160">
        <f>ROUND(I196*H196,2)</f>
        <v>0</v>
      </c>
      <c r="BL196" s="14" t="s">
        <v>280</v>
      </c>
      <c r="BM196" s="14" t="s">
        <v>569</v>
      </c>
    </row>
    <row r="197" s="1" customFormat="1" ht="16.5" customHeight="1">
      <c r="B197" s="150"/>
      <c r="C197" s="151" t="s">
        <v>570</v>
      </c>
      <c r="D197" s="151" t="s">
        <v>172</v>
      </c>
      <c r="E197" s="152" t="s">
        <v>571</v>
      </c>
      <c r="F197" s="153" t="s">
        <v>572</v>
      </c>
      <c r="G197" s="154" t="s">
        <v>175</v>
      </c>
      <c r="H197" s="155">
        <v>4</v>
      </c>
      <c r="I197" s="156">
        <v>0</v>
      </c>
      <c r="J197" s="156">
        <f>ROUND(I197*H197,2)</f>
        <v>0</v>
      </c>
      <c r="K197" s="153" t="s">
        <v>176</v>
      </c>
      <c r="L197" s="26"/>
      <c r="M197" s="54" t="s">
        <v>1</v>
      </c>
      <c r="N197" s="157" t="s">
        <v>39</v>
      </c>
      <c r="O197" s="158">
        <v>1.5</v>
      </c>
      <c r="P197" s="158">
        <f>O197*H197</f>
        <v>6</v>
      </c>
      <c r="Q197" s="158">
        <v>0</v>
      </c>
      <c r="R197" s="158">
        <f>Q197*H197</f>
        <v>0</v>
      </c>
      <c r="S197" s="158">
        <v>0</v>
      </c>
      <c r="T197" s="159">
        <f>S197*H197</f>
        <v>0</v>
      </c>
      <c r="AR197" s="14" t="s">
        <v>280</v>
      </c>
      <c r="AT197" s="14" t="s">
        <v>172</v>
      </c>
      <c r="AU197" s="14" t="s">
        <v>77</v>
      </c>
      <c r="AY197" s="14" t="s">
        <v>168</v>
      </c>
      <c r="BE197" s="160">
        <f>IF(N197="základní",J197,0)</f>
        <v>0</v>
      </c>
      <c r="BF197" s="160">
        <f>IF(N197="snížená",J197,0)</f>
        <v>0</v>
      </c>
      <c r="BG197" s="160">
        <f>IF(N197="zákl. přenesená",J197,0)</f>
        <v>0</v>
      </c>
      <c r="BH197" s="160">
        <f>IF(N197="sníž. přenesená",J197,0)</f>
        <v>0</v>
      </c>
      <c r="BI197" s="160">
        <f>IF(N197="nulová",J197,0)</f>
        <v>0</v>
      </c>
      <c r="BJ197" s="14" t="s">
        <v>75</v>
      </c>
      <c r="BK197" s="160">
        <f>ROUND(I197*H197,2)</f>
        <v>0</v>
      </c>
      <c r="BL197" s="14" t="s">
        <v>280</v>
      </c>
      <c r="BM197" s="14" t="s">
        <v>573</v>
      </c>
    </row>
    <row r="198" s="1" customFormat="1" ht="16.5" customHeight="1">
      <c r="B198" s="150"/>
      <c r="C198" s="151" t="s">
        <v>574</v>
      </c>
      <c r="D198" s="151" t="s">
        <v>172</v>
      </c>
      <c r="E198" s="152" t="s">
        <v>575</v>
      </c>
      <c r="F198" s="153" t="s">
        <v>576</v>
      </c>
      <c r="G198" s="154" t="s">
        <v>175</v>
      </c>
      <c r="H198" s="155">
        <v>8</v>
      </c>
      <c r="I198" s="156">
        <v>0</v>
      </c>
      <c r="J198" s="156">
        <f>ROUND(I198*H198,2)</f>
        <v>0</v>
      </c>
      <c r="K198" s="153" t="s">
        <v>176</v>
      </c>
      <c r="L198" s="26"/>
      <c r="M198" s="54" t="s">
        <v>1</v>
      </c>
      <c r="N198" s="157" t="s">
        <v>39</v>
      </c>
      <c r="O198" s="158">
        <v>0.32000000000000001</v>
      </c>
      <c r="P198" s="158">
        <f>O198*H198</f>
        <v>2.5600000000000001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AR198" s="14" t="s">
        <v>280</v>
      </c>
      <c r="AT198" s="14" t="s">
        <v>172</v>
      </c>
      <c r="AU198" s="14" t="s">
        <v>77</v>
      </c>
      <c r="AY198" s="14" t="s">
        <v>168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14" t="s">
        <v>75</v>
      </c>
      <c r="BK198" s="160">
        <f>ROUND(I198*H198,2)</f>
        <v>0</v>
      </c>
      <c r="BL198" s="14" t="s">
        <v>280</v>
      </c>
      <c r="BM198" s="14" t="s">
        <v>577</v>
      </c>
    </row>
    <row r="199" s="1" customFormat="1" ht="16.5" customHeight="1">
      <c r="B199" s="150"/>
      <c r="C199" s="161" t="s">
        <v>578</v>
      </c>
      <c r="D199" s="161" t="s">
        <v>180</v>
      </c>
      <c r="E199" s="162" t="s">
        <v>579</v>
      </c>
      <c r="F199" s="163" t="s">
        <v>580</v>
      </c>
      <c r="G199" s="164" t="s">
        <v>183</v>
      </c>
      <c r="H199" s="165">
        <v>8</v>
      </c>
      <c r="I199" s="166">
        <v>0</v>
      </c>
      <c r="J199" s="166">
        <f>ROUND(I199*H199,2)</f>
        <v>0</v>
      </c>
      <c r="K199" s="163" t="s">
        <v>1</v>
      </c>
      <c r="L199" s="167"/>
      <c r="M199" s="168" t="s">
        <v>1</v>
      </c>
      <c r="N199" s="169" t="s">
        <v>39</v>
      </c>
      <c r="O199" s="158">
        <v>0</v>
      </c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AR199" s="14" t="s">
        <v>285</v>
      </c>
      <c r="AT199" s="14" t="s">
        <v>180</v>
      </c>
      <c r="AU199" s="14" t="s">
        <v>77</v>
      </c>
      <c r="AY199" s="14" t="s">
        <v>168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4" t="s">
        <v>75</v>
      </c>
      <c r="BK199" s="160">
        <f>ROUND(I199*H199,2)</f>
        <v>0</v>
      </c>
      <c r="BL199" s="14" t="s">
        <v>280</v>
      </c>
      <c r="BM199" s="14" t="s">
        <v>581</v>
      </c>
    </row>
    <row r="200" s="1" customFormat="1" ht="16.5" customHeight="1">
      <c r="B200" s="150"/>
      <c r="C200" s="151" t="s">
        <v>582</v>
      </c>
      <c r="D200" s="151" t="s">
        <v>172</v>
      </c>
      <c r="E200" s="152" t="s">
        <v>583</v>
      </c>
      <c r="F200" s="153" t="s">
        <v>584</v>
      </c>
      <c r="G200" s="154" t="s">
        <v>175</v>
      </c>
      <c r="H200" s="155">
        <v>8</v>
      </c>
      <c r="I200" s="156">
        <v>0</v>
      </c>
      <c r="J200" s="156">
        <f>ROUND(I200*H200,2)</f>
        <v>0</v>
      </c>
      <c r="K200" s="153" t="s">
        <v>176</v>
      </c>
      <c r="L200" s="26"/>
      <c r="M200" s="54" t="s">
        <v>1</v>
      </c>
      <c r="N200" s="157" t="s">
        <v>39</v>
      </c>
      <c r="O200" s="158">
        <v>0.16</v>
      </c>
      <c r="P200" s="158">
        <f>O200*H200</f>
        <v>1.28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AR200" s="14" t="s">
        <v>280</v>
      </c>
      <c r="AT200" s="14" t="s">
        <v>172</v>
      </c>
      <c r="AU200" s="14" t="s">
        <v>77</v>
      </c>
      <c r="AY200" s="14" t="s">
        <v>168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4" t="s">
        <v>75</v>
      </c>
      <c r="BK200" s="160">
        <f>ROUND(I200*H200,2)</f>
        <v>0</v>
      </c>
      <c r="BL200" s="14" t="s">
        <v>280</v>
      </c>
      <c r="BM200" s="14" t="s">
        <v>585</v>
      </c>
    </row>
    <row r="201" s="1" customFormat="1" ht="16.5" customHeight="1">
      <c r="B201" s="150"/>
      <c r="C201" s="151" t="s">
        <v>586</v>
      </c>
      <c r="D201" s="151" t="s">
        <v>172</v>
      </c>
      <c r="E201" s="152" t="s">
        <v>587</v>
      </c>
      <c r="F201" s="153" t="s">
        <v>588</v>
      </c>
      <c r="G201" s="154" t="s">
        <v>175</v>
      </c>
      <c r="H201" s="155">
        <v>6</v>
      </c>
      <c r="I201" s="156">
        <v>0</v>
      </c>
      <c r="J201" s="156">
        <f>ROUND(I201*H201,2)</f>
        <v>0</v>
      </c>
      <c r="K201" s="153" t="s">
        <v>176</v>
      </c>
      <c r="L201" s="26"/>
      <c r="M201" s="54" t="s">
        <v>1</v>
      </c>
      <c r="N201" s="157" t="s">
        <v>39</v>
      </c>
      <c r="O201" s="158">
        <v>1.8300000000000001</v>
      </c>
      <c r="P201" s="158">
        <f>O201*H201</f>
        <v>10.98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AR201" s="14" t="s">
        <v>280</v>
      </c>
      <c r="AT201" s="14" t="s">
        <v>172</v>
      </c>
      <c r="AU201" s="14" t="s">
        <v>77</v>
      </c>
      <c r="AY201" s="14" t="s">
        <v>168</v>
      </c>
      <c r="BE201" s="160">
        <f>IF(N201="základní",J201,0)</f>
        <v>0</v>
      </c>
      <c r="BF201" s="160">
        <f>IF(N201="snížená",J201,0)</f>
        <v>0</v>
      </c>
      <c r="BG201" s="160">
        <f>IF(N201="zákl. přenesená",J201,0)</f>
        <v>0</v>
      </c>
      <c r="BH201" s="160">
        <f>IF(N201="sníž. přenesená",J201,0)</f>
        <v>0</v>
      </c>
      <c r="BI201" s="160">
        <f>IF(N201="nulová",J201,0)</f>
        <v>0</v>
      </c>
      <c r="BJ201" s="14" t="s">
        <v>75</v>
      </c>
      <c r="BK201" s="160">
        <f>ROUND(I201*H201,2)</f>
        <v>0</v>
      </c>
      <c r="BL201" s="14" t="s">
        <v>280</v>
      </c>
      <c r="BM201" s="14" t="s">
        <v>589</v>
      </c>
    </row>
    <row r="202" s="1" customFormat="1" ht="16.5" customHeight="1">
      <c r="B202" s="150"/>
      <c r="C202" s="161" t="s">
        <v>590</v>
      </c>
      <c r="D202" s="161" t="s">
        <v>180</v>
      </c>
      <c r="E202" s="162" t="s">
        <v>591</v>
      </c>
      <c r="F202" s="163" t="s">
        <v>592</v>
      </c>
      <c r="G202" s="164" t="s">
        <v>183</v>
      </c>
      <c r="H202" s="165">
        <v>3</v>
      </c>
      <c r="I202" s="166">
        <v>0</v>
      </c>
      <c r="J202" s="166">
        <f>ROUND(I202*H202,2)</f>
        <v>0</v>
      </c>
      <c r="K202" s="163" t="s">
        <v>1</v>
      </c>
      <c r="L202" s="167"/>
      <c r="M202" s="168" t="s">
        <v>1</v>
      </c>
      <c r="N202" s="169" t="s">
        <v>39</v>
      </c>
      <c r="O202" s="158">
        <v>0</v>
      </c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AR202" s="14" t="s">
        <v>285</v>
      </c>
      <c r="AT202" s="14" t="s">
        <v>180</v>
      </c>
      <c r="AU202" s="14" t="s">
        <v>77</v>
      </c>
      <c r="AY202" s="14" t="s">
        <v>168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14" t="s">
        <v>75</v>
      </c>
      <c r="BK202" s="160">
        <f>ROUND(I202*H202,2)</f>
        <v>0</v>
      </c>
      <c r="BL202" s="14" t="s">
        <v>280</v>
      </c>
      <c r="BM202" s="14" t="s">
        <v>593</v>
      </c>
    </row>
    <row r="203" s="1" customFormat="1" ht="16.5" customHeight="1">
      <c r="B203" s="150"/>
      <c r="C203" s="161" t="s">
        <v>594</v>
      </c>
      <c r="D203" s="161" t="s">
        <v>180</v>
      </c>
      <c r="E203" s="162" t="s">
        <v>595</v>
      </c>
      <c r="F203" s="163" t="s">
        <v>596</v>
      </c>
      <c r="G203" s="164" t="s">
        <v>183</v>
      </c>
      <c r="H203" s="165">
        <v>3</v>
      </c>
      <c r="I203" s="166">
        <v>0</v>
      </c>
      <c r="J203" s="166">
        <f>ROUND(I203*H203,2)</f>
        <v>0</v>
      </c>
      <c r="K203" s="163" t="s">
        <v>1</v>
      </c>
      <c r="L203" s="167"/>
      <c r="M203" s="168" t="s">
        <v>1</v>
      </c>
      <c r="N203" s="169" t="s">
        <v>39</v>
      </c>
      <c r="O203" s="158">
        <v>0</v>
      </c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AR203" s="14" t="s">
        <v>285</v>
      </c>
      <c r="AT203" s="14" t="s">
        <v>180</v>
      </c>
      <c r="AU203" s="14" t="s">
        <v>77</v>
      </c>
      <c r="AY203" s="14" t="s">
        <v>168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14" t="s">
        <v>75</v>
      </c>
      <c r="BK203" s="160">
        <f>ROUND(I203*H203,2)</f>
        <v>0</v>
      </c>
      <c r="BL203" s="14" t="s">
        <v>280</v>
      </c>
      <c r="BM203" s="14" t="s">
        <v>597</v>
      </c>
    </row>
    <row r="204" s="1" customFormat="1" ht="16.5" customHeight="1">
      <c r="B204" s="150"/>
      <c r="C204" s="151" t="s">
        <v>598</v>
      </c>
      <c r="D204" s="151" t="s">
        <v>172</v>
      </c>
      <c r="E204" s="152" t="s">
        <v>599</v>
      </c>
      <c r="F204" s="153" t="s">
        <v>600</v>
      </c>
      <c r="G204" s="154" t="s">
        <v>175</v>
      </c>
      <c r="H204" s="155">
        <v>8</v>
      </c>
      <c r="I204" s="156">
        <v>0</v>
      </c>
      <c r="J204" s="156">
        <f>ROUND(I204*H204,2)</f>
        <v>0</v>
      </c>
      <c r="K204" s="153" t="s">
        <v>176</v>
      </c>
      <c r="L204" s="26"/>
      <c r="M204" s="54" t="s">
        <v>1</v>
      </c>
      <c r="N204" s="157" t="s">
        <v>39</v>
      </c>
      <c r="O204" s="158">
        <v>1.8799999999999999</v>
      </c>
      <c r="P204" s="158">
        <f>O204*H204</f>
        <v>15.039999999999999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AR204" s="14" t="s">
        <v>280</v>
      </c>
      <c r="AT204" s="14" t="s">
        <v>172</v>
      </c>
      <c r="AU204" s="14" t="s">
        <v>77</v>
      </c>
      <c r="AY204" s="14" t="s">
        <v>168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14" t="s">
        <v>75</v>
      </c>
      <c r="BK204" s="160">
        <f>ROUND(I204*H204,2)</f>
        <v>0</v>
      </c>
      <c r="BL204" s="14" t="s">
        <v>280</v>
      </c>
      <c r="BM204" s="14" t="s">
        <v>601</v>
      </c>
    </row>
    <row r="205" s="1" customFormat="1" ht="16.5" customHeight="1">
      <c r="B205" s="150"/>
      <c r="C205" s="161" t="s">
        <v>602</v>
      </c>
      <c r="D205" s="161" t="s">
        <v>180</v>
      </c>
      <c r="E205" s="162" t="s">
        <v>603</v>
      </c>
      <c r="F205" s="163" t="s">
        <v>604</v>
      </c>
      <c r="G205" s="164" t="s">
        <v>183</v>
      </c>
      <c r="H205" s="165">
        <v>8</v>
      </c>
      <c r="I205" s="166">
        <v>0</v>
      </c>
      <c r="J205" s="166">
        <f>ROUND(I205*H205,2)</f>
        <v>0</v>
      </c>
      <c r="K205" s="163" t="s">
        <v>1</v>
      </c>
      <c r="L205" s="167"/>
      <c r="M205" s="168" t="s">
        <v>1</v>
      </c>
      <c r="N205" s="169" t="s">
        <v>39</v>
      </c>
      <c r="O205" s="158">
        <v>0</v>
      </c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AR205" s="14" t="s">
        <v>285</v>
      </c>
      <c r="AT205" s="14" t="s">
        <v>180</v>
      </c>
      <c r="AU205" s="14" t="s">
        <v>77</v>
      </c>
      <c r="AY205" s="14" t="s">
        <v>168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4" t="s">
        <v>75</v>
      </c>
      <c r="BK205" s="160">
        <f>ROUND(I205*H205,2)</f>
        <v>0</v>
      </c>
      <c r="BL205" s="14" t="s">
        <v>280</v>
      </c>
      <c r="BM205" s="14" t="s">
        <v>605</v>
      </c>
    </row>
    <row r="206" s="1" customFormat="1" ht="16.5" customHeight="1">
      <c r="B206" s="150"/>
      <c r="C206" s="151" t="s">
        <v>606</v>
      </c>
      <c r="D206" s="151" t="s">
        <v>172</v>
      </c>
      <c r="E206" s="152" t="s">
        <v>607</v>
      </c>
      <c r="F206" s="153" t="s">
        <v>608</v>
      </c>
      <c r="G206" s="154" t="s">
        <v>175</v>
      </c>
      <c r="H206" s="155">
        <v>4</v>
      </c>
      <c r="I206" s="156">
        <v>0</v>
      </c>
      <c r="J206" s="156">
        <f>ROUND(I206*H206,2)</f>
        <v>0</v>
      </c>
      <c r="K206" s="153" t="s">
        <v>176</v>
      </c>
      <c r="L206" s="26"/>
      <c r="M206" s="54" t="s">
        <v>1</v>
      </c>
      <c r="N206" s="157" t="s">
        <v>39</v>
      </c>
      <c r="O206" s="158">
        <v>2</v>
      </c>
      <c r="P206" s="158">
        <f>O206*H206</f>
        <v>8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AR206" s="14" t="s">
        <v>280</v>
      </c>
      <c r="AT206" s="14" t="s">
        <v>172</v>
      </c>
      <c r="AU206" s="14" t="s">
        <v>77</v>
      </c>
      <c r="AY206" s="14" t="s">
        <v>168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4" t="s">
        <v>75</v>
      </c>
      <c r="BK206" s="160">
        <f>ROUND(I206*H206,2)</f>
        <v>0</v>
      </c>
      <c r="BL206" s="14" t="s">
        <v>280</v>
      </c>
      <c r="BM206" s="14" t="s">
        <v>609</v>
      </c>
    </row>
    <row r="207" s="1" customFormat="1" ht="16.5" customHeight="1">
      <c r="B207" s="150"/>
      <c r="C207" s="161" t="s">
        <v>610</v>
      </c>
      <c r="D207" s="161" t="s">
        <v>180</v>
      </c>
      <c r="E207" s="162" t="s">
        <v>611</v>
      </c>
      <c r="F207" s="163" t="s">
        <v>612</v>
      </c>
      <c r="G207" s="164" t="s">
        <v>183</v>
      </c>
      <c r="H207" s="165">
        <v>4</v>
      </c>
      <c r="I207" s="166">
        <v>0</v>
      </c>
      <c r="J207" s="166">
        <f>ROUND(I207*H207,2)</f>
        <v>0</v>
      </c>
      <c r="K207" s="163" t="s">
        <v>1</v>
      </c>
      <c r="L207" s="167"/>
      <c r="M207" s="168" t="s">
        <v>1</v>
      </c>
      <c r="N207" s="169" t="s">
        <v>39</v>
      </c>
      <c r="O207" s="158">
        <v>0</v>
      </c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AR207" s="14" t="s">
        <v>285</v>
      </c>
      <c r="AT207" s="14" t="s">
        <v>180</v>
      </c>
      <c r="AU207" s="14" t="s">
        <v>77</v>
      </c>
      <c r="AY207" s="14" t="s">
        <v>168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14" t="s">
        <v>75</v>
      </c>
      <c r="BK207" s="160">
        <f>ROUND(I207*H207,2)</f>
        <v>0</v>
      </c>
      <c r="BL207" s="14" t="s">
        <v>280</v>
      </c>
      <c r="BM207" s="14" t="s">
        <v>613</v>
      </c>
    </row>
    <row r="208" s="1" customFormat="1" ht="16.5" customHeight="1">
      <c r="B208" s="150"/>
      <c r="C208" s="151" t="s">
        <v>614</v>
      </c>
      <c r="D208" s="151" t="s">
        <v>172</v>
      </c>
      <c r="E208" s="152" t="s">
        <v>615</v>
      </c>
      <c r="F208" s="153" t="s">
        <v>616</v>
      </c>
      <c r="G208" s="154" t="s">
        <v>175</v>
      </c>
      <c r="H208" s="155">
        <v>18</v>
      </c>
      <c r="I208" s="156">
        <v>0</v>
      </c>
      <c r="J208" s="156">
        <f>ROUND(I208*H208,2)</f>
        <v>0</v>
      </c>
      <c r="K208" s="153" t="s">
        <v>176</v>
      </c>
      <c r="L208" s="26"/>
      <c r="M208" s="54" t="s">
        <v>1</v>
      </c>
      <c r="N208" s="157" t="s">
        <v>39</v>
      </c>
      <c r="O208" s="158">
        <v>1</v>
      </c>
      <c r="P208" s="158">
        <f>O208*H208</f>
        <v>18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AR208" s="14" t="s">
        <v>280</v>
      </c>
      <c r="AT208" s="14" t="s">
        <v>172</v>
      </c>
      <c r="AU208" s="14" t="s">
        <v>77</v>
      </c>
      <c r="AY208" s="14" t="s">
        <v>168</v>
      </c>
      <c r="BE208" s="160">
        <f>IF(N208="základní",J208,0)</f>
        <v>0</v>
      </c>
      <c r="BF208" s="160">
        <f>IF(N208="snížená",J208,0)</f>
        <v>0</v>
      </c>
      <c r="BG208" s="160">
        <f>IF(N208="zákl. přenesená",J208,0)</f>
        <v>0</v>
      </c>
      <c r="BH208" s="160">
        <f>IF(N208="sníž. přenesená",J208,0)</f>
        <v>0</v>
      </c>
      <c r="BI208" s="160">
        <f>IF(N208="nulová",J208,0)</f>
        <v>0</v>
      </c>
      <c r="BJ208" s="14" t="s">
        <v>75</v>
      </c>
      <c r="BK208" s="160">
        <f>ROUND(I208*H208,2)</f>
        <v>0</v>
      </c>
      <c r="BL208" s="14" t="s">
        <v>280</v>
      </c>
      <c r="BM208" s="14" t="s">
        <v>617</v>
      </c>
    </row>
    <row r="209" s="1" customFormat="1" ht="16.5" customHeight="1">
      <c r="B209" s="150"/>
      <c r="C209" s="151" t="s">
        <v>618</v>
      </c>
      <c r="D209" s="151" t="s">
        <v>172</v>
      </c>
      <c r="E209" s="152" t="s">
        <v>619</v>
      </c>
      <c r="F209" s="153" t="s">
        <v>620</v>
      </c>
      <c r="G209" s="154" t="s">
        <v>175</v>
      </c>
      <c r="H209" s="155">
        <v>4</v>
      </c>
      <c r="I209" s="156">
        <v>0</v>
      </c>
      <c r="J209" s="156">
        <f>ROUND(I209*H209,2)</f>
        <v>0</v>
      </c>
      <c r="K209" s="153" t="s">
        <v>176</v>
      </c>
      <c r="L209" s="26"/>
      <c r="M209" s="54" t="s">
        <v>1</v>
      </c>
      <c r="N209" s="157" t="s">
        <v>39</v>
      </c>
      <c r="O209" s="158">
        <v>3.3700000000000001</v>
      </c>
      <c r="P209" s="158">
        <f>O209*H209</f>
        <v>13.48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AR209" s="14" t="s">
        <v>280</v>
      </c>
      <c r="AT209" s="14" t="s">
        <v>172</v>
      </c>
      <c r="AU209" s="14" t="s">
        <v>77</v>
      </c>
      <c r="AY209" s="14" t="s">
        <v>168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14" t="s">
        <v>75</v>
      </c>
      <c r="BK209" s="160">
        <f>ROUND(I209*H209,2)</f>
        <v>0</v>
      </c>
      <c r="BL209" s="14" t="s">
        <v>280</v>
      </c>
      <c r="BM209" s="14" t="s">
        <v>621</v>
      </c>
    </row>
    <row r="210" s="1" customFormat="1" ht="16.5" customHeight="1">
      <c r="B210" s="150"/>
      <c r="C210" s="161" t="s">
        <v>333</v>
      </c>
      <c r="D210" s="161" t="s">
        <v>180</v>
      </c>
      <c r="E210" s="162" t="s">
        <v>611</v>
      </c>
      <c r="F210" s="163" t="s">
        <v>612</v>
      </c>
      <c r="G210" s="164" t="s">
        <v>183</v>
      </c>
      <c r="H210" s="165">
        <v>4</v>
      </c>
      <c r="I210" s="166">
        <v>0</v>
      </c>
      <c r="J210" s="166">
        <f>ROUND(I210*H210,2)</f>
        <v>0</v>
      </c>
      <c r="K210" s="163" t="s">
        <v>1</v>
      </c>
      <c r="L210" s="167"/>
      <c r="M210" s="168" t="s">
        <v>1</v>
      </c>
      <c r="N210" s="169" t="s">
        <v>39</v>
      </c>
      <c r="O210" s="158">
        <v>0</v>
      </c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AR210" s="14" t="s">
        <v>285</v>
      </c>
      <c r="AT210" s="14" t="s">
        <v>180</v>
      </c>
      <c r="AU210" s="14" t="s">
        <v>77</v>
      </c>
      <c r="AY210" s="14" t="s">
        <v>168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4" t="s">
        <v>75</v>
      </c>
      <c r="BK210" s="160">
        <f>ROUND(I210*H210,2)</f>
        <v>0</v>
      </c>
      <c r="BL210" s="14" t="s">
        <v>280</v>
      </c>
      <c r="BM210" s="14" t="s">
        <v>622</v>
      </c>
    </row>
    <row r="211" s="1" customFormat="1" ht="16.5" customHeight="1">
      <c r="B211" s="150"/>
      <c r="C211" s="151" t="s">
        <v>623</v>
      </c>
      <c r="D211" s="151" t="s">
        <v>172</v>
      </c>
      <c r="E211" s="152" t="s">
        <v>624</v>
      </c>
      <c r="F211" s="153" t="s">
        <v>625</v>
      </c>
      <c r="G211" s="154" t="s">
        <v>175</v>
      </c>
      <c r="H211" s="155">
        <v>4</v>
      </c>
      <c r="I211" s="156">
        <v>0</v>
      </c>
      <c r="J211" s="156">
        <f>ROUND(I211*H211,2)</f>
        <v>0</v>
      </c>
      <c r="K211" s="153" t="s">
        <v>176</v>
      </c>
      <c r="L211" s="26"/>
      <c r="M211" s="54" t="s">
        <v>1</v>
      </c>
      <c r="N211" s="157" t="s">
        <v>39</v>
      </c>
      <c r="O211" s="158">
        <v>1.6850000000000001</v>
      </c>
      <c r="P211" s="158">
        <f>O211*H211</f>
        <v>6.7400000000000002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14" t="s">
        <v>280</v>
      </c>
      <c r="AT211" s="14" t="s">
        <v>172</v>
      </c>
      <c r="AU211" s="14" t="s">
        <v>77</v>
      </c>
      <c r="AY211" s="14" t="s">
        <v>168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14" t="s">
        <v>75</v>
      </c>
      <c r="BK211" s="160">
        <f>ROUND(I211*H211,2)</f>
        <v>0</v>
      </c>
      <c r="BL211" s="14" t="s">
        <v>280</v>
      </c>
      <c r="BM211" s="14" t="s">
        <v>626</v>
      </c>
    </row>
    <row r="212" s="1" customFormat="1" ht="16.5" customHeight="1">
      <c r="B212" s="150"/>
      <c r="C212" s="151" t="s">
        <v>627</v>
      </c>
      <c r="D212" s="151" t="s">
        <v>172</v>
      </c>
      <c r="E212" s="152" t="s">
        <v>628</v>
      </c>
      <c r="F212" s="153" t="s">
        <v>629</v>
      </c>
      <c r="G212" s="154" t="s">
        <v>175</v>
      </c>
      <c r="H212" s="155">
        <v>4</v>
      </c>
      <c r="I212" s="156">
        <v>0</v>
      </c>
      <c r="J212" s="156">
        <f>ROUND(I212*H212,2)</f>
        <v>0</v>
      </c>
      <c r="K212" s="153" t="s">
        <v>176</v>
      </c>
      <c r="L212" s="26"/>
      <c r="M212" s="54" t="s">
        <v>1</v>
      </c>
      <c r="N212" s="157" t="s">
        <v>39</v>
      </c>
      <c r="O212" s="158">
        <v>0.76000000000000001</v>
      </c>
      <c r="P212" s="158">
        <f>O212*H212</f>
        <v>3.04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AR212" s="14" t="s">
        <v>280</v>
      </c>
      <c r="AT212" s="14" t="s">
        <v>172</v>
      </c>
      <c r="AU212" s="14" t="s">
        <v>77</v>
      </c>
      <c r="AY212" s="14" t="s">
        <v>168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4" t="s">
        <v>75</v>
      </c>
      <c r="BK212" s="160">
        <f>ROUND(I212*H212,2)</f>
        <v>0</v>
      </c>
      <c r="BL212" s="14" t="s">
        <v>280</v>
      </c>
      <c r="BM212" s="14" t="s">
        <v>630</v>
      </c>
    </row>
    <row r="213" s="1" customFormat="1" ht="16.5" customHeight="1">
      <c r="B213" s="150"/>
      <c r="C213" s="161" t="s">
        <v>631</v>
      </c>
      <c r="D213" s="161" t="s">
        <v>180</v>
      </c>
      <c r="E213" s="162" t="s">
        <v>632</v>
      </c>
      <c r="F213" s="163" t="s">
        <v>633</v>
      </c>
      <c r="G213" s="164" t="s">
        <v>183</v>
      </c>
      <c r="H213" s="165">
        <v>4</v>
      </c>
      <c r="I213" s="166">
        <v>0</v>
      </c>
      <c r="J213" s="166">
        <f>ROUND(I213*H213,2)</f>
        <v>0</v>
      </c>
      <c r="K213" s="163" t="s">
        <v>1</v>
      </c>
      <c r="L213" s="167"/>
      <c r="M213" s="168" t="s">
        <v>1</v>
      </c>
      <c r="N213" s="169" t="s">
        <v>39</v>
      </c>
      <c r="O213" s="158">
        <v>0</v>
      </c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AR213" s="14" t="s">
        <v>285</v>
      </c>
      <c r="AT213" s="14" t="s">
        <v>180</v>
      </c>
      <c r="AU213" s="14" t="s">
        <v>77</v>
      </c>
      <c r="AY213" s="14" t="s">
        <v>168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4" t="s">
        <v>75</v>
      </c>
      <c r="BK213" s="160">
        <f>ROUND(I213*H213,2)</f>
        <v>0</v>
      </c>
      <c r="BL213" s="14" t="s">
        <v>280</v>
      </c>
      <c r="BM213" s="14" t="s">
        <v>634</v>
      </c>
    </row>
    <row r="214" s="1" customFormat="1" ht="16.5" customHeight="1">
      <c r="B214" s="150"/>
      <c r="C214" s="151" t="s">
        <v>635</v>
      </c>
      <c r="D214" s="151" t="s">
        <v>172</v>
      </c>
      <c r="E214" s="152" t="s">
        <v>636</v>
      </c>
      <c r="F214" s="153" t="s">
        <v>637</v>
      </c>
      <c r="G214" s="154" t="s">
        <v>175</v>
      </c>
      <c r="H214" s="155">
        <v>4</v>
      </c>
      <c r="I214" s="156">
        <v>0</v>
      </c>
      <c r="J214" s="156">
        <f>ROUND(I214*H214,2)</f>
        <v>0</v>
      </c>
      <c r="K214" s="153" t="s">
        <v>176</v>
      </c>
      <c r="L214" s="26"/>
      <c r="M214" s="54" t="s">
        <v>1</v>
      </c>
      <c r="N214" s="157" t="s">
        <v>39</v>
      </c>
      <c r="O214" s="158">
        <v>0.38</v>
      </c>
      <c r="P214" s="158">
        <f>O214*H214</f>
        <v>1.52</v>
      </c>
      <c r="Q214" s="158">
        <v>0</v>
      </c>
      <c r="R214" s="158">
        <f>Q214*H214</f>
        <v>0</v>
      </c>
      <c r="S214" s="158">
        <v>0</v>
      </c>
      <c r="T214" s="159">
        <f>S214*H214</f>
        <v>0</v>
      </c>
      <c r="AR214" s="14" t="s">
        <v>280</v>
      </c>
      <c r="AT214" s="14" t="s">
        <v>172</v>
      </c>
      <c r="AU214" s="14" t="s">
        <v>77</v>
      </c>
      <c r="AY214" s="14" t="s">
        <v>168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4" t="s">
        <v>75</v>
      </c>
      <c r="BK214" s="160">
        <f>ROUND(I214*H214,2)</f>
        <v>0</v>
      </c>
      <c r="BL214" s="14" t="s">
        <v>280</v>
      </c>
      <c r="BM214" s="14" t="s">
        <v>638</v>
      </c>
    </row>
    <row r="215" s="1" customFormat="1" ht="16.5" customHeight="1">
      <c r="B215" s="150"/>
      <c r="C215" s="151" t="s">
        <v>639</v>
      </c>
      <c r="D215" s="151" t="s">
        <v>172</v>
      </c>
      <c r="E215" s="152" t="s">
        <v>640</v>
      </c>
      <c r="F215" s="153" t="s">
        <v>641</v>
      </c>
      <c r="G215" s="154" t="s">
        <v>175</v>
      </c>
      <c r="H215" s="155">
        <v>3</v>
      </c>
      <c r="I215" s="156">
        <v>0</v>
      </c>
      <c r="J215" s="156">
        <f>ROUND(I215*H215,2)</f>
        <v>0</v>
      </c>
      <c r="K215" s="153" t="s">
        <v>176</v>
      </c>
      <c r="L215" s="26"/>
      <c r="M215" s="54" t="s">
        <v>1</v>
      </c>
      <c r="N215" s="157" t="s">
        <v>39</v>
      </c>
      <c r="O215" s="158">
        <v>0.499</v>
      </c>
      <c r="P215" s="158">
        <f>O215*H215</f>
        <v>1.4969999999999999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AR215" s="14" t="s">
        <v>280</v>
      </c>
      <c r="AT215" s="14" t="s">
        <v>172</v>
      </c>
      <c r="AU215" s="14" t="s">
        <v>77</v>
      </c>
      <c r="AY215" s="14" t="s">
        <v>168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4" t="s">
        <v>75</v>
      </c>
      <c r="BK215" s="160">
        <f>ROUND(I215*H215,2)</f>
        <v>0</v>
      </c>
      <c r="BL215" s="14" t="s">
        <v>280</v>
      </c>
      <c r="BM215" s="14" t="s">
        <v>642</v>
      </c>
    </row>
    <row r="216" s="1" customFormat="1" ht="16.5" customHeight="1">
      <c r="B216" s="150"/>
      <c r="C216" s="161" t="s">
        <v>643</v>
      </c>
      <c r="D216" s="161" t="s">
        <v>180</v>
      </c>
      <c r="E216" s="162" t="s">
        <v>644</v>
      </c>
      <c r="F216" s="163" t="s">
        <v>645</v>
      </c>
      <c r="G216" s="164" t="s">
        <v>183</v>
      </c>
      <c r="H216" s="165">
        <v>3</v>
      </c>
      <c r="I216" s="166">
        <v>0</v>
      </c>
      <c r="J216" s="166">
        <f>ROUND(I216*H216,2)</f>
        <v>0</v>
      </c>
      <c r="K216" s="163" t="s">
        <v>1</v>
      </c>
      <c r="L216" s="167"/>
      <c r="M216" s="168" t="s">
        <v>1</v>
      </c>
      <c r="N216" s="169" t="s">
        <v>39</v>
      </c>
      <c r="O216" s="158">
        <v>0</v>
      </c>
      <c r="P216" s="158">
        <f>O216*H216</f>
        <v>0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AR216" s="14" t="s">
        <v>285</v>
      </c>
      <c r="AT216" s="14" t="s">
        <v>180</v>
      </c>
      <c r="AU216" s="14" t="s">
        <v>77</v>
      </c>
      <c r="AY216" s="14" t="s">
        <v>168</v>
      </c>
      <c r="BE216" s="160">
        <f>IF(N216="základní",J216,0)</f>
        <v>0</v>
      </c>
      <c r="BF216" s="160">
        <f>IF(N216="snížená",J216,0)</f>
        <v>0</v>
      </c>
      <c r="BG216" s="160">
        <f>IF(N216="zákl. přenesená",J216,0)</f>
        <v>0</v>
      </c>
      <c r="BH216" s="160">
        <f>IF(N216="sníž. přenesená",J216,0)</f>
        <v>0</v>
      </c>
      <c r="BI216" s="160">
        <f>IF(N216="nulová",J216,0)</f>
        <v>0</v>
      </c>
      <c r="BJ216" s="14" t="s">
        <v>75</v>
      </c>
      <c r="BK216" s="160">
        <f>ROUND(I216*H216,2)</f>
        <v>0</v>
      </c>
      <c r="BL216" s="14" t="s">
        <v>280</v>
      </c>
      <c r="BM216" s="14" t="s">
        <v>646</v>
      </c>
    </row>
    <row r="217" s="1" customFormat="1" ht="16.5" customHeight="1">
      <c r="B217" s="150"/>
      <c r="C217" s="151" t="s">
        <v>647</v>
      </c>
      <c r="D217" s="151" t="s">
        <v>172</v>
      </c>
      <c r="E217" s="152" t="s">
        <v>648</v>
      </c>
      <c r="F217" s="153" t="s">
        <v>649</v>
      </c>
      <c r="G217" s="154" t="s">
        <v>175</v>
      </c>
      <c r="H217" s="155">
        <v>4</v>
      </c>
      <c r="I217" s="156">
        <v>0</v>
      </c>
      <c r="J217" s="156">
        <f>ROUND(I217*H217,2)</f>
        <v>0</v>
      </c>
      <c r="K217" s="153" t="s">
        <v>176</v>
      </c>
      <c r="L217" s="26"/>
      <c r="M217" s="54" t="s">
        <v>1</v>
      </c>
      <c r="N217" s="157" t="s">
        <v>39</v>
      </c>
      <c r="O217" s="158">
        <v>0.53000000000000003</v>
      </c>
      <c r="P217" s="158">
        <f>O217*H217</f>
        <v>2.1200000000000001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AR217" s="14" t="s">
        <v>280</v>
      </c>
      <c r="AT217" s="14" t="s">
        <v>172</v>
      </c>
      <c r="AU217" s="14" t="s">
        <v>77</v>
      </c>
      <c r="AY217" s="14" t="s">
        <v>168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4" t="s">
        <v>75</v>
      </c>
      <c r="BK217" s="160">
        <f>ROUND(I217*H217,2)</f>
        <v>0</v>
      </c>
      <c r="BL217" s="14" t="s">
        <v>280</v>
      </c>
      <c r="BM217" s="14" t="s">
        <v>650</v>
      </c>
    </row>
    <row r="218" s="1" customFormat="1" ht="16.5" customHeight="1">
      <c r="B218" s="150"/>
      <c r="C218" s="161" t="s">
        <v>651</v>
      </c>
      <c r="D218" s="161" t="s">
        <v>180</v>
      </c>
      <c r="E218" s="162" t="s">
        <v>652</v>
      </c>
      <c r="F218" s="163" t="s">
        <v>653</v>
      </c>
      <c r="G218" s="164" t="s">
        <v>183</v>
      </c>
      <c r="H218" s="165">
        <v>4</v>
      </c>
      <c r="I218" s="166">
        <v>0</v>
      </c>
      <c r="J218" s="166">
        <f>ROUND(I218*H218,2)</f>
        <v>0</v>
      </c>
      <c r="K218" s="163" t="s">
        <v>1</v>
      </c>
      <c r="L218" s="167"/>
      <c r="M218" s="168" t="s">
        <v>1</v>
      </c>
      <c r="N218" s="169" t="s">
        <v>39</v>
      </c>
      <c r="O218" s="158">
        <v>0</v>
      </c>
      <c r="P218" s="158">
        <f>O218*H218</f>
        <v>0</v>
      </c>
      <c r="Q218" s="158">
        <v>0</v>
      </c>
      <c r="R218" s="158">
        <f>Q218*H218</f>
        <v>0</v>
      </c>
      <c r="S218" s="158">
        <v>0</v>
      </c>
      <c r="T218" s="159">
        <f>S218*H218</f>
        <v>0</v>
      </c>
      <c r="AR218" s="14" t="s">
        <v>285</v>
      </c>
      <c r="AT218" s="14" t="s">
        <v>180</v>
      </c>
      <c r="AU218" s="14" t="s">
        <v>77</v>
      </c>
      <c r="AY218" s="14" t="s">
        <v>168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4" t="s">
        <v>75</v>
      </c>
      <c r="BK218" s="160">
        <f>ROUND(I218*H218,2)</f>
        <v>0</v>
      </c>
      <c r="BL218" s="14" t="s">
        <v>280</v>
      </c>
      <c r="BM218" s="14" t="s">
        <v>654</v>
      </c>
    </row>
    <row r="219" s="1" customFormat="1" ht="16.5" customHeight="1">
      <c r="B219" s="150"/>
      <c r="C219" s="151" t="s">
        <v>655</v>
      </c>
      <c r="D219" s="151" t="s">
        <v>172</v>
      </c>
      <c r="E219" s="152" t="s">
        <v>656</v>
      </c>
      <c r="F219" s="153" t="s">
        <v>657</v>
      </c>
      <c r="G219" s="154" t="s">
        <v>175</v>
      </c>
      <c r="H219" s="155">
        <v>3</v>
      </c>
      <c r="I219" s="156">
        <v>0</v>
      </c>
      <c r="J219" s="156">
        <f>ROUND(I219*H219,2)</f>
        <v>0</v>
      </c>
      <c r="K219" s="153" t="s">
        <v>176</v>
      </c>
      <c r="L219" s="26"/>
      <c r="M219" s="54" t="s">
        <v>1</v>
      </c>
      <c r="N219" s="157" t="s">
        <v>39</v>
      </c>
      <c r="O219" s="158">
        <v>0.26500000000000001</v>
      </c>
      <c r="P219" s="158">
        <f>O219*H219</f>
        <v>0.79500000000000004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AR219" s="14" t="s">
        <v>280</v>
      </c>
      <c r="AT219" s="14" t="s">
        <v>172</v>
      </c>
      <c r="AU219" s="14" t="s">
        <v>77</v>
      </c>
      <c r="AY219" s="14" t="s">
        <v>168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14" t="s">
        <v>75</v>
      </c>
      <c r="BK219" s="160">
        <f>ROUND(I219*H219,2)</f>
        <v>0</v>
      </c>
      <c r="BL219" s="14" t="s">
        <v>280</v>
      </c>
      <c r="BM219" s="14" t="s">
        <v>658</v>
      </c>
    </row>
    <row r="220" s="1" customFormat="1" ht="16.5" customHeight="1">
      <c r="B220" s="150"/>
      <c r="C220" s="151" t="s">
        <v>659</v>
      </c>
      <c r="D220" s="151" t="s">
        <v>172</v>
      </c>
      <c r="E220" s="152" t="s">
        <v>660</v>
      </c>
      <c r="F220" s="153" t="s">
        <v>661</v>
      </c>
      <c r="G220" s="154" t="s">
        <v>175</v>
      </c>
      <c r="H220" s="155">
        <v>4</v>
      </c>
      <c r="I220" s="156">
        <v>0</v>
      </c>
      <c r="J220" s="156">
        <f>ROUND(I220*H220,2)</f>
        <v>0</v>
      </c>
      <c r="K220" s="153" t="s">
        <v>176</v>
      </c>
      <c r="L220" s="26"/>
      <c r="M220" s="54" t="s">
        <v>1</v>
      </c>
      <c r="N220" s="157" t="s">
        <v>39</v>
      </c>
      <c r="O220" s="158">
        <v>1.0900000000000001</v>
      </c>
      <c r="P220" s="158">
        <f>O220*H220</f>
        <v>4.3600000000000003</v>
      </c>
      <c r="Q220" s="158">
        <v>0</v>
      </c>
      <c r="R220" s="158">
        <f>Q220*H220</f>
        <v>0</v>
      </c>
      <c r="S220" s="158">
        <v>0</v>
      </c>
      <c r="T220" s="159">
        <f>S220*H220</f>
        <v>0</v>
      </c>
      <c r="AR220" s="14" t="s">
        <v>280</v>
      </c>
      <c r="AT220" s="14" t="s">
        <v>172</v>
      </c>
      <c r="AU220" s="14" t="s">
        <v>77</v>
      </c>
      <c r="AY220" s="14" t="s">
        <v>168</v>
      </c>
      <c r="BE220" s="160">
        <f>IF(N220="základní",J220,0)</f>
        <v>0</v>
      </c>
      <c r="BF220" s="160">
        <f>IF(N220="snížená",J220,0)</f>
        <v>0</v>
      </c>
      <c r="BG220" s="160">
        <f>IF(N220="zákl. přenesená",J220,0)</f>
        <v>0</v>
      </c>
      <c r="BH220" s="160">
        <f>IF(N220="sníž. přenesená",J220,0)</f>
        <v>0</v>
      </c>
      <c r="BI220" s="160">
        <f>IF(N220="nulová",J220,0)</f>
        <v>0</v>
      </c>
      <c r="BJ220" s="14" t="s">
        <v>75</v>
      </c>
      <c r="BK220" s="160">
        <f>ROUND(I220*H220,2)</f>
        <v>0</v>
      </c>
      <c r="BL220" s="14" t="s">
        <v>280</v>
      </c>
      <c r="BM220" s="14" t="s">
        <v>662</v>
      </c>
    </row>
    <row r="221" s="1" customFormat="1" ht="16.5" customHeight="1">
      <c r="B221" s="150"/>
      <c r="C221" s="161" t="s">
        <v>663</v>
      </c>
      <c r="D221" s="161" t="s">
        <v>180</v>
      </c>
      <c r="E221" s="162" t="s">
        <v>664</v>
      </c>
      <c r="F221" s="163" t="s">
        <v>665</v>
      </c>
      <c r="G221" s="164" t="s">
        <v>183</v>
      </c>
      <c r="H221" s="165">
        <v>4</v>
      </c>
      <c r="I221" s="166">
        <v>0</v>
      </c>
      <c r="J221" s="166">
        <f>ROUND(I221*H221,2)</f>
        <v>0</v>
      </c>
      <c r="K221" s="163" t="s">
        <v>1</v>
      </c>
      <c r="L221" s="167"/>
      <c r="M221" s="168" t="s">
        <v>1</v>
      </c>
      <c r="N221" s="169" t="s">
        <v>39</v>
      </c>
      <c r="O221" s="158">
        <v>0</v>
      </c>
      <c r="P221" s="158">
        <f>O221*H221</f>
        <v>0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AR221" s="14" t="s">
        <v>285</v>
      </c>
      <c r="AT221" s="14" t="s">
        <v>180</v>
      </c>
      <c r="AU221" s="14" t="s">
        <v>77</v>
      </c>
      <c r="AY221" s="14" t="s">
        <v>168</v>
      </c>
      <c r="BE221" s="160">
        <f>IF(N221="základní",J221,0)</f>
        <v>0</v>
      </c>
      <c r="BF221" s="160">
        <f>IF(N221="snížená",J221,0)</f>
        <v>0</v>
      </c>
      <c r="BG221" s="160">
        <f>IF(N221="zákl. přenesená",J221,0)</f>
        <v>0</v>
      </c>
      <c r="BH221" s="160">
        <f>IF(N221="sníž. přenesená",J221,0)</f>
        <v>0</v>
      </c>
      <c r="BI221" s="160">
        <f>IF(N221="nulová",J221,0)</f>
        <v>0</v>
      </c>
      <c r="BJ221" s="14" t="s">
        <v>75</v>
      </c>
      <c r="BK221" s="160">
        <f>ROUND(I221*H221,2)</f>
        <v>0</v>
      </c>
      <c r="BL221" s="14" t="s">
        <v>280</v>
      </c>
      <c r="BM221" s="14" t="s">
        <v>666</v>
      </c>
    </row>
    <row r="222" s="1" customFormat="1" ht="16.5" customHeight="1">
      <c r="B222" s="150"/>
      <c r="C222" s="161" t="s">
        <v>667</v>
      </c>
      <c r="D222" s="161" t="s">
        <v>180</v>
      </c>
      <c r="E222" s="162" t="s">
        <v>668</v>
      </c>
      <c r="F222" s="163" t="s">
        <v>669</v>
      </c>
      <c r="G222" s="164" t="s">
        <v>183</v>
      </c>
      <c r="H222" s="165">
        <v>2</v>
      </c>
      <c r="I222" s="166">
        <v>0</v>
      </c>
      <c r="J222" s="166">
        <f>ROUND(I222*H222,2)</f>
        <v>0</v>
      </c>
      <c r="K222" s="163" t="s">
        <v>1</v>
      </c>
      <c r="L222" s="167"/>
      <c r="M222" s="168" t="s">
        <v>1</v>
      </c>
      <c r="N222" s="169" t="s">
        <v>39</v>
      </c>
      <c r="O222" s="158">
        <v>0</v>
      </c>
      <c r="P222" s="158">
        <f>O222*H222</f>
        <v>0</v>
      </c>
      <c r="Q222" s="158">
        <v>0</v>
      </c>
      <c r="R222" s="158">
        <f>Q222*H222</f>
        <v>0</v>
      </c>
      <c r="S222" s="158">
        <v>0</v>
      </c>
      <c r="T222" s="159">
        <f>S222*H222</f>
        <v>0</v>
      </c>
      <c r="AR222" s="14" t="s">
        <v>285</v>
      </c>
      <c r="AT222" s="14" t="s">
        <v>180</v>
      </c>
      <c r="AU222" s="14" t="s">
        <v>77</v>
      </c>
      <c r="AY222" s="14" t="s">
        <v>168</v>
      </c>
      <c r="BE222" s="160">
        <f>IF(N222="základní",J222,0)</f>
        <v>0</v>
      </c>
      <c r="BF222" s="160">
        <f>IF(N222="snížená",J222,0)</f>
        <v>0</v>
      </c>
      <c r="BG222" s="160">
        <f>IF(N222="zákl. přenesená",J222,0)</f>
        <v>0</v>
      </c>
      <c r="BH222" s="160">
        <f>IF(N222="sníž. přenesená",J222,0)</f>
        <v>0</v>
      </c>
      <c r="BI222" s="160">
        <f>IF(N222="nulová",J222,0)</f>
        <v>0</v>
      </c>
      <c r="BJ222" s="14" t="s">
        <v>75</v>
      </c>
      <c r="BK222" s="160">
        <f>ROUND(I222*H222,2)</f>
        <v>0</v>
      </c>
      <c r="BL222" s="14" t="s">
        <v>280</v>
      </c>
      <c r="BM222" s="14" t="s">
        <v>670</v>
      </c>
    </row>
    <row r="223" s="1" customFormat="1" ht="16.5" customHeight="1">
      <c r="B223" s="150"/>
      <c r="C223" s="161" t="s">
        <v>671</v>
      </c>
      <c r="D223" s="161" t="s">
        <v>180</v>
      </c>
      <c r="E223" s="162" t="s">
        <v>672</v>
      </c>
      <c r="F223" s="163" t="s">
        <v>673</v>
      </c>
      <c r="G223" s="164" t="s">
        <v>183</v>
      </c>
      <c r="H223" s="165">
        <v>2</v>
      </c>
      <c r="I223" s="166">
        <v>0</v>
      </c>
      <c r="J223" s="166">
        <f>ROUND(I223*H223,2)</f>
        <v>0</v>
      </c>
      <c r="K223" s="163" t="s">
        <v>1</v>
      </c>
      <c r="L223" s="167"/>
      <c r="M223" s="168" t="s">
        <v>1</v>
      </c>
      <c r="N223" s="169" t="s">
        <v>39</v>
      </c>
      <c r="O223" s="158">
        <v>0</v>
      </c>
      <c r="P223" s="158">
        <f>O223*H223</f>
        <v>0</v>
      </c>
      <c r="Q223" s="158">
        <v>0</v>
      </c>
      <c r="R223" s="158">
        <f>Q223*H223</f>
        <v>0</v>
      </c>
      <c r="S223" s="158">
        <v>0</v>
      </c>
      <c r="T223" s="159">
        <f>S223*H223</f>
        <v>0</v>
      </c>
      <c r="AR223" s="14" t="s">
        <v>285</v>
      </c>
      <c r="AT223" s="14" t="s">
        <v>180</v>
      </c>
      <c r="AU223" s="14" t="s">
        <v>77</v>
      </c>
      <c r="AY223" s="14" t="s">
        <v>168</v>
      </c>
      <c r="BE223" s="160">
        <f>IF(N223="základní",J223,0)</f>
        <v>0</v>
      </c>
      <c r="BF223" s="160">
        <f>IF(N223="snížená",J223,0)</f>
        <v>0</v>
      </c>
      <c r="BG223" s="160">
        <f>IF(N223="zákl. přenesená",J223,0)</f>
        <v>0</v>
      </c>
      <c r="BH223" s="160">
        <f>IF(N223="sníž. přenesená",J223,0)</f>
        <v>0</v>
      </c>
      <c r="BI223" s="160">
        <f>IF(N223="nulová",J223,0)</f>
        <v>0</v>
      </c>
      <c r="BJ223" s="14" t="s">
        <v>75</v>
      </c>
      <c r="BK223" s="160">
        <f>ROUND(I223*H223,2)</f>
        <v>0</v>
      </c>
      <c r="BL223" s="14" t="s">
        <v>280</v>
      </c>
      <c r="BM223" s="14" t="s">
        <v>674</v>
      </c>
    </row>
    <row r="224" s="1" customFormat="1" ht="16.5" customHeight="1">
      <c r="B224" s="150"/>
      <c r="C224" s="151" t="s">
        <v>675</v>
      </c>
      <c r="D224" s="151" t="s">
        <v>172</v>
      </c>
      <c r="E224" s="152" t="s">
        <v>676</v>
      </c>
      <c r="F224" s="153" t="s">
        <v>677</v>
      </c>
      <c r="G224" s="154" t="s">
        <v>175</v>
      </c>
      <c r="H224" s="155">
        <v>7</v>
      </c>
      <c r="I224" s="156">
        <v>0</v>
      </c>
      <c r="J224" s="156">
        <f>ROUND(I224*H224,2)</f>
        <v>0</v>
      </c>
      <c r="K224" s="153" t="s">
        <v>176</v>
      </c>
      <c r="L224" s="26"/>
      <c r="M224" s="54" t="s">
        <v>1</v>
      </c>
      <c r="N224" s="157" t="s">
        <v>39</v>
      </c>
      <c r="O224" s="158">
        <v>3.3599999999999999</v>
      </c>
      <c r="P224" s="158">
        <f>O224*H224</f>
        <v>23.52</v>
      </c>
      <c r="Q224" s="158">
        <v>0.00063000000000000003</v>
      </c>
      <c r="R224" s="158">
        <f>Q224*H224</f>
        <v>0.0044099999999999999</v>
      </c>
      <c r="S224" s="158">
        <v>0</v>
      </c>
      <c r="T224" s="159">
        <f>S224*H224</f>
        <v>0</v>
      </c>
      <c r="AR224" s="14" t="s">
        <v>280</v>
      </c>
      <c r="AT224" s="14" t="s">
        <v>172</v>
      </c>
      <c r="AU224" s="14" t="s">
        <v>77</v>
      </c>
      <c r="AY224" s="14" t="s">
        <v>168</v>
      </c>
      <c r="BE224" s="160">
        <f>IF(N224="základní",J224,0)</f>
        <v>0</v>
      </c>
      <c r="BF224" s="160">
        <f>IF(N224="snížená",J224,0)</f>
        <v>0</v>
      </c>
      <c r="BG224" s="160">
        <f>IF(N224="zákl. přenesená",J224,0)</f>
        <v>0</v>
      </c>
      <c r="BH224" s="160">
        <f>IF(N224="sníž. přenesená",J224,0)</f>
        <v>0</v>
      </c>
      <c r="BI224" s="160">
        <f>IF(N224="nulová",J224,0)</f>
        <v>0</v>
      </c>
      <c r="BJ224" s="14" t="s">
        <v>75</v>
      </c>
      <c r="BK224" s="160">
        <f>ROUND(I224*H224,2)</f>
        <v>0</v>
      </c>
      <c r="BL224" s="14" t="s">
        <v>280</v>
      </c>
      <c r="BM224" s="14" t="s">
        <v>678</v>
      </c>
    </row>
    <row r="225" s="1" customFormat="1" ht="16.5" customHeight="1">
      <c r="B225" s="150"/>
      <c r="C225" s="151" t="s">
        <v>280</v>
      </c>
      <c r="D225" s="151" t="s">
        <v>172</v>
      </c>
      <c r="E225" s="152" t="s">
        <v>679</v>
      </c>
      <c r="F225" s="153" t="s">
        <v>680</v>
      </c>
      <c r="G225" s="154" t="s">
        <v>175</v>
      </c>
      <c r="H225" s="155">
        <v>7</v>
      </c>
      <c r="I225" s="156">
        <v>0</v>
      </c>
      <c r="J225" s="156">
        <f>ROUND(I225*H225,2)</f>
        <v>0</v>
      </c>
      <c r="K225" s="153" t="s">
        <v>176</v>
      </c>
      <c r="L225" s="26"/>
      <c r="M225" s="54" t="s">
        <v>1</v>
      </c>
      <c r="N225" s="157" t="s">
        <v>39</v>
      </c>
      <c r="O225" s="158">
        <v>8.5399999999999991</v>
      </c>
      <c r="P225" s="158">
        <f>O225*H225</f>
        <v>59.779999999999994</v>
      </c>
      <c r="Q225" s="158">
        <v>0.00132</v>
      </c>
      <c r="R225" s="158">
        <f>Q225*H225</f>
        <v>0.0092399999999999999</v>
      </c>
      <c r="S225" s="158">
        <v>0</v>
      </c>
      <c r="T225" s="159">
        <f>S225*H225</f>
        <v>0</v>
      </c>
      <c r="AR225" s="14" t="s">
        <v>280</v>
      </c>
      <c r="AT225" s="14" t="s">
        <v>172</v>
      </c>
      <c r="AU225" s="14" t="s">
        <v>77</v>
      </c>
      <c r="AY225" s="14" t="s">
        <v>168</v>
      </c>
      <c r="BE225" s="160">
        <f>IF(N225="základní",J225,0)</f>
        <v>0</v>
      </c>
      <c r="BF225" s="160">
        <f>IF(N225="snížená",J225,0)</f>
        <v>0</v>
      </c>
      <c r="BG225" s="160">
        <f>IF(N225="zákl. přenesená",J225,0)</f>
        <v>0</v>
      </c>
      <c r="BH225" s="160">
        <f>IF(N225="sníž. přenesená",J225,0)</f>
        <v>0</v>
      </c>
      <c r="BI225" s="160">
        <f>IF(N225="nulová",J225,0)</f>
        <v>0</v>
      </c>
      <c r="BJ225" s="14" t="s">
        <v>75</v>
      </c>
      <c r="BK225" s="160">
        <f>ROUND(I225*H225,2)</f>
        <v>0</v>
      </c>
      <c r="BL225" s="14" t="s">
        <v>280</v>
      </c>
      <c r="BM225" s="14" t="s">
        <v>681</v>
      </c>
    </row>
    <row r="226" s="1" customFormat="1" ht="16.5" customHeight="1">
      <c r="B226" s="150"/>
      <c r="C226" s="151" t="s">
        <v>682</v>
      </c>
      <c r="D226" s="151" t="s">
        <v>172</v>
      </c>
      <c r="E226" s="152" t="s">
        <v>683</v>
      </c>
      <c r="F226" s="153" t="s">
        <v>684</v>
      </c>
      <c r="G226" s="154" t="s">
        <v>175</v>
      </c>
      <c r="H226" s="155">
        <v>1</v>
      </c>
      <c r="I226" s="156">
        <v>0</v>
      </c>
      <c r="J226" s="156">
        <f>ROUND(I226*H226,2)</f>
        <v>0</v>
      </c>
      <c r="K226" s="153" t="s">
        <v>176</v>
      </c>
      <c r="L226" s="26"/>
      <c r="M226" s="54" t="s">
        <v>1</v>
      </c>
      <c r="N226" s="157" t="s">
        <v>39</v>
      </c>
      <c r="O226" s="158">
        <v>1.55</v>
      </c>
      <c r="P226" s="158">
        <f>O226*H226</f>
        <v>1.55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AR226" s="14" t="s">
        <v>280</v>
      </c>
      <c r="AT226" s="14" t="s">
        <v>172</v>
      </c>
      <c r="AU226" s="14" t="s">
        <v>77</v>
      </c>
      <c r="AY226" s="14" t="s">
        <v>168</v>
      </c>
      <c r="BE226" s="160">
        <f>IF(N226="základní",J226,0)</f>
        <v>0</v>
      </c>
      <c r="BF226" s="160">
        <f>IF(N226="snížená",J226,0)</f>
        <v>0</v>
      </c>
      <c r="BG226" s="160">
        <f>IF(N226="zákl. přenesená",J226,0)</f>
        <v>0</v>
      </c>
      <c r="BH226" s="160">
        <f>IF(N226="sníž. přenesená",J226,0)</f>
        <v>0</v>
      </c>
      <c r="BI226" s="160">
        <f>IF(N226="nulová",J226,0)</f>
        <v>0</v>
      </c>
      <c r="BJ226" s="14" t="s">
        <v>75</v>
      </c>
      <c r="BK226" s="160">
        <f>ROUND(I226*H226,2)</f>
        <v>0</v>
      </c>
      <c r="BL226" s="14" t="s">
        <v>280</v>
      </c>
      <c r="BM226" s="14" t="s">
        <v>685</v>
      </c>
    </row>
    <row r="227" s="1" customFormat="1" ht="16.5" customHeight="1">
      <c r="B227" s="150"/>
      <c r="C227" s="161" t="s">
        <v>686</v>
      </c>
      <c r="D227" s="161" t="s">
        <v>180</v>
      </c>
      <c r="E227" s="162" t="s">
        <v>687</v>
      </c>
      <c r="F227" s="163" t="s">
        <v>688</v>
      </c>
      <c r="G227" s="164" t="s">
        <v>183</v>
      </c>
      <c r="H227" s="165">
        <v>1</v>
      </c>
      <c r="I227" s="166">
        <v>0</v>
      </c>
      <c r="J227" s="166">
        <f>ROUND(I227*H227,2)</f>
        <v>0</v>
      </c>
      <c r="K227" s="163" t="s">
        <v>1</v>
      </c>
      <c r="L227" s="167"/>
      <c r="M227" s="168" t="s">
        <v>1</v>
      </c>
      <c r="N227" s="169" t="s">
        <v>39</v>
      </c>
      <c r="O227" s="158">
        <v>0</v>
      </c>
      <c r="P227" s="158">
        <f>O227*H227</f>
        <v>0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14" t="s">
        <v>285</v>
      </c>
      <c r="AT227" s="14" t="s">
        <v>180</v>
      </c>
      <c r="AU227" s="14" t="s">
        <v>77</v>
      </c>
      <c r="AY227" s="14" t="s">
        <v>168</v>
      </c>
      <c r="BE227" s="160">
        <f>IF(N227="základní",J227,0)</f>
        <v>0</v>
      </c>
      <c r="BF227" s="160">
        <f>IF(N227="snížená",J227,0)</f>
        <v>0</v>
      </c>
      <c r="BG227" s="160">
        <f>IF(N227="zákl. přenesená",J227,0)</f>
        <v>0</v>
      </c>
      <c r="BH227" s="160">
        <f>IF(N227="sníž. přenesená",J227,0)</f>
        <v>0</v>
      </c>
      <c r="BI227" s="160">
        <f>IF(N227="nulová",J227,0)</f>
        <v>0</v>
      </c>
      <c r="BJ227" s="14" t="s">
        <v>75</v>
      </c>
      <c r="BK227" s="160">
        <f>ROUND(I227*H227,2)</f>
        <v>0</v>
      </c>
      <c r="BL227" s="14" t="s">
        <v>280</v>
      </c>
      <c r="BM227" s="14" t="s">
        <v>689</v>
      </c>
    </row>
    <row r="228" s="1" customFormat="1" ht="16.5" customHeight="1">
      <c r="B228" s="150"/>
      <c r="C228" s="151" t="s">
        <v>690</v>
      </c>
      <c r="D228" s="151" t="s">
        <v>172</v>
      </c>
      <c r="E228" s="152" t="s">
        <v>691</v>
      </c>
      <c r="F228" s="153" t="s">
        <v>692</v>
      </c>
      <c r="G228" s="154" t="s">
        <v>175</v>
      </c>
      <c r="H228" s="155">
        <v>1</v>
      </c>
      <c r="I228" s="156">
        <v>0</v>
      </c>
      <c r="J228" s="156">
        <f>ROUND(I228*H228,2)</f>
        <v>0</v>
      </c>
      <c r="K228" s="153" t="s">
        <v>176</v>
      </c>
      <c r="L228" s="26"/>
      <c r="M228" s="54" t="s">
        <v>1</v>
      </c>
      <c r="N228" s="157" t="s">
        <v>39</v>
      </c>
      <c r="O228" s="158">
        <v>23.960000000000001</v>
      </c>
      <c r="P228" s="158">
        <f>O228*H228</f>
        <v>23.960000000000001</v>
      </c>
      <c r="Q228" s="158">
        <v>0.00182</v>
      </c>
      <c r="R228" s="158">
        <f>Q228*H228</f>
        <v>0.00182</v>
      </c>
      <c r="S228" s="158">
        <v>0</v>
      </c>
      <c r="T228" s="159">
        <f>S228*H228</f>
        <v>0</v>
      </c>
      <c r="AR228" s="14" t="s">
        <v>280</v>
      </c>
      <c r="AT228" s="14" t="s">
        <v>172</v>
      </c>
      <c r="AU228" s="14" t="s">
        <v>77</v>
      </c>
      <c r="AY228" s="14" t="s">
        <v>168</v>
      </c>
      <c r="BE228" s="160">
        <f>IF(N228="základní",J228,0)</f>
        <v>0</v>
      </c>
      <c r="BF228" s="160">
        <f>IF(N228="snížená",J228,0)</f>
        <v>0</v>
      </c>
      <c r="BG228" s="160">
        <f>IF(N228="zákl. přenesená",J228,0)</f>
        <v>0</v>
      </c>
      <c r="BH228" s="160">
        <f>IF(N228="sníž. přenesená",J228,0)</f>
        <v>0</v>
      </c>
      <c r="BI228" s="160">
        <f>IF(N228="nulová",J228,0)</f>
        <v>0</v>
      </c>
      <c r="BJ228" s="14" t="s">
        <v>75</v>
      </c>
      <c r="BK228" s="160">
        <f>ROUND(I228*H228,2)</f>
        <v>0</v>
      </c>
      <c r="BL228" s="14" t="s">
        <v>280</v>
      </c>
      <c r="BM228" s="14" t="s">
        <v>693</v>
      </c>
    </row>
    <row r="229" s="1" customFormat="1" ht="16.5" customHeight="1">
      <c r="B229" s="150"/>
      <c r="C229" s="161" t="s">
        <v>694</v>
      </c>
      <c r="D229" s="161" t="s">
        <v>180</v>
      </c>
      <c r="E229" s="162" t="s">
        <v>695</v>
      </c>
      <c r="F229" s="163" t="s">
        <v>696</v>
      </c>
      <c r="G229" s="164" t="s">
        <v>183</v>
      </c>
      <c r="H229" s="165">
        <v>1</v>
      </c>
      <c r="I229" s="166">
        <v>0</v>
      </c>
      <c r="J229" s="166">
        <f>ROUND(I229*H229,2)</f>
        <v>0</v>
      </c>
      <c r="K229" s="163" t="s">
        <v>1</v>
      </c>
      <c r="L229" s="167"/>
      <c r="M229" s="168" t="s">
        <v>1</v>
      </c>
      <c r="N229" s="169" t="s">
        <v>39</v>
      </c>
      <c r="O229" s="158">
        <v>0</v>
      </c>
      <c r="P229" s="158">
        <f>O229*H229</f>
        <v>0</v>
      </c>
      <c r="Q229" s="158">
        <v>0</v>
      </c>
      <c r="R229" s="158">
        <f>Q229*H229</f>
        <v>0</v>
      </c>
      <c r="S229" s="158">
        <v>0</v>
      </c>
      <c r="T229" s="159">
        <f>S229*H229</f>
        <v>0</v>
      </c>
      <c r="AR229" s="14" t="s">
        <v>285</v>
      </c>
      <c r="AT229" s="14" t="s">
        <v>180</v>
      </c>
      <c r="AU229" s="14" t="s">
        <v>77</v>
      </c>
      <c r="AY229" s="14" t="s">
        <v>168</v>
      </c>
      <c r="BE229" s="160">
        <f>IF(N229="základní",J229,0)</f>
        <v>0</v>
      </c>
      <c r="BF229" s="160">
        <f>IF(N229="snížená",J229,0)</f>
        <v>0</v>
      </c>
      <c r="BG229" s="160">
        <f>IF(N229="zákl. přenesená",J229,0)</f>
        <v>0</v>
      </c>
      <c r="BH229" s="160">
        <f>IF(N229="sníž. přenesená",J229,0)</f>
        <v>0</v>
      </c>
      <c r="BI229" s="160">
        <f>IF(N229="nulová",J229,0)</f>
        <v>0</v>
      </c>
      <c r="BJ229" s="14" t="s">
        <v>75</v>
      </c>
      <c r="BK229" s="160">
        <f>ROUND(I229*H229,2)</f>
        <v>0</v>
      </c>
      <c r="BL229" s="14" t="s">
        <v>280</v>
      </c>
      <c r="BM229" s="14" t="s">
        <v>697</v>
      </c>
    </row>
    <row r="230" s="1" customFormat="1" ht="16.5" customHeight="1">
      <c r="B230" s="150"/>
      <c r="C230" s="151" t="s">
        <v>698</v>
      </c>
      <c r="D230" s="151" t="s">
        <v>172</v>
      </c>
      <c r="E230" s="152" t="s">
        <v>699</v>
      </c>
      <c r="F230" s="153" t="s">
        <v>700</v>
      </c>
      <c r="G230" s="154" t="s">
        <v>323</v>
      </c>
      <c r="H230" s="155">
        <v>1</v>
      </c>
      <c r="I230" s="156">
        <v>0</v>
      </c>
      <c r="J230" s="156">
        <f>ROUND(I230*H230,2)</f>
        <v>0</v>
      </c>
      <c r="K230" s="153" t="s">
        <v>176</v>
      </c>
      <c r="L230" s="26"/>
      <c r="M230" s="54" t="s">
        <v>1</v>
      </c>
      <c r="N230" s="157" t="s">
        <v>39</v>
      </c>
      <c r="O230" s="158">
        <v>23.960000000000001</v>
      </c>
      <c r="P230" s="158">
        <f>O230*H230</f>
        <v>23.960000000000001</v>
      </c>
      <c r="Q230" s="158">
        <v>0.00182</v>
      </c>
      <c r="R230" s="158">
        <f>Q230*H230</f>
        <v>0.00182</v>
      </c>
      <c r="S230" s="158">
        <v>0</v>
      </c>
      <c r="T230" s="159">
        <f>S230*H230</f>
        <v>0</v>
      </c>
      <c r="AR230" s="14" t="s">
        <v>280</v>
      </c>
      <c r="AT230" s="14" t="s">
        <v>172</v>
      </c>
      <c r="AU230" s="14" t="s">
        <v>77</v>
      </c>
      <c r="AY230" s="14" t="s">
        <v>168</v>
      </c>
      <c r="BE230" s="160">
        <f>IF(N230="základní",J230,0)</f>
        <v>0</v>
      </c>
      <c r="BF230" s="160">
        <f>IF(N230="snížená",J230,0)</f>
        <v>0</v>
      </c>
      <c r="BG230" s="160">
        <f>IF(N230="zákl. přenesená",J230,0)</f>
        <v>0</v>
      </c>
      <c r="BH230" s="160">
        <f>IF(N230="sníž. přenesená",J230,0)</f>
        <v>0</v>
      </c>
      <c r="BI230" s="160">
        <f>IF(N230="nulová",J230,0)</f>
        <v>0</v>
      </c>
      <c r="BJ230" s="14" t="s">
        <v>75</v>
      </c>
      <c r="BK230" s="160">
        <f>ROUND(I230*H230,2)</f>
        <v>0</v>
      </c>
      <c r="BL230" s="14" t="s">
        <v>280</v>
      </c>
      <c r="BM230" s="14" t="s">
        <v>701</v>
      </c>
    </row>
    <row r="231" s="1" customFormat="1" ht="16.5" customHeight="1">
      <c r="B231" s="150"/>
      <c r="C231" s="161" t="s">
        <v>702</v>
      </c>
      <c r="D231" s="161" t="s">
        <v>180</v>
      </c>
      <c r="E231" s="162" t="s">
        <v>703</v>
      </c>
      <c r="F231" s="163" t="s">
        <v>704</v>
      </c>
      <c r="G231" s="164" t="s">
        <v>183</v>
      </c>
      <c r="H231" s="165">
        <v>1</v>
      </c>
      <c r="I231" s="166">
        <v>0</v>
      </c>
      <c r="J231" s="166">
        <f>ROUND(I231*H231,2)</f>
        <v>0</v>
      </c>
      <c r="K231" s="163" t="s">
        <v>1</v>
      </c>
      <c r="L231" s="167"/>
      <c r="M231" s="168" t="s">
        <v>1</v>
      </c>
      <c r="N231" s="169" t="s">
        <v>39</v>
      </c>
      <c r="O231" s="158">
        <v>0</v>
      </c>
      <c r="P231" s="158">
        <f>O231*H231</f>
        <v>0</v>
      </c>
      <c r="Q231" s="158">
        <v>0</v>
      </c>
      <c r="R231" s="158">
        <f>Q231*H231</f>
        <v>0</v>
      </c>
      <c r="S231" s="158">
        <v>0</v>
      </c>
      <c r="T231" s="159">
        <f>S231*H231</f>
        <v>0</v>
      </c>
      <c r="AR231" s="14" t="s">
        <v>285</v>
      </c>
      <c r="AT231" s="14" t="s">
        <v>180</v>
      </c>
      <c r="AU231" s="14" t="s">
        <v>77</v>
      </c>
      <c r="AY231" s="14" t="s">
        <v>168</v>
      </c>
      <c r="BE231" s="160">
        <f>IF(N231="základní",J231,0)</f>
        <v>0</v>
      </c>
      <c r="BF231" s="160">
        <f>IF(N231="snížená",J231,0)</f>
        <v>0</v>
      </c>
      <c r="BG231" s="160">
        <f>IF(N231="zákl. přenesená",J231,0)</f>
        <v>0</v>
      </c>
      <c r="BH231" s="160">
        <f>IF(N231="sníž. přenesená",J231,0)</f>
        <v>0</v>
      </c>
      <c r="BI231" s="160">
        <f>IF(N231="nulová",J231,0)</f>
        <v>0</v>
      </c>
      <c r="BJ231" s="14" t="s">
        <v>75</v>
      </c>
      <c r="BK231" s="160">
        <f>ROUND(I231*H231,2)</f>
        <v>0</v>
      </c>
      <c r="BL231" s="14" t="s">
        <v>280</v>
      </c>
      <c r="BM231" s="14" t="s">
        <v>705</v>
      </c>
    </row>
    <row r="232" s="1" customFormat="1" ht="16.5" customHeight="1">
      <c r="B232" s="150"/>
      <c r="C232" s="161" t="s">
        <v>706</v>
      </c>
      <c r="D232" s="161" t="s">
        <v>180</v>
      </c>
      <c r="E232" s="162" t="s">
        <v>707</v>
      </c>
      <c r="F232" s="163" t="s">
        <v>708</v>
      </c>
      <c r="G232" s="164" t="s">
        <v>183</v>
      </c>
      <c r="H232" s="165">
        <v>1</v>
      </c>
      <c r="I232" s="166">
        <v>0</v>
      </c>
      <c r="J232" s="166">
        <f>ROUND(I232*H232,2)</f>
        <v>0</v>
      </c>
      <c r="K232" s="163" t="s">
        <v>1</v>
      </c>
      <c r="L232" s="167"/>
      <c r="M232" s="168" t="s">
        <v>1</v>
      </c>
      <c r="N232" s="169" t="s">
        <v>39</v>
      </c>
      <c r="O232" s="158">
        <v>0</v>
      </c>
      <c r="P232" s="158">
        <f>O232*H232</f>
        <v>0</v>
      </c>
      <c r="Q232" s="158">
        <v>0</v>
      </c>
      <c r="R232" s="158">
        <f>Q232*H232</f>
        <v>0</v>
      </c>
      <c r="S232" s="158">
        <v>0</v>
      </c>
      <c r="T232" s="159">
        <f>S232*H232</f>
        <v>0</v>
      </c>
      <c r="AR232" s="14" t="s">
        <v>285</v>
      </c>
      <c r="AT232" s="14" t="s">
        <v>180</v>
      </c>
      <c r="AU232" s="14" t="s">
        <v>77</v>
      </c>
      <c r="AY232" s="14" t="s">
        <v>168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14" t="s">
        <v>75</v>
      </c>
      <c r="BK232" s="160">
        <f>ROUND(I232*H232,2)</f>
        <v>0</v>
      </c>
      <c r="BL232" s="14" t="s">
        <v>280</v>
      </c>
      <c r="BM232" s="14" t="s">
        <v>709</v>
      </c>
    </row>
    <row r="233" s="1" customFormat="1" ht="16.5" customHeight="1">
      <c r="B233" s="150"/>
      <c r="C233" s="161" t="s">
        <v>710</v>
      </c>
      <c r="D233" s="161" t="s">
        <v>180</v>
      </c>
      <c r="E233" s="162" t="s">
        <v>711</v>
      </c>
      <c r="F233" s="163" t="s">
        <v>712</v>
      </c>
      <c r="G233" s="164" t="s">
        <v>183</v>
      </c>
      <c r="H233" s="165">
        <v>1</v>
      </c>
      <c r="I233" s="166">
        <v>0</v>
      </c>
      <c r="J233" s="166">
        <f>ROUND(I233*H233,2)</f>
        <v>0</v>
      </c>
      <c r="K233" s="163" t="s">
        <v>1</v>
      </c>
      <c r="L233" s="167"/>
      <c r="M233" s="168" t="s">
        <v>1</v>
      </c>
      <c r="N233" s="169" t="s">
        <v>39</v>
      </c>
      <c r="O233" s="158">
        <v>0</v>
      </c>
      <c r="P233" s="158">
        <f>O233*H233</f>
        <v>0</v>
      </c>
      <c r="Q233" s="158">
        <v>0</v>
      </c>
      <c r="R233" s="158">
        <f>Q233*H233</f>
        <v>0</v>
      </c>
      <c r="S233" s="158">
        <v>0</v>
      </c>
      <c r="T233" s="159">
        <f>S233*H233</f>
        <v>0</v>
      </c>
      <c r="AR233" s="14" t="s">
        <v>285</v>
      </c>
      <c r="AT233" s="14" t="s">
        <v>180</v>
      </c>
      <c r="AU233" s="14" t="s">
        <v>77</v>
      </c>
      <c r="AY233" s="14" t="s">
        <v>168</v>
      </c>
      <c r="BE233" s="160">
        <f>IF(N233="základní",J233,0)</f>
        <v>0</v>
      </c>
      <c r="BF233" s="160">
        <f>IF(N233="snížená",J233,0)</f>
        <v>0</v>
      </c>
      <c r="BG233" s="160">
        <f>IF(N233="zákl. přenesená",J233,0)</f>
        <v>0</v>
      </c>
      <c r="BH233" s="160">
        <f>IF(N233="sníž. přenesená",J233,0)</f>
        <v>0</v>
      </c>
      <c r="BI233" s="160">
        <f>IF(N233="nulová",J233,0)</f>
        <v>0</v>
      </c>
      <c r="BJ233" s="14" t="s">
        <v>75</v>
      </c>
      <c r="BK233" s="160">
        <f>ROUND(I233*H233,2)</f>
        <v>0</v>
      </c>
      <c r="BL233" s="14" t="s">
        <v>280</v>
      </c>
      <c r="BM233" s="14" t="s">
        <v>713</v>
      </c>
    </row>
    <row r="234" s="1" customFormat="1" ht="16.5" customHeight="1">
      <c r="B234" s="150"/>
      <c r="C234" s="161" t="s">
        <v>714</v>
      </c>
      <c r="D234" s="161" t="s">
        <v>180</v>
      </c>
      <c r="E234" s="162" t="s">
        <v>715</v>
      </c>
      <c r="F234" s="163" t="s">
        <v>716</v>
      </c>
      <c r="G234" s="164" t="s">
        <v>183</v>
      </c>
      <c r="H234" s="165">
        <v>4</v>
      </c>
      <c r="I234" s="166">
        <v>0</v>
      </c>
      <c r="J234" s="166">
        <f>ROUND(I234*H234,2)</f>
        <v>0</v>
      </c>
      <c r="K234" s="163" t="s">
        <v>1</v>
      </c>
      <c r="L234" s="167"/>
      <c r="M234" s="168" t="s">
        <v>1</v>
      </c>
      <c r="N234" s="169" t="s">
        <v>39</v>
      </c>
      <c r="O234" s="158">
        <v>0</v>
      </c>
      <c r="P234" s="158">
        <f>O234*H234</f>
        <v>0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AR234" s="14" t="s">
        <v>285</v>
      </c>
      <c r="AT234" s="14" t="s">
        <v>180</v>
      </c>
      <c r="AU234" s="14" t="s">
        <v>77</v>
      </c>
      <c r="AY234" s="14" t="s">
        <v>168</v>
      </c>
      <c r="BE234" s="160">
        <f>IF(N234="základní",J234,0)</f>
        <v>0</v>
      </c>
      <c r="BF234" s="160">
        <f>IF(N234="snížená",J234,0)</f>
        <v>0</v>
      </c>
      <c r="BG234" s="160">
        <f>IF(N234="zákl. přenesená",J234,0)</f>
        <v>0</v>
      </c>
      <c r="BH234" s="160">
        <f>IF(N234="sníž. přenesená",J234,0)</f>
        <v>0</v>
      </c>
      <c r="BI234" s="160">
        <f>IF(N234="nulová",J234,0)</f>
        <v>0</v>
      </c>
      <c r="BJ234" s="14" t="s">
        <v>75</v>
      </c>
      <c r="BK234" s="160">
        <f>ROUND(I234*H234,2)</f>
        <v>0</v>
      </c>
      <c r="BL234" s="14" t="s">
        <v>280</v>
      </c>
      <c r="BM234" s="14" t="s">
        <v>717</v>
      </c>
    </row>
    <row r="235" s="1" customFormat="1" ht="16.5" customHeight="1">
      <c r="B235" s="150"/>
      <c r="C235" s="151" t="s">
        <v>718</v>
      </c>
      <c r="D235" s="151" t="s">
        <v>172</v>
      </c>
      <c r="E235" s="152" t="s">
        <v>719</v>
      </c>
      <c r="F235" s="153" t="s">
        <v>720</v>
      </c>
      <c r="G235" s="154" t="s">
        <v>175</v>
      </c>
      <c r="H235" s="155">
        <v>1</v>
      </c>
      <c r="I235" s="156">
        <v>0</v>
      </c>
      <c r="J235" s="156">
        <f>ROUND(I235*H235,2)</f>
        <v>0</v>
      </c>
      <c r="K235" s="153" t="s">
        <v>176</v>
      </c>
      <c r="L235" s="26"/>
      <c r="M235" s="54" t="s">
        <v>1</v>
      </c>
      <c r="N235" s="157" t="s">
        <v>39</v>
      </c>
      <c r="O235" s="158">
        <v>11.98</v>
      </c>
      <c r="P235" s="158">
        <f>O235*H235</f>
        <v>11.98</v>
      </c>
      <c r="Q235" s="158">
        <v>0.00182</v>
      </c>
      <c r="R235" s="158">
        <f>Q235*H235</f>
        <v>0.00182</v>
      </c>
      <c r="S235" s="158">
        <v>0</v>
      </c>
      <c r="T235" s="159">
        <f>S235*H235</f>
        <v>0</v>
      </c>
      <c r="AR235" s="14" t="s">
        <v>280</v>
      </c>
      <c r="AT235" s="14" t="s">
        <v>172</v>
      </c>
      <c r="AU235" s="14" t="s">
        <v>77</v>
      </c>
      <c r="AY235" s="14" t="s">
        <v>168</v>
      </c>
      <c r="BE235" s="160">
        <f>IF(N235="základní",J235,0)</f>
        <v>0</v>
      </c>
      <c r="BF235" s="160">
        <f>IF(N235="snížená",J235,0)</f>
        <v>0</v>
      </c>
      <c r="BG235" s="160">
        <f>IF(N235="zákl. přenesená",J235,0)</f>
        <v>0</v>
      </c>
      <c r="BH235" s="160">
        <f>IF(N235="sníž. přenesená",J235,0)</f>
        <v>0</v>
      </c>
      <c r="BI235" s="160">
        <f>IF(N235="nulová",J235,0)</f>
        <v>0</v>
      </c>
      <c r="BJ235" s="14" t="s">
        <v>75</v>
      </c>
      <c r="BK235" s="160">
        <f>ROUND(I235*H235,2)</f>
        <v>0</v>
      </c>
      <c r="BL235" s="14" t="s">
        <v>280</v>
      </c>
      <c r="BM235" s="14" t="s">
        <v>721</v>
      </c>
    </row>
    <row r="236" s="1" customFormat="1" ht="16.5" customHeight="1">
      <c r="B236" s="150"/>
      <c r="C236" s="151" t="s">
        <v>722</v>
      </c>
      <c r="D236" s="151" t="s">
        <v>172</v>
      </c>
      <c r="E236" s="152" t="s">
        <v>723</v>
      </c>
      <c r="F236" s="153" t="s">
        <v>724</v>
      </c>
      <c r="G236" s="154" t="s">
        <v>175</v>
      </c>
      <c r="H236" s="155">
        <v>1</v>
      </c>
      <c r="I236" s="156">
        <v>0</v>
      </c>
      <c r="J236" s="156">
        <f>ROUND(I236*H236,2)</f>
        <v>0</v>
      </c>
      <c r="K236" s="153" t="s">
        <v>176</v>
      </c>
      <c r="L236" s="26"/>
      <c r="M236" s="54" t="s">
        <v>1</v>
      </c>
      <c r="N236" s="157" t="s">
        <v>39</v>
      </c>
      <c r="O236" s="158">
        <v>45.399999999999999</v>
      </c>
      <c r="P236" s="158">
        <f>O236*H236</f>
        <v>45.399999999999999</v>
      </c>
      <c r="Q236" s="158">
        <v>0</v>
      </c>
      <c r="R236" s="158">
        <f>Q236*H236</f>
        <v>0</v>
      </c>
      <c r="S236" s="158">
        <v>0</v>
      </c>
      <c r="T236" s="159">
        <f>S236*H236</f>
        <v>0</v>
      </c>
      <c r="AR236" s="14" t="s">
        <v>280</v>
      </c>
      <c r="AT236" s="14" t="s">
        <v>172</v>
      </c>
      <c r="AU236" s="14" t="s">
        <v>77</v>
      </c>
      <c r="AY236" s="14" t="s">
        <v>168</v>
      </c>
      <c r="BE236" s="160">
        <f>IF(N236="základní",J236,0)</f>
        <v>0</v>
      </c>
      <c r="BF236" s="160">
        <f>IF(N236="snížená",J236,0)</f>
        <v>0</v>
      </c>
      <c r="BG236" s="160">
        <f>IF(N236="zákl. přenesená",J236,0)</f>
        <v>0</v>
      </c>
      <c r="BH236" s="160">
        <f>IF(N236="sníž. přenesená",J236,0)</f>
        <v>0</v>
      </c>
      <c r="BI236" s="160">
        <f>IF(N236="nulová",J236,0)</f>
        <v>0</v>
      </c>
      <c r="BJ236" s="14" t="s">
        <v>75</v>
      </c>
      <c r="BK236" s="160">
        <f>ROUND(I236*H236,2)</f>
        <v>0</v>
      </c>
      <c r="BL236" s="14" t="s">
        <v>280</v>
      </c>
      <c r="BM236" s="14" t="s">
        <v>725</v>
      </c>
    </row>
    <row r="237" s="1" customFormat="1" ht="16.5" customHeight="1">
      <c r="B237" s="150"/>
      <c r="C237" s="151" t="s">
        <v>726</v>
      </c>
      <c r="D237" s="151" t="s">
        <v>172</v>
      </c>
      <c r="E237" s="152" t="s">
        <v>727</v>
      </c>
      <c r="F237" s="153" t="s">
        <v>728</v>
      </c>
      <c r="G237" s="154" t="s">
        <v>175</v>
      </c>
      <c r="H237" s="155">
        <v>7</v>
      </c>
      <c r="I237" s="156">
        <v>0</v>
      </c>
      <c r="J237" s="156">
        <f>ROUND(I237*H237,2)</f>
        <v>0</v>
      </c>
      <c r="K237" s="153" t="s">
        <v>1</v>
      </c>
      <c r="L237" s="26"/>
      <c r="M237" s="54" t="s">
        <v>1</v>
      </c>
      <c r="N237" s="157" t="s">
        <v>39</v>
      </c>
      <c r="O237" s="158">
        <v>45.399999999999999</v>
      </c>
      <c r="P237" s="158">
        <f>O237*H237</f>
        <v>317.80000000000001</v>
      </c>
      <c r="Q237" s="158">
        <v>0</v>
      </c>
      <c r="R237" s="158">
        <f>Q237*H237</f>
        <v>0</v>
      </c>
      <c r="S237" s="158">
        <v>0</v>
      </c>
      <c r="T237" s="159">
        <f>S237*H237</f>
        <v>0</v>
      </c>
      <c r="AR237" s="14" t="s">
        <v>280</v>
      </c>
      <c r="AT237" s="14" t="s">
        <v>172</v>
      </c>
      <c r="AU237" s="14" t="s">
        <v>77</v>
      </c>
      <c r="AY237" s="14" t="s">
        <v>168</v>
      </c>
      <c r="BE237" s="160">
        <f>IF(N237="základní",J237,0)</f>
        <v>0</v>
      </c>
      <c r="BF237" s="160">
        <f>IF(N237="snížená",J237,0)</f>
        <v>0</v>
      </c>
      <c r="BG237" s="160">
        <f>IF(N237="zákl. přenesená",J237,0)</f>
        <v>0</v>
      </c>
      <c r="BH237" s="160">
        <f>IF(N237="sníž. přenesená",J237,0)</f>
        <v>0</v>
      </c>
      <c r="BI237" s="160">
        <f>IF(N237="nulová",J237,0)</f>
        <v>0</v>
      </c>
      <c r="BJ237" s="14" t="s">
        <v>75</v>
      </c>
      <c r="BK237" s="160">
        <f>ROUND(I237*H237,2)</f>
        <v>0</v>
      </c>
      <c r="BL237" s="14" t="s">
        <v>280</v>
      </c>
      <c r="BM237" s="14" t="s">
        <v>729</v>
      </c>
    </row>
    <row r="238" s="1" customFormat="1" ht="16.5" customHeight="1">
      <c r="B238" s="150"/>
      <c r="C238" s="151" t="s">
        <v>730</v>
      </c>
      <c r="D238" s="151" t="s">
        <v>172</v>
      </c>
      <c r="E238" s="152" t="s">
        <v>731</v>
      </c>
      <c r="F238" s="153" t="s">
        <v>732</v>
      </c>
      <c r="G238" s="154" t="s">
        <v>175</v>
      </c>
      <c r="H238" s="155">
        <v>3</v>
      </c>
      <c r="I238" s="156">
        <v>0</v>
      </c>
      <c r="J238" s="156">
        <f>ROUND(I238*H238,2)</f>
        <v>0</v>
      </c>
      <c r="K238" s="153" t="s">
        <v>176</v>
      </c>
      <c r="L238" s="26"/>
      <c r="M238" s="54" t="s">
        <v>1</v>
      </c>
      <c r="N238" s="157" t="s">
        <v>39</v>
      </c>
      <c r="O238" s="158">
        <v>6.7699999999999996</v>
      </c>
      <c r="P238" s="158">
        <f>O238*H238</f>
        <v>20.309999999999999</v>
      </c>
      <c r="Q238" s="158">
        <v>0</v>
      </c>
      <c r="R238" s="158">
        <f>Q238*H238</f>
        <v>0</v>
      </c>
      <c r="S238" s="158">
        <v>0</v>
      </c>
      <c r="T238" s="159">
        <f>S238*H238</f>
        <v>0</v>
      </c>
      <c r="AR238" s="14" t="s">
        <v>280</v>
      </c>
      <c r="AT238" s="14" t="s">
        <v>172</v>
      </c>
      <c r="AU238" s="14" t="s">
        <v>77</v>
      </c>
      <c r="AY238" s="14" t="s">
        <v>168</v>
      </c>
      <c r="BE238" s="160">
        <f>IF(N238="základní",J238,0)</f>
        <v>0</v>
      </c>
      <c r="BF238" s="160">
        <f>IF(N238="snížená",J238,0)</f>
        <v>0</v>
      </c>
      <c r="BG238" s="160">
        <f>IF(N238="zákl. přenesená",J238,0)</f>
        <v>0</v>
      </c>
      <c r="BH238" s="160">
        <f>IF(N238="sníž. přenesená",J238,0)</f>
        <v>0</v>
      </c>
      <c r="BI238" s="160">
        <f>IF(N238="nulová",J238,0)</f>
        <v>0</v>
      </c>
      <c r="BJ238" s="14" t="s">
        <v>75</v>
      </c>
      <c r="BK238" s="160">
        <f>ROUND(I238*H238,2)</f>
        <v>0</v>
      </c>
      <c r="BL238" s="14" t="s">
        <v>280</v>
      </c>
      <c r="BM238" s="14" t="s">
        <v>733</v>
      </c>
    </row>
    <row r="239" s="1" customFormat="1" ht="16.5" customHeight="1">
      <c r="B239" s="150"/>
      <c r="C239" s="151" t="s">
        <v>734</v>
      </c>
      <c r="D239" s="151" t="s">
        <v>172</v>
      </c>
      <c r="E239" s="152" t="s">
        <v>735</v>
      </c>
      <c r="F239" s="153" t="s">
        <v>736</v>
      </c>
      <c r="G239" s="154" t="s">
        <v>175</v>
      </c>
      <c r="H239" s="155">
        <v>7</v>
      </c>
      <c r="I239" s="156">
        <v>0</v>
      </c>
      <c r="J239" s="156">
        <f>ROUND(I239*H239,2)</f>
        <v>0</v>
      </c>
      <c r="K239" s="153" t="s">
        <v>176</v>
      </c>
      <c r="L239" s="26"/>
      <c r="M239" s="54" t="s">
        <v>1</v>
      </c>
      <c r="N239" s="157" t="s">
        <v>39</v>
      </c>
      <c r="O239" s="158">
        <v>3.3999999999999999</v>
      </c>
      <c r="P239" s="158">
        <f>O239*H239</f>
        <v>23.800000000000001</v>
      </c>
      <c r="Q239" s="158">
        <v>0</v>
      </c>
      <c r="R239" s="158">
        <f>Q239*H239</f>
        <v>0</v>
      </c>
      <c r="S239" s="158">
        <v>0</v>
      </c>
      <c r="T239" s="159">
        <f>S239*H239</f>
        <v>0</v>
      </c>
      <c r="AR239" s="14" t="s">
        <v>280</v>
      </c>
      <c r="AT239" s="14" t="s">
        <v>172</v>
      </c>
      <c r="AU239" s="14" t="s">
        <v>77</v>
      </c>
      <c r="AY239" s="14" t="s">
        <v>168</v>
      </c>
      <c r="BE239" s="160">
        <f>IF(N239="základní",J239,0)</f>
        <v>0</v>
      </c>
      <c r="BF239" s="160">
        <f>IF(N239="snížená",J239,0)</f>
        <v>0</v>
      </c>
      <c r="BG239" s="160">
        <f>IF(N239="zákl. přenesená",J239,0)</f>
        <v>0</v>
      </c>
      <c r="BH239" s="160">
        <f>IF(N239="sníž. přenesená",J239,0)</f>
        <v>0</v>
      </c>
      <c r="BI239" s="160">
        <f>IF(N239="nulová",J239,0)</f>
        <v>0</v>
      </c>
      <c r="BJ239" s="14" t="s">
        <v>75</v>
      </c>
      <c r="BK239" s="160">
        <f>ROUND(I239*H239,2)</f>
        <v>0</v>
      </c>
      <c r="BL239" s="14" t="s">
        <v>280</v>
      </c>
      <c r="BM239" s="14" t="s">
        <v>737</v>
      </c>
    </row>
    <row r="240" s="1" customFormat="1" ht="16.5" customHeight="1">
      <c r="B240" s="150"/>
      <c r="C240" s="151" t="s">
        <v>738</v>
      </c>
      <c r="D240" s="151" t="s">
        <v>172</v>
      </c>
      <c r="E240" s="152" t="s">
        <v>739</v>
      </c>
      <c r="F240" s="153" t="s">
        <v>740</v>
      </c>
      <c r="G240" s="154" t="s">
        <v>175</v>
      </c>
      <c r="H240" s="155">
        <v>1</v>
      </c>
      <c r="I240" s="156">
        <v>0</v>
      </c>
      <c r="J240" s="156">
        <f>ROUND(I240*H240,2)</f>
        <v>0</v>
      </c>
      <c r="K240" s="153" t="s">
        <v>176</v>
      </c>
      <c r="L240" s="26"/>
      <c r="M240" s="54" t="s">
        <v>1</v>
      </c>
      <c r="N240" s="157" t="s">
        <v>39</v>
      </c>
      <c r="O240" s="158">
        <v>39.5</v>
      </c>
      <c r="P240" s="158">
        <f>O240*H240</f>
        <v>39.5</v>
      </c>
      <c r="Q240" s="158">
        <v>0</v>
      </c>
      <c r="R240" s="158">
        <f>Q240*H240</f>
        <v>0</v>
      </c>
      <c r="S240" s="158">
        <v>0</v>
      </c>
      <c r="T240" s="159">
        <f>S240*H240</f>
        <v>0</v>
      </c>
      <c r="AR240" s="14" t="s">
        <v>280</v>
      </c>
      <c r="AT240" s="14" t="s">
        <v>172</v>
      </c>
      <c r="AU240" s="14" t="s">
        <v>77</v>
      </c>
      <c r="AY240" s="14" t="s">
        <v>168</v>
      </c>
      <c r="BE240" s="160">
        <f>IF(N240="základní",J240,0)</f>
        <v>0</v>
      </c>
      <c r="BF240" s="160">
        <f>IF(N240="snížená",J240,0)</f>
        <v>0</v>
      </c>
      <c r="BG240" s="160">
        <f>IF(N240="zákl. přenesená",J240,0)</f>
        <v>0</v>
      </c>
      <c r="BH240" s="160">
        <f>IF(N240="sníž. přenesená",J240,0)</f>
        <v>0</v>
      </c>
      <c r="BI240" s="160">
        <f>IF(N240="nulová",J240,0)</f>
        <v>0</v>
      </c>
      <c r="BJ240" s="14" t="s">
        <v>75</v>
      </c>
      <c r="BK240" s="160">
        <f>ROUND(I240*H240,2)</f>
        <v>0</v>
      </c>
      <c r="BL240" s="14" t="s">
        <v>280</v>
      </c>
      <c r="BM240" s="14" t="s">
        <v>741</v>
      </c>
    </row>
    <row r="241" s="1" customFormat="1" ht="16.5" customHeight="1">
      <c r="B241" s="150"/>
      <c r="C241" s="151" t="s">
        <v>742</v>
      </c>
      <c r="D241" s="151" t="s">
        <v>172</v>
      </c>
      <c r="E241" s="152" t="s">
        <v>743</v>
      </c>
      <c r="F241" s="153" t="s">
        <v>744</v>
      </c>
      <c r="G241" s="154" t="s">
        <v>175</v>
      </c>
      <c r="H241" s="155">
        <v>10</v>
      </c>
      <c r="I241" s="156">
        <v>0</v>
      </c>
      <c r="J241" s="156">
        <f>ROUND(I241*H241,2)</f>
        <v>0</v>
      </c>
      <c r="K241" s="153" t="s">
        <v>176</v>
      </c>
      <c r="L241" s="26"/>
      <c r="M241" s="54" t="s">
        <v>1</v>
      </c>
      <c r="N241" s="157" t="s">
        <v>39</v>
      </c>
      <c r="O241" s="158">
        <v>14.199999999999999</v>
      </c>
      <c r="P241" s="158">
        <f>O241*H241</f>
        <v>142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AR241" s="14" t="s">
        <v>280</v>
      </c>
      <c r="AT241" s="14" t="s">
        <v>172</v>
      </c>
      <c r="AU241" s="14" t="s">
        <v>77</v>
      </c>
      <c r="AY241" s="14" t="s">
        <v>168</v>
      </c>
      <c r="BE241" s="160">
        <f>IF(N241="základní",J241,0)</f>
        <v>0</v>
      </c>
      <c r="BF241" s="160">
        <f>IF(N241="snížená",J241,0)</f>
        <v>0</v>
      </c>
      <c r="BG241" s="160">
        <f>IF(N241="zákl. přenesená",J241,0)</f>
        <v>0</v>
      </c>
      <c r="BH241" s="160">
        <f>IF(N241="sníž. přenesená",J241,0)</f>
        <v>0</v>
      </c>
      <c r="BI241" s="160">
        <f>IF(N241="nulová",J241,0)</f>
        <v>0</v>
      </c>
      <c r="BJ241" s="14" t="s">
        <v>75</v>
      </c>
      <c r="BK241" s="160">
        <f>ROUND(I241*H241,2)</f>
        <v>0</v>
      </c>
      <c r="BL241" s="14" t="s">
        <v>280</v>
      </c>
      <c r="BM241" s="14" t="s">
        <v>745</v>
      </c>
    </row>
    <row r="242" s="1" customFormat="1" ht="16.5" customHeight="1">
      <c r="B242" s="150"/>
      <c r="C242" s="151" t="s">
        <v>746</v>
      </c>
      <c r="D242" s="151" t="s">
        <v>172</v>
      </c>
      <c r="E242" s="152" t="s">
        <v>747</v>
      </c>
      <c r="F242" s="153" t="s">
        <v>748</v>
      </c>
      <c r="G242" s="154" t="s">
        <v>175</v>
      </c>
      <c r="H242" s="155">
        <v>1</v>
      </c>
      <c r="I242" s="156">
        <v>0</v>
      </c>
      <c r="J242" s="156">
        <f>ROUND(I242*H242,2)</f>
        <v>0</v>
      </c>
      <c r="K242" s="153" t="s">
        <v>176</v>
      </c>
      <c r="L242" s="26"/>
      <c r="M242" s="54" t="s">
        <v>1</v>
      </c>
      <c r="N242" s="157" t="s">
        <v>39</v>
      </c>
      <c r="O242" s="158">
        <v>85.599999999999994</v>
      </c>
      <c r="P242" s="158">
        <f>O242*H242</f>
        <v>85.599999999999994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AR242" s="14" t="s">
        <v>280</v>
      </c>
      <c r="AT242" s="14" t="s">
        <v>172</v>
      </c>
      <c r="AU242" s="14" t="s">
        <v>77</v>
      </c>
      <c r="AY242" s="14" t="s">
        <v>168</v>
      </c>
      <c r="BE242" s="160">
        <f>IF(N242="základní",J242,0)</f>
        <v>0</v>
      </c>
      <c r="BF242" s="160">
        <f>IF(N242="snížená",J242,0)</f>
        <v>0</v>
      </c>
      <c r="BG242" s="160">
        <f>IF(N242="zákl. přenesená",J242,0)</f>
        <v>0</v>
      </c>
      <c r="BH242" s="160">
        <f>IF(N242="sníž. přenesená",J242,0)</f>
        <v>0</v>
      </c>
      <c r="BI242" s="160">
        <f>IF(N242="nulová",J242,0)</f>
        <v>0</v>
      </c>
      <c r="BJ242" s="14" t="s">
        <v>75</v>
      </c>
      <c r="BK242" s="160">
        <f>ROUND(I242*H242,2)</f>
        <v>0</v>
      </c>
      <c r="BL242" s="14" t="s">
        <v>280</v>
      </c>
      <c r="BM242" s="14" t="s">
        <v>749</v>
      </c>
    </row>
    <row r="243" s="1" customFormat="1" ht="16.5" customHeight="1">
      <c r="B243" s="150"/>
      <c r="C243" s="151" t="s">
        <v>750</v>
      </c>
      <c r="D243" s="151" t="s">
        <v>172</v>
      </c>
      <c r="E243" s="152" t="s">
        <v>751</v>
      </c>
      <c r="F243" s="153" t="s">
        <v>752</v>
      </c>
      <c r="G243" s="154" t="s">
        <v>175</v>
      </c>
      <c r="H243" s="155">
        <v>1</v>
      </c>
      <c r="I243" s="156">
        <v>0</v>
      </c>
      <c r="J243" s="156">
        <f>ROUND(I243*H243,2)</f>
        <v>0</v>
      </c>
      <c r="K243" s="153" t="s">
        <v>176</v>
      </c>
      <c r="L243" s="26"/>
      <c r="M243" s="54" t="s">
        <v>1</v>
      </c>
      <c r="N243" s="157" t="s">
        <v>39</v>
      </c>
      <c r="O243" s="158">
        <v>84</v>
      </c>
      <c r="P243" s="158">
        <f>O243*H243</f>
        <v>84</v>
      </c>
      <c r="Q243" s="158">
        <v>0</v>
      </c>
      <c r="R243" s="158">
        <f>Q243*H243</f>
        <v>0</v>
      </c>
      <c r="S243" s="158">
        <v>0</v>
      </c>
      <c r="T243" s="159">
        <f>S243*H243</f>
        <v>0</v>
      </c>
      <c r="AR243" s="14" t="s">
        <v>280</v>
      </c>
      <c r="AT243" s="14" t="s">
        <v>172</v>
      </c>
      <c r="AU243" s="14" t="s">
        <v>77</v>
      </c>
      <c r="AY243" s="14" t="s">
        <v>168</v>
      </c>
      <c r="BE243" s="160">
        <f>IF(N243="základní",J243,0)</f>
        <v>0</v>
      </c>
      <c r="BF243" s="160">
        <f>IF(N243="snížená",J243,0)</f>
        <v>0</v>
      </c>
      <c r="BG243" s="160">
        <f>IF(N243="zákl. přenesená",J243,0)</f>
        <v>0</v>
      </c>
      <c r="BH243" s="160">
        <f>IF(N243="sníž. přenesená",J243,0)</f>
        <v>0</v>
      </c>
      <c r="BI243" s="160">
        <f>IF(N243="nulová",J243,0)</f>
        <v>0</v>
      </c>
      <c r="BJ243" s="14" t="s">
        <v>75</v>
      </c>
      <c r="BK243" s="160">
        <f>ROUND(I243*H243,2)</f>
        <v>0</v>
      </c>
      <c r="BL243" s="14" t="s">
        <v>280</v>
      </c>
      <c r="BM243" s="14" t="s">
        <v>753</v>
      </c>
    </row>
    <row r="244" s="1" customFormat="1" ht="16.5" customHeight="1">
      <c r="B244" s="150"/>
      <c r="C244" s="151" t="s">
        <v>754</v>
      </c>
      <c r="D244" s="151" t="s">
        <v>172</v>
      </c>
      <c r="E244" s="152" t="s">
        <v>755</v>
      </c>
      <c r="F244" s="153" t="s">
        <v>756</v>
      </c>
      <c r="G244" s="154" t="s">
        <v>175</v>
      </c>
      <c r="H244" s="155">
        <v>1</v>
      </c>
      <c r="I244" s="156">
        <v>0</v>
      </c>
      <c r="J244" s="156">
        <f>ROUND(I244*H244,2)</f>
        <v>0</v>
      </c>
      <c r="K244" s="153" t="s">
        <v>1</v>
      </c>
      <c r="L244" s="26"/>
      <c r="M244" s="54" t="s">
        <v>1</v>
      </c>
      <c r="N244" s="157" t="s">
        <v>39</v>
      </c>
      <c r="O244" s="158">
        <v>84</v>
      </c>
      <c r="P244" s="158">
        <f>O244*H244</f>
        <v>84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AR244" s="14" t="s">
        <v>280</v>
      </c>
      <c r="AT244" s="14" t="s">
        <v>172</v>
      </c>
      <c r="AU244" s="14" t="s">
        <v>77</v>
      </c>
      <c r="AY244" s="14" t="s">
        <v>168</v>
      </c>
      <c r="BE244" s="160">
        <f>IF(N244="základní",J244,0)</f>
        <v>0</v>
      </c>
      <c r="BF244" s="160">
        <f>IF(N244="snížená",J244,0)</f>
        <v>0</v>
      </c>
      <c r="BG244" s="160">
        <f>IF(N244="zákl. přenesená",J244,0)</f>
        <v>0</v>
      </c>
      <c r="BH244" s="160">
        <f>IF(N244="sníž. přenesená",J244,0)</f>
        <v>0</v>
      </c>
      <c r="BI244" s="160">
        <f>IF(N244="nulová",J244,0)</f>
        <v>0</v>
      </c>
      <c r="BJ244" s="14" t="s">
        <v>75</v>
      </c>
      <c r="BK244" s="160">
        <f>ROUND(I244*H244,2)</f>
        <v>0</v>
      </c>
      <c r="BL244" s="14" t="s">
        <v>280</v>
      </c>
      <c r="BM244" s="14" t="s">
        <v>757</v>
      </c>
    </row>
    <row r="245" s="1" customFormat="1" ht="16.5" customHeight="1">
      <c r="B245" s="150"/>
      <c r="C245" s="151" t="s">
        <v>758</v>
      </c>
      <c r="D245" s="151" t="s">
        <v>172</v>
      </c>
      <c r="E245" s="152" t="s">
        <v>759</v>
      </c>
      <c r="F245" s="153" t="s">
        <v>760</v>
      </c>
      <c r="G245" s="154" t="s">
        <v>175</v>
      </c>
      <c r="H245" s="155">
        <v>1</v>
      </c>
      <c r="I245" s="156">
        <v>0</v>
      </c>
      <c r="J245" s="156">
        <f>ROUND(I245*H245,2)</f>
        <v>0</v>
      </c>
      <c r="K245" s="153" t="s">
        <v>176</v>
      </c>
      <c r="L245" s="26"/>
      <c r="M245" s="54" t="s">
        <v>1</v>
      </c>
      <c r="N245" s="157" t="s">
        <v>39</v>
      </c>
      <c r="O245" s="158">
        <v>1.3</v>
      </c>
      <c r="P245" s="158">
        <f>O245*H245</f>
        <v>1.3</v>
      </c>
      <c r="Q245" s="158">
        <v>0</v>
      </c>
      <c r="R245" s="158">
        <f>Q245*H245</f>
        <v>0</v>
      </c>
      <c r="S245" s="158">
        <v>0</v>
      </c>
      <c r="T245" s="159">
        <f>S245*H245</f>
        <v>0</v>
      </c>
      <c r="AR245" s="14" t="s">
        <v>280</v>
      </c>
      <c r="AT245" s="14" t="s">
        <v>172</v>
      </c>
      <c r="AU245" s="14" t="s">
        <v>77</v>
      </c>
      <c r="AY245" s="14" t="s">
        <v>168</v>
      </c>
      <c r="BE245" s="160">
        <f>IF(N245="základní",J245,0)</f>
        <v>0</v>
      </c>
      <c r="BF245" s="160">
        <f>IF(N245="snížená",J245,0)</f>
        <v>0</v>
      </c>
      <c r="BG245" s="160">
        <f>IF(N245="zákl. přenesená",J245,0)</f>
        <v>0</v>
      </c>
      <c r="BH245" s="160">
        <f>IF(N245="sníž. přenesená",J245,0)</f>
        <v>0</v>
      </c>
      <c r="BI245" s="160">
        <f>IF(N245="nulová",J245,0)</f>
        <v>0</v>
      </c>
      <c r="BJ245" s="14" t="s">
        <v>75</v>
      </c>
      <c r="BK245" s="160">
        <f>ROUND(I245*H245,2)</f>
        <v>0</v>
      </c>
      <c r="BL245" s="14" t="s">
        <v>280</v>
      </c>
      <c r="BM245" s="14" t="s">
        <v>761</v>
      </c>
    </row>
    <row r="246" s="1" customFormat="1" ht="16.5" customHeight="1">
      <c r="B246" s="150"/>
      <c r="C246" s="151" t="s">
        <v>762</v>
      </c>
      <c r="D246" s="151" t="s">
        <v>172</v>
      </c>
      <c r="E246" s="152" t="s">
        <v>763</v>
      </c>
      <c r="F246" s="153" t="s">
        <v>764</v>
      </c>
      <c r="G246" s="154" t="s">
        <v>175</v>
      </c>
      <c r="H246" s="155">
        <v>1</v>
      </c>
      <c r="I246" s="156">
        <v>0</v>
      </c>
      <c r="J246" s="156">
        <f>ROUND(I246*H246,2)</f>
        <v>0</v>
      </c>
      <c r="K246" s="153" t="s">
        <v>176</v>
      </c>
      <c r="L246" s="26"/>
      <c r="M246" s="54" t="s">
        <v>1</v>
      </c>
      <c r="N246" s="157" t="s">
        <v>39</v>
      </c>
      <c r="O246" s="158">
        <v>6.5</v>
      </c>
      <c r="P246" s="158">
        <f>O246*H246</f>
        <v>6.5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AR246" s="14" t="s">
        <v>280</v>
      </c>
      <c r="AT246" s="14" t="s">
        <v>172</v>
      </c>
      <c r="AU246" s="14" t="s">
        <v>77</v>
      </c>
      <c r="AY246" s="14" t="s">
        <v>168</v>
      </c>
      <c r="BE246" s="160">
        <f>IF(N246="základní",J246,0)</f>
        <v>0</v>
      </c>
      <c r="BF246" s="160">
        <f>IF(N246="snížená",J246,0)</f>
        <v>0</v>
      </c>
      <c r="BG246" s="160">
        <f>IF(N246="zákl. přenesená",J246,0)</f>
        <v>0</v>
      </c>
      <c r="BH246" s="160">
        <f>IF(N246="sníž. přenesená",J246,0)</f>
        <v>0</v>
      </c>
      <c r="BI246" s="160">
        <f>IF(N246="nulová",J246,0)</f>
        <v>0</v>
      </c>
      <c r="BJ246" s="14" t="s">
        <v>75</v>
      </c>
      <c r="BK246" s="160">
        <f>ROUND(I246*H246,2)</f>
        <v>0</v>
      </c>
      <c r="BL246" s="14" t="s">
        <v>280</v>
      </c>
      <c r="BM246" s="14" t="s">
        <v>765</v>
      </c>
    </row>
    <row r="247" s="1" customFormat="1" ht="16.5" customHeight="1">
      <c r="B247" s="150"/>
      <c r="C247" s="151" t="s">
        <v>766</v>
      </c>
      <c r="D247" s="151" t="s">
        <v>172</v>
      </c>
      <c r="E247" s="152" t="s">
        <v>767</v>
      </c>
      <c r="F247" s="153" t="s">
        <v>768</v>
      </c>
      <c r="G247" s="154" t="s">
        <v>175</v>
      </c>
      <c r="H247" s="155">
        <v>1</v>
      </c>
      <c r="I247" s="156">
        <v>0</v>
      </c>
      <c r="J247" s="156">
        <f>ROUND(I247*H247,2)</f>
        <v>0</v>
      </c>
      <c r="K247" s="153" t="s">
        <v>176</v>
      </c>
      <c r="L247" s="26"/>
      <c r="M247" s="54" t="s">
        <v>1</v>
      </c>
      <c r="N247" s="157" t="s">
        <v>39</v>
      </c>
      <c r="O247" s="158">
        <v>2.3500000000000001</v>
      </c>
      <c r="P247" s="158">
        <f>O247*H247</f>
        <v>2.3500000000000001</v>
      </c>
      <c r="Q247" s="158">
        <v>0</v>
      </c>
      <c r="R247" s="158">
        <f>Q247*H247</f>
        <v>0</v>
      </c>
      <c r="S247" s="158">
        <v>0</v>
      </c>
      <c r="T247" s="159">
        <f>S247*H247</f>
        <v>0</v>
      </c>
      <c r="AR247" s="14" t="s">
        <v>280</v>
      </c>
      <c r="AT247" s="14" t="s">
        <v>172</v>
      </c>
      <c r="AU247" s="14" t="s">
        <v>77</v>
      </c>
      <c r="AY247" s="14" t="s">
        <v>168</v>
      </c>
      <c r="BE247" s="160">
        <f>IF(N247="základní",J247,0)</f>
        <v>0</v>
      </c>
      <c r="BF247" s="160">
        <f>IF(N247="snížená",J247,0)</f>
        <v>0</v>
      </c>
      <c r="BG247" s="160">
        <f>IF(N247="zákl. přenesená",J247,0)</f>
        <v>0</v>
      </c>
      <c r="BH247" s="160">
        <f>IF(N247="sníž. přenesená",J247,0)</f>
        <v>0</v>
      </c>
      <c r="BI247" s="160">
        <f>IF(N247="nulová",J247,0)</f>
        <v>0</v>
      </c>
      <c r="BJ247" s="14" t="s">
        <v>75</v>
      </c>
      <c r="BK247" s="160">
        <f>ROUND(I247*H247,2)</f>
        <v>0</v>
      </c>
      <c r="BL247" s="14" t="s">
        <v>280</v>
      </c>
      <c r="BM247" s="14" t="s">
        <v>769</v>
      </c>
    </row>
    <row r="248" s="1" customFormat="1" ht="16.5" customHeight="1">
      <c r="B248" s="150"/>
      <c r="C248" s="151" t="s">
        <v>770</v>
      </c>
      <c r="D248" s="151" t="s">
        <v>172</v>
      </c>
      <c r="E248" s="152" t="s">
        <v>771</v>
      </c>
      <c r="F248" s="153" t="s">
        <v>772</v>
      </c>
      <c r="G248" s="154" t="s">
        <v>175</v>
      </c>
      <c r="H248" s="155">
        <v>1</v>
      </c>
      <c r="I248" s="156">
        <v>0</v>
      </c>
      <c r="J248" s="156">
        <f>ROUND(I248*H248,2)</f>
        <v>0</v>
      </c>
      <c r="K248" s="153" t="s">
        <v>176</v>
      </c>
      <c r="L248" s="26"/>
      <c r="M248" s="54" t="s">
        <v>1</v>
      </c>
      <c r="N248" s="157" t="s">
        <v>39</v>
      </c>
      <c r="O248" s="158">
        <v>20.600000000000001</v>
      </c>
      <c r="P248" s="158">
        <f>O248*H248</f>
        <v>20.600000000000001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AR248" s="14" t="s">
        <v>280</v>
      </c>
      <c r="AT248" s="14" t="s">
        <v>172</v>
      </c>
      <c r="AU248" s="14" t="s">
        <v>77</v>
      </c>
      <c r="AY248" s="14" t="s">
        <v>168</v>
      </c>
      <c r="BE248" s="160">
        <f>IF(N248="základní",J248,0)</f>
        <v>0</v>
      </c>
      <c r="BF248" s="160">
        <f>IF(N248="snížená",J248,0)</f>
        <v>0</v>
      </c>
      <c r="BG248" s="160">
        <f>IF(N248="zákl. přenesená",J248,0)</f>
        <v>0</v>
      </c>
      <c r="BH248" s="160">
        <f>IF(N248="sníž. přenesená",J248,0)</f>
        <v>0</v>
      </c>
      <c r="BI248" s="160">
        <f>IF(N248="nulová",J248,0)</f>
        <v>0</v>
      </c>
      <c r="BJ248" s="14" t="s">
        <v>75</v>
      </c>
      <c r="BK248" s="160">
        <f>ROUND(I248*H248,2)</f>
        <v>0</v>
      </c>
      <c r="BL248" s="14" t="s">
        <v>280</v>
      </c>
      <c r="BM248" s="14" t="s">
        <v>773</v>
      </c>
    </row>
    <row r="249" s="1" customFormat="1" ht="16.5" customHeight="1">
      <c r="B249" s="150"/>
      <c r="C249" s="151" t="s">
        <v>774</v>
      </c>
      <c r="D249" s="151" t="s">
        <v>172</v>
      </c>
      <c r="E249" s="152" t="s">
        <v>775</v>
      </c>
      <c r="F249" s="153" t="s">
        <v>776</v>
      </c>
      <c r="G249" s="154" t="s">
        <v>175</v>
      </c>
      <c r="H249" s="155">
        <v>1</v>
      </c>
      <c r="I249" s="156">
        <v>0</v>
      </c>
      <c r="J249" s="156">
        <f>ROUND(I249*H249,2)</f>
        <v>0</v>
      </c>
      <c r="K249" s="153" t="s">
        <v>176</v>
      </c>
      <c r="L249" s="26"/>
      <c r="M249" s="54" t="s">
        <v>1</v>
      </c>
      <c r="N249" s="157" t="s">
        <v>39</v>
      </c>
      <c r="O249" s="158">
        <v>15.6</v>
      </c>
      <c r="P249" s="158">
        <f>O249*H249</f>
        <v>15.6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AR249" s="14" t="s">
        <v>280</v>
      </c>
      <c r="AT249" s="14" t="s">
        <v>172</v>
      </c>
      <c r="AU249" s="14" t="s">
        <v>77</v>
      </c>
      <c r="AY249" s="14" t="s">
        <v>168</v>
      </c>
      <c r="BE249" s="160">
        <f>IF(N249="základní",J249,0)</f>
        <v>0</v>
      </c>
      <c r="BF249" s="160">
        <f>IF(N249="snížená",J249,0)</f>
        <v>0</v>
      </c>
      <c r="BG249" s="160">
        <f>IF(N249="zákl. přenesená",J249,0)</f>
        <v>0</v>
      </c>
      <c r="BH249" s="160">
        <f>IF(N249="sníž. přenesená",J249,0)</f>
        <v>0</v>
      </c>
      <c r="BI249" s="160">
        <f>IF(N249="nulová",J249,0)</f>
        <v>0</v>
      </c>
      <c r="BJ249" s="14" t="s">
        <v>75</v>
      </c>
      <c r="BK249" s="160">
        <f>ROUND(I249*H249,2)</f>
        <v>0</v>
      </c>
      <c r="BL249" s="14" t="s">
        <v>280</v>
      </c>
      <c r="BM249" s="14" t="s">
        <v>777</v>
      </c>
    </row>
    <row r="250" s="11" customFormat="1" ht="25.92" customHeight="1">
      <c r="B250" s="138"/>
      <c r="D250" s="139" t="s">
        <v>67</v>
      </c>
      <c r="E250" s="140" t="s">
        <v>778</v>
      </c>
      <c r="F250" s="140" t="s">
        <v>779</v>
      </c>
      <c r="J250" s="141">
        <f>BK250</f>
        <v>0</v>
      </c>
      <c r="L250" s="138"/>
      <c r="M250" s="142"/>
      <c r="N250" s="143"/>
      <c r="O250" s="143"/>
      <c r="P250" s="144">
        <f>P251+P257+P259</f>
        <v>0</v>
      </c>
      <c r="Q250" s="143"/>
      <c r="R250" s="144">
        <f>R251+R257+R259</f>
        <v>0</v>
      </c>
      <c r="S250" s="143"/>
      <c r="T250" s="145">
        <f>T251+T257+T259</f>
        <v>0</v>
      </c>
      <c r="AR250" s="139" t="s">
        <v>367</v>
      </c>
      <c r="AT250" s="146" t="s">
        <v>67</v>
      </c>
      <c r="AU250" s="146" t="s">
        <v>68</v>
      </c>
      <c r="AY250" s="139" t="s">
        <v>168</v>
      </c>
      <c r="BK250" s="147">
        <f>BK251+BK257+BK259</f>
        <v>0</v>
      </c>
    </row>
    <row r="251" s="11" customFormat="1" ht="22.8" customHeight="1">
      <c r="B251" s="138"/>
      <c r="D251" s="139" t="s">
        <v>67</v>
      </c>
      <c r="E251" s="148" t="s">
        <v>780</v>
      </c>
      <c r="F251" s="148" t="s">
        <v>781</v>
      </c>
      <c r="J251" s="149">
        <f>BK251</f>
        <v>0</v>
      </c>
      <c r="L251" s="138"/>
      <c r="M251" s="142"/>
      <c r="N251" s="143"/>
      <c r="O251" s="143"/>
      <c r="P251" s="144">
        <f>SUM(P252:P256)</f>
        <v>0</v>
      </c>
      <c r="Q251" s="143"/>
      <c r="R251" s="144">
        <f>SUM(R252:R256)</f>
        <v>0</v>
      </c>
      <c r="S251" s="143"/>
      <c r="T251" s="145">
        <f>SUM(T252:T256)</f>
        <v>0</v>
      </c>
      <c r="AR251" s="139" t="s">
        <v>367</v>
      </c>
      <c r="AT251" s="146" t="s">
        <v>67</v>
      </c>
      <c r="AU251" s="146" t="s">
        <v>75</v>
      </c>
      <c r="AY251" s="139" t="s">
        <v>168</v>
      </c>
      <c r="BK251" s="147">
        <f>SUM(BK252:BK256)</f>
        <v>0</v>
      </c>
    </row>
    <row r="252" s="1" customFormat="1" ht="16.5" customHeight="1">
      <c r="B252" s="150"/>
      <c r="C252" s="151" t="s">
        <v>782</v>
      </c>
      <c r="D252" s="151" t="s">
        <v>172</v>
      </c>
      <c r="E252" s="152" t="s">
        <v>783</v>
      </c>
      <c r="F252" s="153" t="s">
        <v>784</v>
      </c>
      <c r="G252" s="154" t="s">
        <v>183</v>
      </c>
      <c r="H252" s="155">
        <v>1</v>
      </c>
      <c r="I252" s="156">
        <v>0</v>
      </c>
      <c r="J252" s="156">
        <f>ROUND(I252*H252,2)</f>
        <v>0</v>
      </c>
      <c r="K252" s="153" t="s">
        <v>176</v>
      </c>
      <c r="L252" s="26"/>
      <c r="M252" s="54" t="s">
        <v>1</v>
      </c>
      <c r="N252" s="157" t="s">
        <v>39</v>
      </c>
      <c r="O252" s="158">
        <v>0</v>
      </c>
      <c r="P252" s="158">
        <f>O252*H252</f>
        <v>0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AR252" s="14" t="s">
        <v>785</v>
      </c>
      <c r="AT252" s="14" t="s">
        <v>172</v>
      </c>
      <c r="AU252" s="14" t="s">
        <v>77</v>
      </c>
      <c r="AY252" s="14" t="s">
        <v>168</v>
      </c>
      <c r="BE252" s="160">
        <f>IF(N252="základní",J252,0)</f>
        <v>0</v>
      </c>
      <c r="BF252" s="160">
        <f>IF(N252="snížená",J252,0)</f>
        <v>0</v>
      </c>
      <c r="BG252" s="160">
        <f>IF(N252="zákl. přenesená",J252,0)</f>
        <v>0</v>
      </c>
      <c r="BH252" s="160">
        <f>IF(N252="sníž. přenesená",J252,0)</f>
        <v>0</v>
      </c>
      <c r="BI252" s="160">
        <f>IF(N252="nulová",J252,0)</f>
        <v>0</v>
      </c>
      <c r="BJ252" s="14" t="s">
        <v>75</v>
      </c>
      <c r="BK252" s="160">
        <f>ROUND(I252*H252,2)</f>
        <v>0</v>
      </c>
      <c r="BL252" s="14" t="s">
        <v>785</v>
      </c>
      <c r="BM252" s="14" t="s">
        <v>786</v>
      </c>
    </row>
    <row r="253" s="1" customFormat="1" ht="16.5" customHeight="1">
      <c r="B253" s="150"/>
      <c r="C253" s="151" t="s">
        <v>787</v>
      </c>
      <c r="D253" s="151" t="s">
        <v>172</v>
      </c>
      <c r="E253" s="152" t="s">
        <v>788</v>
      </c>
      <c r="F253" s="153" t="s">
        <v>789</v>
      </c>
      <c r="G253" s="154" t="s">
        <v>183</v>
      </c>
      <c r="H253" s="155">
        <v>1</v>
      </c>
      <c r="I253" s="156">
        <v>0</v>
      </c>
      <c r="J253" s="156">
        <f>ROUND(I253*H253,2)</f>
        <v>0</v>
      </c>
      <c r="K253" s="153" t="s">
        <v>1</v>
      </c>
      <c r="L253" s="26"/>
      <c r="M253" s="54" t="s">
        <v>1</v>
      </c>
      <c r="N253" s="157" t="s">
        <v>39</v>
      </c>
      <c r="O253" s="158">
        <v>0</v>
      </c>
      <c r="P253" s="158">
        <f>O253*H253</f>
        <v>0</v>
      </c>
      <c r="Q253" s="158">
        <v>0</v>
      </c>
      <c r="R253" s="158">
        <f>Q253*H253</f>
        <v>0</v>
      </c>
      <c r="S253" s="158">
        <v>0</v>
      </c>
      <c r="T253" s="159">
        <f>S253*H253</f>
        <v>0</v>
      </c>
      <c r="AR253" s="14" t="s">
        <v>785</v>
      </c>
      <c r="AT253" s="14" t="s">
        <v>172</v>
      </c>
      <c r="AU253" s="14" t="s">
        <v>77</v>
      </c>
      <c r="AY253" s="14" t="s">
        <v>168</v>
      </c>
      <c r="BE253" s="160">
        <f>IF(N253="základní",J253,0)</f>
        <v>0</v>
      </c>
      <c r="BF253" s="160">
        <f>IF(N253="snížená",J253,0)</f>
        <v>0</v>
      </c>
      <c r="BG253" s="160">
        <f>IF(N253="zákl. přenesená",J253,0)</f>
        <v>0</v>
      </c>
      <c r="BH253" s="160">
        <f>IF(N253="sníž. přenesená",J253,0)</f>
        <v>0</v>
      </c>
      <c r="BI253" s="160">
        <f>IF(N253="nulová",J253,0)</f>
        <v>0</v>
      </c>
      <c r="BJ253" s="14" t="s">
        <v>75</v>
      </c>
      <c r="BK253" s="160">
        <f>ROUND(I253*H253,2)</f>
        <v>0</v>
      </c>
      <c r="BL253" s="14" t="s">
        <v>785</v>
      </c>
      <c r="BM253" s="14" t="s">
        <v>790</v>
      </c>
    </row>
    <row r="254" s="1" customFormat="1" ht="16.5" customHeight="1">
      <c r="B254" s="150"/>
      <c r="C254" s="151" t="s">
        <v>791</v>
      </c>
      <c r="D254" s="151" t="s">
        <v>172</v>
      </c>
      <c r="E254" s="152" t="s">
        <v>792</v>
      </c>
      <c r="F254" s="153" t="s">
        <v>793</v>
      </c>
      <c r="G254" s="154" t="s">
        <v>183</v>
      </c>
      <c r="H254" s="155">
        <v>1</v>
      </c>
      <c r="I254" s="156">
        <v>0</v>
      </c>
      <c r="J254" s="156">
        <f>ROUND(I254*H254,2)</f>
        <v>0</v>
      </c>
      <c r="K254" s="153" t="s">
        <v>176</v>
      </c>
      <c r="L254" s="26"/>
      <c r="M254" s="54" t="s">
        <v>1</v>
      </c>
      <c r="N254" s="157" t="s">
        <v>39</v>
      </c>
      <c r="O254" s="158">
        <v>0</v>
      </c>
      <c r="P254" s="158">
        <f>O254*H254</f>
        <v>0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AR254" s="14" t="s">
        <v>785</v>
      </c>
      <c r="AT254" s="14" t="s">
        <v>172</v>
      </c>
      <c r="AU254" s="14" t="s">
        <v>77</v>
      </c>
      <c r="AY254" s="14" t="s">
        <v>168</v>
      </c>
      <c r="BE254" s="160">
        <f>IF(N254="základní",J254,0)</f>
        <v>0</v>
      </c>
      <c r="BF254" s="160">
        <f>IF(N254="snížená",J254,0)</f>
        <v>0</v>
      </c>
      <c r="BG254" s="160">
        <f>IF(N254="zákl. přenesená",J254,0)</f>
        <v>0</v>
      </c>
      <c r="BH254" s="160">
        <f>IF(N254="sníž. přenesená",J254,0)</f>
        <v>0</v>
      </c>
      <c r="BI254" s="160">
        <f>IF(N254="nulová",J254,0)</f>
        <v>0</v>
      </c>
      <c r="BJ254" s="14" t="s">
        <v>75</v>
      </c>
      <c r="BK254" s="160">
        <f>ROUND(I254*H254,2)</f>
        <v>0</v>
      </c>
      <c r="BL254" s="14" t="s">
        <v>785</v>
      </c>
      <c r="BM254" s="14" t="s">
        <v>794</v>
      </c>
    </row>
    <row r="255" s="1" customFormat="1" ht="16.5" customHeight="1">
      <c r="B255" s="150"/>
      <c r="C255" s="151" t="s">
        <v>795</v>
      </c>
      <c r="D255" s="151" t="s">
        <v>172</v>
      </c>
      <c r="E255" s="152" t="s">
        <v>796</v>
      </c>
      <c r="F255" s="153" t="s">
        <v>797</v>
      </c>
      <c r="G255" s="154" t="s">
        <v>183</v>
      </c>
      <c r="H255" s="155">
        <v>1</v>
      </c>
      <c r="I255" s="156">
        <v>0</v>
      </c>
      <c r="J255" s="156">
        <f>ROUND(I255*H255,2)</f>
        <v>0</v>
      </c>
      <c r="K255" s="153" t="s">
        <v>176</v>
      </c>
      <c r="L255" s="26"/>
      <c r="M255" s="54" t="s">
        <v>1</v>
      </c>
      <c r="N255" s="157" t="s">
        <v>39</v>
      </c>
      <c r="O255" s="158">
        <v>0</v>
      </c>
      <c r="P255" s="158">
        <f>O255*H255</f>
        <v>0</v>
      </c>
      <c r="Q255" s="158">
        <v>0</v>
      </c>
      <c r="R255" s="158">
        <f>Q255*H255</f>
        <v>0</v>
      </c>
      <c r="S255" s="158">
        <v>0</v>
      </c>
      <c r="T255" s="159">
        <f>S255*H255</f>
        <v>0</v>
      </c>
      <c r="AR255" s="14" t="s">
        <v>785</v>
      </c>
      <c r="AT255" s="14" t="s">
        <v>172</v>
      </c>
      <c r="AU255" s="14" t="s">
        <v>77</v>
      </c>
      <c r="AY255" s="14" t="s">
        <v>168</v>
      </c>
      <c r="BE255" s="160">
        <f>IF(N255="základní",J255,0)</f>
        <v>0</v>
      </c>
      <c r="BF255" s="160">
        <f>IF(N255="snížená",J255,0)</f>
        <v>0</v>
      </c>
      <c r="BG255" s="160">
        <f>IF(N255="zákl. přenesená",J255,0)</f>
        <v>0</v>
      </c>
      <c r="BH255" s="160">
        <f>IF(N255="sníž. přenesená",J255,0)</f>
        <v>0</v>
      </c>
      <c r="BI255" s="160">
        <f>IF(N255="nulová",J255,0)</f>
        <v>0</v>
      </c>
      <c r="BJ255" s="14" t="s">
        <v>75</v>
      </c>
      <c r="BK255" s="160">
        <f>ROUND(I255*H255,2)</f>
        <v>0</v>
      </c>
      <c r="BL255" s="14" t="s">
        <v>785</v>
      </c>
      <c r="BM255" s="14" t="s">
        <v>798</v>
      </c>
    </row>
    <row r="256" s="1" customFormat="1" ht="16.5" customHeight="1">
      <c r="B256" s="150"/>
      <c r="C256" s="151" t="s">
        <v>799</v>
      </c>
      <c r="D256" s="151" t="s">
        <v>172</v>
      </c>
      <c r="E256" s="152" t="s">
        <v>800</v>
      </c>
      <c r="F256" s="153" t="s">
        <v>801</v>
      </c>
      <c r="G256" s="154" t="s">
        <v>323</v>
      </c>
      <c r="H256" s="155">
        <v>1</v>
      </c>
      <c r="I256" s="156">
        <v>0</v>
      </c>
      <c r="J256" s="156">
        <f>ROUND(I256*H256,2)</f>
        <v>0</v>
      </c>
      <c r="K256" s="153" t="s">
        <v>1</v>
      </c>
      <c r="L256" s="26"/>
      <c r="M256" s="54" t="s">
        <v>1</v>
      </c>
      <c r="N256" s="157" t="s">
        <v>39</v>
      </c>
      <c r="O256" s="158">
        <v>0</v>
      </c>
      <c r="P256" s="158">
        <f>O256*H256</f>
        <v>0</v>
      </c>
      <c r="Q256" s="158">
        <v>0</v>
      </c>
      <c r="R256" s="158">
        <f>Q256*H256</f>
        <v>0</v>
      </c>
      <c r="S256" s="158">
        <v>0</v>
      </c>
      <c r="T256" s="159">
        <f>S256*H256</f>
        <v>0</v>
      </c>
      <c r="AR256" s="14" t="s">
        <v>785</v>
      </c>
      <c r="AT256" s="14" t="s">
        <v>172</v>
      </c>
      <c r="AU256" s="14" t="s">
        <v>77</v>
      </c>
      <c r="AY256" s="14" t="s">
        <v>168</v>
      </c>
      <c r="BE256" s="160">
        <f>IF(N256="základní",J256,0)</f>
        <v>0</v>
      </c>
      <c r="BF256" s="160">
        <f>IF(N256="snížená",J256,0)</f>
        <v>0</v>
      </c>
      <c r="BG256" s="160">
        <f>IF(N256="zákl. přenesená",J256,0)</f>
        <v>0</v>
      </c>
      <c r="BH256" s="160">
        <f>IF(N256="sníž. přenesená",J256,0)</f>
        <v>0</v>
      </c>
      <c r="BI256" s="160">
        <f>IF(N256="nulová",J256,0)</f>
        <v>0</v>
      </c>
      <c r="BJ256" s="14" t="s">
        <v>75</v>
      </c>
      <c r="BK256" s="160">
        <f>ROUND(I256*H256,2)</f>
        <v>0</v>
      </c>
      <c r="BL256" s="14" t="s">
        <v>785</v>
      </c>
      <c r="BM256" s="14" t="s">
        <v>802</v>
      </c>
    </row>
    <row r="257" s="11" customFormat="1" ht="22.8" customHeight="1">
      <c r="B257" s="138"/>
      <c r="D257" s="139" t="s">
        <v>67</v>
      </c>
      <c r="E257" s="148" t="s">
        <v>803</v>
      </c>
      <c r="F257" s="148" t="s">
        <v>804</v>
      </c>
      <c r="J257" s="149">
        <f>BK257</f>
        <v>0</v>
      </c>
      <c r="L257" s="138"/>
      <c r="M257" s="142"/>
      <c r="N257" s="143"/>
      <c r="O257" s="143"/>
      <c r="P257" s="144">
        <f>P258</f>
        <v>0</v>
      </c>
      <c r="Q257" s="143"/>
      <c r="R257" s="144">
        <f>R258</f>
        <v>0</v>
      </c>
      <c r="S257" s="143"/>
      <c r="T257" s="145">
        <f>T258</f>
        <v>0</v>
      </c>
      <c r="AR257" s="139" t="s">
        <v>367</v>
      </c>
      <c r="AT257" s="146" t="s">
        <v>67</v>
      </c>
      <c r="AU257" s="146" t="s">
        <v>75</v>
      </c>
      <c r="AY257" s="139" t="s">
        <v>168</v>
      </c>
      <c r="BK257" s="147">
        <f>BK258</f>
        <v>0</v>
      </c>
    </row>
    <row r="258" s="1" customFormat="1" ht="16.5" customHeight="1">
      <c r="B258" s="150"/>
      <c r="C258" s="151" t="s">
        <v>805</v>
      </c>
      <c r="D258" s="151" t="s">
        <v>172</v>
      </c>
      <c r="E258" s="152" t="s">
        <v>806</v>
      </c>
      <c r="F258" s="153" t="s">
        <v>807</v>
      </c>
      <c r="G258" s="154" t="s">
        <v>183</v>
      </c>
      <c r="H258" s="155">
        <v>1</v>
      </c>
      <c r="I258" s="156">
        <v>0</v>
      </c>
      <c r="J258" s="156">
        <f>ROUND(I258*H258,2)</f>
        <v>0</v>
      </c>
      <c r="K258" s="153" t="s">
        <v>176</v>
      </c>
      <c r="L258" s="26"/>
      <c r="M258" s="54" t="s">
        <v>1</v>
      </c>
      <c r="N258" s="157" t="s">
        <v>39</v>
      </c>
      <c r="O258" s="158">
        <v>0</v>
      </c>
      <c r="P258" s="158">
        <f>O258*H258</f>
        <v>0</v>
      </c>
      <c r="Q258" s="158">
        <v>0</v>
      </c>
      <c r="R258" s="158">
        <f>Q258*H258</f>
        <v>0</v>
      </c>
      <c r="S258" s="158">
        <v>0</v>
      </c>
      <c r="T258" s="159">
        <f>S258*H258</f>
        <v>0</v>
      </c>
      <c r="AR258" s="14" t="s">
        <v>785</v>
      </c>
      <c r="AT258" s="14" t="s">
        <v>172</v>
      </c>
      <c r="AU258" s="14" t="s">
        <v>77</v>
      </c>
      <c r="AY258" s="14" t="s">
        <v>168</v>
      </c>
      <c r="BE258" s="160">
        <f>IF(N258="základní",J258,0)</f>
        <v>0</v>
      </c>
      <c r="BF258" s="160">
        <f>IF(N258="snížená",J258,0)</f>
        <v>0</v>
      </c>
      <c r="BG258" s="160">
        <f>IF(N258="zákl. přenesená",J258,0)</f>
        <v>0</v>
      </c>
      <c r="BH258" s="160">
        <f>IF(N258="sníž. přenesená",J258,0)</f>
        <v>0</v>
      </c>
      <c r="BI258" s="160">
        <f>IF(N258="nulová",J258,0)</f>
        <v>0</v>
      </c>
      <c r="BJ258" s="14" t="s">
        <v>75</v>
      </c>
      <c r="BK258" s="160">
        <f>ROUND(I258*H258,2)</f>
        <v>0</v>
      </c>
      <c r="BL258" s="14" t="s">
        <v>785</v>
      </c>
      <c r="BM258" s="14" t="s">
        <v>808</v>
      </c>
    </row>
    <row r="259" s="11" customFormat="1" ht="22.8" customHeight="1">
      <c r="B259" s="138"/>
      <c r="D259" s="139" t="s">
        <v>67</v>
      </c>
      <c r="E259" s="148" t="s">
        <v>809</v>
      </c>
      <c r="F259" s="148" t="s">
        <v>810</v>
      </c>
      <c r="J259" s="149">
        <f>BK259</f>
        <v>0</v>
      </c>
      <c r="L259" s="138"/>
      <c r="M259" s="142"/>
      <c r="N259" s="143"/>
      <c r="O259" s="143"/>
      <c r="P259" s="144">
        <f>P260</f>
        <v>0</v>
      </c>
      <c r="Q259" s="143"/>
      <c r="R259" s="144">
        <f>R260</f>
        <v>0</v>
      </c>
      <c r="S259" s="143"/>
      <c r="T259" s="145">
        <f>T260</f>
        <v>0</v>
      </c>
      <c r="AR259" s="139" t="s">
        <v>367</v>
      </c>
      <c r="AT259" s="146" t="s">
        <v>67</v>
      </c>
      <c r="AU259" s="146" t="s">
        <v>75</v>
      </c>
      <c r="AY259" s="139" t="s">
        <v>168</v>
      </c>
      <c r="BK259" s="147">
        <f>BK260</f>
        <v>0</v>
      </c>
    </row>
    <row r="260" s="1" customFormat="1" ht="16.5" customHeight="1">
      <c r="B260" s="150"/>
      <c r="C260" s="151" t="s">
        <v>811</v>
      </c>
      <c r="D260" s="151" t="s">
        <v>172</v>
      </c>
      <c r="E260" s="152" t="s">
        <v>812</v>
      </c>
      <c r="F260" s="153" t="s">
        <v>813</v>
      </c>
      <c r="G260" s="154" t="s">
        <v>183</v>
      </c>
      <c r="H260" s="155">
        <v>1</v>
      </c>
      <c r="I260" s="156">
        <v>0</v>
      </c>
      <c r="J260" s="156">
        <f>ROUND(I260*H260,2)</f>
        <v>0</v>
      </c>
      <c r="K260" s="153" t="s">
        <v>1</v>
      </c>
      <c r="L260" s="26"/>
      <c r="M260" s="170" t="s">
        <v>1</v>
      </c>
      <c r="N260" s="171" t="s">
        <v>39</v>
      </c>
      <c r="O260" s="172">
        <v>0</v>
      </c>
      <c r="P260" s="172">
        <f>O260*H260</f>
        <v>0</v>
      </c>
      <c r="Q260" s="172">
        <v>0</v>
      </c>
      <c r="R260" s="172">
        <f>Q260*H260</f>
        <v>0</v>
      </c>
      <c r="S260" s="172">
        <v>0</v>
      </c>
      <c r="T260" s="173">
        <f>S260*H260</f>
        <v>0</v>
      </c>
      <c r="AR260" s="14" t="s">
        <v>785</v>
      </c>
      <c r="AT260" s="14" t="s">
        <v>172</v>
      </c>
      <c r="AU260" s="14" t="s">
        <v>77</v>
      </c>
      <c r="AY260" s="14" t="s">
        <v>168</v>
      </c>
      <c r="BE260" s="160">
        <f>IF(N260="základní",J260,0)</f>
        <v>0</v>
      </c>
      <c r="BF260" s="160">
        <f>IF(N260="snížená",J260,0)</f>
        <v>0</v>
      </c>
      <c r="BG260" s="160">
        <f>IF(N260="zákl. přenesená",J260,0)</f>
        <v>0</v>
      </c>
      <c r="BH260" s="160">
        <f>IF(N260="sníž. přenesená",J260,0)</f>
        <v>0</v>
      </c>
      <c r="BI260" s="160">
        <f>IF(N260="nulová",J260,0)</f>
        <v>0</v>
      </c>
      <c r="BJ260" s="14" t="s">
        <v>75</v>
      </c>
      <c r="BK260" s="160">
        <f>ROUND(I260*H260,2)</f>
        <v>0</v>
      </c>
      <c r="BL260" s="14" t="s">
        <v>785</v>
      </c>
      <c r="BM260" s="14" t="s">
        <v>814</v>
      </c>
    </row>
    <row r="261" s="1" customFormat="1" ht="6.96" customHeight="1">
      <c r="B261" s="41"/>
      <c r="C261" s="42"/>
      <c r="D261" s="42"/>
      <c r="E261" s="42"/>
      <c r="F261" s="42"/>
      <c r="G261" s="42"/>
      <c r="H261" s="42"/>
      <c r="I261" s="42"/>
      <c r="J261" s="42"/>
      <c r="K261" s="42"/>
      <c r="L261" s="26"/>
    </row>
  </sheetData>
  <autoFilter ref="C94:K2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85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135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815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ROUND(J89,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ROUND((SUM(BE89:BE121)),  2)</f>
        <v>0</v>
      </c>
      <c r="I35" s="32">
        <v>0.20999999999999999</v>
      </c>
      <c r="J35" s="111">
        <f>ROUND(((SUM(BE89:BE121))*I35),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ROUND((SUM(BF89:BF121)),  2)</f>
        <v>0</v>
      </c>
      <c r="I36" s="32">
        <v>0.14999999999999999</v>
      </c>
      <c r="J36" s="111">
        <f>ROUND(((SUM(BF89:BF121))*I36),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ROUND((SUM(BG89:BG121)),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ROUND((SUM(BH89:BH121)),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ROUND((SUM(BI89:BI121)),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135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K1.2 - Nezpůsobilé položky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J89</f>
        <v>0</v>
      </c>
      <c r="L63" s="26"/>
      <c r="AU63" s="14" t="s">
        <v>142</v>
      </c>
    </row>
    <row r="64" s="8" customFormat="1" ht="24.96" customHeight="1">
      <c r="B64" s="121"/>
      <c r="D64" s="122" t="s">
        <v>816</v>
      </c>
      <c r="E64" s="123"/>
      <c r="F64" s="123"/>
      <c r="G64" s="123"/>
      <c r="H64" s="123"/>
      <c r="I64" s="123"/>
      <c r="J64" s="124">
        <f>J90</f>
        <v>0</v>
      </c>
      <c r="L64" s="121"/>
    </row>
    <row r="65" s="9" customFormat="1" ht="19.92" customHeight="1">
      <c r="B65" s="125"/>
      <c r="D65" s="126" t="s">
        <v>817</v>
      </c>
      <c r="E65" s="127"/>
      <c r="F65" s="127"/>
      <c r="G65" s="127"/>
      <c r="H65" s="127"/>
      <c r="I65" s="127"/>
      <c r="J65" s="128">
        <f>J91</f>
        <v>0</v>
      </c>
      <c r="L65" s="125"/>
    </row>
    <row r="66" s="8" customFormat="1" ht="24.96" customHeight="1">
      <c r="B66" s="121"/>
      <c r="D66" s="122" t="s">
        <v>146</v>
      </c>
      <c r="E66" s="123"/>
      <c r="F66" s="123"/>
      <c r="G66" s="123"/>
      <c r="H66" s="123"/>
      <c r="I66" s="123"/>
      <c r="J66" s="124">
        <f>J94</f>
        <v>0</v>
      </c>
      <c r="L66" s="121"/>
    </row>
    <row r="67" s="9" customFormat="1" ht="19.92" customHeight="1">
      <c r="B67" s="125"/>
      <c r="D67" s="126" t="s">
        <v>818</v>
      </c>
      <c r="E67" s="127"/>
      <c r="F67" s="127"/>
      <c r="G67" s="127"/>
      <c r="H67" s="127"/>
      <c r="I67" s="127"/>
      <c r="J67" s="128">
        <f>J95</f>
        <v>0</v>
      </c>
      <c r="L67" s="125"/>
    </row>
    <row r="68" s="1" customFormat="1" ht="21.84" customHeight="1">
      <c r="B68" s="26"/>
      <c r="L68" s="26"/>
    </row>
    <row r="69" s="1" customFormat="1" ht="6.96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26"/>
    </row>
    <row r="73" s="1" customFormat="1" ht="6.96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26"/>
    </row>
    <row r="74" s="1" customFormat="1" ht="24.96" customHeight="1">
      <c r="B74" s="26"/>
      <c r="C74" s="18" t="s">
        <v>153</v>
      </c>
      <c r="L74" s="26"/>
    </row>
    <row r="75" s="1" customFormat="1" ht="6.96" customHeight="1">
      <c r="B75" s="26"/>
      <c r="L75" s="26"/>
    </row>
    <row r="76" s="1" customFormat="1" ht="12" customHeight="1">
      <c r="B76" s="26"/>
      <c r="C76" s="23" t="s">
        <v>14</v>
      </c>
      <c r="L76" s="26"/>
    </row>
    <row r="77" s="1" customFormat="1" ht="16.5" customHeight="1">
      <c r="B77" s="26"/>
      <c r="E77" s="108" t="str">
        <f>E7</f>
        <v>Dopravní telematika ZR2018 - VÝKAZ VÝMĚR</v>
      </c>
      <c r="F77" s="23"/>
      <c r="G77" s="23"/>
      <c r="H77" s="23"/>
      <c r="L77" s="26"/>
    </row>
    <row r="78" ht="12" customHeight="1">
      <c r="B78" s="17"/>
      <c r="C78" s="23" t="s">
        <v>134</v>
      </c>
      <c r="L78" s="17"/>
    </row>
    <row r="79" s="1" customFormat="1" ht="16.5" customHeight="1">
      <c r="B79" s="26"/>
      <c r="E79" s="108" t="s">
        <v>135</v>
      </c>
      <c r="F79" s="1"/>
      <c r="G79" s="1"/>
      <c r="H79" s="1"/>
      <c r="L79" s="26"/>
    </row>
    <row r="80" s="1" customFormat="1" ht="12" customHeight="1">
      <c r="B80" s="26"/>
      <c r="C80" s="23" t="s">
        <v>136</v>
      </c>
      <c r="L80" s="26"/>
    </row>
    <row r="81" s="1" customFormat="1" ht="16.5" customHeight="1">
      <c r="B81" s="26"/>
      <c r="E81" s="47" t="str">
        <f>E11</f>
        <v>K1.2 - Nezpůsobilé položky</v>
      </c>
      <c r="F81" s="1"/>
      <c r="G81" s="1"/>
      <c r="H81" s="1"/>
      <c r="L81" s="26"/>
    </row>
    <row r="82" s="1" customFormat="1" ht="6.96" customHeight="1">
      <c r="B82" s="26"/>
      <c r="L82" s="26"/>
    </row>
    <row r="83" s="1" customFormat="1" ht="12" customHeight="1">
      <c r="B83" s="26"/>
      <c r="C83" s="23" t="s">
        <v>18</v>
      </c>
      <c r="F83" s="14" t="str">
        <f>F14</f>
        <v xml:space="preserve"> </v>
      </c>
      <c r="I83" s="23" t="s">
        <v>20</v>
      </c>
      <c r="J83" s="49" t="str">
        <f>IF(J14="","",J14)</f>
        <v>10. 9. 2018</v>
      </c>
      <c r="L83" s="26"/>
    </row>
    <row r="84" s="1" customFormat="1" ht="6.96" customHeight="1">
      <c r="B84" s="26"/>
      <c r="L84" s="26"/>
    </row>
    <row r="85" s="1" customFormat="1" ht="13.65" customHeight="1">
      <c r="B85" s="26"/>
      <c r="C85" s="23" t="s">
        <v>22</v>
      </c>
      <c r="F85" s="14" t="str">
        <f>E17</f>
        <v xml:space="preserve"> </v>
      </c>
      <c r="I85" s="23" t="s">
        <v>26</v>
      </c>
      <c r="J85" s="24" t="str">
        <f>E23</f>
        <v>Tomislav Kradijan</v>
      </c>
      <c r="L85" s="26"/>
    </row>
    <row r="86" s="1" customFormat="1" ht="38.55" customHeight="1">
      <c r="B86" s="26"/>
      <c r="C86" s="23" t="s">
        <v>25</v>
      </c>
      <c r="F86" s="14" t="str">
        <f>IF(E20="","",E20)</f>
        <v xml:space="preserve"> </v>
      </c>
      <c r="I86" s="23" t="s">
        <v>29</v>
      </c>
      <c r="J86" s="24" t="str">
        <f>E26</f>
        <v>SAGASTA, a.s., Novodvorská 1010/14, 142 00 Praha 4</v>
      </c>
      <c r="L86" s="26"/>
    </row>
    <row r="87" s="1" customFormat="1" ht="10.32" customHeight="1">
      <c r="B87" s="26"/>
      <c r="L87" s="26"/>
    </row>
    <row r="88" s="10" customFormat="1" ht="29.28" customHeight="1">
      <c r="B88" s="129"/>
      <c r="C88" s="130" t="s">
        <v>154</v>
      </c>
      <c r="D88" s="131" t="s">
        <v>53</v>
      </c>
      <c r="E88" s="131" t="s">
        <v>49</v>
      </c>
      <c r="F88" s="131" t="s">
        <v>50</v>
      </c>
      <c r="G88" s="131" t="s">
        <v>155</v>
      </c>
      <c r="H88" s="131" t="s">
        <v>156</v>
      </c>
      <c r="I88" s="131" t="s">
        <v>157</v>
      </c>
      <c r="J88" s="132" t="s">
        <v>140</v>
      </c>
      <c r="K88" s="133" t="s">
        <v>158</v>
      </c>
      <c r="L88" s="129"/>
      <c r="M88" s="65" t="s">
        <v>1</v>
      </c>
      <c r="N88" s="66" t="s">
        <v>38</v>
      </c>
      <c r="O88" s="66" t="s">
        <v>159</v>
      </c>
      <c r="P88" s="66" t="s">
        <v>160</v>
      </c>
      <c r="Q88" s="66" t="s">
        <v>161</v>
      </c>
      <c r="R88" s="66" t="s">
        <v>162</v>
      </c>
      <c r="S88" s="66" t="s">
        <v>163</v>
      </c>
      <c r="T88" s="67" t="s">
        <v>164</v>
      </c>
    </row>
    <row r="89" s="1" customFormat="1" ht="22.8" customHeight="1">
      <c r="B89" s="26"/>
      <c r="C89" s="70" t="s">
        <v>165</v>
      </c>
      <c r="J89" s="134">
        <f>BK89</f>
        <v>0</v>
      </c>
      <c r="L89" s="26"/>
      <c r="M89" s="68"/>
      <c r="N89" s="52"/>
      <c r="O89" s="52"/>
      <c r="P89" s="135">
        <f>P90+P94</f>
        <v>162.11985999999999</v>
      </c>
      <c r="Q89" s="52"/>
      <c r="R89" s="135">
        <f>R90+R94</f>
        <v>29.652619999999999</v>
      </c>
      <c r="S89" s="52"/>
      <c r="T89" s="136">
        <f>T90+T94</f>
        <v>0</v>
      </c>
      <c r="AT89" s="14" t="s">
        <v>67</v>
      </c>
      <c r="AU89" s="14" t="s">
        <v>142</v>
      </c>
      <c r="BK89" s="137">
        <f>BK90+BK94</f>
        <v>0</v>
      </c>
    </row>
    <row r="90" s="11" customFormat="1" ht="25.92" customHeight="1">
      <c r="B90" s="138"/>
      <c r="D90" s="139" t="s">
        <v>67</v>
      </c>
      <c r="E90" s="140" t="s">
        <v>819</v>
      </c>
      <c r="F90" s="140" t="s">
        <v>820</v>
      </c>
      <c r="J90" s="141">
        <f>BK90</f>
        <v>0</v>
      </c>
      <c r="L90" s="138"/>
      <c r="M90" s="142"/>
      <c r="N90" s="143"/>
      <c r="O90" s="143"/>
      <c r="P90" s="144">
        <f>P91</f>
        <v>0</v>
      </c>
      <c r="Q90" s="143"/>
      <c r="R90" s="144">
        <f>R91</f>
        <v>0</v>
      </c>
      <c r="S90" s="143"/>
      <c r="T90" s="145">
        <f>T91</f>
        <v>0</v>
      </c>
      <c r="AR90" s="139" t="s">
        <v>75</v>
      </c>
      <c r="AT90" s="146" t="s">
        <v>67</v>
      </c>
      <c r="AU90" s="146" t="s">
        <v>68</v>
      </c>
      <c r="AY90" s="139" t="s">
        <v>168</v>
      </c>
      <c r="BK90" s="147">
        <f>BK91</f>
        <v>0</v>
      </c>
    </row>
    <row r="91" s="11" customFormat="1" ht="22.8" customHeight="1">
      <c r="B91" s="138"/>
      <c r="D91" s="139" t="s">
        <v>67</v>
      </c>
      <c r="E91" s="148" t="s">
        <v>821</v>
      </c>
      <c r="F91" s="148" t="s">
        <v>822</v>
      </c>
      <c r="J91" s="149">
        <f>BK91</f>
        <v>0</v>
      </c>
      <c r="L91" s="138"/>
      <c r="M91" s="142"/>
      <c r="N91" s="143"/>
      <c r="O91" s="143"/>
      <c r="P91" s="144">
        <f>SUM(P92:P93)</f>
        <v>0</v>
      </c>
      <c r="Q91" s="143"/>
      <c r="R91" s="144">
        <f>SUM(R92:R93)</f>
        <v>0</v>
      </c>
      <c r="S91" s="143"/>
      <c r="T91" s="145">
        <f>SUM(T92:T93)</f>
        <v>0</v>
      </c>
      <c r="AR91" s="139" t="s">
        <v>75</v>
      </c>
      <c r="AT91" s="146" t="s">
        <v>67</v>
      </c>
      <c r="AU91" s="146" t="s">
        <v>75</v>
      </c>
      <c r="AY91" s="139" t="s">
        <v>168</v>
      </c>
      <c r="BK91" s="147">
        <f>SUM(BK92:BK93)</f>
        <v>0</v>
      </c>
    </row>
    <row r="92" s="1" customFormat="1" ht="16.5" customHeight="1">
      <c r="B92" s="150"/>
      <c r="C92" s="151" t="s">
        <v>823</v>
      </c>
      <c r="D92" s="151" t="s">
        <v>172</v>
      </c>
      <c r="E92" s="152" t="s">
        <v>824</v>
      </c>
      <c r="F92" s="153" t="s">
        <v>825</v>
      </c>
      <c r="G92" s="154" t="s">
        <v>826</v>
      </c>
      <c r="H92" s="155">
        <v>18.84</v>
      </c>
      <c r="I92" s="156">
        <v>0</v>
      </c>
      <c r="J92" s="156">
        <f>ROUND(I92*H92,2)</f>
        <v>0</v>
      </c>
      <c r="K92" s="153" t="s">
        <v>176</v>
      </c>
      <c r="L92" s="26"/>
      <c r="M92" s="54" t="s">
        <v>1</v>
      </c>
      <c r="N92" s="157" t="s">
        <v>39</v>
      </c>
      <c r="O92" s="158">
        <v>0</v>
      </c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AR92" s="14" t="s">
        <v>363</v>
      </c>
      <c r="AT92" s="14" t="s">
        <v>172</v>
      </c>
      <c r="AU92" s="14" t="s">
        <v>77</v>
      </c>
      <c r="AY92" s="14" t="s">
        <v>168</v>
      </c>
      <c r="BE92" s="160">
        <f>IF(N92="základní",J92,0)</f>
        <v>0</v>
      </c>
      <c r="BF92" s="160">
        <f>IF(N92="snížená",J92,0)</f>
        <v>0</v>
      </c>
      <c r="BG92" s="160">
        <f>IF(N92="zákl. přenesená",J92,0)</f>
        <v>0</v>
      </c>
      <c r="BH92" s="160">
        <f>IF(N92="sníž. přenesená",J92,0)</f>
        <v>0</v>
      </c>
      <c r="BI92" s="160">
        <f>IF(N92="nulová",J92,0)</f>
        <v>0</v>
      </c>
      <c r="BJ92" s="14" t="s">
        <v>75</v>
      </c>
      <c r="BK92" s="160">
        <f>ROUND(I92*H92,2)</f>
        <v>0</v>
      </c>
      <c r="BL92" s="14" t="s">
        <v>363</v>
      </c>
      <c r="BM92" s="14" t="s">
        <v>827</v>
      </c>
    </row>
    <row r="93" s="1" customFormat="1" ht="16.5" customHeight="1">
      <c r="B93" s="150"/>
      <c r="C93" s="151" t="s">
        <v>828</v>
      </c>
      <c r="D93" s="151" t="s">
        <v>172</v>
      </c>
      <c r="E93" s="152" t="s">
        <v>829</v>
      </c>
      <c r="F93" s="153" t="s">
        <v>830</v>
      </c>
      <c r="G93" s="154" t="s">
        <v>826</v>
      </c>
      <c r="H93" s="155">
        <v>4.9500000000000002</v>
      </c>
      <c r="I93" s="156">
        <v>0</v>
      </c>
      <c r="J93" s="156">
        <f>ROUND(I93*H93,2)</f>
        <v>0</v>
      </c>
      <c r="K93" s="153" t="s">
        <v>176</v>
      </c>
      <c r="L93" s="26"/>
      <c r="M93" s="54" t="s">
        <v>1</v>
      </c>
      <c r="N93" s="157" t="s">
        <v>39</v>
      </c>
      <c r="O93" s="158">
        <v>0</v>
      </c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363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363</v>
      </c>
      <c r="BM93" s="14" t="s">
        <v>831</v>
      </c>
    </row>
    <row r="94" s="11" customFormat="1" ht="25.92" customHeight="1">
      <c r="B94" s="138"/>
      <c r="D94" s="139" t="s">
        <v>67</v>
      </c>
      <c r="E94" s="140" t="s">
        <v>180</v>
      </c>
      <c r="F94" s="140" t="s">
        <v>273</v>
      </c>
      <c r="J94" s="141">
        <f>BK94</f>
        <v>0</v>
      </c>
      <c r="L94" s="138"/>
      <c r="M94" s="142"/>
      <c r="N94" s="143"/>
      <c r="O94" s="143"/>
      <c r="P94" s="144">
        <f>P95</f>
        <v>162.11985999999999</v>
      </c>
      <c r="Q94" s="143"/>
      <c r="R94" s="144">
        <f>R95</f>
        <v>29.652619999999999</v>
      </c>
      <c r="S94" s="143"/>
      <c r="T94" s="145">
        <f>T95</f>
        <v>0</v>
      </c>
      <c r="AR94" s="139" t="s">
        <v>274</v>
      </c>
      <c r="AT94" s="146" t="s">
        <v>67</v>
      </c>
      <c r="AU94" s="146" t="s">
        <v>68</v>
      </c>
      <c r="AY94" s="139" t="s">
        <v>168</v>
      </c>
      <c r="BK94" s="147">
        <f>BK95</f>
        <v>0</v>
      </c>
    </row>
    <row r="95" s="11" customFormat="1" ht="22.8" customHeight="1">
      <c r="B95" s="138"/>
      <c r="D95" s="139" t="s">
        <v>67</v>
      </c>
      <c r="E95" s="148" t="s">
        <v>832</v>
      </c>
      <c r="F95" s="148" t="s">
        <v>833</v>
      </c>
      <c r="J95" s="149">
        <f>BK95</f>
        <v>0</v>
      </c>
      <c r="L95" s="138"/>
      <c r="M95" s="142"/>
      <c r="N95" s="143"/>
      <c r="O95" s="143"/>
      <c r="P95" s="144">
        <f>SUM(P96:P121)</f>
        <v>162.11985999999999</v>
      </c>
      <c r="Q95" s="143"/>
      <c r="R95" s="144">
        <f>SUM(R96:R121)</f>
        <v>29.652619999999999</v>
      </c>
      <c r="S95" s="143"/>
      <c r="T95" s="145">
        <f>SUM(T96:T121)</f>
        <v>0</v>
      </c>
      <c r="AR95" s="139" t="s">
        <v>274</v>
      </c>
      <c r="AT95" s="146" t="s">
        <v>67</v>
      </c>
      <c r="AU95" s="146" t="s">
        <v>75</v>
      </c>
      <c r="AY95" s="139" t="s">
        <v>168</v>
      </c>
      <c r="BK95" s="147">
        <f>SUM(BK96:BK121)</f>
        <v>0</v>
      </c>
    </row>
    <row r="96" s="1" customFormat="1" ht="16.5" customHeight="1">
      <c r="B96" s="150"/>
      <c r="C96" s="151" t="s">
        <v>77</v>
      </c>
      <c r="D96" s="151" t="s">
        <v>172</v>
      </c>
      <c r="E96" s="152" t="s">
        <v>834</v>
      </c>
      <c r="F96" s="153" t="s">
        <v>835</v>
      </c>
      <c r="G96" s="154" t="s">
        <v>836</v>
      </c>
      <c r="H96" s="155">
        <v>60</v>
      </c>
      <c r="I96" s="156">
        <v>0</v>
      </c>
      <c r="J96" s="156">
        <f>ROUND(I96*H96,2)</f>
        <v>0</v>
      </c>
      <c r="K96" s="153" t="s">
        <v>176</v>
      </c>
      <c r="L96" s="26"/>
      <c r="M96" s="54" t="s">
        <v>1</v>
      </c>
      <c r="N96" s="157" t="s">
        <v>39</v>
      </c>
      <c r="O96" s="158">
        <v>0.17100000000000001</v>
      </c>
      <c r="P96" s="158">
        <f>O96*H96</f>
        <v>10.260000000000002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14" t="s">
        <v>280</v>
      </c>
      <c r="AT96" s="14" t="s">
        <v>172</v>
      </c>
      <c r="AU96" s="14" t="s">
        <v>77</v>
      </c>
      <c r="AY96" s="14" t="s">
        <v>168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4" t="s">
        <v>75</v>
      </c>
      <c r="BK96" s="160">
        <f>ROUND(I96*H96,2)</f>
        <v>0</v>
      </c>
      <c r="BL96" s="14" t="s">
        <v>280</v>
      </c>
      <c r="BM96" s="14" t="s">
        <v>837</v>
      </c>
    </row>
    <row r="97" s="1" customFormat="1" ht="16.5" customHeight="1">
      <c r="B97" s="150"/>
      <c r="C97" s="151" t="s">
        <v>838</v>
      </c>
      <c r="D97" s="151" t="s">
        <v>172</v>
      </c>
      <c r="E97" s="152" t="s">
        <v>839</v>
      </c>
      <c r="F97" s="153" t="s">
        <v>840</v>
      </c>
      <c r="G97" s="154" t="s">
        <v>189</v>
      </c>
      <c r="H97" s="155">
        <v>12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0.22700000000000001</v>
      </c>
      <c r="P97" s="158">
        <f>O97*H97</f>
        <v>2.7240000000000002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14" t="s">
        <v>280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280</v>
      </c>
      <c r="BM97" s="14" t="s">
        <v>841</v>
      </c>
    </row>
    <row r="98" s="1" customFormat="1" ht="16.5" customHeight="1">
      <c r="B98" s="150"/>
      <c r="C98" s="151" t="s">
        <v>381</v>
      </c>
      <c r="D98" s="151" t="s">
        <v>172</v>
      </c>
      <c r="E98" s="152" t="s">
        <v>842</v>
      </c>
      <c r="F98" s="153" t="s">
        <v>843</v>
      </c>
      <c r="G98" s="154" t="s">
        <v>189</v>
      </c>
      <c r="H98" s="155">
        <v>20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0.27200000000000002</v>
      </c>
      <c r="P98" s="158">
        <f>O98*H98</f>
        <v>5.4400000000000004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14" t="s">
        <v>280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280</v>
      </c>
      <c r="BM98" s="14" t="s">
        <v>844</v>
      </c>
    </row>
    <row r="99" s="1" customFormat="1" ht="16.5" customHeight="1">
      <c r="B99" s="150"/>
      <c r="C99" s="151" t="s">
        <v>75</v>
      </c>
      <c r="D99" s="151" t="s">
        <v>172</v>
      </c>
      <c r="E99" s="152" t="s">
        <v>845</v>
      </c>
      <c r="F99" s="153" t="s">
        <v>846</v>
      </c>
      <c r="G99" s="154" t="s">
        <v>836</v>
      </c>
      <c r="H99" s="155">
        <v>63.5</v>
      </c>
      <c r="I99" s="156">
        <v>0</v>
      </c>
      <c r="J99" s="156">
        <f>ROUND(I99*H99,2)</f>
        <v>0</v>
      </c>
      <c r="K99" s="153" t="s">
        <v>176</v>
      </c>
      <c r="L99" s="26"/>
      <c r="M99" s="54" t="s">
        <v>1</v>
      </c>
      <c r="N99" s="157" t="s">
        <v>39</v>
      </c>
      <c r="O99" s="158">
        <v>0.45000000000000001</v>
      </c>
      <c r="P99" s="158">
        <f>O99*H99</f>
        <v>28.574999999999999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14" t="s">
        <v>280</v>
      </c>
      <c r="AT99" s="14" t="s">
        <v>172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280</v>
      </c>
      <c r="BM99" s="14" t="s">
        <v>847</v>
      </c>
    </row>
    <row r="100" s="1" customFormat="1" ht="16.5" customHeight="1">
      <c r="B100" s="150"/>
      <c r="C100" s="151" t="s">
        <v>397</v>
      </c>
      <c r="D100" s="151" t="s">
        <v>172</v>
      </c>
      <c r="E100" s="152" t="s">
        <v>848</v>
      </c>
      <c r="F100" s="153" t="s">
        <v>849</v>
      </c>
      <c r="G100" s="154" t="s">
        <v>836</v>
      </c>
      <c r="H100" s="155">
        <v>10</v>
      </c>
      <c r="I100" s="156">
        <v>0</v>
      </c>
      <c r="J100" s="156">
        <f>ROUND(I100*H100,2)</f>
        <v>0</v>
      </c>
      <c r="K100" s="153" t="s">
        <v>176</v>
      </c>
      <c r="L100" s="26"/>
      <c r="M100" s="54" t="s">
        <v>1</v>
      </c>
      <c r="N100" s="157" t="s">
        <v>39</v>
      </c>
      <c r="O100" s="158">
        <v>1.2270000000000001</v>
      </c>
      <c r="P100" s="158">
        <f>O100*H100</f>
        <v>12.270000000000001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14" t="s">
        <v>280</v>
      </c>
      <c r="AT100" s="14" t="s">
        <v>172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280</v>
      </c>
      <c r="BM100" s="14" t="s">
        <v>850</v>
      </c>
    </row>
    <row r="101" s="1" customFormat="1" ht="16.5" customHeight="1">
      <c r="B101" s="150"/>
      <c r="C101" s="151" t="s">
        <v>389</v>
      </c>
      <c r="D101" s="151" t="s">
        <v>172</v>
      </c>
      <c r="E101" s="152" t="s">
        <v>851</v>
      </c>
      <c r="F101" s="153" t="s">
        <v>852</v>
      </c>
      <c r="G101" s="154" t="s">
        <v>836</v>
      </c>
      <c r="H101" s="155">
        <v>3.5</v>
      </c>
      <c r="I101" s="156">
        <v>0</v>
      </c>
      <c r="J101" s="156">
        <f>ROUND(I101*H101,2)</f>
        <v>0</v>
      </c>
      <c r="K101" s="153" t="s">
        <v>176</v>
      </c>
      <c r="L101" s="26"/>
      <c r="M101" s="54" t="s">
        <v>1</v>
      </c>
      <c r="N101" s="157" t="s">
        <v>39</v>
      </c>
      <c r="O101" s="158">
        <v>0.20000000000000001</v>
      </c>
      <c r="P101" s="158">
        <f>O101*H101</f>
        <v>0.70000000000000007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280</v>
      </c>
      <c r="AT101" s="14" t="s">
        <v>172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280</v>
      </c>
      <c r="BM101" s="14" t="s">
        <v>853</v>
      </c>
    </row>
    <row r="102" s="1" customFormat="1" ht="16.5" customHeight="1">
      <c r="B102" s="150"/>
      <c r="C102" s="151" t="s">
        <v>393</v>
      </c>
      <c r="D102" s="151" t="s">
        <v>172</v>
      </c>
      <c r="E102" s="152" t="s">
        <v>854</v>
      </c>
      <c r="F102" s="153" t="s">
        <v>855</v>
      </c>
      <c r="G102" s="154" t="s">
        <v>836</v>
      </c>
      <c r="H102" s="155">
        <v>10</v>
      </c>
      <c r="I102" s="156">
        <v>0</v>
      </c>
      <c r="J102" s="156">
        <f>ROUND(I102*H102,2)</f>
        <v>0</v>
      </c>
      <c r="K102" s="153" t="s">
        <v>176</v>
      </c>
      <c r="L102" s="26"/>
      <c r="M102" s="54" t="s">
        <v>1</v>
      </c>
      <c r="N102" s="157" t="s">
        <v>39</v>
      </c>
      <c r="O102" s="158">
        <v>0.375</v>
      </c>
      <c r="P102" s="158">
        <f>O102*H102</f>
        <v>3.75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856</v>
      </c>
    </row>
    <row r="103" s="1" customFormat="1" ht="16.5" customHeight="1">
      <c r="B103" s="150"/>
      <c r="C103" s="151" t="s">
        <v>7</v>
      </c>
      <c r="D103" s="151" t="s">
        <v>172</v>
      </c>
      <c r="E103" s="152" t="s">
        <v>857</v>
      </c>
      <c r="F103" s="153" t="s">
        <v>858</v>
      </c>
      <c r="G103" s="154" t="s">
        <v>189</v>
      </c>
      <c r="H103" s="155">
        <v>7.5999999999999996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0.28100000000000003</v>
      </c>
      <c r="P103" s="158">
        <f>O103*H103</f>
        <v>2.1356000000000002</v>
      </c>
      <c r="Q103" s="158">
        <v>2.0000000000000002E-05</v>
      </c>
      <c r="R103" s="158">
        <f>Q103*H103</f>
        <v>0.00015200000000000001</v>
      </c>
      <c r="S103" s="158">
        <v>0</v>
      </c>
      <c r="T103" s="159">
        <f>S103*H103</f>
        <v>0</v>
      </c>
      <c r="AR103" s="14" t="s">
        <v>280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280</v>
      </c>
      <c r="BM103" s="14" t="s">
        <v>859</v>
      </c>
    </row>
    <row r="104" s="1" customFormat="1" ht="16.5" customHeight="1">
      <c r="B104" s="150"/>
      <c r="C104" s="151" t="s">
        <v>428</v>
      </c>
      <c r="D104" s="151" t="s">
        <v>172</v>
      </c>
      <c r="E104" s="152" t="s">
        <v>860</v>
      </c>
      <c r="F104" s="153" t="s">
        <v>861</v>
      </c>
      <c r="G104" s="154" t="s">
        <v>826</v>
      </c>
      <c r="H104" s="155">
        <v>23.789999999999999</v>
      </c>
      <c r="I104" s="156">
        <v>0</v>
      </c>
      <c r="J104" s="156">
        <f>ROUND(I104*H104,2)</f>
        <v>0</v>
      </c>
      <c r="K104" s="153" t="s">
        <v>176</v>
      </c>
      <c r="L104" s="26"/>
      <c r="M104" s="54" t="s">
        <v>1</v>
      </c>
      <c r="N104" s="157" t="s">
        <v>39</v>
      </c>
      <c r="O104" s="158">
        <v>0.77200000000000002</v>
      </c>
      <c r="P104" s="158">
        <f>O104*H104</f>
        <v>18.365880000000001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14" t="s">
        <v>280</v>
      </c>
      <c r="AT104" s="14" t="s">
        <v>172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280</v>
      </c>
      <c r="BM104" s="14" t="s">
        <v>862</v>
      </c>
    </row>
    <row r="105" s="1" customFormat="1" ht="16.5" customHeight="1">
      <c r="B105" s="150"/>
      <c r="C105" s="151" t="s">
        <v>863</v>
      </c>
      <c r="D105" s="151" t="s">
        <v>172</v>
      </c>
      <c r="E105" s="152" t="s">
        <v>864</v>
      </c>
      <c r="F105" s="153" t="s">
        <v>865</v>
      </c>
      <c r="G105" s="154" t="s">
        <v>826</v>
      </c>
      <c r="H105" s="155">
        <v>1.5</v>
      </c>
      <c r="I105" s="156">
        <v>0</v>
      </c>
      <c r="J105" s="156">
        <f>ROUND(I105*H105,2)</f>
        <v>0</v>
      </c>
      <c r="K105" s="153" t="s">
        <v>1</v>
      </c>
      <c r="L105" s="26"/>
      <c r="M105" s="54" t="s">
        <v>1</v>
      </c>
      <c r="N105" s="157" t="s">
        <v>39</v>
      </c>
      <c r="O105" s="158">
        <v>0.77200000000000002</v>
      </c>
      <c r="P105" s="158">
        <f>O105*H105</f>
        <v>1.1579999999999999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280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280</v>
      </c>
      <c r="BM105" s="14" t="s">
        <v>866</v>
      </c>
    </row>
    <row r="106" s="1" customFormat="1" ht="16.5" customHeight="1">
      <c r="B106" s="150"/>
      <c r="C106" s="151" t="s">
        <v>867</v>
      </c>
      <c r="D106" s="151" t="s">
        <v>172</v>
      </c>
      <c r="E106" s="152" t="s">
        <v>868</v>
      </c>
      <c r="F106" s="153" t="s">
        <v>869</v>
      </c>
      <c r="G106" s="154" t="s">
        <v>826</v>
      </c>
      <c r="H106" s="155">
        <v>3.2400000000000002</v>
      </c>
      <c r="I106" s="156">
        <v>0</v>
      </c>
      <c r="J106" s="156">
        <f>ROUND(I106*H106,2)</f>
        <v>0</v>
      </c>
      <c r="K106" s="153" t="s">
        <v>1</v>
      </c>
      <c r="L106" s="26"/>
      <c r="M106" s="54" t="s">
        <v>1</v>
      </c>
      <c r="N106" s="157" t="s">
        <v>39</v>
      </c>
      <c r="O106" s="158">
        <v>0.77200000000000002</v>
      </c>
      <c r="P106" s="158">
        <f>O106*H106</f>
        <v>2.5012800000000004</v>
      </c>
      <c r="Q106" s="158">
        <v>0</v>
      </c>
      <c r="R106" s="158">
        <f>Q106*H106</f>
        <v>0</v>
      </c>
      <c r="S106" s="158">
        <v>0</v>
      </c>
      <c r="T106" s="159">
        <f>S106*H106</f>
        <v>0</v>
      </c>
      <c r="AR106" s="14" t="s">
        <v>280</v>
      </c>
      <c r="AT106" s="14" t="s">
        <v>172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280</v>
      </c>
      <c r="BM106" s="14" t="s">
        <v>870</v>
      </c>
    </row>
    <row r="107" s="1" customFormat="1" ht="16.5" customHeight="1">
      <c r="B107" s="150"/>
      <c r="C107" s="151" t="s">
        <v>432</v>
      </c>
      <c r="D107" s="151" t="s">
        <v>172</v>
      </c>
      <c r="E107" s="152" t="s">
        <v>871</v>
      </c>
      <c r="F107" s="153" t="s">
        <v>872</v>
      </c>
      <c r="G107" s="154" t="s">
        <v>826</v>
      </c>
      <c r="H107" s="155">
        <v>713.70000000000005</v>
      </c>
      <c r="I107" s="156">
        <v>0</v>
      </c>
      <c r="J107" s="156">
        <f>ROUND(I107*H107,2)</f>
        <v>0</v>
      </c>
      <c r="K107" s="153" t="s">
        <v>176</v>
      </c>
      <c r="L107" s="26"/>
      <c r="M107" s="54" t="s">
        <v>1</v>
      </c>
      <c r="N107" s="157" t="s">
        <v>39</v>
      </c>
      <c r="O107" s="158">
        <v>0.0080000000000000002</v>
      </c>
      <c r="P107" s="158">
        <f>O107*H107</f>
        <v>5.7096000000000009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14" t="s">
        <v>280</v>
      </c>
      <c r="AT107" s="14" t="s">
        <v>172</v>
      </c>
      <c r="AU107" s="14" t="s">
        <v>77</v>
      </c>
      <c r="AY107" s="14" t="s">
        <v>168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14" t="s">
        <v>75</v>
      </c>
      <c r="BK107" s="160">
        <f>ROUND(I107*H107,2)</f>
        <v>0</v>
      </c>
      <c r="BL107" s="14" t="s">
        <v>280</v>
      </c>
      <c r="BM107" s="14" t="s">
        <v>873</v>
      </c>
    </row>
    <row r="108" s="1" customFormat="1" ht="16.5" customHeight="1">
      <c r="B108" s="150"/>
      <c r="C108" s="151" t="s">
        <v>874</v>
      </c>
      <c r="D108" s="151" t="s">
        <v>172</v>
      </c>
      <c r="E108" s="152" t="s">
        <v>875</v>
      </c>
      <c r="F108" s="153" t="s">
        <v>876</v>
      </c>
      <c r="G108" s="154" t="s">
        <v>826</v>
      </c>
      <c r="H108" s="155">
        <v>45</v>
      </c>
      <c r="I108" s="156">
        <v>0</v>
      </c>
      <c r="J108" s="156">
        <f>ROUND(I108*H108,2)</f>
        <v>0</v>
      </c>
      <c r="K108" s="153" t="s">
        <v>1</v>
      </c>
      <c r="L108" s="26"/>
      <c r="M108" s="54" t="s">
        <v>1</v>
      </c>
      <c r="N108" s="157" t="s">
        <v>39</v>
      </c>
      <c r="O108" s="158">
        <v>0.0080000000000000002</v>
      </c>
      <c r="P108" s="158">
        <f>O108*H108</f>
        <v>0.35999999999999999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280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280</v>
      </c>
      <c r="BM108" s="14" t="s">
        <v>877</v>
      </c>
    </row>
    <row r="109" s="1" customFormat="1" ht="16.5" customHeight="1">
      <c r="B109" s="150"/>
      <c r="C109" s="151" t="s">
        <v>878</v>
      </c>
      <c r="D109" s="151" t="s">
        <v>172</v>
      </c>
      <c r="E109" s="152" t="s">
        <v>879</v>
      </c>
      <c r="F109" s="153" t="s">
        <v>880</v>
      </c>
      <c r="G109" s="154" t="s">
        <v>826</v>
      </c>
      <c r="H109" s="155">
        <v>97.200000000000003</v>
      </c>
      <c r="I109" s="156">
        <v>0</v>
      </c>
      <c r="J109" s="156">
        <f>ROUND(I109*H109,2)</f>
        <v>0</v>
      </c>
      <c r="K109" s="153" t="s">
        <v>1</v>
      </c>
      <c r="L109" s="26"/>
      <c r="M109" s="54" t="s">
        <v>1</v>
      </c>
      <c r="N109" s="157" t="s">
        <v>39</v>
      </c>
      <c r="O109" s="158">
        <v>0.0080000000000000002</v>
      </c>
      <c r="P109" s="158">
        <f>O109*H109</f>
        <v>0.77760000000000007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280</v>
      </c>
      <c r="AT109" s="14" t="s">
        <v>172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280</v>
      </c>
      <c r="BM109" s="14" t="s">
        <v>881</v>
      </c>
    </row>
    <row r="110" s="1" customFormat="1" ht="16.5" customHeight="1">
      <c r="B110" s="150"/>
      <c r="C110" s="151" t="s">
        <v>363</v>
      </c>
      <c r="D110" s="151" t="s">
        <v>172</v>
      </c>
      <c r="E110" s="152" t="s">
        <v>882</v>
      </c>
      <c r="F110" s="153" t="s">
        <v>883</v>
      </c>
      <c r="G110" s="154" t="s">
        <v>836</v>
      </c>
      <c r="H110" s="155">
        <v>63.5</v>
      </c>
      <c r="I110" s="156">
        <v>0</v>
      </c>
      <c r="J110" s="156">
        <f>ROUND(I110*H110,2)</f>
        <v>0</v>
      </c>
      <c r="K110" s="153" t="s">
        <v>176</v>
      </c>
      <c r="L110" s="26"/>
      <c r="M110" s="54" t="s">
        <v>1</v>
      </c>
      <c r="N110" s="157" t="s">
        <v>39</v>
      </c>
      <c r="O110" s="158">
        <v>0.035999999999999997</v>
      </c>
      <c r="P110" s="158">
        <f>O110*H110</f>
        <v>2.286</v>
      </c>
      <c r="Q110" s="158">
        <v>0.18906999999999999</v>
      </c>
      <c r="R110" s="158">
        <f>Q110*H110</f>
        <v>12.005944999999999</v>
      </c>
      <c r="S110" s="158">
        <v>0</v>
      </c>
      <c r="T110" s="159">
        <f>S110*H110</f>
        <v>0</v>
      </c>
      <c r="AR110" s="14" t="s">
        <v>280</v>
      </c>
      <c r="AT110" s="14" t="s">
        <v>172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280</v>
      </c>
      <c r="BM110" s="14" t="s">
        <v>884</v>
      </c>
    </row>
    <row r="111" s="1" customFormat="1" ht="16.5" customHeight="1">
      <c r="B111" s="150"/>
      <c r="C111" s="151" t="s">
        <v>405</v>
      </c>
      <c r="D111" s="151" t="s">
        <v>172</v>
      </c>
      <c r="E111" s="152" t="s">
        <v>885</v>
      </c>
      <c r="F111" s="153" t="s">
        <v>886</v>
      </c>
      <c r="G111" s="154" t="s">
        <v>836</v>
      </c>
      <c r="H111" s="155">
        <v>10</v>
      </c>
      <c r="I111" s="156">
        <v>0</v>
      </c>
      <c r="J111" s="156">
        <f>ROUND(I111*H111,2)</f>
        <v>0</v>
      </c>
      <c r="K111" s="153" t="s">
        <v>176</v>
      </c>
      <c r="L111" s="26"/>
      <c r="M111" s="54" t="s">
        <v>1</v>
      </c>
      <c r="N111" s="157" t="s">
        <v>39</v>
      </c>
      <c r="O111" s="158">
        <v>0.073999999999999996</v>
      </c>
      <c r="P111" s="158">
        <f>O111*H111</f>
        <v>0.73999999999999999</v>
      </c>
      <c r="Q111" s="158">
        <v>0.36575999999999997</v>
      </c>
      <c r="R111" s="158">
        <f>Q111*H111</f>
        <v>3.6575999999999995</v>
      </c>
      <c r="S111" s="158">
        <v>0</v>
      </c>
      <c r="T111" s="159">
        <f>S111*H111</f>
        <v>0</v>
      </c>
      <c r="AR111" s="14" t="s">
        <v>280</v>
      </c>
      <c r="AT111" s="14" t="s">
        <v>172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280</v>
      </c>
      <c r="BM111" s="14" t="s">
        <v>887</v>
      </c>
    </row>
    <row r="112" s="1" customFormat="1" ht="16.5" customHeight="1">
      <c r="B112" s="150"/>
      <c r="C112" s="151" t="s">
        <v>385</v>
      </c>
      <c r="D112" s="151" t="s">
        <v>172</v>
      </c>
      <c r="E112" s="152" t="s">
        <v>888</v>
      </c>
      <c r="F112" s="153" t="s">
        <v>889</v>
      </c>
      <c r="G112" s="154" t="s">
        <v>836</v>
      </c>
      <c r="H112" s="155">
        <v>1.1000000000000001</v>
      </c>
      <c r="I112" s="156">
        <v>0</v>
      </c>
      <c r="J112" s="156">
        <f>ROUND(I112*H112,2)</f>
        <v>0</v>
      </c>
      <c r="K112" s="153" t="s">
        <v>176</v>
      </c>
      <c r="L112" s="26"/>
      <c r="M112" s="54" t="s">
        <v>1</v>
      </c>
      <c r="N112" s="157" t="s">
        <v>39</v>
      </c>
      <c r="O112" s="158">
        <v>0.19900000000000001</v>
      </c>
      <c r="P112" s="158">
        <f>O112*H112</f>
        <v>0.21890000000000004</v>
      </c>
      <c r="Q112" s="158">
        <v>0.090130000000000002</v>
      </c>
      <c r="R112" s="158">
        <f>Q112*H112</f>
        <v>0.099143000000000009</v>
      </c>
      <c r="S112" s="158">
        <v>0</v>
      </c>
      <c r="T112" s="159">
        <f>S112*H112</f>
        <v>0</v>
      </c>
      <c r="AR112" s="14" t="s">
        <v>280</v>
      </c>
      <c r="AT112" s="14" t="s">
        <v>172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280</v>
      </c>
      <c r="BM112" s="14" t="s">
        <v>890</v>
      </c>
    </row>
    <row r="113" s="1" customFormat="1" ht="16.5" customHeight="1">
      <c r="B113" s="150"/>
      <c r="C113" s="151" t="s">
        <v>401</v>
      </c>
      <c r="D113" s="151" t="s">
        <v>172</v>
      </c>
      <c r="E113" s="152" t="s">
        <v>891</v>
      </c>
      <c r="F113" s="153" t="s">
        <v>892</v>
      </c>
      <c r="G113" s="154" t="s">
        <v>836</v>
      </c>
      <c r="H113" s="155">
        <v>10</v>
      </c>
      <c r="I113" s="156">
        <v>0</v>
      </c>
      <c r="J113" s="156">
        <f>ROUND(I113*H113,2)</f>
        <v>0</v>
      </c>
      <c r="K113" s="153" t="s">
        <v>176</v>
      </c>
      <c r="L113" s="26"/>
      <c r="M113" s="54" t="s">
        <v>1</v>
      </c>
      <c r="N113" s="157" t="s">
        <v>39</v>
      </c>
      <c r="O113" s="158">
        <v>0.39800000000000002</v>
      </c>
      <c r="P113" s="158">
        <f>O113*H113</f>
        <v>3.9800000000000004</v>
      </c>
      <c r="Q113" s="158">
        <v>0.18024999999999999</v>
      </c>
      <c r="R113" s="158">
        <f>Q113*H113</f>
        <v>1.8025</v>
      </c>
      <c r="S113" s="158">
        <v>0</v>
      </c>
      <c r="T113" s="159">
        <f>S113*H113</f>
        <v>0</v>
      </c>
      <c r="AR113" s="14" t="s">
        <v>280</v>
      </c>
      <c r="AT113" s="14" t="s">
        <v>172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280</v>
      </c>
      <c r="BM113" s="14" t="s">
        <v>893</v>
      </c>
    </row>
    <row r="114" s="1" customFormat="1" ht="16.5" customHeight="1">
      <c r="B114" s="150"/>
      <c r="C114" s="151" t="s">
        <v>367</v>
      </c>
      <c r="D114" s="151" t="s">
        <v>172</v>
      </c>
      <c r="E114" s="152" t="s">
        <v>894</v>
      </c>
      <c r="F114" s="153" t="s">
        <v>895</v>
      </c>
      <c r="G114" s="154" t="s">
        <v>836</v>
      </c>
      <c r="H114" s="155">
        <v>60</v>
      </c>
      <c r="I114" s="156">
        <v>0</v>
      </c>
      <c r="J114" s="156">
        <f>ROUND(I114*H114,2)</f>
        <v>0</v>
      </c>
      <c r="K114" s="153" t="s">
        <v>176</v>
      </c>
      <c r="L114" s="26"/>
      <c r="M114" s="54" t="s">
        <v>1</v>
      </c>
      <c r="N114" s="157" t="s">
        <v>39</v>
      </c>
      <c r="O114" s="158">
        <v>0.57999999999999996</v>
      </c>
      <c r="P114" s="158">
        <f>O114*H114</f>
        <v>34.799999999999997</v>
      </c>
      <c r="Q114" s="158">
        <v>0.084250000000000005</v>
      </c>
      <c r="R114" s="158">
        <f>Q114*H114</f>
        <v>5.0550000000000006</v>
      </c>
      <c r="S114" s="158">
        <v>0</v>
      </c>
      <c r="T114" s="159">
        <f>S114*H114</f>
        <v>0</v>
      </c>
      <c r="AR114" s="14" t="s">
        <v>280</v>
      </c>
      <c r="AT114" s="14" t="s">
        <v>172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280</v>
      </c>
      <c r="BM114" s="14" t="s">
        <v>896</v>
      </c>
    </row>
    <row r="115" s="1" customFormat="1" ht="16.5" customHeight="1">
      <c r="B115" s="150"/>
      <c r="C115" s="151" t="s">
        <v>274</v>
      </c>
      <c r="D115" s="151" t="s">
        <v>172</v>
      </c>
      <c r="E115" s="152" t="s">
        <v>897</v>
      </c>
      <c r="F115" s="153" t="s">
        <v>898</v>
      </c>
      <c r="G115" s="154" t="s">
        <v>836</v>
      </c>
      <c r="H115" s="155">
        <v>60</v>
      </c>
      <c r="I115" s="156">
        <v>0</v>
      </c>
      <c r="J115" s="156">
        <f>ROUND(I115*H115,2)</f>
        <v>0</v>
      </c>
      <c r="K115" s="153" t="s">
        <v>176</v>
      </c>
      <c r="L115" s="26"/>
      <c r="M115" s="54" t="s">
        <v>1</v>
      </c>
      <c r="N115" s="157" t="s">
        <v>39</v>
      </c>
      <c r="O115" s="158">
        <v>0.22</v>
      </c>
      <c r="P115" s="158">
        <f>O115*H115</f>
        <v>13.199999999999999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280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280</v>
      </c>
      <c r="BM115" s="14" t="s">
        <v>899</v>
      </c>
    </row>
    <row r="116" s="1" customFormat="1" ht="16.5" customHeight="1">
      <c r="B116" s="150"/>
      <c r="C116" s="151" t="s">
        <v>359</v>
      </c>
      <c r="D116" s="151" t="s">
        <v>172</v>
      </c>
      <c r="E116" s="152" t="s">
        <v>900</v>
      </c>
      <c r="F116" s="153" t="s">
        <v>901</v>
      </c>
      <c r="G116" s="154" t="s">
        <v>189</v>
      </c>
      <c r="H116" s="155">
        <v>12</v>
      </c>
      <c r="I116" s="156">
        <v>0</v>
      </c>
      <c r="J116" s="156">
        <f>ROUND(I116*H116,2)</f>
        <v>0</v>
      </c>
      <c r="K116" s="153" t="s">
        <v>176</v>
      </c>
      <c r="L116" s="26"/>
      <c r="M116" s="54" t="s">
        <v>1</v>
      </c>
      <c r="N116" s="157" t="s">
        <v>39</v>
      </c>
      <c r="O116" s="158">
        <v>0.23400000000000001</v>
      </c>
      <c r="P116" s="158">
        <f>O116*H116</f>
        <v>2.8080000000000003</v>
      </c>
      <c r="Q116" s="158">
        <v>0.11934</v>
      </c>
      <c r="R116" s="158">
        <f>Q116*H116</f>
        <v>1.43208</v>
      </c>
      <c r="S116" s="158">
        <v>0</v>
      </c>
      <c r="T116" s="159">
        <f>S116*H116</f>
        <v>0</v>
      </c>
      <c r="AR116" s="14" t="s">
        <v>280</v>
      </c>
      <c r="AT116" s="14" t="s">
        <v>172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280</v>
      </c>
      <c r="BM116" s="14" t="s">
        <v>902</v>
      </c>
    </row>
    <row r="117" s="1" customFormat="1" ht="16.5" customHeight="1">
      <c r="B117" s="150"/>
      <c r="C117" s="161" t="s">
        <v>177</v>
      </c>
      <c r="D117" s="161" t="s">
        <v>180</v>
      </c>
      <c r="E117" s="162" t="s">
        <v>903</v>
      </c>
      <c r="F117" s="163" t="s">
        <v>904</v>
      </c>
      <c r="G117" s="164" t="s">
        <v>189</v>
      </c>
      <c r="H117" s="165">
        <v>12</v>
      </c>
      <c r="I117" s="166">
        <v>0</v>
      </c>
      <c r="J117" s="166">
        <f>ROUND(I117*H117,2)</f>
        <v>0</v>
      </c>
      <c r="K117" s="163" t="s">
        <v>176</v>
      </c>
      <c r="L117" s="167"/>
      <c r="M117" s="168" t="s">
        <v>1</v>
      </c>
      <c r="N117" s="169" t="s">
        <v>39</v>
      </c>
      <c r="O117" s="158">
        <v>0</v>
      </c>
      <c r="P117" s="158">
        <f>O117*H117</f>
        <v>0</v>
      </c>
      <c r="Q117" s="158">
        <v>0.058000000000000003</v>
      </c>
      <c r="R117" s="158">
        <f>Q117*H117</f>
        <v>0.69600000000000006</v>
      </c>
      <c r="S117" s="158">
        <v>0</v>
      </c>
      <c r="T117" s="159">
        <f>S117*H117</f>
        <v>0</v>
      </c>
      <c r="AR117" s="14" t="s">
        <v>333</v>
      </c>
      <c r="AT117" s="14" t="s">
        <v>180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333</v>
      </c>
      <c r="BM117" s="14" t="s">
        <v>905</v>
      </c>
    </row>
    <row r="118" s="1" customFormat="1" ht="16.5" customHeight="1">
      <c r="B118" s="150"/>
      <c r="C118" s="151" t="s">
        <v>409</v>
      </c>
      <c r="D118" s="151" t="s">
        <v>172</v>
      </c>
      <c r="E118" s="152" t="s">
        <v>906</v>
      </c>
      <c r="F118" s="153" t="s">
        <v>907</v>
      </c>
      <c r="G118" s="154" t="s">
        <v>189</v>
      </c>
      <c r="H118" s="155">
        <v>20</v>
      </c>
      <c r="I118" s="156">
        <v>0</v>
      </c>
      <c r="J118" s="156">
        <f>ROUND(I118*H118,2)</f>
        <v>0</v>
      </c>
      <c r="K118" s="153" t="s">
        <v>176</v>
      </c>
      <c r="L118" s="26"/>
      <c r="M118" s="54" t="s">
        <v>1</v>
      </c>
      <c r="N118" s="157" t="s">
        <v>39</v>
      </c>
      <c r="O118" s="158">
        <v>0.28100000000000003</v>
      </c>
      <c r="P118" s="158">
        <f>O118*H118</f>
        <v>5.620000000000001</v>
      </c>
      <c r="Q118" s="158">
        <v>0.14321</v>
      </c>
      <c r="R118" s="158">
        <f>Q118*H118</f>
        <v>2.8642000000000003</v>
      </c>
      <c r="S118" s="158">
        <v>0</v>
      </c>
      <c r="T118" s="159">
        <f>S118*H118</f>
        <v>0</v>
      </c>
      <c r="AR118" s="14" t="s">
        <v>280</v>
      </c>
      <c r="AT118" s="14" t="s">
        <v>172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280</v>
      </c>
      <c r="BM118" s="14" t="s">
        <v>908</v>
      </c>
    </row>
    <row r="119" s="1" customFormat="1" ht="16.5" customHeight="1">
      <c r="B119" s="150"/>
      <c r="C119" s="161" t="s">
        <v>377</v>
      </c>
      <c r="D119" s="161" t="s">
        <v>180</v>
      </c>
      <c r="E119" s="162" t="s">
        <v>909</v>
      </c>
      <c r="F119" s="163" t="s">
        <v>910</v>
      </c>
      <c r="G119" s="164" t="s">
        <v>189</v>
      </c>
      <c r="H119" s="165">
        <v>20</v>
      </c>
      <c r="I119" s="166">
        <v>0</v>
      </c>
      <c r="J119" s="166">
        <f>ROUND(I119*H119,2)</f>
        <v>0</v>
      </c>
      <c r="K119" s="163" t="s">
        <v>176</v>
      </c>
      <c r="L119" s="167"/>
      <c r="M119" s="168" t="s">
        <v>1</v>
      </c>
      <c r="N119" s="169" t="s">
        <v>39</v>
      </c>
      <c r="O119" s="158">
        <v>0</v>
      </c>
      <c r="P119" s="158">
        <f>O119*H119</f>
        <v>0</v>
      </c>
      <c r="Q119" s="158">
        <v>0.10199999999999999</v>
      </c>
      <c r="R119" s="158">
        <f>Q119*H119</f>
        <v>2.04</v>
      </c>
      <c r="S119" s="158">
        <v>0</v>
      </c>
      <c r="T119" s="159">
        <f>S119*H119</f>
        <v>0</v>
      </c>
      <c r="AR119" s="14" t="s">
        <v>333</v>
      </c>
      <c r="AT119" s="14" t="s">
        <v>180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333</v>
      </c>
      <c r="BM119" s="14" t="s">
        <v>911</v>
      </c>
    </row>
    <row r="120" s="1" customFormat="1" ht="16.5" customHeight="1">
      <c r="B120" s="150"/>
      <c r="C120" s="151" t="s">
        <v>8</v>
      </c>
      <c r="D120" s="151" t="s">
        <v>172</v>
      </c>
      <c r="E120" s="152" t="s">
        <v>912</v>
      </c>
      <c r="F120" s="153" t="s">
        <v>913</v>
      </c>
      <c r="G120" s="154" t="s">
        <v>189</v>
      </c>
      <c r="H120" s="155">
        <v>12</v>
      </c>
      <c r="I120" s="156">
        <v>0</v>
      </c>
      <c r="J120" s="156">
        <f>ROUND(I120*H120,2)</f>
        <v>0</v>
      </c>
      <c r="K120" s="153" t="s">
        <v>176</v>
      </c>
      <c r="L120" s="26"/>
      <c r="M120" s="54" t="s">
        <v>1</v>
      </c>
      <c r="N120" s="157" t="s">
        <v>39</v>
      </c>
      <c r="O120" s="158">
        <v>0.105</v>
      </c>
      <c r="P120" s="158">
        <f>O120*H120</f>
        <v>1.26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14" t="s">
        <v>280</v>
      </c>
      <c r="AT120" s="14" t="s">
        <v>172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280</v>
      </c>
      <c r="BM120" s="14" t="s">
        <v>914</v>
      </c>
    </row>
    <row r="121" s="1" customFormat="1" ht="16.5" customHeight="1">
      <c r="B121" s="150"/>
      <c r="C121" s="151" t="s">
        <v>355</v>
      </c>
      <c r="D121" s="151" t="s">
        <v>172</v>
      </c>
      <c r="E121" s="152" t="s">
        <v>915</v>
      </c>
      <c r="F121" s="153" t="s">
        <v>916</v>
      </c>
      <c r="G121" s="154" t="s">
        <v>189</v>
      </c>
      <c r="H121" s="155">
        <v>20</v>
      </c>
      <c r="I121" s="156">
        <v>0</v>
      </c>
      <c r="J121" s="156">
        <f>ROUND(I121*H121,2)</f>
        <v>0</v>
      </c>
      <c r="K121" s="153" t="s">
        <v>176</v>
      </c>
      <c r="L121" s="26"/>
      <c r="M121" s="170" t="s">
        <v>1</v>
      </c>
      <c r="N121" s="171" t="s">
        <v>39</v>
      </c>
      <c r="O121" s="172">
        <v>0.124</v>
      </c>
      <c r="P121" s="172">
        <f>O121*H121</f>
        <v>2.48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AR121" s="14" t="s">
        <v>280</v>
      </c>
      <c r="AT121" s="14" t="s">
        <v>172</v>
      </c>
      <c r="AU121" s="14" t="s">
        <v>77</v>
      </c>
      <c r="AY121" s="14" t="s">
        <v>168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4" t="s">
        <v>75</v>
      </c>
      <c r="BK121" s="160">
        <f>ROUND(I121*H121,2)</f>
        <v>0</v>
      </c>
      <c r="BL121" s="14" t="s">
        <v>280</v>
      </c>
      <c r="BM121" s="14" t="s">
        <v>917</v>
      </c>
    </row>
    <row r="122" s="1" customFormat="1" ht="6.96" customHeight="1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6"/>
    </row>
  </sheetData>
  <autoFilter ref="C88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88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135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918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ROUND(J90,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ROUND((SUM(BE90:BE130)),  2)</f>
        <v>0</v>
      </c>
      <c r="I35" s="32">
        <v>0.20999999999999999</v>
      </c>
      <c r="J35" s="111">
        <f>ROUND(((SUM(BE90:BE130))*I35),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ROUND((SUM(BF90:BF130)),  2)</f>
        <v>0</v>
      </c>
      <c r="I36" s="32">
        <v>0.14999999999999999</v>
      </c>
      <c r="J36" s="111">
        <f>ROUND(((SUM(BF90:BF130))*I36),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ROUND((SUM(BG90:BG130)),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ROUND((SUM(BH90:BH130)),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ROUND((SUM(BI90:BI130)),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135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K1.3 - Nezpůsobilé položky – výkopy pro rekonstrukci SSZ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J90</f>
        <v>0</v>
      </c>
      <c r="L63" s="26"/>
      <c r="AU63" s="14" t="s">
        <v>142</v>
      </c>
    </row>
    <row r="64" s="8" customFormat="1" ht="24.96" customHeight="1">
      <c r="B64" s="121"/>
      <c r="D64" s="122" t="s">
        <v>816</v>
      </c>
      <c r="E64" s="123"/>
      <c r="F64" s="123"/>
      <c r="G64" s="123"/>
      <c r="H64" s="123"/>
      <c r="I64" s="123"/>
      <c r="J64" s="124">
        <f>J91</f>
        <v>0</v>
      </c>
      <c r="L64" s="121"/>
    </row>
    <row r="65" s="9" customFormat="1" ht="19.92" customHeight="1">
      <c r="B65" s="125"/>
      <c r="D65" s="126" t="s">
        <v>919</v>
      </c>
      <c r="E65" s="127"/>
      <c r="F65" s="127"/>
      <c r="G65" s="127"/>
      <c r="H65" s="127"/>
      <c r="I65" s="127"/>
      <c r="J65" s="128">
        <f>J92</f>
        <v>0</v>
      </c>
      <c r="L65" s="125"/>
    </row>
    <row r="66" s="9" customFormat="1" ht="19.92" customHeight="1">
      <c r="B66" s="125"/>
      <c r="D66" s="126" t="s">
        <v>920</v>
      </c>
      <c r="E66" s="127"/>
      <c r="F66" s="127"/>
      <c r="G66" s="127"/>
      <c r="H66" s="127"/>
      <c r="I66" s="127"/>
      <c r="J66" s="128">
        <f>J98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J100</f>
        <v>0</v>
      </c>
      <c r="L67" s="121"/>
    </row>
    <row r="68" s="9" customFormat="1" ht="19.92" customHeight="1">
      <c r="B68" s="125"/>
      <c r="D68" s="126" t="s">
        <v>818</v>
      </c>
      <c r="E68" s="127"/>
      <c r="F68" s="127"/>
      <c r="G68" s="127"/>
      <c r="H68" s="127"/>
      <c r="I68" s="127"/>
      <c r="J68" s="128">
        <f>J101</f>
        <v>0</v>
      </c>
      <c r="L68" s="125"/>
    </row>
    <row r="69" s="1" customFormat="1" ht="21.84" customHeight="1">
      <c r="B69" s="26"/>
      <c r="L69" s="26"/>
    </row>
    <row r="70" s="1" customFormat="1" ht="6.96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26"/>
    </row>
    <row r="74" s="1" customFormat="1" ht="6.96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26"/>
    </row>
    <row r="75" s="1" customFormat="1" ht="24.96" customHeight="1">
      <c r="B75" s="26"/>
      <c r="C75" s="18" t="s">
        <v>153</v>
      </c>
      <c r="L75" s="26"/>
    </row>
    <row r="76" s="1" customFormat="1" ht="6.96" customHeight="1">
      <c r="B76" s="26"/>
      <c r="L76" s="26"/>
    </row>
    <row r="77" s="1" customFormat="1" ht="12" customHeight="1">
      <c r="B77" s="26"/>
      <c r="C77" s="23" t="s">
        <v>14</v>
      </c>
      <c r="L77" s="26"/>
    </row>
    <row r="78" s="1" customFormat="1" ht="16.5" customHeight="1">
      <c r="B78" s="26"/>
      <c r="E78" s="108" t="str">
        <f>E7</f>
        <v>Dopravní telematika ZR2018 - VÝKAZ VÝMĚR</v>
      </c>
      <c r="F78" s="23"/>
      <c r="G78" s="23"/>
      <c r="H78" s="23"/>
      <c r="L78" s="26"/>
    </row>
    <row r="79" ht="12" customHeight="1">
      <c r="B79" s="17"/>
      <c r="C79" s="23" t="s">
        <v>134</v>
      </c>
      <c r="L79" s="17"/>
    </row>
    <row r="80" s="1" customFormat="1" ht="16.5" customHeight="1">
      <c r="B80" s="26"/>
      <c r="E80" s="108" t="s">
        <v>135</v>
      </c>
      <c r="F80" s="1"/>
      <c r="G80" s="1"/>
      <c r="H80" s="1"/>
      <c r="L80" s="26"/>
    </row>
    <row r="81" s="1" customFormat="1" ht="12" customHeight="1">
      <c r="B81" s="26"/>
      <c r="C81" s="23" t="s">
        <v>136</v>
      </c>
      <c r="L81" s="26"/>
    </row>
    <row r="82" s="1" customFormat="1" ht="16.5" customHeight="1">
      <c r="B82" s="26"/>
      <c r="E82" s="47" t="str">
        <f>E11</f>
        <v>K1.3 - Nezpůsobilé položky – výkopy pro rekonstrukci SSZ</v>
      </c>
      <c r="F82" s="1"/>
      <c r="G82" s="1"/>
      <c r="H82" s="1"/>
      <c r="L82" s="26"/>
    </row>
    <row r="83" s="1" customFormat="1" ht="6.96" customHeight="1">
      <c r="B83" s="26"/>
      <c r="L83" s="26"/>
    </row>
    <row r="84" s="1" customFormat="1" ht="12" customHeight="1">
      <c r="B84" s="26"/>
      <c r="C84" s="23" t="s">
        <v>18</v>
      </c>
      <c r="F84" s="14" t="str">
        <f>F14</f>
        <v xml:space="preserve"> </v>
      </c>
      <c r="I84" s="23" t="s">
        <v>20</v>
      </c>
      <c r="J84" s="49" t="str">
        <f>IF(J14="","",J14)</f>
        <v>10. 9. 2018</v>
      </c>
      <c r="L84" s="26"/>
    </row>
    <row r="85" s="1" customFormat="1" ht="6.96" customHeight="1">
      <c r="B85" s="26"/>
      <c r="L85" s="26"/>
    </row>
    <row r="86" s="1" customFormat="1" ht="13.65" customHeight="1">
      <c r="B86" s="26"/>
      <c r="C86" s="23" t="s">
        <v>22</v>
      </c>
      <c r="F86" s="14" t="str">
        <f>E17</f>
        <v xml:space="preserve"> </v>
      </c>
      <c r="I86" s="23" t="s">
        <v>26</v>
      </c>
      <c r="J86" s="24" t="str">
        <f>E23</f>
        <v>Tomislav Kradijan</v>
      </c>
      <c r="L86" s="26"/>
    </row>
    <row r="87" s="1" customFormat="1" ht="38.55" customHeight="1">
      <c r="B87" s="26"/>
      <c r="C87" s="23" t="s">
        <v>25</v>
      </c>
      <c r="F87" s="14" t="str">
        <f>IF(E20="","",E20)</f>
        <v xml:space="preserve"> </v>
      </c>
      <c r="I87" s="23" t="s">
        <v>29</v>
      </c>
      <c r="J87" s="24" t="str">
        <f>E26</f>
        <v>SAGASTA, a.s., Novodvorská 1010/14, 142 00 Praha 4</v>
      </c>
      <c r="L87" s="26"/>
    </row>
    <row r="88" s="1" customFormat="1" ht="10.32" customHeight="1">
      <c r="B88" s="26"/>
      <c r="L88" s="26"/>
    </row>
    <row r="89" s="10" customFormat="1" ht="29.28" customHeight="1">
      <c r="B89" s="129"/>
      <c r="C89" s="130" t="s">
        <v>154</v>
      </c>
      <c r="D89" s="131" t="s">
        <v>53</v>
      </c>
      <c r="E89" s="131" t="s">
        <v>49</v>
      </c>
      <c r="F89" s="131" t="s">
        <v>50</v>
      </c>
      <c r="G89" s="131" t="s">
        <v>155</v>
      </c>
      <c r="H89" s="131" t="s">
        <v>156</v>
      </c>
      <c r="I89" s="131" t="s">
        <v>157</v>
      </c>
      <c r="J89" s="132" t="s">
        <v>140</v>
      </c>
      <c r="K89" s="133" t="s">
        <v>158</v>
      </c>
      <c r="L89" s="129"/>
      <c r="M89" s="65" t="s">
        <v>1</v>
      </c>
      <c r="N89" s="66" t="s">
        <v>38</v>
      </c>
      <c r="O89" s="66" t="s">
        <v>159</v>
      </c>
      <c r="P89" s="66" t="s">
        <v>160</v>
      </c>
      <c r="Q89" s="66" t="s">
        <v>161</v>
      </c>
      <c r="R89" s="66" t="s">
        <v>162</v>
      </c>
      <c r="S89" s="66" t="s">
        <v>163</v>
      </c>
      <c r="T89" s="67" t="s">
        <v>164</v>
      </c>
    </row>
    <row r="90" s="1" customFormat="1" ht="22.8" customHeight="1">
      <c r="B90" s="26"/>
      <c r="C90" s="70" t="s">
        <v>165</v>
      </c>
      <c r="J90" s="134">
        <f>BK90</f>
        <v>0</v>
      </c>
      <c r="L90" s="26"/>
      <c r="M90" s="68"/>
      <c r="N90" s="52"/>
      <c r="O90" s="52"/>
      <c r="P90" s="135">
        <f>P91+P100</f>
        <v>658.80776200000003</v>
      </c>
      <c r="Q90" s="52"/>
      <c r="R90" s="135">
        <f>R91+R100</f>
        <v>107.95031519999999</v>
      </c>
      <c r="S90" s="52"/>
      <c r="T90" s="136">
        <f>T91+T100</f>
        <v>0</v>
      </c>
      <c r="AT90" s="14" t="s">
        <v>67</v>
      </c>
      <c r="AU90" s="14" t="s">
        <v>142</v>
      </c>
      <c r="BK90" s="137">
        <f>BK91+BK100</f>
        <v>0</v>
      </c>
    </row>
    <row r="91" s="11" customFormat="1" ht="25.92" customHeight="1">
      <c r="B91" s="138"/>
      <c r="D91" s="139" t="s">
        <v>67</v>
      </c>
      <c r="E91" s="140" t="s">
        <v>819</v>
      </c>
      <c r="F91" s="140" t="s">
        <v>820</v>
      </c>
      <c r="J91" s="141">
        <f>BK91</f>
        <v>0</v>
      </c>
      <c r="L91" s="138"/>
      <c r="M91" s="142"/>
      <c r="N91" s="143"/>
      <c r="O91" s="143"/>
      <c r="P91" s="144">
        <f>P92+P98</f>
        <v>178.77828</v>
      </c>
      <c r="Q91" s="143"/>
      <c r="R91" s="144">
        <f>R92+R98</f>
        <v>9.1708440000000007</v>
      </c>
      <c r="S91" s="143"/>
      <c r="T91" s="145">
        <f>T92+T98</f>
        <v>0</v>
      </c>
      <c r="AR91" s="139" t="s">
        <v>75</v>
      </c>
      <c r="AT91" s="146" t="s">
        <v>67</v>
      </c>
      <c r="AU91" s="146" t="s">
        <v>68</v>
      </c>
      <c r="AY91" s="139" t="s">
        <v>168</v>
      </c>
      <c r="BK91" s="147">
        <f>BK92+BK98</f>
        <v>0</v>
      </c>
    </row>
    <row r="92" s="11" customFormat="1" ht="22.8" customHeight="1">
      <c r="B92" s="138"/>
      <c r="D92" s="139" t="s">
        <v>67</v>
      </c>
      <c r="E92" s="148" t="s">
        <v>75</v>
      </c>
      <c r="F92" s="148" t="s">
        <v>921</v>
      </c>
      <c r="J92" s="149">
        <f>BK92</f>
        <v>0</v>
      </c>
      <c r="L92" s="138"/>
      <c r="M92" s="142"/>
      <c r="N92" s="143"/>
      <c r="O92" s="143"/>
      <c r="P92" s="144">
        <f>SUM(P93:P97)</f>
        <v>117.11615999999999</v>
      </c>
      <c r="Q92" s="143"/>
      <c r="R92" s="144">
        <f>SUM(R93:R97)</f>
        <v>0</v>
      </c>
      <c r="S92" s="143"/>
      <c r="T92" s="145">
        <f>SUM(T93:T97)</f>
        <v>0</v>
      </c>
      <c r="AR92" s="139" t="s">
        <v>75</v>
      </c>
      <c r="AT92" s="146" t="s">
        <v>67</v>
      </c>
      <c r="AU92" s="146" t="s">
        <v>75</v>
      </c>
      <c r="AY92" s="139" t="s">
        <v>168</v>
      </c>
      <c r="BK92" s="147">
        <f>SUM(BK93:BK97)</f>
        <v>0</v>
      </c>
    </row>
    <row r="93" s="1" customFormat="1" ht="16.5" customHeight="1">
      <c r="B93" s="150"/>
      <c r="C93" s="151" t="s">
        <v>828</v>
      </c>
      <c r="D93" s="151" t="s">
        <v>172</v>
      </c>
      <c r="E93" s="152" t="s">
        <v>922</v>
      </c>
      <c r="F93" s="153" t="s">
        <v>923</v>
      </c>
      <c r="G93" s="154" t="s">
        <v>924</v>
      </c>
      <c r="H93" s="155">
        <v>41.200000000000003</v>
      </c>
      <c r="I93" s="156">
        <v>0</v>
      </c>
      <c r="J93" s="156">
        <f>ROUND(I93*H93,2)</f>
        <v>0</v>
      </c>
      <c r="K93" s="153" t="s">
        <v>176</v>
      </c>
      <c r="L93" s="26"/>
      <c r="M93" s="54" t="s">
        <v>1</v>
      </c>
      <c r="N93" s="157" t="s">
        <v>39</v>
      </c>
      <c r="O93" s="158">
        <v>0.002</v>
      </c>
      <c r="P93" s="158">
        <f>O93*H93</f>
        <v>0.082400000000000001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363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363</v>
      </c>
      <c r="BM93" s="14" t="s">
        <v>925</v>
      </c>
    </row>
    <row r="94" s="1" customFormat="1" ht="16.5" customHeight="1">
      <c r="B94" s="150"/>
      <c r="C94" s="151" t="s">
        <v>926</v>
      </c>
      <c r="D94" s="151" t="s">
        <v>172</v>
      </c>
      <c r="E94" s="152" t="s">
        <v>927</v>
      </c>
      <c r="F94" s="153" t="s">
        <v>928</v>
      </c>
      <c r="G94" s="154" t="s">
        <v>924</v>
      </c>
      <c r="H94" s="155">
        <v>3.48</v>
      </c>
      <c r="I94" s="156">
        <v>0</v>
      </c>
      <c r="J94" s="156">
        <f>ROUND(I94*H94,2)</f>
        <v>0</v>
      </c>
      <c r="K94" s="153" t="s">
        <v>176</v>
      </c>
      <c r="L94" s="26"/>
      <c r="M94" s="54" t="s">
        <v>1</v>
      </c>
      <c r="N94" s="157" t="s">
        <v>39</v>
      </c>
      <c r="O94" s="158">
        <v>16.001999999999999</v>
      </c>
      <c r="P94" s="158">
        <f>O94*H94</f>
        <v>55.686959999999999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14" t="s">
        <v>363</v>
      </c>
      <c r="AT94" s="14" t="s">
        <v>172</v>
      </c>
      <c r="AU94" s="14" t="s">
        <v>77</v>
      </c>
      <c r="AY94" s="14" t="s">
        <v>168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14" t="s">
        <v>75</v>
      </c>
      <c r="BK94" s="160">
        <f>ROUND(I94*H94,2)</f>
        <v>0</v>
      </c>
      <c r="BL94" s="14" t="s">
        <v>363</v>
      </c>
      <c r="BM94" s="14" t="s">
        <v>929</v>
      </c>
    </row>
    <row r="95" s="1" customFormat="1" ht="16.5" customHeight="1">
      <c r="B95" s="150"/>
      <c r="C95" s="151" t="s">
        <v>184</v>
      </c>
      <c r="D95" s="151" t="s">
        <v>172</v>
      </c>
      <c r="E95" s="152" t="s">
        <v>930</v>
      </c>
      <c r="F95" s="153" t="s">
        <v>931</v>
      </c>
      <c r="G95" s="154" t="s">
        <v>924</v>
      </c>
      <c r="H95" s="155">
        <v>41.200000000000003</v>
      </c>
      <c r="I95" s="156">
        <v>0</v>
      </c>
      <c r="J95" s="156">
        <f>ROUND(I95*H95,2)</f>
        <v>0</v>
      </c>
      <c r="K95" s="153" t="s">
        <v>176</v>
      </c>
      <c r="L95" s="26"/>
      <c r="M95" s="54" t="s">
        <v>1</v>
      </c>
      <c r="N95" s="157" t="s">
        <v>39</v>
      </c>
      <c r="O95" s="158">
        <v>1.272</v>
      </c>
      <c r="P95" s="158">
        <f>O95*H95</f>
        <v>52.406400000000005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14" t="s">
        <v>363</v>
      </c>
      <c r="AT95" s="14" t="s">
        <v>172</v>
      </c>
      <c r="AU95" s="14" t="s">
        <v>77</v>
      </c>
      <c r="AY95" s="14" t="s">
        <v>168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14" t="s">
        <v>75</v>
      </c>
      <c r="BK95" s="160">
        <f>ROUND(I95*H95,2)</f>
        <v>0</v>
      </c>
      <c r="BL95" s="14" t="s">
        <v>363</v>
      </c>
      <c r="BM95" s="14" t="s">
        <v>932</v>
      </c>
    </row>
    <row r="96" s="1" customFormat="1" ht="16.5" customHeight="1">
      <c r="B96" s="150"/>
      <c r="C96" s="151" t="s">
        <v>933</v>
      </c>
      <c r="D96" s="151" t="s">
        <v>172</v>
      </c>
      <c r="E96" s="152" t="s">
        <v>934</v>
      </c>
      <c r="F96" s="153" t="s">
        <v>935</v>
      </c>
      <c r="G96" s="154" t="s">
        <v>924</v>
      </c>
      <c r="H96" s="155">
        <v>41.200000000000003</v>
      </c>
      <c r="I96" s="156">
        <v>0</v>
      </c>
      <c r="J96" s="156">
        <f>ROUND(I96*H96,2)</f>
        <v>0</v>
      </c>
      <c r="K96" s="153" t="s">
        <v>176</v>
      </c>
      <c r="L96" s="26"/>
      <c r="M96" s="54" t="s">
        <v>1</v>
      </c>
      <c r="N96" s="157" t="s">
        <v>39</v>
      </c>
      <c r="O96" s="158">
        <v>0.10199999999999999</v>
      </c>
      <c r="P96" s="158">
        <f>O96*H96</f>
        <v>4.2023999999999999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14" t="s">
        <v>363</v>
      </c>
      <c r="AT96" s="14" t="s">
        <v>172</v>
      </c>
      <c r="AU96" s="14" t="s">
        <v>77</v>
      </c>
      <c r="AY96" s="14" t="s">
        <v>168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4" t="s">
        <v>75</v>
      </c>
      <c r="BK96" s="160">
        <f>ROUND(I96*H96,2)</f>
        <v>0</v>
      </c>
      <c r="BL96" s="14" t="s">
        <v>363</v>
      </c>
      <c r="BM96" s="14" t="s">
        <v>936</v>
      </c>
    </row>
    <row r="97" s="1" customFormat="1" ht="16.5" customHeight="1">
      <c r="B97" s="150"/>
      <c r="C97" s="151" t="s">
        <v>937</v>
      </c>
      <c r="D97" s="151" t="s">
        <v>172</v>
      </c>
      <c r="E97" s="152" t="s">
        <v>938</v>
      </c>
      <c r="F97" s="153" t="s">
        <v>939</v>
      </c>
      <c r="G97" s="154" t="s">
        <v>924</v>
      </c>
      <c r="H97" s="155">
        <v>41.200000000000003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0.11500000000000001</v>
      </c>
      <c r="P97" s="158">
        <f>O97*H97</f>
        <v>4.7380000000000004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14" t="s">
        <v>363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363</v>
      </c>
      <c r="BM97" s="14" t="s">
        <v>940</v>
      </c>
    </row>
    <row r="98" s="11" customFormat="1" ht="22.8" customHeight="1">
      <c r="B98" s="138"/>
      <c r="D98" s="139" t="s">
        <v>67</v>
      </c>
      <c r="E98" s="148" t="s">
        <v>77</v>
      </c>
      <c r="F98" s="148" t="s">
        <v>941</v>
      </c>
      <c r="J98" s="149">
        <f>BK98</f>
        <v>0</v>
      </c>
      <c r="L98" s="138"/>
      <c r="M98" s="142"/>
      <c r="N98" s="143"/>
      <c r="O98" s="143"/>
      <c r="P98" s="144">
        <f>P99</f>
        <v>61.662120000000002</v>
      </c>
      <c r="Q98" s="143"/>
      <c r="R98" s="144">
        <f>R99</f>
        <v>9.1708440000000007</v>
      </c>
      <c r="S98" s="143"/>
      <c r="T98" s="145">
        <f>T99</f>
        <v>0</v>
      </c>
      <c r="AR98" s="139" t="s">
        <v>75</v>
      </c>
      <c r="AT98" s="146" t="s">
        <v>67</v>
      </c>
      <c r="AU98" s="146" t="s">
        <v>75</v>
      </c>
      <c r="AY98" s="139" t="s">
        <v>168</v>
      </c>
      <c r="BK98" s="147">
        <f>BK99</f>
        <v>0</v>
      </c>
    </row>
    <row r="99" s="1" customFormat="1" ht="16.5" customHeight="1">
      <c r="B99" s="150"/>
      <c r="C99" s="151" t="s">
        <v>942</v>
      </c>
      <c r="D99" s="151" t="s">
        <v>172</v>
      </c>
      <c r="E99" s="152" t="s">
        <v>943</v>
      </c>
      <c r="F99" s="153" t="s">
        <v>944</v>
      </c>
      <c r="G99" s="154" t="s">
        <v>924</v>
      </c>
      <c r="H99" s="155">
        <v>3.48</v>
      </c>
      <c r="I99" s="156">
        <v>0</v>
      </c>
      <c r="J99" s="156">
        <f>ROUND(I99*H99,2)</f>
        <v>0</v>
      </c>
      <c r="K99" s="153" t="s">
        <v>176</v>
      </c>
      <c r="L99" s="26"/>
      <c r="M99" s="54" t="s">
        <v>1</v>
      </c>
      <c r="N99" s="157" t="s">
        <v>39</v>
      </c>
      <c r="O99" s="158">
        <v>17.719000000000001</v>
      </c>
      <c r="P99" s="158">
        <f>O99*H99</f>
        <v>61.662120000000002</v>
      </c>
      <c r="Q99" s="158">
        <v>2.6353</v>
      </c>
      <c r="R99" s="158">
        <f>Q99*H99</f>
        <v>9.1708440000000007</v>
      </c>
      <c r="S99" s="158">
        <v>0</v>
      </c>
      <c r="T99" s="159">
        <f>S99*H99</f>
        <v>0</v>
      </c>
      <c r="AR99" s="14" t="s">
        <v>363</v>
      </c>
      <c r="AT99" s="14" t="s">
        <v>172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363</v>
      </c>
      <c r="BM99" s="14" t="s">
        <v>945</v>
      </c>
    </row>
    <row r="100" s="11" customFormat="1" ht="25.92" customHeight="1">
      <c r="B100" s="138"/>
      <c r="D100" s="139" t="s">
        <v>67</v>
      </c>
      <c r="E100" s="140" t="s">
        <v>180</v>
      </c>
      <c r="F100" s="140" t="s">
        <v>273</v>
      </c>
      <c r="J100" s="141">
        <f>BK100</f>
        <v>0</v>
      </c>
      <c r="L100" s="138"/>
      <c r="M100" s="142"/>
      <c r="N100" s="143"/>
      <c r="O100" s="143"/>
      <c r="P100" s="144">
        <f>P101</f>
        <v>480.02948200000003</v>
      </c>
      <c r="Q100" s="143"/>
      <c r="R100" s="144">
        <f>R101</f>
        <v>98.779471199999989</v>
      </c>
      <c r="S100" s="143"/>
      <c r="T100" s="145">
        <f>T101</f>
        <v>0</v>
      </c>
      <c r="AR100" s="139" t="s">
        <v>274</v>
      </c>
      <c r="AT100" s="146" t="s">
        <v>67</v>
      </c>
      <c r="AU100" s="146" t="s">
        <v>68</v>
      </c>
      <c r="AY100" s="139" t="s">
        <v>168</v>
      </c>
      <c r="BK100" s="147">
        <f>BK101</f>
        <v>0</v>
      </c>
    </row>
    <row r="101" s="11" customFormat="1" ht="22.8" customHeight="1">
      <c r="B101" s="138"/>
      <c r="D101" s="139" t="s">
        <v>67</v>
      </c>
      <c r="E101" s="148" t="s">
        <v>832</v>
      </c>
      <c r="F101" s="148" t="s">
        <v>833</v>
      </c>
      <c r="J101" s="149">
        <f>BK101</f>
        <v>0</v>
      </c>
      <c r="L101" s="138"/>
      <c r="M101" s="142"/>
      <c r="N101" s="143"/>
      <c r="O101" s="143"/>
      <c r="P101" s="144">
        <f>SUM(P102:P130)</f>
        <v>480.02948200000003</v>
      </c>
      <c r="Q101" s="143"/>
      <c r="R101" s="144">
        <f>SUM(R102:R130)</f>
        <v>98.779471199999989</v>
      </c>
      <c r="S101" s="143"/>
      <c r="T101" s="145">
        <f>SUM(T102:T130)</f>
        <v>0</v>
      </c>
      <c r="AR101" s="139" t="s">
        <v>274</v>
      </c>
      <c r="AT101" s="146" t="s">
        <v>67</v>
      </c>
      <c r="AU101" s="146" t="s">
        <v>75</v>
      </c>
      <c r="AY101" s="139" t="s">
        <v>168</v>
      </c>
      <c r="BK101" s="147">
        <f>SUM(BK102:BK130)</f>
        <v>0</v>
      </c>
    </row>
    <row r="102" s="1" customFormat="1" ht="16.5" customHeight="1">
      <c r="B102" s="150"/>
      <c r="C102" s="151" t="s">
        <v>75</v>
      </c>
      <c r="D102" s="151" t="s">
        <v>172</v>
      </c>
      <c r="E102" s="152" t="s">
        <v>946</v>
      </c>
      <c r="F102" s="153" t="s">
        <v>947</v>
      </c>
      <c r="G102" s="154" t="s">
        <v>948</v>
      </c>
      <c r="H102" s="155">
        <v>0.184</v>
      </c>
      <c r="I102" s="156">
        <v>0</v>
      </c>
      <c r="J102" s="156">
        <f>ROUND(I102*H102,2)</f>
        <v>0</v>
      </c>
      <c r="K102" s="153" t="s">
        <v>176</v>
      </c>
      <c r="L102" s="26"/>
      <c r="M102" s="54" t="s">
        <v>1</v>
      </c>
      <c r="N102" s="157" t="s">
        <v>39</v>
      </c>
      <c r="O102" s="158">
        <v>4.0999999999999996</v>
      </c>
      <c r="P102" s="158">
        <f>O102*H102</f>
        <v>0.75439999999999996</v>
      </c>
      <c r="Q102" s="158">
        <v>0.0088000000000000005</v>
      </c>
      <c r="R102" s="158">
        <f>Q102*H102</f>
        <v>0.0016192000000000001</v>
      </c>
      <c r="S102" s="158">
        <v>0</v>
      </c>
      <c r="T102" s="159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949</v>
      </c>
    </row>
    <row r="103" s="1" customFormat="1" ht="16.5" customHeight="1">
      <c r="B103" s="150"/>
      <c r="C103" s="151" t="s">
        <v>77</v>
      </c>
      <c r="D103" s="151" t="s">
        <v>172</v>
      </c>
      <c r="E103" s="152" t="s">
        <v>950</v>
      </c>
      <c r="F103" s="153" t="s">
        <v>951</v>
      </c>
      <c r="G103" s="154" t="s">
        <v>836</v>
      </c>
      <c r="H103" s="155">
        <v>27.25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0.17000000000000001</v>
      </c>
      <c r="P103" s="158">
        <f>O103*H103</f>
        <v>4.6325000000000003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280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280</v>
      </c>
      <c r="BM103" s="14" t="s">
        <v>952</v>
      </c>
    </row>
    <row r="104" s="1" customFormat="1" ht="16.5" customHeight="1">
      <c r="B104" s="150"/>
      <c r="C104" s="151" t="s">
        <v>274</v>
      </c>
      <c r="D104" s="151" t="s">
        <v>172</v>
      </c>
      <c r="E104" s="152" t="s">
        <v>834</v>
      </c>
      <c r="F104" s="153" t="s">
        <v>835</v>
      </c>
      <c r="G104" s="154" t="s">
        <v>836</v>
      </c>
      <c r="H104" s="155">
        <v>46.350000000000001</v>
      </c>
      <c r="I104" s="156">
        <v>0</v>
      </c>
      <c r="J104" s="156">
        <f>ROUND(I104*H104,2)</f>
        <v>0</v>
      </c>
      <c r="K104" s="153" t="s">
        <v>176</v>
      </c>
      <c r="L104" s="26"/>
      <c r="M104" s="54" t="s">
        <v>1</v>
      </c>
      <c r="N104" s="157" t="s">
        <v>39</v>
      </c>
      <c r="O104" s="158">
        <v>0.17100000000000001</v>
      </c>
      <c r="P104" s="158">
        <f>O104*H104</f>
        <v>7.9258500000000005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14" t="s">
        <v>280</v>
      </c>
      <c r="AT104" s="14" t="s">
        <v>172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280</v>
      </c>
      <c r="BM104" s="14" t="s">
        <v>953</v>
      </c>
    </row>
    <row r="105" s="1" customFormat="1" ht="16.5" customHeight="1">
      <c r="B105" s="150"/>
      <c r="C105" s="151" t="s">
        <v>363</v>
      </c>
      <c r="D105" s="151" t="s">
        <v>172</v>
      </c>
      <c r="E105" s="152" t="s">
        <v>845</v>
      </c>
      <c r="F105" s="153" t="s">
        <v>846</v>
      </c>
      <c r="G105" s="154" t="s">
        <v>836</v>
      </c>
      <c r="H105" s="155">
        <v>46.350000000000001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0.45000000000000001</v>
      </c>
      <c r="P105" s="158">
        <f>O105*H105</f>
        <v>20.857500000000002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280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280</v>
      </c>
      <c r="BM105" s="14" t="s">
        <v>954</v>
      </c>
    </row>
    <row r="106" s="1" customFormat="1" ht="16.5" customHeight="1">
      <c r="B106" s="150"/>
      <c r="C106" s="151" t="s">
        <v>367</v>
      </c>
      <c r="D106" s="151" t="s">
        <v>172</v>
      </c>
      <c r="E106" s="152" t="s">
        <v>955</v>
      </c>
      <c r="F106" s="153" t="s">
        <v>956</v>
      </c>
      <c r="G106" s="154" t="s">
        <v>189</v>
      </c>
      <c r="H106" s="155">
        <v>129</v>
      </c>
      <c r="I106" s="156">
        <v>0</v>
      </c>
      <c r="J106" s="156">
        <f>ROUND(I106*H106,2)</f>
        <v>0</v>
      </c>
      <c r="K106" s="153" t="s">
        <v>176</v>
      </c>
      <c r="L106" s="26"/>
      <c r="M106" s="54" t="s">
        <v>1</v>
      </c>
      <c r="N106" s="157" t="s">
        <v>39</v>
      </c>
      <c r="O106" s="158">
        <v>0.43099999999999999</v>
      </c>
      <c r="P106" s="158">
        <f>O106*H106</f>
        <v>55.598999999999997</v>
      </c>
      <c r="Q106" s="158">
        <v>3.0000000000000001E-05</v>
      </c>
      <c r="R106" s="158">
        <f>Q106*H106</f>
        <v>0.0038700000000000002</v>
      </c>
      <c r="S106" s="158">
        <v>0</v>
      </c>
      <c r="T106" s="159">
        <f>S106*H106</f>
        <v>0</v>
      </c>
      <c r="AR106" s="14" t="s">
        <v>280</v>
      </c>
      <c r="AT106" s="14" t="s">
        <v>172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280</v>
      </c>
      <c r="BM106" s="14" t="s">
        <v>957</v>
      </c>
    </row>
    <row r="107" s="1" customFormat="1" ht="16.5" customHeight="1">
      <c r="B107" s="150"/>
      <c r="C107" s="151" t="s">
        <v>385</v>
      </c>
      <c r="D107" s="151" t="s">
        <v>172</v>
      </c>
      <c r="E107" s="152" t="s">
        <v>958</v>
      </c>
      <c r="F107" s="153" t="s">
        <v>959</v>
      </c>
      <c r="G107" s="154" t="s">
        <v>189</v>
      </c>
      <c r="H107" s="155">
        <v>134</v>
      </c>
      <c r="I107" s="156">
        <v>0</v>
      </c>
      <c r="J107" s="156">
        <f>ROUND(I107*H107,2)</f>
        <v>0</v>
      </c>
      <c r="K107" s="153" t="s">
        <v>176</v>
      </c>
      <c r="L107" s="26"/>
      <c r="M107" s="54" t="s">
        <v>1</v>
      </c>
      <c r="N107" s="157" t="s">
        <v>39</v>
      </c>
      <c r="O107" s="158">
        <v>0.96899999999999997</v>
      </c>
      <c r="P107" s="158">
        <f>O107*H107</f>
        <v>129.846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14" t="s">
        <v>280</v>
      </c>
      <c r="AT107" s="14" t="s">
        <v>172</v>
      </c>
      <c r="AU107" s="14" t="s">
        <v>77</v>
      </c>
      <c r="AY107" s="14" t="s">
        <v>168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14" t="s">
        <v>75</v>
      </c>
      <c r="BK107" s="160">
        <f>ROUND(I107*H107,2)</f>
        <v>0</v>
      </c>
      <c r="BL107" s="14" t="s">
        <v>280</v>
      </c>
      <c r="BM107" s="14" t="s">
        <v>960</v>
      </c>
    </row>
    <row r="108" s="1" customFormat="1" ht="16.5" customHeight="1">
      <c r="B108" s="150"/>
      <c r="C108" s="151" t="s">
        <v>389</v>
      </c>
      <c r="D108" s="151" t="s">
        <v>172</v>
      </c>
      <c r="E108" s="152" t="s">
        <v>961</v>
      </c>
      <c r="F108" s="153" t="s">
        <v>962</v>
      </c>
      <c r="G108" s="154" t="s">
        <v>189</v>
      </c>
      <c r="H108" s="155">
        <v>100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0.83899999999999997</v>
      </c>
      <c r="P108" s="158">
        <f>O108*H108</f>
        <v>83.899999999999991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280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280</v>
      </c>
      <c r="BM108" s="14" t="s">
        <v>963</v>
      </c>
    </row>
    <row r="109" s="1" customFormat="1" ht="16.5" customHeight="1">
      <c r="B109" s="150"/>
      <c r="C109" s="161" t="s">
        <v>393</v>
      </c>
      <c r="D109" s="161" t="s">
        <v>180</v>
      </c>
      <c r="E109" s="162" t="s">
        <v>964</v>
      </c>
      <c r="F109" s="163" t="s">
        <v>965</v>
      </c>
      <c r="G109" s="164" t="s">
        <v>189</v>
      </c>
      <c r="H109" s="165">
        <v>100</v>
      </c>
      <c r="I109" s="166">
        <v>0</v>
      </c>
      <c r="J109" s="166">
        <f>ROUND(I109*H109,2)</f>
        <v>0</v>
      </c>
      <c r="K109" s="163" t="s">
        <v>176</v>
      </c>
      <c r="L109" s="167"/>
      <c r="M109" s="168" t="s">
        <v>1</v>
      </c>
      <c r="N109" s="169" t="s">
        <v>39</v>
      </c>
      <c r="O109" s="158">
        <v>0</v>
      </c>
      <c r="P109" s="158">
        <f>O109*H109</f>
        <v>0</v>
      </c>
      <c r="Q109" s="158">
        <v>0.00068999999999999997</v>
      </c>
      <c r="R109" s="158">
        <f>Q109*H109</f>
        <v>0.068999999999999992</v>
      </c>
      <c r="S109" s="158">
        <v>0</v>
      </c>
      <c r="T109" s="159">
        <f>S109*H109</f>
        <v>0</v>
      </c>
      <c r="AR109" s="14" t="s">
        <v>333</v>
      </c>
      <c r="AT109" s="14" t="s">
        <v>180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333</v>
      </c>
      <c r="BM109" s="14" t="s">
        <v>966</v>
      </c>
    </row>
    <row r="110" s="1" customFormat="1" ht="16.5" customHeight="1">
      <c r="B110" s="150"/>
      <c r="C110" s="151" t="s">
        <v>397</v>
      </c>
      <c r="D110" s="151" t="s">
        <v>172</v>
      </c>
      <c r="E110" s="152" t="s">
        <v>967</v>
      </c>
      <c r="F110" s="153" t="s">
        <v>968</v>
      </c>
      <c r="G110" s="154" t="s">
        <v>189</v>
      </c>
      <c r="H110" s="155">
        <v>134</v>
      </c>
      <c r="I110" s="156">
        <v>0</v>
      </c>
      <c r="J110" s="156">
        <f>ROUND(I110*H110,2)</f>
        <v>0</v>
      </c>
      <c r="K110" s="153" t="s">
        <v>176</v>
      </c>
      <c r="L110" s="26"/>
      <c r="M110" s="54" t="s">
        <v>1</v>
      </c>
      <c r="N110" s="157" t="s">
        <v>39</v>
      </c>
      <c r="O110" s="158">
        <v>0.072999999999999995</v>
      </c>
      <c r="P110" s="158">
        <f>O110*H110</f>
        <v>9.782</v>
      </c>
      <c r="Q110" s="158">
        <v>0.15614</v>
      </c>
      <c r="R110" s="158">
        <f>Q110*H110</f>
        <v>20.92276</v>
      </c>
      <c r="S110" s="158">
        <v>0</v>
      </c>
      <c r="T110" s="159">
        <f>S110*H110</f>
        <v>0</v>
      </c>
      <c r="AR110" s="14" t="s">
        <v>280</v>
      </c>
      <c r="AT110" s="14" t="s">
        <v>172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280</v>
      </c>
      <c r="BM110" s="14" t="s">
        <v>969</v>
      </c>
    </row>
    <row r="111" s="1" customFormat="1" ht="16.5" customHeight="1">
      <c r="B111" s="150"/>
      <c r="C111" s="151" t="s">
        <v>401</v>
      </c>
      <c r="D111" s="151" t="s">
        <v>172</v>
      </c>
      <c r="E111" s="152" t="s">
        <v>970</v>
      </c>
      <c r="F111" s="153" t="s">
        <v>971</v>
      </c>
      <c r="G111" s="154" t="s">
        <v>189</v>
      </c>
      <c r="H111" s="155">
        <v>13</v>
      </c>
      <c r="I111" s="156">
        <v>0</v>
      </c>
      <c r="J111" s="156">
        <f>ROUND(I111*H111,2)</f>
        <v>0</v>
      </c>
      <c r="K111" s="153" t="s">
        <v>176</v>
      </c>
      <c r="L111" s="26"/>
      <c r="M111" s="54" t="s">
        <v>1</v>
      </c>
      <c r="N111" s="157" t="s">
        <v>39</v>
      </c>
      <c r="O111" s="158">
        <v>0.153</v>
      </c>
      <c r="P111" s="158">
        <f>O111*H111</f>
        <v>1.9889999999999999</v>
      </c>
      <c r="Q111" s="158">
        <v>0.13538</v>
      </c>
      <c r="R111" s="158">
        <f>Q111*H111</f>
        <v>1.7599400000000001</v>
      </c>
      <c r="S111" s="158">
        <v>0</v>
      </c>
      <c r="T111" s="159">
        <f>S111*H111</f>
        <v>0</v>
      </c>
      <c r="AR111" s="14" t="s">
        <v>280</v>
      </c>
      <c r="AT111" s="14" t="s">
        <v>172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280</v>
      </c>
      <c r="BM111" s="14" t="s">
        <v>972</v>
      </c>
    </row>
    <row r="112" s="1" customFormat="1" ht="16.5" customHeight="1">
      <c r="B112" s="150"/>
      <c r="C112" s="161" t="s">
        <v>405</v>
      </c>
      <c r="D112" s="161" t="s">
        <v>180</v>
      </c>
      <c r="E112" s="162" t="s">
        <v>973</v>
      </c>
      <c r="F112" s="163" t="s">
        <v>974</v>
      </c>
      <c r="G112" s="164" t="s">
        <v>189</v>
      </c>
      <c r="H112" s="165">
        <v>13</v>
      </c>
      <c r="I112" s="166">
        <v>0</v>
      </c>
      <c r="J112" s="166">
        <f>ROUND(I112*H112,2)</f>
        <v>0</v>
      </c>
      <c r="K112" s="163" t="s">
        <v>176</v>
      </c>
      <c r="L112" s="167"/>
      <c r="M112" s="168" t="s">
        <v>1</v>
      </c>
      <c r="N112" s="169" t="s">
        <v>39</v>
      </c>
      <c r="O112" s="158">
        <v>0</v>
      </c>
      <c r="P112" s="158">
        <f>O112*H112</f>
        <v>0</v>
      </c>
      <c r="Q112" s="158">
        <v>0.00055000000000000003</v>
      </c>
      <c r="R112" s="158">
        <f>Q112*H112</f>
        <v>0.0071500000000000001</v>
      </c>
      <c r="S112" s="158">
        <v>0</v>
      </c>
      <c r="T112" s="159">
        <f>S112*H112</f>
        <v>0</v>
      </c>
      <c r="AR112" s="14" t="s">
        <v>333</v>
      </c>
      <c r="AT112" s="14" t="s">
        <v>180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333</v>
      </c>
      <c r="BM112" s="14" t="s">
        <v>975</v>
      </c>
    </row>
    <row r="113" s="1" customFormat="1" ht="16.5" customHeight="1">
      <c r="B113" s="150"/>
      <c r="C113" s="151" t="s">
        <v>409</v>
      </c>
      <c r="D113" s="151" t="s">
        <v>172</v>
      </c>
      <c r="E113" s="152" t="s">
        <v>976</v>
      </c>
      <c r="F113" s="153" t="s">
        <v>977</v>
      </c>
      <c r="G113" s="154" t="s">
        <v>189</v>
      </c>
      <c r="H113" s="155">
        <v>100</v>
      </c>
      <c r="I113" s="156">
        <v>0</v>
      </c>
      <c r="J113" s="156">
        <f>ROUND(I113*H113,2)</f>
        <v>0</v>
      </c>
      <c r="K113" s="153" t="s">
        <v>176</v>
      </c>
      <c r="L113" s="26"/>
      <c r="M113" s="54" t="s">
        <v>1</v>
      </c>
      <c r="N113" s="157" t="s">
        <v>39</v>
      </c>
      <c r="O113" s="158">
        <v>0.065000000000000002</v>
      </c>
      <c r="P113" s="158">
        <f>O113*H113</f>
        <v>6.5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AR113" s="14" t="s">
        <v>280</v>
      </c>
      <c r="AT113" s="14" t="s">
        <v>172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280</v>
      </c>
      <c r="BM113" s="14" t="s">
        <v>978</v>
      </c>
    </row>
    <row r="114" s="1" customFormat="1" ht="16.5" customHeight="1">
      <c r="B114" s="150"/>
      <c r="C114" s="151" t="s">
        <v>355</v>
      </c>
      <c r="D114" s="151" t="s">
        <v>172</v>
      </c>
      <c r="E114" s="152" t="s">
        <v>979</v>
      </c>
      <c r="F114" s="153" t="s">
        <v>980</v>
      </c>
      <c r="G114" s="154" t="s">
        <v>189</v>
      </c>
      <c r="H114" s="155">
        <v>134</v>
      </c>
      <c r="I114" s="156">
        <v>0</v>
      </c>
      <c r="J114" s="156">
        <f>ROUND(I114*H114,2)</f>
        <v>0</v>
      </c>
      <c r="K114" s="153" t="s">
        <v>176</v>
      </c>
      <c r="L114" s="26"/>
      <c r="M114" s="54" t="s">
        <v>1</v>
      </c>
      <c r="N114" s="157" t="s">
        <v>39</v>
      </c>
      <c r="O114" s="158">
        <v>0.13700000000000001</v>
      </c>
      <c r="P114" s="158">
        <f>O114*H114</f>
        <v>18.358000000000001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280</v>
      </c>
      <c r="AT114" s="14" t="s">
        <v>172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280</v>
      </c>
      <c r="BM114" s="14" t="s">
        <v>981</v>
      </c>
    </row>
    <row r="115" s="1" customFormat="1" ht="16.5" customHeight="1">
      <c r="B115" s="150"/>
      <c r="C115" s="151" t="s">
        <v>359</v>
      </c>
      <c r="D115" s="151" t="s">
        <v>172</v>
      </c>
      <c r="E115" s="152" t="s">
        <v>982</v>
      </c>
      <c r="F115" s="153" t="s">
        <v>983</v>
      </c>
      <c r="G115" s="154" t="s">
        <v>924</v>
      </c>
      <c r="H115" s="155">
        <v>9.3800000000000008</v>
      </c>
      <c r="I115" s="156">
        <v>0</v>
      </c>
      <c r="J115" s="156">
        <f>ROUND(I115*H115,2)</f>
        <v>0</v>
      </c>
      <c r="K115" s="153" t="s">
        <v>176</v>
      </c>
      <c r="L115" s="26"/>
      <c r="M115" s="54" t="s">
        <v>1</v>
      </c>
      <c r="N115" s="157" t="s">
        <v>39</v>
      </c>
      <c r="O115" s="158">
        <v>0.094</v>
      </c>
      <c r="P115" s="158">
        <f>O115*H115</f>
        <v>0.88172000000000006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280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280</v>
      </c>
      <c r="BM115" s="14" t="s">
        <v>984</v>
      </c>
    </row>
    <row r="116" s="1" customFormat="1" ht="16.5" customHeight="1">
      <c r="B116" s="150"/>
      <c r="C116" s="151" t="s">
        <v>8</v>
      </c>
      <c r="D116" s="151" t="s">
        <v>172</v>
      </c>
      <c r="E116" s="152" t="s">
        <v>985</v>
      </c>
      <c r="F116" s="153" t="s">
        <v>986</v>
      </c>
      <c r="G116" s="154" t="s">
        <v>924</v>
      </c>
      <c r="H116" s="155">
        <v>281.39999999999998</v>
      </c>
      <c r="I116" s="156">
        <v>0</v>
      </c>
      <c r="J116" s="156">
        <f>ROUND(I116*H116,2)</f>
        <v>0</v>
      </c>
      <c r="K116" s="153" t="s">
        <v>176</v>
      </c>
      <c r="L116" s="26"/>
      <c r="M116" s="54" t="s">
        <v>1</v>
      </c>
      <c r="N116" s="157" t="s">
        <v>39</v>
      </c>
      <c r="O116" s="158">
        <v>0.012999999999999999</v>
      </c>
      <c r="P116" s="158">
        <f>O116*H116</f>
        <v>3.6581999999999995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280</v>
      </c>
      <c r="AT116" s="14" t="s">
        <v>172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280</v>
      </c>
      <c r="BM116" s="14" t="s">
        <v>987</v>
      </c>
    </row>
    <row r="117" s="1" customFormat="1" ht="16.5" customHeight="1">
      <c r="B117" s="150"/>
      <c r="C117" s="151" t="s">
        <v>177</v>
      </c>
      <c r="D117" s="151" t="s">
        <v>172</v>
      </c>
      <c r="E117" s="152" t="s">
        <v>860</v>
      </c>
      <c r="F117" s="153" t="s">
        <v>861</v>
      </c>
      <c r="G117" s="154" t="s">
        <v>826</v>
      </c>
      <c r="H117" s="155">
        <v>19.475999999999999</v>
      </c>
      <c r="I117" s="156">
        <v>0</v>
      </c>
      <c r="J117" s="156">
        <f>ROUND(I117*H117,2)</f>
        <v>0</v>
      </c>
      <c r="K117" s="153" t="s">
        <v>176</v>
      </c>
      <c r="L117" s="26"/>
      <c r="M117" s="54" t="s">
        <v>1</v>
      </c>
      <c r="N117" s="157" t="s">
        <v>39</v>
      </c>
      <c r="O117" s="158">
        <v>0.77200000000000002</v>
      </c>
      <c r="P117" s="158">
        <f>O117*H117</f>
        <v>15.035472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280</v>
      </c>
      <c r="AT117" s="14" t="s">
        <v>172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280</v>
      </c>
      <c r="BM117" s="14" t="s">
        <v>988</v>
      </c>
    </row>
    <row r="118" s="1" customFormat="1" ht="16.5" customHeight="1">
      <c r="B118" s="150"/>
      <c r="C118" s="151" t="s">
        <v>377</v>
      </c>
      <c r="D118" s="151" t="s">
        <v>172</v>
      </c>
      <c r="E118" s="152" t="s">
        <v>989</v>
      </c>
      <c r="F118" s="153" t="s">
        <v>990</v>
      </c>
      <c r="G118" s="154" t="s">
        <v>826</v>
      </c>
      <c r="H118" s="155">
        <v>3</v>
      </c>
      <c r="I118" s="156">
        <v>0</v>
      </c>
      <c r="J118" s="156">
        <f>ROUND(I118*H118,2)</f>
        <v>0</v>
      </c>
      <c r="K118" s="153" t="s">
        <v>1</v>
      </c>
      <c r="L118" s="26"/>
      <c r="M118" s="54" t="s">
        <v>1</v>
      </c>
      <c r="N118" s="157" t="s">
        <v>39</v>
      </c>
      <c r="O118" s="158">
        <v>0.77200000000000002</v>
      </c>
      <c r="P118" s="158">
        <f>O118*H118</f>
        <v>2.3159999999999998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280</v>
      </c>
      <c r="AT118" s="14" t="s">
        <v>172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280</v>
      </c>
      <c r="BM118" s="14" t="s">
        <v>991</v>
      </c>
    </row>
    <row r="119" s="1" customFormat="1" ht="16.5" customHeight="1">
      <c r="B119" s="150"/>
      <c r="C119" s="151" t="s">
        <v>381</v>
      </c>
      <c r="D119" s="151" t="s">
        <v>172</v>
      </c>
      <c r="E119" s="152" t="s">
        <v>871</v>
      </c>
      <c r="F119" s="153" t="s">
        <v>872</v>
      </c>
      <c r="G119" s="154" t="s">
        <v>826</v>
      </c>
      <c r="H119" s="155">
        <v>584.27999999999997</v>
      </c>
      <c r="I119" s="156">
        <v>0</v>
      </c>
      <c r="J119" s="156">
        <f>ROUND(I119*H119,2)</f>
        <v>0</v>
      </c>
      <c r="K119" s="153" t="s">
        <v>176</v>
      </c>
      <c r="L119" s="26"/>
      <c r="M119" s="54" t="s">
        <v>1</v>
      </c>
      <c r="N119" s="157" t="s">
        <v>39</v>
      </c>
      <c r="O119" s="158">
        <v>0.0080000000000000002</v>
      </c>
      <c r="P119" s="158">
        <f>O119*H119</f>
        <v>4.6742400000000002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280</v>
      </c>
      <c r="AT119" s="14" t="s">
        <v>172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280</v>
      </c>
      <c r="BM119" s="14" t="s">
        <v>992</v>
      </c>
    </row>
    <row r="120" s="1" customFormat="1" ht="16.5" customHeight="1">
      <c r="B120" s="150"/>
      <c r="C120" s="151" t="s">
        <v>347</v>
      </c>
      <c r="D120" s="151" t="s">
        <v>172</v>
      </c>
      <c r="E120" s="152" t="s">
        <v>993</v>
      </c>
      <c r="F120" s="153" t="s">
        <v>994</v>
      </c>
      <c r="G120" s="154" t="s">
        <v>826</v>
      </c>
      <c r="H120" s="155">
        <v>90</v>
      </c>
      <c r="I120" s="156">
        <v>0</v>
      </c>
      <c r="J120" s="156">
        <f>ROUND(I120*H120,2)</f>
        <v>0</v>
      </c>
      <c r="K120" s="153" t="s">
        <v>1</v>
      </c>
      <c r="L120" s="26"/>
      <c r="M120" s="54" t="s">
        <v>1</v>
      </c>
      <c r="N120" s="157" t="s">
        <v>39</v>
      </c>
      <c r="O120" s="158">
        <v>0.0080000000000000002</v>
      </c>
      <c r="P120" s="158">
        <f>O120*H120</f>
        <v>0.71999999999999997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14" t="s">
        <v>280</v>
      </c>
      <c r="AT120" s="14" t="s">
        <v>172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280</v>
      </c>
      <c r="BM120" s="14" t="s">
        <v>995</v>
      </c>
    </row>
    <row r="121" s="1" customFormat="1" ht="16.5" customHeight="1">
      <c r="B121" s="150"/>
      <c r="C121" s="151" t="s">
        <v>351</v>
      </c>
      <c r="D121" s="151" t="s">
        <v>172</v>
      </c>
      <c r="E121" s="152" t="s">
        <v>996</v>
      </c>
      <c r="F121" s="153" t="s">
        <v>997</v>
      </c>
      <c r="G121" s="154" t="s">
        <v>836</v>
      </c>
      <c r="H121" s="155">
        <v>27.25</v>
      </c>
      <c r="I121" s="156">
        <v>0</v>
      </c>
      <c r="J121" s="156">
        <f>ROUND(I121*H121,2)</f>
        <v>0</v>
      </c>
      <c r="K121" s="153" t="s">
        <v>176</v>
      </c>
      <c r="L121" s="26"/>
      <c r="M121" s="54" t="s">
        <v>1</v>
      </c>
      <c r="N121" s="157" t="s">
        <v>39</v>
      </c>
      <c r="O121" s="158">
        <v>0.048000000000000001</v>
      </c>
      <c r="P121" s="158">
        <f>O121*H121</f>
        <v>1.3080000000000001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AR121" s="14" t="s">
        <v>280</v>
      </c>
      <c r="AT121" s="14" t="s">
        <v>172</v>
      </c>
      <c r="AU121" s="14" t="s">
        <v>77</v>
      </c>
      <c r="AY121" s="14" t="s">
        <v>168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4" t="s">
        <v>75</v>
      </c>
      <c r="BK121" s="160">
        <f>ROUND(I121*H121,2)</f>
        <v>0</v>
      </c>
      <c r="BL121" s="14" t="s">
        <v>280</v>
      </c>
      <c r="BM121" s="14" t="s">
        <v>998</v>
      </c>
    </row>
    <row r="122" s="1" customFormat="1" ht="16.5" customHeight="1">
      <c r="B122" s="150"/>
      <c r="C122" s="161" t="s">
        <v>7</v>
      </c>
      <c r="D122" s="161" t="s">
        <v>180</v>
      </c>
      <c r="E122" s="162" t="s">
        <v>999</v>
      </c>
      <c r="F122" s="163" t="s">
        <v>1000</v>
      </c>
      <c r="G122" s="164" t="s">
        <v>332</v>
      </c>
      <c r="H122" s="165">
        <v>27.25</v>
      </c>
      <c r="I122" s="166">
        <v>0</v>
      </c>
      <c r="J122" s="166">
        <f>ROUND(I122*H122,2)</f>
        <v>0</v>
      </c>
      <c r="K122" s="163" t="s">
        <v>176</v>
      </c>
      <c r="L122" s="167"/>
      <c r="M122" s="168" t="s">
        <v>1</v>
      </c>
      <c r="N122" s="169" t="s">
        <v>39</v>
      </c>
      <c r="O122" s="158">
        <v>0</v>
      </c>
      <c r="P122" s="158">
        <f>O122*H122</f>
        <v>0</v>
      </c>
      <c r="Q122" s="158">
        <v>0.001</v>
      </c>
      <c r="R122" s="158">
        <f>Q122*H122</f>
        <v>0.02725</v>
      </c>
      <c r="S122" s="158">
        <v>0</v>
      </c>
      <c r="T122" s="159">
        <f>S122*H122</f>
        <v>0</v>
      </c>
      <c r="AR122" s="14" t="s">
        <v>333</v>
      </c>
      <c r="AT122" s="14" t="s">
        <v>180</v>
      </c>
      <c r="AU122" s="14" t="s">
        <v>77</v>
      </c>
      <c r="AY122" s="14" t="s">
        <v>168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75</v>
      </c>
      <c r="BK122" s="160">
        <f>ROUND(I122*H122,2)</f>
        <v>0</v>
      </c>
      <c r="BL122" s="14" t="s">
        <v>333</v>
      </c>
      <c r="BM122" s="14" t="s">
        <v>1001</v>
      </c>
    </row>
    <row r="123" s="1" customFormat="1" ht="16.5" customHeight="1">
      <c r="B123" s="150"/>
      <c r="C123" s="151" t="s">
        <v>838</v>
      </c>
      <c r="D123" s="151" t="s">
        <v>172</v>
      </c>
      <c r="E123" s="152" t="s">
        <v>882</v>
      </c>
      <c r="F123" s="153" t="s">
        <v>883</v>
      </c>
      <c r="G123" s="154" t="s">
        <v>836</v>
      </c>
      <c r="H123" s="155">
        <v>46.350000000000001</v>
      </c>
      <c r="I123" s="156">
        <v>0</v>
      </c>
      <c r="J123" s="156">
        <f>ROUND(I123*H123,2)</f>
        <v>0</v>
      </c>
      <c r="K123" s="153" t="s">
        <v>176</v>
      </c>
      <c r="L123" s="26"/>
      <c r="M123" s="54" t="s">
        <v>1</v>
      </c>
      <c r="N123" s="157" t="s">
        <v>39</v>
      </c>
      <c r="O123" s="158">
        <v>0.035999999999999997</v>
      </c>
      <c r="P123" s="158">
        <f>O123*H123</f>
        <v>1.6685999999999999</v>
      </c>
      <c r="Q123" s="158">
        <v>0.18906999999999999</v>
      </c>
      <c r="R123" s="158">
        <f>Q123*H123</f>
        <v>8.7633945000000004</v>
      </c>
      <c r="S123" s="158">
        <v>0</v>
      </c>
      <c r="T123" s="159">
        <f>S123*H123</f>
        <v>0</v>
      </c>
      <c r="AR123" s="14" t="s">
        <v>280</v>
      </c>
      <c r="AT123" s="14" t="s">
        <v>172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280</v>
      </c>
      <c r="BM123" s="14" t="s">
        <v>1002</v>
      </c>
    </row>
    <row r="124" s="1" customFormat="1" ht="16.5" customHeight="1">
      <c r="B124" s="150"/>
      <c r="C124" s="151" t="s">
        <v>428</v>
      </c>
      <c r="D124" s="151" t="s">
        <v>172</v>
      </c>
      <c r="E124" s="152" t="s">
        <v>1003</v>
      </c>
      <c r="F124" s="153" t="s">
        <v>1004</v>
      </c>
      <c r="G124" s="154" t="s">
        <v>836</v>
      </c>
      <c r="H124" s="155">
        <v>84</v>
      </c>
      <c r="I124" s="156">
        <v>0</v>
      </c>
      <c r="J124" s="156">
        <f>ROUND(I124*H124,2)</f>
        <v>0</v>
      </c>
      <c r="K124" s="153" t="s">
        <v>1</v>
      </c>
      <c r="L124" s="26"/>
      <c r="M124" s="54" t="s">
        <v>1</v>
      </c>
      <c r="N124" s="157" t="s">
        <v>39</v>
      </c>
      <c r="O124" s="158">
        <v>0.184</v>
      </c>
      <c r="P124" s="158">
        <f>O124*H124</f>
        <v>15.456</v>
      </c>
      <c r="Q124" s="158">
        <v>0.19431999999999999</v>
      </c>
      <c r="R124" s="158">
        <f>Q124*H124</f>
        <v>16.322879999999998</v>
      </c>
      <c r="S124" s="158">
        <v>0</v>
      </c>
      <c r="T124" s="159">
        <f>S124*H124</f>
        <v>0</v>
      </c>
      <c r="AR124" s="14" t="s">
        <v>280</v>
      </c>
      <c r="AT124" s="14" t="s">
        <v>172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1005</v>
      </c>
    </row>
    <row r="125" s="1" customFormat="1" ht="16.5" customHeight="1">
      <c r="B125" s="150"/>
      <c r="C125" s="151" t="s">
        <v>432</v>
      </c>
      <c r="D125" s="151" t="s">
        <v>172</v>
      </c>
      <c r="E125" s="152" t="s">
        <v>1006</v>
      </c>
      <c r="F125" s="153" t="s">
        <v>1007</v>
      </c>
      <c r="G125" s="154" t="s">
        <v>836</v>
      </c>
      <c r="H125" s="155">
        <v>84</v>
      </c>
      <c r="I125" s="156">
        <v>0</v>
      </c>
      <c r="J125" s="156">
        <f>ROUND(I125*H125,2)</f>
        <v>0</v>
      </c>
      <c r="K125" s="153" t="s">
        <v>1</v>
      </c>
      <c r="L125" s="26"/>
      <c r="M125" s="54" t="s">
        <v>1</v>
      </c>
      <c r="N125" s="157" t="s">
        <v>39</v>
      </c>
      <c r="O125" s="158">
        <v>0.184</v>
      </c>
      <c r="P125" s="158">
        <f>O125*H125</f>
        <v>15.456</v>
      </c>
      <c r="Q125" s="158">
        <v>0.19431999999999999</v>
      </c>
      <c r="R125" s="158">
        <f>Q125*H125</f>
        <v>16.322879999999998</v>
      </c>
      <c r="S125" s="158">
        <v>0</v>
      </c>
      <c r="T125" s="159">
        <f>S125*H125</f>
        <v>0</v>
      </c>
      <c r="AR125" s="14" t="s">
        <v>280</v>
      </c>
      <c r="AT125" s="14" t="s">
        <v>172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1008</v>
      </c>
    </row>
    <row r="126" s="1" customFormat="1" ht="16.5" customHeight="1">
      <c r="B126" s="150"/>
      <c r="C126" s="151" t="s">
        <v>863</v>
      </c>
      <c r="D126" s="151" t="s">
        <v>172</v>
      </c>
      <c r="E126" s="152" t="s">
        <v>1009</v>
      </c>
      <c r="F126" s="153" t="s">
        <v>1010</v>
      </c>
      <c r="G126" s="154" t="s">
        <v>1011</v>
      </c>
      <c r="H126" s="155">
        <v>42</v>
      </c>
      <c r="I126" s="156">
        <v>0</v>
      </c>
      <c r="J126" s="156">
        <f>ROUND(I126*H126,2)</f>
        <v>0</v>
      </c>
      <c r="K126" s="153" t="s">
        <v>1</v>
      </c>
      <c r="L126" s="26"/>
      <c r="M126" s="54" t="s">
        <v>1</v>
      </c>
      <c r="N126" s="157" t="s">
        <v>39</v>
      </c>
      <c r="O126" s="158">
        <v>0.184</v>
      </c>
      <c r="P126" s="158">
        <f>O126*H126</f>
        <v>7.7279999999999998</v>
      </c>
      <c r="Q126" s="158">
        <v>0.19431999999999999</v>
      </c>
      <c r="R126" s="158">
        <f>Q126*H126</f>
        <v>8.1614399999999989</v>
      </c>
      <c r="S126" s="158">
        <v>0</v>
      </c>
      <c r="T126" s="159">
        <f>S126*H126</f>
        <v>0</v>
      </c>
      <c r="AR126" s="14" t="s">
        <v>280</v>
      </c>
      <c r="AT126" s="14" t="s">
        <v>172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1012</v>
      </c>
    </row>
    <row r="127" s="1" customFormat="1" ht="16.5" customHeight="1">
      <c r="B127" s="150"/>
      <c r="C127" s="151" t="s">
        <v>867</v>
      </c>
      <c r="D127" s="151" t="s">
        <v>172</v>
      </c>
      <c r="E127" s="152" t="s">
        <v>1013</v>
      </c>
      <c r="F127" s="153" t="s">
        <v>1014</v>
      </c>
      <c r="G127" s="154" t="s">
        <v>836</v>
      </c>
      <c r="H127" s="155">
        <v>84</v>
      </c>
      <c r="I127" s="156">
        <v>0</v>
      </c>
      <c r="J127" s="156">
        <f>ROUND(I127*H127,2)</f>
        <v>0</v>
      </c>
      <c r="K127" s="153" t="s">
        <v>1</v>
      </c>
      <c r="L127" s="26"/>
      <c r="M127" s="54" t="s">
        <v>1</v>
      </c>
      <c r="N127" s="157" t="s">
        <v>39</v>
      </c>
      <c r="O127" s="158">
        <v>0.184</v>
      </c>
      <c r="P127" s="158">
        <f>O127*H127</f>
        <v>15.456</v>
      </c>
      <c r="Q127" s="158">
        <v>0.19431999999999999</v>
      </c>
      <c r="R127" s="158">
        <f>Q127*H127</f>
        <v>16.322879999999998</v>
      </c>
      <c r="S127" s="158">
        <v>0</v>
      </c>
      <c r="T127" s="159">
        <f>S127*H127</f>
        <v>0</v>
      </c>
      <c r="AR127" s="14" t="s">
        <v>280</v>
      </c>
      <c r="AT127" s="14" t="s">
        <v>172</v>
      </c>
      <c r="AU127" s="14" t="s">
        <v>77</v>
      </c>
      <c r="AY127" s="14" t="s">
        <v>168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4" t="s">
        <v>75</v>
      </c>
      <c r="BK127" s="160">
        <f>ROUND(I127*H127,2)</f>
        <v>0</v>
      </c>
      <c r="BL127" s="14" t="s">
        <v>280</v>
      </c>
      <c r="BM127" s="14" t="s">
        <v>1015</v>
      </c>
    </row>
    <row r="128" s="1" customFormat="1" ht="16.5" customHeight="1">
      <c r="B128" s="150"/>
      <c r="C128" s="151" t="s">
        <v>874</v>
      </c>
      <c r="D128" s="151" t="s">
        <v>172</v>
      </c>
      <c r="E128" s="152" t="s">
        <v>1016</v>
      </c>
      <c r="F128" s="153" t="s">
        <v>1017</v>
      </c>
      <c r="G128" s="154" t="s">
        <v>189</v>
      </c>
      <c r="H128" s="155">
        <v>129</v>
      </c>
      <c r="I128" s="156">
        <v>0</v>
      </c>
      <c r="J128" s="156">
        <f>ROUND(I128*H128,2)</f>
        <v>0</v>
      </c>
      <c r="K128" s="153" t="s">
        <v>176</v>
      </c>
      <c r="L128" s="26"/>
      <c r="M128" s="54" t="s">
        <v>1</v>
      </c>
      <c r="N128" s="157" t="s">
        <v>39</v>
      </c>
      <c r="O128" s="158">
        <v>0.14299999999999999</v>
      </c>
      <c r="P128" s="158">
        <f>O128*H128</f>
        <v>18.446999999999999</v>
      </c>
      <c r="Q128" s="158">
        <v>0.047980000000000002</v>
      </c>
      <c r="R128" s="158">
        <f>Q128*H128</f>
        <v>6.1894200000000001</v>
      </c>
      <c r="S128" s="158">
        <v>0</v>
      </c>
      <c r="T128" s="159">
        <f>S128*H128</f>
        <v>0</v>
      </c>
      <c r="AR128" s="14" t="s">
        <v>280</v>
      </c>
      <c r="AT128" s="14" t="s">
        <v>172</v>
      </c>
      <c r="AU128" s="14" t="s">
        <v>77</v>
      </c>
      <c r="AY128" s="14" t="s">
        <v>168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75</v>
      </c>
      <c r="BK128" s="160">
        <f>ROUND(I128*H128,2)</f>
        <v>0</v>
      </c>
      <c r="BL128" s="14" t="s">
        <v>280</v>
      </c>
      <c r="BM128" s="14" t="s">
        <v>1018</v>
      </c>
    </row>
    <row r="129" s="1" customFormat="1" ht="16.5" customHeight="1">
      <c r="B129" s="150"/>
      <c r="C129" s="151" t="s">
        <v>878</v>
      </c>
      <c r="D129" s="151" t="s">
        <v>172</v>
      </c>
      <c r="E129" s="152" t="s">
        <v>894</v>
      </c>
      <c r="F129" s="153" t="s">
        <v>895</v>
      </c>
      <c r="G129" s="154" t="s">
        <v>836</v>
      </c>
      <c r="H129" s="155">
        <v>46.350000000000001</v>
      </c>
      <c r="I129" s="156">
        <v>0</v>
      </c>
      <c r="J129" s="156">
        <f>ROUND(I129*H129,2)</f>
        <v>0</v>
      </c>
      <c r="K129" s="153" t="s">
        <v>176</v>
      </c>
      <c r="L129" s="26"/>
      <c r="M129" s="54" t="s">
        <v>1</v>
      </c>
      <c r="N129" s="157" t="s">
        <v>39</v>
      </c>
      <c r="O129" s="158">
        <v>0.57999999999999996</v>
      </c>
      <c r="P129" s="158">
        <f>O129*H129</f>
        <v>26.882999999999999</v>
      </c>
      <c r="Q129" s="158">
        <v>0.084250000000000005</v>
      </c>
      <c r="R129" s="158">
        <f>Q129*H129</f>
        <v>3.9049875000000003</v>
      </c>
      <c r="S129" s="158">
        <v>0</v>
      </c>
      <c r="T129" s="159">
        <f>S129*H129</f>
        <v>0</v>
      </c>
      <c r="AR129" s="14" t="s">
        <v>280</v>
      </c>
      <c r="AT129" s="14" t="s">
        <v>172</v>
      </c>
      <c r="AU129" s="14" t="s">
        <v>77</v>
      </c>
      <c r="AY129" s="14" t="s">
        <v>168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4" t="s">
        <v>75</v>
      </c>
      <c r="BK129" s="160">
        <f>ROUND(I129*H129,2)</f>
        <v>0</v>
      </c>
      <c r="BL129" s="14" t="s">
        <v>280</v>
      </c>
      <c r="BM129" s="14" t="s">
        <v>1019</v>
      </c>
    </row>
    <row r="130" s="1" customFormat="1" ht="16.5" customHeight="1">
      <c r="B130" s="150"/>
      <c r="C130" s="151" t="s">
        <v>823</v>
      </c>
      <c r="D130" s="151" t="s">
        <v>172</v>
      </c>
      <c r="E130" s="152" t="s">
        <v>897</v>
      </c>
      <c r="F130" s="153" t="s">
        <v>898</v>
      </c>
      <c r="G130" s="154" t="s">
        <v>836</v>
      </c>
      <c r="H130" s="155">
        <v>46.350000000000001</v>
      </c>
      <c r="I130" s="156">
        <v>0</v>
      </c>
      <c r="J130" s="156">
        <f>ROUND(I130*H130,2)</f>
        <v>0</v>
      </c>
      <c r="K130" s="153" t="s">
        <v>176</v>
      </c>
      <c r="L130" s="26"/>
      <c r="M130" s="170" t="s">
        <v>1</v>
      </c>
      <c r="N130" s="171" t="s">
        <v>39</v>
      </c>
      <c r="O130" s="172">
        <v>0.22</v>
      </c>
      <c r="P130" s="172">
        <f>O130*H130</f>
        <v>10.197000000000001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4" t="s">
        <v>280</v>
      </c>
      <c r="AT130" s="14" t="s">
        <v>172</v>
      </c>
      <c r="AU130" s="14" t="s">
        <v>77</v>
      </c>
      <c r="AY130" s="14" t="s">
        <v>168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4" t="s">
        <v>75</v>
      </c>
      <c r="BK130" s="160">
        <f>ROUND(I130*H130,2)</f>
        <v>0</v>
      </c>
      <c r="BL130" s="14" t="s">
        <v>280</v>
      </c>
      <c r="BM130" s="14" t="s">
        <v>1020</v>
      </c>
    </row>
    <row r="131" s="1" customFormat="1" ht="6.96" customHeight="1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26"/>
    </row>
  </sheetData>
  <autoFilter ref="C89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93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1021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1022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ROUND(J95,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ROUND((SUM(BE95:BE280)),  2)</f>
        <v>0</v>
      </c>
      <c r="I35" s="32">
        <v>0.20999999999999999</v>
      </c>
      <c r="J35" s="111">
        <f>ROUND(((SUM(BE95:BE280))*I35),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ROUND((SUM(BF95:BF280)),  2)</f>
        <v>0</v>
      </c>
      <c r="I36" s="32">
        <v>0.14999999999999999</v>
      </c>
      <c r="J36" s="111">
        <f>ROUND(((SUM(BF95:BF280))*I36),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ROUND((SUM(BG95:BG280)),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ROUND((SUM(BH95:BH280)),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ROUND((SUM(BI95:BI280)),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1021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K2.1 - Způsobilé položky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J95</f>
        <v>0</v>
      </c>
      <c r="L63" s="26"/>
      <c r="AU63" s="14" t="s">
        <v>142</v>
      </c>
    </row>
    <row r="64" s="8" customFormat="1" ht="24.96" customHeight="1">
      <c r="B64" s="121"/>
      <c r="D64" s="122" t="s">
        <v>143</v>
      </c>
      <c r="E64" s="123"/>
      <c r="F64" s="123"/>
      <c r="G64" s="123"/>
      <c r="H64" s="123"/>
      <c r="I64" s="123"/>
      <c r="J64" s="124">
        <f>J96</f>
        <v>0</v>
      </c>
      <c r="L64" s="121"/>
    </row>
    <row r="65" s="9" customFormat="1" ht="19.92" customHeight="1">
      <c r="B65" s="125"/>
      <c r="D65" s="126" t="s">
        <v>144</v>
      </c>
      <c r="E65" s="127"/>
      <c r="F65" s="127"/>
      <c r="G65" s="127"/>
      <c r="H65" s="127"/>
      <c r="I65" s="127"/>
      <c r="J65" s="128">
        <f>J97</f>
        <v>0</v>
      </c>
      <c r="L65" s="125"/>
    </row>
    <row r="66" s="9" customFormat="1" ht="19.92" customHeight="1">
      <c r="B66" s="125"/>
      <c r="D66" s="126" t="s">
        <v>145</v>
      </c>
      <c r="E66" s="127"/>
      <c r="F66" s="127"/>
      <c r="G66" s="127"/>
      <c r="H66" s="127"/>
      <c r="I66" s="127"/>
      <c r="J66" s="128">
        <f>J107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J121</f>
        <v>0</v>
      </c>
      <c r="L67" s="121"/>
    </row>
    <row r="68" s="9" customFormat="1" ht="19.92" customHeight="1">
      <c r="B68" s="125"/>
      <c r="D68" s="126" t="s">
        <v>147</v>
      </c>
      <c r="E68" s="127"/>
      <c r="F68" s="127"/>
      <c r="G68" s="127"/>
      <c r="H68" s="127"/>
      <c r="I68" s="127"/>
      <c r="J68" s="128">
        <f>J122</f>
        <v>0</v>
      </c>
      <c r="L68" s="125"/>
    </row>
    <row r="69" s="9" customFormat="1" ht="19.92" customHeight="1">
      <c r="B69" s="125"/>
      <c r="D69" s="126" t="s">
        <v>148</v>
      </c>
      <c r="E69" s="127"/>
      <c r="F69" s="127"/>
      <c r="G69" s="127"/>
      <c r="H69" s="127"/>
      <c r="I69" s="127"/>
      <c r="J69" s="128">
        <f>J167</f>
        <v>0</v>
      </c>
      <c r="L69" s="125"/>
    </row>
    <row r="70" s="8" customFormat="1" ht="24.96" customHeight="1">
      <c r="B70" s="121"/>
      <c r="D70" s="122" t="s">
        <v>149</v>
      </c>
      <c r="E70" s="123"/>
      <c r="F70" s="123"/>
      <c r="G70" s="123"/>
      <c r="H70" s="123"/>
      <c r="I70" s="123"/>
      <c r="J70" s="124">
        <f>J270</f>
        <v>0</v>
      </c>
      <c r="L70" s="121"/>
    </row>
    <row r="71" s="9" customFormat="1" ht="19.92" customHeight="1">
      <c r="B71" s="125"/>
      <c r="D71" s="126" t="s">
        <v>150</v>
      </c>
      <c r="E71" s="127"/>
      <c r="F71" s="127"/>
      <c r="G71" s="127"/>
      <c r="H71" s="127"/>
      <c r="I71" s="127"/>
      <c r="J71" s="128">
        <f>J271</f>
        <v>0</v>
      </c>
      <c r="L71" s="125"/>
    </row>
    <row r="72" s="9" customFormat="1" ht="19.92" customHeight="1">
      <c r="B72" s="125"/>
      <c r="D72" s="126" t="s">
        <v>151</v>
      </c>
      <c r="E72" s="127"/>
      <c r="F72" s="127"/>
      <c r="G72" s="127"/>
      <c r="H72" s="127"/>
      <c r="I72" s="127"/>
      <c r="J72" s="128">
        <f>J277</f>
        <v>0</v>
      </c>
      <c r="L72" s="125"/>
    </row>
    <row r="73" s="9" customFormat="1" ht="19.92" customHeight="1">
      <c r="B73" s="125"/>
      <c r="D73" s="126" t="s">
        <v>152</v>
      </c>
      <c r="E73" s="127"/>
      <c r="F73" s="127"/>
      <c r="G73" s="127"/>
      <c r="H73" s="127"/>
      <c r="I73" s="127"/>
      <c r="J73" s="128">
        <f>J279</f>
        <v>0</v>
      </c>
      <c r="L73" s="125"/>
    </row>
    <row r="74" s="1" customFormat="1" ht="21.84" customHeight="1">
      <c r="B74" s="26"/>
      <c r="L74" s="26"/>
    </row>
    <row r="75" s="1" customFormat="1" ht="6.96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26"/>
    </row>
    <row r="79" s="1" customFormat="1" ht="6.96" customHeight="1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26"/>
    </row>
    <row r="80" s="1" customFormat="1" ht="24.96" customHeight="1">
      <c r="B80" s="26"/>
      <c r="C80" s="18" t="s">
        <v>153</v>
      </c>
      <c r="L80" s="26"/>
    </row>
    <row r="81" s="1" customFormat="1" ht="6.96" customHeight="1">
      <c r="B81" s="26"/>
      <c r="L81" s="26"/>
    </row>
    <row r="82" s="1" customFormat="1" ht="12" customHeight="1">
      <c r="B82" s="26"/>
      <c r="C82" s="23" t="s">
        <v>14</v>
      </c>
      <c r="L82" s="26"/>
    </row>
    <row r="83" s="1" customFormat="1" ht="16.5" customHeight="1">
      <c r="B83" s="26"/>
      <c r="E83" s="108" t="str">
        <f>E7</f>
        <v>Dopravní telematika ZR2018 - VÝKAZ VÝMĚR</v>
      </c>
      <c r="F83" s="23"/>
      <c r="G83" s="23"/>
      <c r="H83" s="23"/>
      <c r="L83" s="26"/>
    </row>
    <row r="84" ht="12" customHeight="1">
      <c r="B84" s="17"/>
      <c r="C84" s="23" t="s">
        <v>134</v>
      </c>
      <c r="L84" s="17"/>
    </row>
    <row r="85" s="1" customFormat="1" ht="16.5" customHeight="1">
      <c r="B85" s="26"/>
      <c r="E85" s="108" t="s">
        <v>1021</v>
      </c>
      <c r="F85" s="1"/>
      <c r="G85" s="1"/>
      <c r="H85" s="1"/>
      <c r="L85" s="26"/>
    </row>
    <row r="86" s="1" customFormat="1" ht="12" customHeight="1">
      <c r="B86" s="26"/>
      <c r="C86" s="23" t="s">
        <v>136</v>
      </c>
      <c r="L86" s="26"/>
    </row>
    <row r="87" s="1" customFormat="1" ht="16.5" customHeight="1">
      <c r="B87" s="26"/>
      <c r="E87" s="47" t="str">
        <f>E11</f>
        <v>K2.1 - Způsobilé položky</v>
      </c>
      <c r="F87" s="1"/>
      <c r="G87" s="1"/>
      <c r="H87" s="1"/>
      <c r="L87" s="26"/>
    </row>
    <row r="88" s="1" customFormat="1" ht="6.96" customHeight="1">
      <c r="B88" s="26"/>
      <c r="L88" s="26"/>
    </row>
    <row r="89" s="1" customFormat="1" ht="12" customHeight="1">
      <c r="B89" s="26"/>
      <c r="C89" s="23" t="s">
        <v>18</v>
      </c>
      <c r="F89" s="14" t="str">
        <f>F14</f>
        <v xml:space="preserve"> </v>
      </c>
      <c r="I89" s="23" t="s">
        <v>20</v>
      </c>
      <c r="J89" s="49" t="str">
        <f>IF(J14="","",J14)</f>
        <v>10. 9. 2018</v>
      </c>
      <c r="L89" s="26"/>
    </row>
    <row r="90" s="1" customFormat="1" ht="6.96" customHeight="1">
      <c r="B90" s="26"/>
      <c r="L90" s="26"/>
    </row>
    <row r="91" s="1" customFormat="1" ht="13.65" customHeight="1">
      <c r="B91" s="26"/>
      <c r="C91" s="23" t="s">
        <v>22</v>
      </c>
      <c r="F91" s="14" t="str">
        <f>E17</f>
        <v xml:space="preserve"> </v>
      </c>
      <c r="I91" s="23" t="s">
        <v>26</v>
      </c>
      <c r="J91" s="24" t="str">
        <f>E23</f>
        <v>Tomislav Kradijan</v>
      </c>
      <c r="L91" s="26"/>
    </row>
    <row r="92" s="1" customFormat="1" ht="38.55" customHeight="1">
      <c r="B92" s="26"/>
      <c r="C92" s="23" t="s">
        <v>25</v>
      </c>
      <c r="F92" s="14" t="str">
        <f>IF(E20="","",E20)</f>
        <v xml:space="preserve"> </v>
      </c>
      <c r="I92" s="23" t="s">
        <v>29</v>
      </c>
      <c r="J92" s="24" t="str">
        <f>E26</f>
        <v>SAGASTA, a.s., Novodvorská 1010/14, 142 00 Praha 4</v>
      </c>
      <c r="L92" s="26"/>
    </row>
    <row r="93" s="1" customFormat="1" ht="10.32" customHeight="1">
      <c r="B93" s="26"/>
      <c r="L93" s="26"/>
    </row>
    <row r="94" s="10" customFormat="1" ht="29.28" customHeight="1">
      <c r="B94" s="129"/>
      <c r="C94" s="130" t="s">
        <v>154</v>
      </c>
      <c r="D94" s="131" t="s">
        <v>53</v>
      </c>
      <c r="E94" s="131" t="s">
        <v>49</v>
      </c>
      <c r="F94" s="131" t="s">
        <v>50</v>
      </c>
      <c r="G94" s="131" t="s">
        <v>155</v>
      </c>
      <c r="H94" s="131" t="s">
        <v>156</v>
      </c>
      <c r="I94" s="131" t="s">
        <v>157</v>
      </c>
      <c r="J94" s="132" t="s">
        <v>140</v>
      </c>
      <c r="K94" s="133" t="s">
        <v>158</v>
      </c>
      <c r="L94" s="129"/>
      <c r="M94" s="65" t="s">
        <v>1</v>
      </c>
      <c r="N94" s="66" t="s">
        <v>38</v>
      </c>
      <c r="O94" s="66" t="s">
        <v>159</v>
      </c>
      <c r="P94" s="66" t="s">
        <v>160</v>
      </c>
      <c r="Q94" s="66" t="s">
        <v>161</v>
      </c>
      <c r="R94" s="66" t="s">
        <v>162</v>
      </c>
      <c r="S94" s="66" t="s">
        <v>163</v>
      </c>
      <c r="T94" s="67" t="s">
        <v>164</v>
      </c>
    </row>
    <row r="95" s="1" customFormat="1" ht="22.8" customHeight="1">
      <c r="B95" s="26"/>
      <c r="C95" s="70" t="s">
        <v>165</v>
      </c>
      <c r="J95" s="134">
        <f>BK95</f>
        <v>0</v>
      </c>
      <c r="L95" s="26"/>
      <c r="M95" s="68"/>
      <c r="N95" s="52"/>
      <c r="O95" s="52"/>
      <c r="P95" s="135">
        <f>P96+P121+P270</f>
        <v>3119.8649999999998</v>
      </c>
      <c r="Q95" s="52"/>
      <c r="R95" s="135">
        <f>R96+R121+R270</f>
        <v>31.186904999999996</v>
      </c>
      <c r="S95" s="52"/>
      <c r="T95" s="136">
        <f>T96+T121+T270</f>
        <v>0</v>
      </c>
      <c r="AT95" s="14" t="s">
        <v>67</v>
      </c>
      <c r="AU95" s="14" t="s">
        <v>142</v>
      </c>
      <c r="BK95" s="137">
        <f>BK96+BK121+BK270</f>
        <v>0</v>
      </c>
    </row>
    <row r="96" s="11" customFormat="1" ht="25.92" customHeight="1">
      <c r="B96" s="138"/>
      <c r="D96" s="139" t="s">
        <v>67</v>
      </c>
      <c r="E96" s="140" t="s">
        <v>166</v>
      </c>
      <c r="F96" s="140" t="s">
        <v>167</v>
      </c>
      <c r="J96" s="141">
        <f>BK96</f>
        <v>0</v>
      </c>
      <c r="L96" s="138"/>
      <c r="M96" s="142"/>
      <c r="N96" s="143"/>
      <c r="O96" s="143"/>
      <c r="P96" s="144">
        <f>P97+P107</f>
        <v>89.738000000000014</v>
      </c>
      <c r="Q96" s="143"/>
      <c r="R96" s="144">
        <f>R97+R107</f>
        <v>0.0097800000000000005</v>
      </c>
      <c r="S96" s="143"/>
      <c r="T96" s="145">
        <f>T97+T107</f>
        <v>0</v>
      </c>
      <c r="AR96" s="139" t="s">
        <v>77</v>
      </c>
      <c r="AT96" s="146" t="s">
        <v>67</v>
      </c>
      <c r="AU96" s="146" t="s">
        <v>68</v>
      </c>
      <c r="AY96" s="139" t="s">
        <v>168</v>
      </c>
      <c r="BK96" s="147">
        <f>BK97+BK107</f>
        <v>0</v>
      </c>
    </row>
    <row r="97" s="11" customFormat="1" ht="22.8" customHeight="1">
      <c r="B97" s="138"/>
      <c r="D97" s="139" t="s">
        <v>67</v>
      </c>
      <c r="E97" s="148" t="s">
        <v>169</v>
      </c>
      <c r="F97" s="148" t="s">
        <v>170</v>
      </c>
      <c r="J97" s="149">
        <f>BK97</f>
        <v>0</v>
      </c>
      <c r="L97" s="138"/>
      <c r="M97" s="142"/>
      <c r="N97" s="143"/>
      <c r="O97" s="143"/>
      <c r="P97" s="144">
        <f>SUM(P98:P106)</f>
        <v>10.638</v>
      </c>
      <c r="Q97" s="143"/>
      <c r="R97" s="144">
        <f>SUM(R98:R106)</f>
        <v>0.0097800000000000005</v>
      </c>
      <c r="S97" s="143"/>
      <c r="T97" s="145">
        <f>SUM(T98:T106)</f>
        <v>0</v>
      </c>
      <c r="AR97" s="139" t="s">
        <v>77</v>
      </c>
      <c r="AT97" s="146" t="s">
        <v>67</v>
      </c>
      <c r="AU97" s="146" t="s">
        <v>75</v>
      </c>
      <c r="AY97" s="139" t="s">
        <v>168</v>
      </c>
      <c r="BK97" s="147">
        <f>SUM(BK98:BK106)</f>
        <v>0</v>
      </c>
    </row>
    <row r="98" s="1" customFormat="1" ht="16.5" customHeight="1">
      <c r="B98" s="150"/>
      <c r="C98" s="151" t="s">
        <v>389</v>
      </c>
      <c r="D98" s="151" t="s">
        <v>172</v>
      </c>
      <c r="E98" s="152" t="s">
        <v>173</v>
      </c>
      <c r="F98" s="153" t="s">
        <v>174</v>
      </c>
      <c r="G98" s="154" t="s">
        <v>175</v>
      </c>
      <c r="H98" s="155">
        <v>59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0.025999999999999999</v>
      </c>
      <c r="P98" s="158">
        <f>O98*H98</f>
        <v>1.534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14" t="s">
        <v>177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177</v>
      </c>
      <c r="BM98" s="14" t="s">
        <v>1023</v>
      </c>
    </row>
    <row r="99" s="1" customFormat="1" ht="16.5" customHeight="1">
      <c r="B99" s="150"/>
      <c r="C99" s="161" t="s">
        <v>393</v>
      </c>
      <c r="D99" s="161" t="s">
        <v>180</v>
      </c>
      <c r="E99" s="162" t="s">
        <v>181</v>
      </c>
      <c r="F99" s="163" t="s">
        <v>182</v>
      </c>
      <c r="G99" s="164" t="s">
        <v>183</v>
      </c>
      <c r="H99" s="165">
        <v>39</v>
      </c>
      <c r="I99" s="166">
        <v>0</v>
      </c>
      <c r="J99" s="166">
        <f>ROUND(I99*H99,2)</f>
        <v>0</v>
      </c>
      <c r="K99" s="163" t="s">
        <v>1</v>
      </c>
      <c r="L99" s="167"/>
      <c r="M99" s="168" t="s">
        <v>1</v>
      </c>
      <c r="N99" s="169" t="s">
        <v>39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14" t="s">
        <v>184</v>
      </c>
      <c r="AT99" s="14" t="s">
        <v>180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177</v>
      </c>
      <c r="BM99" s="14" t="s">
        <v>1024</v>
      </c>
    </row>
    <row r="100" s="1" customFormat="1" ht="16.5" customHeight="1">
      <c r="B100" s="150"/>
      <c r="C100" s="161" t="s">
        <v>397</v>
      </c>
      <c r="D100" s="161" t="s">
        <v>180</v>
      </c>
      <c r="E100" s="162" t="s">
        <v>187</v>
      </c>
      <c r="F100" s="163" t="s">
        <v>188</v>
      </c>
      <c r="G100" s="164" t="s">
        <v>189</v>
      </c>
      <c r="H100" s="165">
        <v>20</v>
      </c>
      <c r="I100" s="166">
        <v>0</v>
      </c>
      <c r="J100" s="166">
        <f>ROUND(I100*H100,2)</f>
        <v>0</v>
      </c>
      <c r="K100" s="163" t="s">
        <v>1</v>
      </c>
      <c r="L100" s="167"/>
      <c r="M100" s="168" t="s">
        <v>1</v>
      </c>
      <c r="N100" s="169" t="s">
        <v>39</v>
      </c>
      <c r="O100" s="158">
        <v>0</v>
      </c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14" t="s">
        <v>184</v>
      </c>
      <c r="AT100" s="14" t="s">
        <v>180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177</v>
      </c>
      <c r="BM100" s="14" t="s">
        <v>1025</v>
      </c>
    </row>
    <row r="101" s="1" customFormat="1" ht="16.5" customHeight="1">
      <c r="B101" s="150"/>
      <c r="C101" s="151" t="s">
        <v>401</v>
      </c>
      <c r="D101" s="151" t="s">
        <v>172</v>
      </c>
      <c r="E101" s="152" t="s">
        <v>192</v>
      </c>
      <c r="F101" s="153" t="s">
        <v>193</v>
      </c>
      <c r="G101" s="154" t="s">
        <v>175</v>
      </c>
      <c r="H101" s="155">
        <v>8</v>
      </c>
      <c r="I101" s="156">
        <v>0</v>
      </c>
      <c r="J101" s="156">
        <f>ROUND(I101*H101,2)</f>
        <v>0</v>
      </c>
      <c r="K101" s="153" t="s">
        <v>1</v>
      </c>
      <c r="L101" s="26"/>
      <c r="M101" s="54" t="s">
        <v>1</v>
      </c>
      <c r="N101" s="157" t="s">
        <v>39</v>
      </c>
      <c r="O101" s="158">
        <v>0.40200000000000002</v>
      </c>
      <c r="P101" s="158">
        <f>O101*H101</f>
        <v>3.2160000000000002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177</v>
      </c>
      <c r="AT101" s="14" t="s">
        <v>172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177</v>
      </c>
      <c r="BM101" s="14" t="s">
        <v>1026</v>
      </c>
    </row>
    <row r="102" s="1" customFormat="1" ht="16.5" customHeight="1">
      <c r="B102" s="150"/>
      <c r="C102" s="161" t="s">
        <v>405</v>
      </c>
      <c r="D102" s="161" t="s">
        <v>180</v>
      </c>
      <c r="E102" s="162" t="s">
        <v>196</v>
      </c>
      <c r="F102" s="163" t="s">
        <v>197</v>
      </c>
      <c r="G102" s="164" t="s">
        <v>183</v>
      </c>
      <c r="H102" s="165">
        <v>8</v>
      </c>
      <c r="I102" s="166">
        <v>0</v>
      </c>
      <c r="J102" s="166">
        <f>ROUND(I102*H102,2)</f>
        <v>0</v>
      </c>
      <c r="K102" s="163" t="s">
        <v>1</v>
      </c>
      <c r="L102" s="167"/>
      <c r="M102" s="168" t="s">
        <v>1</v>
      </c>
      <c r="N102" s="169" t="s">
        <v>39</v>
      </c>
      <c r="O102" s="158">
        <v>0</v>
      </c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184</v>
      </c>
      <c r="AT102" s="14" t="s">
        <v>180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177</v>
      </c>
      <c r="BM102" s="14" t="s">
        <v>1027</v>
      </c>
    </row>
    <row r="103" s="1" customFormat="1" ht="16.5" customHeight="1">
      <c r="B103" s="150"/>
      <c r="C103" s="151" t="s">
        <v>409</v>
      </c>
      <c r="D103" s="151" t="s">
        <v>172</v>
      </c>
      <c r="E103" s="152" t="s">
        <v>200</v>
      </c>
      <c r="F103" s="153" t="s">
        <v>201</v>
      </c>
      <c r="G103" s="154" t="s">
        <v>175</v>
      </c>
      <c r="H103" s="155">
        <v>8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0.252</v>
      </c>
      <c r="P103" s="158">
        <f>O103*H103</f>
        <v>2.016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177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177</v>
      </c>
      <c r="BM103" s="14" t="s">
        <v>1028</v>
      </c>
    </row>
    <row r="104" s="1" customFormat="1" ht="16.5" customHeight="1">
      <c r="B104" s="150"/>
      <c r="C104" s="161" t="s">
        <v>355</v>
      </c>
      <c r="D104" s="161" t="s">
        <v>180</v>
      </c>
      <c r="E104" s="162" t="s">
        <v>204</v>
      </c>
      <c r="F104" s="163" t="s">
        <v>205</v>
      </c>
      <c r="G104" s="164" t="s">
        <v>175</v>
      </c>
      <c r="H104" s="165">
        <v>8</v>
      </c>
      <c r="I104" s="166">
        <v>0</v>
      </c>
      <c r="J104" s="166">
        <f>ROUND(I104*H104,2)</f>
        <v>0</v>
      </c>
      <c r="K104" s="163" t="s">
        <v>176</v>
      </c>
      <c r="L104" s="167"/>
      <c r="M104" s="168" t="s">
        <v>1</v>
      </c>
      <c r="N104" s="169" t="s">
        <v>39</v>
      </c>
      <c r="O104" s="158">
        <v>0</v>
      </c>
      <c r="P104" s="158">
        <f>O104*H104</f>
        <v>0</v>
      </c>
      <c r="Q104" s="158">
        <v>0.00025999999999999998</v>
      </c>
      <c r="R104" s="158">
        <f>Q104*H104</f>
        <v>0.0020799999999999998</v>
      </c>
      <c r="S104" s="158">
        <v>0</v>
      </c>
      <c r="T104" s="159">
        <f>S104*H104</f>
        <v>0</v>
      </c>
      <c r="AR104" s="14" t="s">
        <v>184</v>
      </c>
      <c r="AT104" s="14" t="s">
        <v>180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177</v>
      </c>
      <c r="BM104" s="14" t="s">
        <v>1029</v>
      </c>
    </row>
    <row r="105" s="1" customFormat="1" ht="16.5" customHeight="1">
      <c r="B105" s="150"/>
      <c r="C105" s="151" t="s">
        <v>359</v>
      </c>
      <c r="D105" s="151" t="s">
        <v>172</v>
      </c>
      <c r="E105" s="152" t="s">
        <v>208</v>
      </c>
      <c r="F105" s="153" t="s">
        <v>209</v>
      </c>
      <c r="G105" s="154" t="s">
        <v>175</v>
      </c>
      <c r="H105" s="155">
        <v>11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0.35199999999999998</v>
      </c>
      <c r="P105" s="158">
        <f>O105*H105</f>
        <v>3.8719999999999999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177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177</v>
      </c>
      <c r="BM105" s="14" t="s">
        <v>1030</v>
      </c>
    </row>
    <row r="106" s="1" customFormat="1" ht="16.5" customHeight="1">
      <c r="B106" s="150"/>
      <c r="C106" s="161" t="s">
        <v>8</v>
      </c>
      <c r="D106" s="161" t="s">
        <v>180</v>
      </c>
      <c r="E106" s="162" t="s">
        <v>212</v>
      </c>
      <c r="F106" s="163" t="s">
        <v>213</v>
      </c>
      <c r="G106" s="164" t="s">
        <v>175</v>
      </c>
      <c r="H106" s="165">
        <v>11</v>
      </c>
      <c r="I106" s="166">
        <v>0</v>
      </c>
      <c r="J106" s="166">
        <f>ROUND(I106*H106,2)</f>
        <v>0</v>
      </c>
      <c r="K106" s="163" t="s">
        <v>176</v>
      </c>
      <c r="L106" s="167"/>
      <c r="M106" s="168" t="s">
        <v>1</v>
      </c>
      <c r="N106" s="169" t="s">
        <v>39</v>
      </c>
      <c r="O106" s="158">
        <v>0</v>
      </c>
      <c r="P106" s="158">
        <f>O106*H106</f>
        <v>0</v>
      </c>
      <c r="Q106" s="158">
        <v>0.00069999999999999999</v>
      </c>
      <c r="R106" s="158">
        <f>Q106*H106</f>
        <v>0.0077000000000000002</v>
      </c>
      <c r="S106" s="158">
        <v>0</v>
      </c>
      <c r="T106" s="159">
        <f>S106*H106</f>
        <v>0</v>
      </c>
      <c r="AR106" s="14" t="s">
        <v>184</v>
      </c>
      <c r="AT106" s="14" t="s">
        <v>180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177</v>
      </c>
      <c r="BM106" s="14" t="s">
        <v>1031</v>
      </c>
    </row>
    <row r="107" s="11" customFormat="1" ht="22.8" customHeight="1">
      <c r="B107" s="138"/>
      <c r="D107" s="139" t="s">
        <v>67</v>
      </c>
      <c r="E107" s="148" t="s">
        <v>215</v>
      </c>
      <c r="F107" s="148" t="s">
        <v>216</v>
      </c>
      <c r="J107" s="149">
        <f>BK107</f>
        <v>0</v>
      </c>
      <c r="L107" s="138"/>
      <c r="M107" s="142"/>
      <c r="N107" s="143"/>
      <c r="O107" s="143"/>
      <c r="P107" s="144">
        <f>SUM(P108:P120)</f>
        <v>79.100000000000009</v>
      </c>
      <c r="Q107" s="143"/>
      <c r="R107" s="144">
        <f>SUM(R108:R120)</f>
        <v>0</v>
      </c>
      <c r="S107" s="143"/>
      <c r="T107" s="145">
        <f>SUM(T108:T120)</f>
        <v>0</v>
      </c>
      <c r="AR107" s="139" t="s">
        <v>77</v>
      </c>
      <c r="AT107" s="146" t="s">
        <v>67</v>
      </c>
      <c r="AU107" s="146" t="s">
        <v>75</v>
      </c>
      <c r="AY107" s="139" t="s">
        <v>168</v>
      </c>
      <c r="BK107" s="147">
        <f>SUM(BK108:BK120)</f>
        <v>0</v>
      </c>
    </row>
    <row r="108" s="1" customFormat="1" ht="16.5" customHeight="1">
      <c r="B108" s="150"/>
      <c r="C108" s="151" t="s">
        <v>177</v>
      </c>
      <c r="D108" s="151" t="s">
        <v>172</v>
      </c>
      <c r="E108" s="152" t="s">
        <v>218</v>
      </c>
      <c r="F108" s="153" t="s">
        <v>219</v>
      </c>
      <c r="G108" s="154" t="s">
        <v>189</v>
      </c>
      <c r="H108" s="155">
        <v>400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0.13</v>
      </c>
      <c r="P108" s="158">
        <f>O108*H108</f>
        <v>52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177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177</v>
      </c>
      <c r="BM108" s="14" t="s">
        <v>1032</v>
      </c>
    </row>
    <row r="109" s="1" customFormat="1" ht="16.5" customHeight="1">
      <c r="B109" s="150"/>
      <c r="C109" s="161" t="s">
        <v>377</v>
      </c>
      <c r="D109" s="161" t="s">
        <v>180</v>
      </c>
      <c r="E109" s="162" t="s">
        <v>222</v>
      </c>
      <c r="F109" s="163" t="s">
        <v>223</v>
      </c>
      <c r="G109" s="164" t="s">
        <v>189</v>
      </c>
      <c r="H109" s="165">
        <v>235</v>
      </c>
      <c r="I109" s="166">
        <v>0</v>
      </c>
      <c r="J109" s="166">
        <f>ROUND(I109*H109,2)</f>
        <v>0</v>
      </c>
      <c r="K109" s="163" t="s">
        <v>1</v>
      </c>
      <c r="L109" s="167"/>
      <c r="M109" s="168" t="s">
        <v>1</v>
      </c>
      <c r="N109" s="169" t="s">
        <v>39</v>
      </c>
      <c r="O109" s="158">
        <v>0</v>
      </c>
      <c r="P109" s="158">
        <f>O109*H109</f>
        <v>0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184</v>
      </c>
      <c r="AT109" s="14" t="s">
        <v>180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177</v>
      </c>
      <c r="BM109" s="14" t="s">
        <v>1033</v>
      </c>
    </row>
    <row r="110" s="1" customFormat="1" ht="16.5" customHeight="1">
      <c r="B110" s="150"/>
      <c r="C110" s="161" t="s">
        <v>381</v>
      </c>
      <c r="D110" s="161" t="s">
        <v>180</v>
      </c>
      <c r="E110" s="162" t="s">
        <v>226</v>
      </c>
      <c r="F110" s="163" t="s">
        <v>227</v>
      </c>
      <c r="G110" s="164" t="s">
        <v>189</v>
      </c>
      <c r="H110" s="165">
        <v>165</v>
      </c>
      <c r="I110" s="166">
        <v>0</v>
      </c>
      <c r="J110" s="166">
        <f>ROUND(I110*H110,2)</f>
        <v>0</v>
      </c>
      <c r="K110" s="163" t="s">
        <v>1</v>
      </c>
      <c r="L110" s="167"/>
      <c r="M110" s="168" t="s">
        <v>1</v>
      </c>
      <c r="N110" s="169" t="s">
        <v>39</v>
      </c>
      <c r="O110" s="158">
        <v>0</v>
      </c>
      <c r="P110" s="158">
        <f>O110*H110</f>
        <v>0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14" t="s">
        <v>184</v>
      </c>
      <c r="AT110" s="14" t="s">
        <v>180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177</v>
      </c>
      <c r="BM110" s="14" t="s">
        <v>1034</v>
      </c>
    </row>
    <row r="111" s="1" customFormat="1" ht="16.5" customHeight="1">
      <c r="B111" s="150"/>
      <c r="C111" s="161" t="s">
        <v>347</v>
      </c>
      <c r="D111" s="161" t="s">
        <v>180</v>
      </c>
      <c r="E111" s="162" t="s">
        <v>230</v>
      </c>
      <c r="F111" s="163" t="s">
        <v>231</v>
      </c>
      <c r="G111" s="164" t="s">
        <v>183</v>
      </c>
      <c r="H111" s="165">
        <v>12</v>
      </c>
      <c r="I111" s="166">
        <v>0</v>
      </c>
      <c r="J111" s="166">
        <f>ROUND(I111*H111,2)</f>
        <v>0</v>
      </c>
      <c r="K111" s="163" t="s">
        <v>1</v>
      </c>
      <c r="L111" s="167"/>
      <c r="M111" s="168" t="s">
        <v>1</v>
      </c>
      <c r="N111" s="169" t="s">
        <v>39</v>
      </c>
      <c r="O111" s="158">
        <v>0</v>
      </c>
      <c r="P111" s="158">
        <f>O111*H111</f>
        <v>0</v>
      </c>
      <c r="Q111" s="158">
        <v>0</v>
      </c>
      <c r="R111" s="158">
        <f>Q111*H111</f>
        <v>0</v>
      </c>
      <c r="S111" s="158">
        <v>0</v>
      </c>
      <c r="T111" s="159">
        <f>S111*H111</f>
        <v>0</v>
      </c>
      <c r="AR111" s="14" t="s">
        <v>184</v>
      </c>
      <c r="AT111" s="14" t="s">
        <v>180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177</v>
      </c>
      <c r="BM111" s="14" t="s">
        <v>1035</v>
      </c>
    </row>
    <row r="112" s="1" customFormat="1" ht="16.5" customHeight="1">
      <c r="B112" s="150"/>
      <c r="C112" s="161" t="s">
        <v>7</v>
      </c>
      <c r="D112" s="161" t="s">
        <v>180</v>
      </c>
      <c r="E112" s="162" t="s">
        <v>238</v>
      </c>
      <c r="F112" s="163" t="s">
        <v>239</v>
      </c>
      <c r="G112" s="164" t="s">
        <v>183</v>
      </c>
      <c r="H112" s="165">
        <v>5</v>
      </c>
      <c r="I112" s="166">
        <v>0</v>
      </c>
      <c r="J112" s="166">
        <f>ROUND(I112*H112,2)</f>
        <v>0</v>
      </c>
      <c r="K112" s="163" t="s">
        <v>1</v>
      </c>
      <c r="L112" s="167"/>
      <c r="M112" s="168" t="s">
        <v>1</v>
      </c>
      <c r="N112" s="169" t="s">
        <v>39</v>
      </c>
      <c r="O112" s="158">
        <v>0</v>
      </c>
      <c r="P112" s="158">
        <f>O112*H112</f>
        <v>0</v>
      </c>
      <c r="Q112" s="158">
        <v>0</v>
      </c>
      <c r="R112" s="158">
        <f>Q112*H112</f>
        <v>0</v>
      </c>
      <c r="S112" s="158">
        <v>0</v>
      </c>
      <c r="T112" s="159">
        <f>S112*H112</f>
        <v>0</v>
      </c>
      <c r="AR112" s="14" t="s">
        <v>184</v>
      </c>
      <c r="AT112" s="14" t="s">
        <v>180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177</v>
      </c>
      <c r="BM112" s="14" t="s">
        <v>1036</v>
      </c>
    </row>
    <row r="113" s="1" customFormat="1" ht="16.5" customHeight="1">
      <c r="B113" s="150"/>
      <c r="C113" s="161" t="s">
        <v>838</v>
      </c>
      <c r="D113" s="161" t="s">
        <v>180</v>
      </c>
      <c r="E113" s="162" t="s">
        <v>242</v>
      </c>
      <c r="F113" s="163" t="s">
        <v>243</v>
      </c>
      <c r="G113" s="164" t="s">
        <v>183</v>
      </c>
      <c r="H113" s="165">
        <v>8</v>
      </c>
      <c r="I113" s="166">
        <v>0</v>
      </c>
      <c r="J113" s="166">
        <f>ROUND(I113*H113,2)</f>
        <v>0</v>
      </c>
      <c r="K113" s="163" t="s">
        <v>1</v>
      </c>
      <c r="L113" s="167"/>
      <c r="M113" s="168" t="s">
        <v>1</v>
      </c>
      <c r="N113" s="169" t="s">
        <v>39</v>
      </c>
      <c r="O113" s="158">
        <v>0</v>
      </c>
      <c r="P113" s="158">
        <f>O113*H113</f>
        <v>0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AR113" s="14" t="s">
        <v>184</v>
      </c>
      <c r="AT113" s="14" t="s">
        <v>180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177</v>
      </c>
      <c r="BM113" s="14" t="s">
        <v>1037</v>
      </c>
    </row>
    <row r="114" s="1" customFormat="1" ht="16.5" customHeight="1">
      <c r="B114" s="150"/>
      <c r="C114" s="161" t="s">
        <v>428</v>
      </c>
      <c r="D114" s="161" t="s">
        <v>180</v>
      </c>
      <c r="E114" s="162" t="s">
        <v>246</v>
      </c>
      <c r="F114" s="163" t="s">
        <v>247</v>
      </c>
      <c r="G114" s="164" t="s">
        <v>183</v>
      </c>
      <c r="H114" s="165">
        <v>7</v>
      </c>
      <c r="I114" s="166">
        <v>0</v>
      </c>
      <c r="J114" s="166">
        <f>ROUND(I114*H114,2)</f>
        <v>0</v>
      </c>
      <c r="K114" s="163" t="s">
        <v>1</v>
      </c>
      <c r="L114" s="167"/>
      <c r="M114" s="168" t="s">
        <v>1</v>
      </c>
      <c r="N114" s="169" t="s">
        <v>39</v>
      </c>
      <c r="O114" s="158">
        <v>0</v>
      </c>
      <c r="P114" s="158">
        <f>O114*H114</f>
        <v>0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184</v>
      </c>
      <c r="AT114" s="14" t="s">
        <v>180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177</v>
      </c>
      <c r="BM114" s="14" t="s">
        <v>1038</v>
      </c>
    </row>
    <row r="115" s="1" customFormat="1" ht="16.5" customHeight="1">
      <c r="B115" s="150"/>
      <c r="C115" s="151" t="s">
        <v>432</v>
      </c>
      <c r="D115" s="151" t="s">
        <v>172</v>
      </c>
      <c r="E115" s="152" t="s">
        <v>250</v>
      </c>
      <c r="F115" s="153" t="s">
        <v>251</v>
      </c>
      <c r="G115" s="154" t="s">
        <v>175</v>
      </c>
      <c r="H115" s="155">
        <v>9</v>
      </c>
      <c r="I115" s="156">
        <v>0</v>
      </c>
      <c r="J115" s="156">
        <f>ROUND(I115*H115,2)</f>
        <v>0</v>
      </c>
      <c r="K115" s="153" t="s">
        <v>1</v>
      </c>
      <c r="L115" s="26"/>
      <c r="M115" s="54" t="s">
        <v>1</v>
      </c>
      <c r="N115" s="157" t="s">
        <v>39</v>
      </c>
      <c r="O115" s="158">
        <v>0.69999999999999996</v>
      </c>
      <c r="P115" s="158">
        <f>O115*H115</f>
        <v>6.2999999999999998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177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177</v>
      </c>
      <c r="BM115" s="14" t="s">
        <v>1039</v>
      </c>
    </row>
    <row r="116" s="1" customFormat="1" ht="16.5" customHeight="1">
      <c r="B116" s="150"/>
      <c r="C116" s="161" t="s">
        <v>863</v>
      </c>
      <c r="D116" s="161" t="s">
        <v>180</v>
      </c>
      <c r="E116" s="162" t="s">
        <v>254</v>
      </c>
      <c r="F116" s="163" t="s">
        <v>255</v>
      </c>
      <c r="G116" s="164" t="s">
        <v>183</v>
      </c>
      <c r="H116" s="165">
        <v>6</v>
      </c>
      <c r="I116" s="166">
        <v>0</v>
      </c>
      <c r="J116" s="166">
        <f>ROUND(I116*H116,2)</f>
        <v>0</v>
      </c>
      <c r="K116" s="163" t="s">
        <v>1</v>
      </c>
      <c r="L116" s="167"/>
      <c r="M116" s="168" t="s">
        <v>1</v>
      </c>
      <c r="N116" s="169" t="s">
        <v>39</v>
      </c>
      <c r="O116" s="158">
        <v>0</v>
      </c>
      <c r="P116" s="158">
        <f>O116*H116</f>
        <v>0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184</v>
      </c>
      <c r="AT116" s="14" t="s">
        <v>180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177</v>
      </c>
      <c r="BM116" s="14" t="s">
        <v>1040</v>
      </c>
    </row>
    <row r="117" s="1" customFormat="1" ht="16.5" customHeight="1">
      <c r="B117" s="150"/>
      <c r="C117" s="161" t="s">
        <v>867</v>
      </c>
      <c r="D117" s="161" t="s">
        <v>180</v>
      </c>
      <c r="E117" s="162" t="s">
        <v>258</v>
      </c>
      <c r="F117" s="163" t="s">
        <v>259</v>
      </c>
      <c r="G117" s="164" t="s">
        <v>183</v>
      </c>
      <c r="H117" s="165">
        <v>3</v>
      </c>
      <c r="I117" s="166">
        <v>0</v>
      </c>
      <c r="J117" s="166">
        <f>ROUND(I117*H117,2)</f>
        <v>0</v>
      </c>
      <c r="K117" s="163" t="s">
        <v>1</v>
      </c>
      <c r="L117" s="167"/>
      <c r="M117" s="168" t="s">
        <v>1</v>
      </c>
      <c r="N117" s="169" t="s">
        <v>39</v>
      </c>
      <c r="O117" s="158">
        <v>0</v>
      </c>
      <c r="P117" s="158">
        <f>O117*H117</f>
        <v>0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184</v>
      </c>
      <c r="AT117" s="14" t="s">
        <v>180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177</v>
      </c>
      <c r="BM117" s="14" t="s">
        <v>1041</v>
      </c>
    </row>
    <row r="118" s="1" customFormat="1" ht="16.5" customHeight="1">
      <c r="B118" s="150"/>
      <c r="C118" s="151" t="s">
        <v>874</v>
      </c>
      <c r="D118" s="151" t="s">
        <v>172</v>
      </c>
      <c r="E118" s="152" t="s">
        <v>262</v>
      </c>
      <c r="F118" s="153" t="s">
        <v>263</v>
      </c>
      <c r="G118" s="154" t="s">
        <v>175</v>
      </c>
      <c r="H118" s="155">
        <v>8</v>
      </c>
      <c r="I118" s="156">
        <v>0</v>
      </c>
      <c r="J118" s="156">
        <f>ROUND(I118*H118,2)</f>
        <v>0</v>
      </c>
      <c r="K118" s="153" t="s">
        <v>176</v>
      </c>
      <c r="L118" s="26"/>
      <c r="M118" s="54" t="s">
        <v>1</v>
      </c>
      <c r="N118" s="157" t="s">
        <v>39</v>
      </c>
      <c r="O118" s="158">
        <v>1.3</v>
      </c>
      <c r="P118" s="158">
        <f>O118*H118</f>
        <v>10.4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177</v>
      </c>
      <c r="AT118" s="14" t="s">
        <v>172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177</v>
      </c>
      <c r="BM118" s="14" t="s">
        <v>1042</v>
      </c>
    </row>
    <row r="119" s="1" customFormat="1" ht="16.5" customHeight="1">
      <c r="B119" s="150"/>
      <c r="C119" s="161" t="s">
        <v>878</v>
      </c>
      <c r="D119" s="161" t="s">
        <v>180</v>
      </c>
      <c r="E119" s="162" t="s">
        <v>266</v>
      </c>
      <c r="F119" s="163" t="s">
        <v>267</v>
      </c>
      <c r="G119" s="164" t="s">
        <v>183</v>
      </c>
      <c r="H119" s="165">
        <v>8</v>
      </c>
      <c r="I119" s="166">
        <v>0</v>
      </c>
      <c r="J119" s="166">
        <f>ROUND(I119*H119,2)</f>
        <v>0</v>
      </c>
      <c r="K119" s="163" t="s">
        <v>1</v>
      </c>
      <c r="L119" s="167"/>
      <c r="M119" s="168" t="s">
        <v>1</v>
      </c>
      <c r="N119" s="169" t="s">
        <v>39</v>
      </c>
      <c r="O119" s="158">
        <v>0</v>
      </c>
      <c r="P119" s="158">
        <f>O119*H119</f>
        <v>0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184</v>
      </c>
      <c r="AT119" s="14" t="s">
        <v>180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177</v>
      </c>
      <c r="BM119" s="14" t="s">
        <v>1043</v>
      </c>
    </row>
    <row r="120" s="1" customFormat="1" ht="16.5" customHeight="1">
      <c r="B120" s="150"/>
      <c r="C120" s="151" t="s">
        <v>823</v>
      </c>
      <c r="D120" s="151" t="s">
        <v>172</v>
      </c>
      <c r="E120" s="152" t="s">
        <v>270</v>
      </c>
      <c r="F120" s="153" t="s">
        <v>271</v>
      </c>
      <c r="G120" s="154" t="s">
        <v>175</v>
      </c>
      <c r="H120" s="155">
        <v>8</v>
      </c>
      <c r="I120" s="156">
        <v>0</v>
      </c>
      <c r="J120" s="156">
        <f>ROUND(I120*H120,2)</f>
        <v>0</v>
      </c>
      <c r="K120" s="153" t="s">
        <v>1</v>
      </c>
      <c r="L120" s="26"/>
      <c r="M120" s="54" t="s">
        <v>1</v>
      </c>
      <c r="N120" s="157" t="s">
        <v>39</v>
      </c>
      <c r="O120" s="158">
        <v>1.3</v>
      </c>
      <c r="P120" s="158">
        <f>O120*H120</f>
        <v>10.4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14" t="s">
        <v>177</v>
      </c>
      <c r="AT120" s="14" t="s">
        <v>172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177</v>
      </c>
      <c r="BM120" s="14" t="s">
        <v>1044</v>
      </c>
    </row>
    <row r="121" s="11" customFormat="1" ht="25.92" customHeight="1">
      <c r="B121" s="138"/>
      <c r="D121" s="139" t="s">
        <v>67</v>
      </c>
      <c r="E121" s="140" t="s">
        <v>180</v>
      </c>
      <c r="F121" s="140" t="s">
        <v>273</v>
      </c>
      <c r="J121" s="141">
        <f>BK121</f>
        <v>0</v>
      </c>
      <c r="L121" s="138"/>
      <c r="M121" s="142"/>
      <c r="N121" s="143"/>
      <c r="O121" s="143"/>
      <c r="P121" s="144">
        <f>P122+P167</f>
        <v>3030.127</v>
      </c>
      <c r="Q121" s="143"/>
      <c r="R121" s="144">
        <f>R122+R167</f>
        <v>31.177124999999997</v>
      </c>
      <c r="S121" s="143"/>
      <c r="T121" s="145">
        <f>T122+T167</f>
        <v>0</v>
      </c>
      <c r="AR121" s="139" t="s">
        <v>274</v>
      </c>
      <c r="AT121" s="146" t="s">
        <v>67</v>
      </c>
      <c r="AU121" s="146" t="s">
        <v>68</v>
      </c>
      <c r="AY121" s="139" t="s">
        <v>168</v>
      </c>
      <c r="BK121" s="147">
        <f>BK122+BK167</f>
        <v>0</v>
      </c>
    </row>
    <row r="122" s="11" customFormat="1" ht="22.8" customHeight="1">
      <c r="B122" s="138"/>
      <c r="D122" s="139" t="s">
        <v>67</v>
      </c>
      <c r="E122" s="148" t="s">
        <v>275</v>
      </c>
      <c r="F122" s="148" t="s">
        <v>276</v>
      </c>
      <c r="J122" s="149">
        <f>BK122</f>
        <v>0</v>
      </c>
      <c r="L122" s="138"/>
      <c r="M122" s="142"/>
      <c r="N122" s="143"/>
      <c r="O122" s="143"/>
      <c r="P122" s="144">
        <f>SUM(P123:P166)</f>
        <v>152.24500000000001</v>
      </c>
      <c r="Q122" s="143"/>
      <c r="R122" s="144">
        <f>SUM(R123:R166)</f>
        <v>1.239125</v>
      </c>
      <c r="S122" s="143"/>
      <c r="T122" s="145">
        <f>SUM(T123:T166)</f>
        <v>0</v>
      </c>
      <c r="AR122" s="139" t="s">
        <v>274</v>
      </c>
      <c r="AT122" s="146" t="s">
        <v>67</v>
      </c>
      <c r="AU122" s="146" t="s">
        <v>75</v>
      </c>
      <c r="AY122" s="139" t="s">
        <v>168</v>
      </c>
      <c r="BK122" s="147">
        <f>SUM(BK123:BK166)</f>
        <v>0</v>
      </c>
    </row>
    <row r="123" s="1" customFormat="1" ht="16.5" customHeight="1">
      <c r="B123" s="150"/>
      <c r="C123" s="151" t="s">
        <v>828</v>
      </c>
      <c r="D123" s="151" t="s">
        <v>172</v>
      </c>
      <c r="E123" s="152" t="s">
        <v>278</v>
      </c>
      <c r="F123" s="153" t="s">
        <v>279</v>
      </c>
      <c r="G123" s="154" t="s">
        <v>175</v>
      </c>
      <c r="H123" s="155">
        <v>3</v>
      </c>
      <c r="I123" s="156">
        <v>0</v>
      </c>
      <c r="J123" s="156">
        <f>ROUND(I123*H123,2)</f>
        <v>0</v>
      </c>
      <c r="K123" s="153" t="s">
        <v>1</v>
      </c>
      <c r="L123" s="26"/>
      <c r="M123" s="54" t="s">
        <v>1</v>
      </c>
      <c r="N123" s="157" t="s">
        <v>39</v>
      </c>
      <c r="O123" s="158">
        <v>0.22</v>
      </c>
      <c r="P123" s="158">
        <f>O123*H123</f>
        <v>0.66000000000000003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AR123" s="14" t="s">
        <v>280</v>
      </c>
      <c r="AT123" s="14" t="s">
        <v>172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280</v>
      </c>
      <c r="BM123" s="14" t="s">
        <v>1045</v>
      </c>
    </row>
    <row r="124" s="1" customFormat="1" ht="16.5" customHeight="1">
      <c r="B124" s="150"/>
      <c r="C124" s="161" t="s">
        <v>926</v>
      </c>
      <c r="D124" s="161" t="s">
        <v>180</v>
      </c>
      <c r="E124" s="162" t="s">
        <v>283</v>
      </c>
      <c r="F124" s="163" t="s">
        <v>284</v>
      </c>
      <c r="G124" s="164" t="s">
        <v>183</v>
      </c>
      <c r="H124" s="165">
        <v>3</v>
      </c>
      <c r="I124" s="166">
        <v>0</v>
      </c>
      <c r="J124" s="166">
        <f>ROUND(I124*H124,2)</f>
        <v>0</v>
      </c>
      <c r="K124" s="163" t="s">
        <v>1</v>
      </c>
      <c r="L124" s="167"/>
      <c r="M124" s="168" t="s">
        <v>1</v>
      </c>
      <c r="N124" s="169" t="s">
        <v>39</v>
      </c>
      <c r="O124" s="158">
        <v>0</v>
      </c>
      <c r="P124" s="158">
        <f>O124*H124</f>
        <v>0</v>
      </c>
      <c r="Q124" s="158">
        <v>0</v>
      </c>
      <c r="R124" s="158">
        <f>Q124*H124</f>
        <v>0</v>
      </c>
      <c r="S124" s="158">
        <v>0</v>
      </c>
      <c r="T124" s="159">
        <f>S124*H124</f>
        <v>0</v>
      </c>
      <c r="AR124" s="14" t="s">
        <v>285</v>
      </c>
      <c r="AT124" s="14" t="s">
        <v>180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1046</v>
      </c>
    </row>
    <row r="125" s="1" customFormat="1" ht="16.5" customHeight="1">
      <c r="B125" s="150"/>
      <c r="C125" s="151" t="s">
        <v>184</v>
      </c>
      <c r="D125" s="151" t="s">
        <v>172</v>
      </c>
      <c r="E125" s="152" t="s">
        <v>288</v>
      </c>
      <c r="F125" s="153" t="s">
        <v>289</v>
      </c>
      <c r="G125" s="154" t="s">
        <v>175</v>
      </c>
      <c r="H125" s="155">
        <v>4</v>
      </c>
      <c r="I125" s="156">
        <v>0</v>
      </c>
      <c r="J125" s="156">
        <f>ROUND(I125*H125,2)</f>
        <v>0</v>
      </c>
      <c r="K125" s="153" t="s">
        <v>1</v>
      </c>
      <c r="L125" s="26"/>
      <c r="M125" s="54" t="s">
        <v>1</v>
      </c>
      <c r="N125" s="157" t="s">
        <v>39</v>
      </c>
      <c r="O125" s="158">
        <v>0.052999999999999998</v>
      </c>
      <c r="P125" s="158">
        <f>O125*H125</f>
        <v>0.21199999999999999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AR125" s="14" t="s">
        <v>280</v>
      </c>
      <c r="AT125" s="14" t="s">
        <v>172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1047</v>
      </c>
    </row>
    <row r="126" s="1" customFormat="1" ht="16.5" customHeight="1">
      <c r="B126" s="150"/>
      <c r="C126" s="161" t="s">
        <v>933</v>
      </c>
      <c r="D126" s="161" t="s">
        <v>180</v>
      </c>
      <c r="E126" s="162" t="s">
        <v>292</v>
      </c>
      <c r="F126" s="163" t="s">
        <v>293</v>
      </c>
      <c r="G126" s="164" t="s">
        <v>183</v>
      </c>
      <c r="H126" s="165">
        <v>4</v>
      </c>
      <c r="I126" s="166">
        <v>0</v>
      </c>
      <c r="J126" s="166">
        <f>ROUND(I126*H126,2)</f>
        <v>0</v>
      </c>
      <c r="K126" s="163" t="s">
        <v>1</v>
      </c>
      <c r="L126" s="167"/>
      <c r="M126" s="168" t="s">
        <v>1</v>
      </c>
      <c r="N126" s="169" t="s">
        <v>39</v>
      </c>
      <c r="O126" s="158">
        <v>0</v>
      </c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AR126" s="14" t="s">
        <v>285</v>
      </c>
      <c r="AT126" s="14" t="s">
        <v>180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1048</v>
      </c>
    </row>
    <row r="127" s="1" customFormat="1" ht="16.5" customHeight="1">
      <c r="B127" s="150"/>
      <c r="C127" s="151" t="s">
        <v>937</v>
      </c>
      <c r="D127" s="151" t="s">
        <v>172</v>
      </c>
      <c r="E127" s="152" t="s">
        <v>296</v>
      </c>
      <c r="F127" s="153" t="s">
        <v>297</v>
      </c>
      <c r="G127" s="154" t="s">
        <v>175</v>
      </c>
      <c r="H127" s="155">
        <v>8</v>
      </c>
      <c r="I127" s="156">
        <v>0</v>
      </c>
      <c r="J127" s="156">
        <f>ROUND(I127*H127,2)</f>
        <v>0</v>
      </c>
      <c r="K127" s="153" t="s">
        <v>1</v>
      </c>
      <c r="L127" s="26"/>
      <c r="M127" s="54" t="s">
        <v>1</v>
      </c>
      <c r="N127" s="157" t="s">
        <v>39</v>
      </c>
      <c r="O127" s="158">
        <v>0.156</v>
      </c>
      <c r="P127" s="158">
        <f>O127*H127</f>
        <v>1.248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AR127" s="14" t="s">
        <v>280</v>
      </c>
      <c r="AT127" s="14" t="s">
        <v>172</v>
      </c>
      <c r="AU127" s="14" t="s">
        <v>77</v>
      </c>
      <c r="AY127" s="14" t="s">
        <v>168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4" t="s">
        <v>75</v>
      </c>
      <c r="BK127" s="160">
        <f>ROUND(I127*H127,2)</f>
        <v>0</v>
      </c>
      <c r="BL127" s="14" t="s">
        <v>280</v>
      </c>
      <c r="BM127" s="14" t="s">
        <v>1049</v>
      </c>
    </row>
    <row r="128" s="1" customFormat="1" ht="16.5" customHeight="1">
      <c r="B128" s="150"/>
      <c r="C128" s="161" t="s">
        <v>942</v>
      </c>
      <c r="D128" s="161" t="s">
        <v>180</v>
      </c>
      <c r="E128" s="162" t="s">
        <v>300</v>
      </c>
      <c r="F128" s="163" t="s">
        <v>301</v>
      </c>
      <c r="G128" s="164" t="s">
        <v>183</v>
      </c>
      <c r="H128" s="165">
        <v>4</v>
      </c>
      <c r="I128" s="166">
        <v>0</v>
      </c>
      <c r="J128" s="166">
        <f>ROUND(I128*H128,2)</f>
        <v>0</v>
      </c>
      <c r="K128" s="163" t="s">
        <v>1</v>
      </c>
      <c r="L128" s="167"/>
      <c r="M128" s="168" t="s">
        <v>1</v>
      </c>
      <c r="N128" s="169" t="s">
        <v>39</v>
      </c>
      <c r="O128" s="158">
        <v>0</v>
      </c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14" t="s">
        <v>285</v>
      </c>
      <c r="AT128" s="14" t="s">
        <v>180</v>
      </c>
      <c r="AU128" s="14" t="s">
        <v>77</v>
      </c>
      <c r="AY128" s="14" t="s">
        <v>168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75</v>
      </c>
      <c r="BK128" s="160">
        <f>ROUND(I128*H128,2)</f>
        <v>0</v>
      </c>
      <c r="BL128" s="14" t="s">
        <v>280</v>
      </c>
      <c r="BM128" s="14" t="s">
        <v>1050</v>
      </c>
    </row>
    <row r="129" s="1" customFormat="1" ht="16.5" customHeight="1">
      <c r="B129" s="150"/>
      <c r="C129" s="161" t="s">
        <v>1051</v>
      </c>
      <c r="D129" s="161" t="s">
        <v>180</v>
      </c>
      <c r="E129" s="162" t="s">
        <v>1052</v>
      </c>
      <c r="F129" s="163" t="s">
        <v>1053</v>
      </c>
      <c r="G129" s="164" t="s">
        <v>183</v>
      </c>
      <c r="H129" s="165">
        <v>4</v>
      </c>
      <c r="I129" s="166">
        <v>0</v>
      </c>
      <c r="J129" s="166">
        <f>ROUND(I129*H129,2)</f>
        <v>0</v>
      </c>
      <c r="K129" s="163" t="s">
        <v>1</v>
      </c>
      <c r="L129" s="167"/>
      <c r="M129" s="168" t="s">
        <v>1</v>
      </c>
      <c r="N129" s="169" t="s">
        <v>39</v>
      </c>
      <c r="O129" s="158">
        <v>0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AR129" s="14" t="s">
        <v>285</v>
      </c>
      <c r="AT129" s="14" t="s">
        <v>180</v>
      </c>
      <c r="AU129" s="14" t="s">
        <v>77</v>
      </c>
      <c r="AY129" s="14" t="s">
        <v>168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4" t="s">
        <v>75</v>
      </c>
      <c r="BK129" s="160">
        <f>ROUND(I129*H129,2)</f>
        <v>0</v>
      </c>
      <c r="BL129" s="14" t="s">
        <v>280</v>
      </c>
      <c r="BM129" s="14" t="s">
        <v>1054</v>
      </c>
    </row>
    <row r="130" s="1" customFormat="1" ht="16.5" customHeight="1">
      <c r="B130" s="150"/>
      <c r="C130" s="151" t="s">
        <v>1055</v>
      </c>
      <c r="D130" s="151" t="s">
        <v>172</v>
      </c>
      <c r="E130" s="152" t="s">
        <v>1056</v>
      </c>
      <c r="F130" s="153" t="s">
        <v>1057</v>
      </c>
      <c r="G130" s="154" t="s">
        <v>175</v>
      </c>
      <c r="H130" s="155">
        <v>2</v>
      </c>
      <c r="I130" s="156">
        <v>0</v>
      </c>
      <c r="J130" s="156">
        <f>ROUND(I130*H130,2)</f>
        <v>0</v>
      </c>
      <c r="K130" s="153" t="s">
        <v>176</v>
      </c>
      <c r="L130" s="26"/>
      <c r="M130" s="54" t="s">
        <v>1</v>
      </c>
      <c r="N130" s="157" t="s">
        <v>39</v>
      </c>
      <c r="O130" s="158">
        <v>0.156</v>
      </c>
      <c r="P130" s="158">
        <f>O130*H130</f>
        <v>0.312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14" t="s">
        <v>280</v>
      </c>
      <c r="AT130" s="14" t="s">
        <v>172</v>
      </c>
      <c r="AU130" s="14" t="s">
        <v>77</v>
      </c>
      <c r="AY130" s="14" t="s">
        <v>168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4" t="s">
        <v>75</v>
      </c>
      <c r="BK130" s="160">
        <f>ROUND(I130*H130,2)</f>
        <v>0</v>
      </c>
      <c r="BL130" s="14" t="s">
        <v>280</v>
      </c>
      <c r="BM130" s="14" t="s">
        <v>1058</v>
      </c>
    </row>
    <row r="131" s="1" customFormat="1" ht="16.5" customHeight="1">
      <c r="B131" s="150"/>
      <c r="C131" s="161" t="s">
        <v>1059</v>
      </c>
      <c r="D131" s="161" t="s">
        <v>180</v>
      </c>
      <c r="E131" s="162" t="s">
        <v>1060</v>
      </c>
      <c r="F131" s="163" t="s">
        <v>1061</v>
      </c>
      <c r="G131" s="164" t="s">
        <v>183</v>
      </c>
      <c r="H131" s="165">
        <v>2</v>
      </c>
      <c r="I131" s="166">
        <v>0</v>
      </c>
      <c r="J131" s="166">
        <f>ROUND(I131*H131,2)</f>
        <v>0</v>
      </c>
      <c r="K131" s="163" t="s">
        <v>1</v>
      </c>
      <c r="L131" s="167"/>
      <c r="M131" s="168" t="s">
        <v>1</v>
      </c>
      <c r="N131" s="169" t="s">
        <v>39</v>
      </c>
      <c r="O131" s="158">
        <v>0</v>
      </c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AR131" s="14" t="s">
        <v>285</v>
      </c>
      <c r="AT131" s="14" t="s">
        <v>180</v>
      </c>
      <c r="AU131" s="14" t="s">
        <v>77</v>
      </c>
      <c r="AY131" s="14" t="s">
        <v>168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4" t="s">
        <v>75</v>
      </c>
      <c r="BK131" s="160">
        <f>ROUND(I131*H131,2)</f>
        <v>0</v>
      </c>
      <c r="BL131" s="14" t="s">
        <v>280</v>
      </c>
      <c r="BM131" s="14" t="s">
        <v>1062</v>
      </c>
    </row>
    <row r="132" s="1" customFormat="1" ht="16.5" customHeight="1">
      <c r="B132" s="150"/>
      <c r="C132" s="151" t="s">
        <v>1063</v>
      </c>
      <c r="D132" s="151" t="s">
        <v>172</v>
      </c>
      <c r="E132" s="152" t="s">
        <v>1064</v>
      </c>
      <c r="F132" s="153" t="s">
        <v>1065</v>
      </c>
      <c r="G132" s="154" t="s">
        <v>175</v>
      </c>
      <c r="H132" s="155">
        <v>5</v>
      </c>
      <c r="I132" s="156">
        <v>0</v>
      </c>
      <c r="J132" s="156">
        <f>ROUND(I132*H132,2)</f>
        <v>0</v>
      </c>
      <c r="K132" s="153" t="s">
        <v>1</v>
      </c>
      <c r="L132" s="26"/>
      <c r="M132" s="54" t="s">
        <v>1</v>
      </c>
      <c r="N132" s="157" t="s">
        <v>39</v>
      </c>
      <c r="O132" s="158">
        <v>0.156</v>
      </c>
      <c r="P132" s="158">
        <f>O132*H132</f>
        <v>0.78000000000000003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AR132" s="14" t="s">
        <v>280</v>
      </c>
      <c r="AT132" s="14" t="s">
        <v>172</v>
      </c>
      <c r="AU132" s="14" t="s">
        <v>77</v>
      </c>
      <c r="AY132" s="14" t="s">
        <v>168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4" t="s">
        <v>75</v>
      </c>
      <c r="BK132" s="160">
        <f>ROUND(I132*H132,2)</f>
        <v>0</v>
      </c>
      <c r="BL132" s="14" t="s">
        <v>280</v>
      </c>
      <c r="BM132" s="14" t="s">
        <v>1066</v>
      </c>
    </row>
    <row r="133" s="1" customFormat="1" ht="16.5" customHeight="1">
      <c r="B133" s="150"/>
      <c r="C133" s="161" t="s">
        <v>1067</v>
      </c>
      <c r="D133" s="161" t="s">
        <v>180</v>
      </c>
      <c r="E133" s="162" t="s">
        <v>1068</v>
      </c>
      <c r="F133" s="163" t="s">
        <v>1069</v>
      </c>
      <c r="G133" s="164" t="s">
        <v>183</v>
      </c>
      <c r="H133" s="165">
        <v>5</v>
      </c>
      <c r="I133" s="166">
        <v>0</v>
      </c>
      <c r="J133" s="166">
        <f>ROUND(I133*H133,2)</f>
        <v>0</v>
      </c>
      <c r="K133" s="163" t="s">
        <v>1</v>
      </c>
      <c r="L133" s="167"/>
      <c r="M133" s="168" t="s">
        <v>1</v>
      </c>
      <c r="N133" s="169" t="s">
        <v>39</v>
      </c>
      <c r="O133" s="158">
        <v>0</v>
      </c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AR133" s="14" t="s">
        <v>285</v>
      </c>
      <c r="AT133" s="14" t="s">
        <v>180</v>
      </c>
      <c r="AU133" s="14" t="s">
        <v>77</v>
      </c>
      <c r="AY133" s="14" t="s">
        <v>168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4" t="s">
        <v>75</v>
      </c>
      <c r="BK133" s="160">
        <f>ROUND(I133*H133,2)</f>
        <v>0</v>
      </c>
      <c r="BL133" s="14" t="s">
        <v>280</v>
      </c>
      <c r="BM133" s="14" t="s">
        <v>1070</v>
      </c>
    </row>
    <row r="134" s="1" customFormat="1" ht="16.5" customHeight="1">
      <c r="B134" s="150"/>
      <c r="C134" s="151" t="s">
        <v>1071</v>
      </c>
      <c r="D134" s="151" t="s">
        <v>172</v>
      </c>
      <c r="E134" s="152" t="s">
        <v>1072</v>
      </c>
      <c r="F134" s="153" t="s">
        <v>1073</v>
      </c>
      <c r="G134" s="154" t="s">
        <v>175</v>
      </c>
      <c r="H134" s="155">
        <v>3</v>
      </c>
      <c r="I134" s="156">
        <v>0</v>
      </c>
      <c r="J134" s="156">
        <f>ROUND(I134*H134,2)</f>
        <v>0</v>
      </c>
      <c r="K134" s="153" t="s">
        <v>1</v>
      </c>
      <c r="L134" s="26"/>
      <c r="M134" s="54" t="s">
        <v>1</v>
      </c>
      <c r="N134" s="157" t="s">
        <v>39</v>
      </c>
      <c r="O134" s="158">
        <v>0.156</v>
      </c>
      <c r="P134" s="158">
        <f>O134*H134</f>
        <v>0.46799999999999997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14" t="s">
        <v>280</v>
      </c>
      <c r="AT134" s="14" t="s">
        <v>172</v>
      </c>
      <c r="AU134" s="14" t="s">
        <v>77</v>
      </c>
      <c r="AY134" s="14" t="s">
        <v>168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4" t="s">
        <v>75</v>
      </c>
      <c r="BK134" s="160">
        <f>ROUND(I134*H134,2)</f>
        <v>0</v>
      </c>
      <c r="BL134" s="14" t="s">
        <v>280</v>
      </c>
      <c r="BM134" s="14" t="s">
        <v>1074</v>
      </c>
    </row>
    <row r="135" s="1" customFormat="1" ht="16.5" customHeight="1">
      <c r="B135" s="150"/>
      <c r="C135" s="161" t="s">
        <v>1075</v>
      </c>
      <c r="D135" s="161" t="s">
        <v>180</v>
      </c>
      <c r="E135" s="162" t="s">
        <v>1076</v>
      </c>
      <c r="F135" s="163" t="s">
        <v>1077</v>
      </c>
      <c r="G135" s="164" t="s">
        <v>183</v>
      </c>
      <c r="H135" s="165">
        <v>3</v>
      </c>
      <c r="I135" s="166">
        <v>0</v>
      </c>
      <c r="J135" s="166">
        <f>ROUND(I135*H135,2)</f>
        <v>0</v>
      </c>
      <c r="K135" s="163" t="s">
        <v>1</v>
      </c>
      <c r="L135" s="167"/>
      <c r="M135" s="168" t="s">
        <v>1</v>
      </c>
      <c r="N135" s="169" t="s">
        <v>39</v>
      </c>
      <c r="O135" s="158">
        <v>0</v>
      </c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AR135" s="14" t="s">
        <v>285</v>
      </c>
      <c r="AT135" s="14" t="s">
        <v>180</v>
      </c>
      <c r="AU135" s="14" t="s">
        <v>77</v>
      </c>
      <c r="AY135" s="14" t="s">
        <v>168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4" t="s">
        <v>75</v>
      </c>
      <c r="BK135" s="160">
        <f>ROUND(I135*H135,2)</f>
        <v>0</v>
      </c>
      <c r="BL135" s="14" t="s">
        <v>280</v>
      </c>
      <c r="BM135" s="14" t="s">
        <v>1078</v>
      </c>
    </row>
    <row r="136" s="1" customFormat="1" ht="16.5" customHeight="1">
      <c r="B136" s="150"/>
      <c r="C136" s="151" t="s">
        <v>1079</v>
      </c>
      <c r="D136" s="151" t="s">
        <v>172</v>
      </c>
      <c r="E136" s="152" t="s">
        <v>304</v>
      </c>
      <c r="F136" s="153" t="s">
        <v>305</v>
      </c>
      <c r="G136" s="154" t="s">
        <v>306</v>
      </c>
      <c r="H136" s="155">
        <v>9</v>
      </c>
      <c r="I136" s="156">
        <v>0</v>
      </c>
      <c r="J136" s="156">
        <f>ROUND(I136*H136,2)</f>
        <v>0</v>
      </c>
      <c r="K136" s="153" t="s">
        <v>176</v>
      </c>
      <c r="L136" s="26"/>
      <c r="M136" s="54" t="s">
        <v>1</v>
      </c>
      <c r="N136" s="157" t="s">
        <v>39</v>
      </c>
      <c r="O136" s="158">
        <v>0.49399999999999999</v>
      </c>
      <c r="P136" s="158">
        <f>O136*H136</f>
        <v>4.4459999999999997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AR136" s="14" t="s">
        <v>280</v>
      </c>
      <c r="AT136" s="14" t="s">
        <v>172</v>
      </c>
      <c r="AU136" s="14" t="s">
        <v>77</v>
      </c>
      <c r="AY136" s="14" t="s">
        <v>168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4" t="s">
        <v>75</v>
      </c>
      <c r="BK136" s="160">
        <f>ROUND(I136*H136,2)</f>
        <v>0</v>
      </c>
      <c r="BL136" s="14" t="s">
        <v>280</v>
      </c>
      <c r="BM136" s="14" t="s">
        <v>1080</v>
      </c>
    </row>
    <row r="137" s="1" customFormat="1" ht="16.5" customHeight="1">
      <c r="B137" s="150"/>
      <c r="C137" s="161" t="s">
        <v>1081</v>
      </c>
      <c r="D137" s="161" t="s">
        <v>180</v>
      </c>
      <c r="E137" s="162" t="s">
        <v>309</v>
      </c>
      <c r="F137" s="163" t="s">
        <v>310</v>
      </c>
      <c r="G137" s="164" t="s">
        <v>175</v>
      </c>
      <c r="H137" s="165">
        <v>9</v>
      </c>
      <c r="I137" s="166">
        <v>0</v>
      </c>
      <c r="J137" s="166">
        <f>ROUND(I137*H137,2)</f>
        <v>0</v>
      </c>
      <c r="K137" s="163" t="s">
        <v>1</v>
      </c>
      <c r="L137" s="167"/>
      <c r="M137" s="168" t="s">
        <v>1</v>
      </c>
      <c r="N137" s="169" t="s">
        <v>39</v>
      </c>
      <c r="O137" s="158">
        <v>0</v>
      </c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AR137" s="14" t="s">
        <v>285</v>
      </c>
      <c r="AT137" s="14" t="s">
        <v>180</v>
      </c>
      <c r="AU137" s="14" t="s">
        <v>77</v>
      </c>
      <c r="AY137" s="14" t="s">
        <v>168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4" t="s">
        <v>75</v>
      </c>
      <c r="BK137" s="160">
        <f>ROUND(I137*H137,2)</f>
        <v>0</v>
      </c>
      <c r="BL137" s="14" t="s">
        <v>280</v>
      </c>
      <c r="BM137" s="14" t="s">
        <v>1082</v>
      </c>
    </row>
    <row r="138" s="1" customFormat="1" ht="16.5" customHeight="1">
      <c r="B138" s="150"/>
      <c r="C138" s="151" t="s">
        <v>1083</v>
      </c>
      <c r="D138" s="151" t="s">
        <v>172</v>
      </c>
      <c r="E138" s="152" t="s">
        <v>313</v>
      </c>
      <c r="F138" s="153" t="s">
        <v>314</v>
      </c>
      <c r="G138" s="154" t="s">
        <v>175</v>
      </c>
      <c r="H138" s="155">
        <v>1</v>
      </c>
      <c r="I138" s="156">
        <v>0</v>
      </c>
      <c r="J138" s="156">
        <f>ROUND(I138*H138,2)</f>
        <v>0</v>
      </c>
      <c r="K138" s="153" t="s">
        <v>176</v>
      </c>
      <c r="L138" s="26"/>
      <c r="M138" s="54" t="s">
        <v>1</v>
      </c>
      <c r="N138" s="157" t="s">
        <v>39</v>
      </c>
      <c r="O138" s="158">
        <v>0.27100000000000002</v>
      </c>
      <c r="P138" s="158">
        <f>O138*H138</f>
        <v>0.27100000000000002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AR138" s="14" t="s">
        <v>280</v>
      </c>
      <c r="AT138" s="14" t="s">
        <v>172</v>
      </c>
      <c r="AU138" s="14" t="s">
        <v>77</v>
      </c>
      <c r="AY138" s="14" t="s">
        <v>168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4" t="s">
        <v>75</v>
      </c>
      <c r="BK138" s="160">
        <f>ROUND(I138*H138,2)</f>
        <v>0</v>
      </c>
      <c r="BL138" s="14" t="s">
        <v>280</v>
      </c>
      <c r="BM138" s="14" t="s">
        <v>1084</v>
      </c>
    </row>
    <row r="139" s="1" customFormat="1" ht="16.5" customHeight="1">
      <c r="B139" s="150"/>
      <c r="C139" s="161" t="s">
        <v>1085</v>
      </c>
      <c r="D139" s="161" t="s">
        <v>180</v>
      </c>
      <c r="E139" s="162" t="s">
        <v>321</v>
      </c>
      <c r="F139" s="163" t="s">
        <v>322</v>
      </c>
      <c r="G139" s="164" t="s">
        <v>323</v>
      </c>
      <c r="H139" s="165">
        <v>1</v>
      </c>
      <c r="I139" s="166">
        <v>0</v>
      </c>
      <c r="J139" s="166">
        <f>ROUND(I139*H139,2)</f>
        <v>0</v>
      </c>
      <c r="K139" s="163" t="s">
        <v>1</v>
      </c>
      <c r="L139" s="167"/>
      <c r="M139" s="168" t="s">
        <v>1</v>
      </c>
      <c r="N139" s="169" t="s">
        <v>39</v>
      </c>
      <c r="O139" s="158">
        <v>0</v>
      </c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AR139" s="14" t="s">
        <v>285</v>
      </c>
      <c r="AT139" s="14" t="s">
        <v>180</v>
      </c>
      <c r="AU139" s="14" t="s">
        <v>77</v>
      </c>
      <c r="AY139" s="14" t="s">
        <v>168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4" t="s">
        <v>75</v>
      </c>
      <c r="BK139" s="160">
        <f>ROUND(I139*H139,2)</f>
        <v>0</v>
      </c>
      <c r="BL139" s="14" t="s">
        <v>280</v>
      </c>
      <c r="BM139" s="14" t="s">
        <v>1086</v>
      </c>
    </row>
    <row r="140" s="1" customFormat="1" ht="16.5" customHeight="1">
      <c r="B140" s="150"/>
      <c r="C140" s="151" t="s">
        <v>1087</v>
      </c>
      <c r="D140" s="151" t="s">
        <v>172</v>
      </c>
      <c r="E140" s="152" t="s">
        <v>326</v>
      </c>
      <c r="F140" s="153" t="s">
        <v>327</v>
      </c>
      <c r="G140" s="154" t="s">
        <v>189</v>
      </c>
      <c r="H140" s="155">
        <v>175</v>
      </c>
      <c r="I140" s="156">
        <v>0</v>
      </c>
      <c r="J140" s="156">
        <f>ROUND(I140*H140,2)</f>
        <v>0</v>
      </c>
      <c r="K140" s="153" t="s">
        <v>176</v>
      </c>
      <c r="L140" s="26"/>
      <c r="M140" s="54" t="s">
        <v>1</v>
      </c>
      <c r="N140" s="157" t="s">
        <v>39</v>
      </c>
      <c r="O140" s="158">
        <v>0.14000000000000001</v>
      </c>
      <c r="P140" s="158">
        <f>O140*H140</f>
        <v>24.500000000000004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AR140" s="14" t="s">
        <v>280</v>
      </c>
      <c r="AT140" s="14" t="s">
        <v>172</v>
      </c>
      <c r="AU140" s="14" t="s">
        <v>77</v>
      </c>
      <c r="AY140" s="14" t="s">
        <v>168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4" t="s">
        <v>75</v>
      </c>
      <c r="BK140" s="160">
        <f>ROUND(I140*H140,2)</f>
        <v>0</v>
      </c>
      <c r="BL140" s="14" t="s">
        <v>280</v>
      </c>
      <c r="BM140" s="14" t="s">
        <v>1088</v>
      </c>
    </row>
    <row r="141" s="1" customFormat="1" ht="16.5" customHeight="1">
      <c r="B141" s="150"/>
      <c r="C141" s="161" t="s">
        <v>1089</v>
      </c>
      <c r="D141" s="161" t="s">
        <v>180</v>
      </c>
      <c r="E141" s="162" t="s">
        <v>330</v>
      </c>
      <c r="F141" s="163" t="s">
        <v>331</v>
      </c>
      <c r="G141" s="164" t="s">
        <v>332</v>
      </c>
      <c r="H141" s="165">
        <v>175</v>
      </c>
      <c r="I141" s="166">
        <v>0</v>
      </c>
      <c r="J141" s="166">
        <f>ROUND(I141*H141,2)</f>
        <v>0</v>
      </c>
      <c r="K141" s="163" t="s">
        <v>176</v>
      </c>
      <c r="L141" s="167"/>
      <c r="M141" s="168" t="s">
        <v>1</v>
      </c>
      <c r="N141" s="169" t="s">
        <v>39</v>
      </c>
      <c r="O141" s="158">
        <v>0</v>
      </c>
      <c r="P141" s="158">
        <f>O141*H141</f>
        <v>0</v>
      </c>
      <c r="Q141" s="158">
        <v>0.001</v>
      </c>
      <c r="R141" s="158">
        <f>Q141*H141</f>
        <v>0.17500000000000002</v>
      </c>
      <c r="S141" s="158">
        <v>0</v>
      </c>
      <c r="T141" s="159">
        <f>S141*H141</f>
        <v>0</v>
      </c>
      <c r="AR141" s="14" t="s">
        <v>333</v>
      </c>
      <c r="AT141" s="14" t="s">
        <v>180</v>
      </c>
      <c r="AU141" s="14" t="s">
        <v>77</v>
      </c>
      <c r="AY141" s="14" t="s">
        <v>168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4" t="s">
        <v>75</v>
      </c>
      <c r="BK141" s="160">
        <f>ROUND(I141*H141,2)</f>
        <v>0</v>
      </c>
      <c r="BL141" s="14" t="s">
        <v>333</v>
      </c>
      <c r="BM141" s="14" t="s">
        <v>1090</v>
      </c>
    </row>
    <row r="142" s="1" customFormat="1" ht="16.5" customHeight="1">
      <c r="B142" s="150"/>
      <c r="C142" s="151" t="s">
        <v>1091</v>
      </c>
      <c r="D142" s="151" t="s">
        <v>172</v>
      </c>
      <c r="E142" s="152" t="s">
        <v>336</v>
      </c>
      <c r="F142" s="153" t="s">
        <v>337</v>
      </c>
      <c r="G142" s="154" t="s">
        <v>189</v>
      </c>
      <c r="H142" s="155">
        <v>10</v>
      </c>
      <c r="I142" s="156">
        <v>0</v>
      </c>
      <c r="J142" s="156">
        <f>ROUND(I142*H142,2)</f>
        <v>0</v>
      </c>
      <c r="K142" s="153" t="s">
        <v>176</v>
      </c>
      <c r="L142" s="26"/>
      <c r="M142" s="54" t="s">
        <v>1</v>
      </c>
      <c r="N142" s="157" t="s">
        <v>39</v>
      </c>
      <c r="O142" s="158">
        <v>0.070000000000000007</v>
      </c>
      <c r="P142" s="158">
        <f>O142*H142</f>
        <v>0.70000000000000007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AR142" s="14" t="s">
        <v>280</v>
      </c>
      <c r="AT142" s="14" t="s">
        <v>172</v>
      </c>
      <c r="AU142" s="14" t="s">
        <v>77</v>
      </c>
      <c r="AY142" s="14" t="s">
        <v>168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4" t="s">
        <v>75</v>
      </c>
      <c r="BK142" s="160">
        <f>ROUND(I142*H142,2)</f>
        <v>0</v>
      </c>
      <c r="BL142" s="14" t="s">
        <v>280</v>
      </c>
      <c r="BM142" s="14" t="s">
        <v>1092</v>
      </c>
    </row>
    <row r="143" s="1" customFormat="1" ht="16.5" customHeight="1">
      <c r="B143" s="150"/>
      <c r="C143" s="151" t="s">
        <v>1093</v>
      </c>
      <c r="D143" s="151" t="s">
        <v>172</v>
      </c>
      <c r="E143" s="152" t="s">
        <v>340</v>
      </c>
      <c r="F143" s="153" t="s">
        <v>341</v>
      </c>
      <c r="G143" s="154" t="s">
        <v>189</v>
      </c>
      <c r="H143" s="155">
        <v>56</v>
      </c>
      <c r="I143" s="156">
        <v>0</v>
      </c>
      <c r="J143" s="156">
        <f>ROUND(I143*H143,2)</f>
        <v>0</v>
      </c>
      <c r="K143" s="153" t="s">
        <v>176</v>
      </c>
      <c r="L143" s="26"/>
      <c r="M143" s="54" t="s">
        <v>1</v>
      </c>
      <c r="N143" s="157" t="s">
        <v>39</v>
      </c>
      <c r="O143" s="158">
        <v>0.123</v>
      </c>
      <c r="P143" s="158">
        <f>O143*H143</f>
        <v>6.8879999999999999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AR143" s="14" t="s">
        <v>280</v>
      </c>
      <c r="AT143" s="14" t="s">
        <v>172</v>
      </c>
      <c r="AU143" s="14" t="s">
        <v>77</v>
      </c>
      <c r="AY143" s="14" t="s">
        <v>168</v>
      </c>
      <c r="BE143" s="160">
        <f>IF(N143="základní",J143,0)</f>
        <v>0</v>
      </c>
      <c r="BF143" s="160">
        <f>IF(N143="snížená",J143,0)</f>
        <v>0</v>
      </c>
      <c r="BG143" s="160">
        <f>IF(N143="zákl. přenesená",J143,0)</f>
        <v>0</v>
      </c>
      <c r="BH143" s="160">
        <f>IF(N143="sníž. přenesená",J143,0)</f>
        <v>0</v>
      </c>
      <c r="BI143" s="160">
        <f>IF(N143="nulová",J143,0)</f>
        <v>0</v>
      </c>
      <c r="BJ143" s="14" t="s">
        <v>75</v>
      </c>
      <c r="BK143" s="160">
        <f>ROUND(I143*H143,2)</f>
        <v>0</v>
      </c>
      <c r="BL143" s="14" t="s">
        <v>280</v>
      </c>
      <c r="BM143" s="14" t="s">
        <v>1094</v>
      </c>
    </row>
    <row r="144" s="1" customFormat="1" ht="16.5" customHeight="1">
      <c r="B144" s="150"/>
      <c r="C144" s="161" t="s">
        <v>1095</v>
      </c>
      <c r="D144" s="161" t="s">
        <v>180</v>
      </c>
      <c r="E144" s="162" t="s">
        <v>344</v>
      </c>
      <c r="F144" s="163" t="s">
        <v>345</v>
      </c>
      <c r="G144" s="164" t="s">
        <v>332</v>
      </c>
      <c r="H144" s="165">
        <v>56</v>
      </c>
      <c r="I144" s="166">
        <v>0</v>
      </c>
      <c r="J144" s="166">
        <f>ROUND(I144*H144,2)</f>
        <v>0</v>
      </c>
      <c r="K144" s="163" t="s">
        <v>176</v>
      </c>
      <c r="L144" s="167"/>
      <c r="M144" s="168" t="s">
        <v>1</v>
      </c>
      <c r="N144" s="169" t="s">
        <v>39</v>
      </c>
      <c r="O144" s="158">
        <v>0</v>
      </c>
      <c r="P144" s="158">
        <f>O144*H144</f>
        <v>0</v>
      </c>
      <c r="Q144" s="158">
        <v>0.001</v>
      </c>
      <c r="R144" s="158">
        <f>Q144*H144</f>
        <v>0.056000000000000001</v>
      </c>
      <c r="S144" s="158">
        <v>0</v>
      </c>
      <c r="T144" s="159">
        <f>S144*H144</f>
        <v>0</v>
      </c>
      <c r="AR144" s="14" t="s">
        <v>333</v>
      </c>
      <c r="AT144" s="14" t="s">
        <v>180</v>
      </c>
      <c r="AU144" s="14" t="s">
        <v>77</v>
      </c>
      <c r="AY144" s="14" t="s">
        <v>168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14" t="s">
        <v>75</v>
      </c>
      <c r="BK144" s="160">
        <f>ROUND(I144*H144,2)</f>
        <v>0</v>
      </c>
      <c r="BL144" s="14" t="s">
        <v>333</v>
      </c>
      <c r="BM144" s="14" t="s">
        <v>1096</v>
      </c>
    </row>
    <row r="145" s="1" customFormat="1" ht="16.5" customHeight="1">
      <c r="B145" s="150"/>
      <c r="C145" s="151" t="s">
        <v>1097</v>
      </c>
      <c r="D145" s="151" t="s">
        <v>172</v>
      </c>
      <c r="E145" s="152" t="s">
        <v>348</v>
      </c>
      <c r="F145" s="153" t="s">
        <v>349</v>
      </c>
      <c r="G145" s="154" t="s">
        <v>189</v>
      </c>
      <c r="H145" s="155">
        <v>190</v>
      </c>
      <c r="I145" s="156">
        <v>0</v>
      </c>
      <c r="J145" s="156">
        <f>ROUND(I145*H145,2)</f>
        <v>0</v>
      </c>
      <c r="K145" s="153" t="s">
        <v>1</v>
      </c>
      <c r="L145" s="26"/>
      <c r="M145" s="54" t="s">
        <v>1</v>
      </c>
      <c r="N145" s="157" t="s">
        <v>39</v>
      </c>
      <c r="O145" s="158">
        <v>0.045999999999999999</v>
      </c>
      <c r="P145" s="158">
        <f>O145*H145</f>
        <v>8.7400000000000002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AR145" s="14" t="s">
        <v>280</v>
      </c>
      <c r="AT145" s="14" t="s">
        <v>172</v>
      </c>
      <c r="AU145" s="14" t="s">
        <v>77</v>
      </c>
      <c r="AY145" s="14" t="s">
        <v>168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4" t="s">
        <v>75</v>
      </c>
      <c r="BK145" s="160">
        <f>ROUND(I145*H145,2)</f>
        <v>0</v>
      </c>
      <c r="BL145" s="14" t="s">
        <v>280</v>
      </c>
      <c r="BM145" s="14" t="s">
        <v>1098</v>
      </c>
    </row>
    <row r="146" s="1" customFormat="1" ht="16.5" customHeight="1">
      <c r="B146" s="150"/>
      <c r="C146" s="161" t="s">
        <v>1099</v>
      </c>
      <c r="D146" s="161" t="s">
        <v>180</v>
      </c>
      <c r="E146" s="162" t="s">
        <v>352</v>
      </c>
      <c r="F146" s="163" t="s">
        <v>353</v>
      </c>
      <c r="G146" s="164" t="s">
        <v>189</v>
      </c>
      <c r="H146" s="165">
        <v>190</v>
      </c>
      <c r="I146" s="166">
        <v>0</v>
      </c>
      <c r="J146" s="166">
        <f>ROUND(I146*H146,2)</f>
        <v>0</v>
      </c>
      <c r="K146" s="163" t="s">
        <v>1</v>
      </c>
      <c r="L146" s="167"/>
      <c r="M146" s="168" t="s">
        <v>1</v>
      </c>
      <c r="N146" s="169" t="s">
        <v>39</v>
      </c>
      <c r="O146" s="158">
        <v>0</v>
      </c>
      <c r="P146" s="158">
        <f>O146*H146</f>
        <v>0</v>
      </c>
      <c r="Q146" s="158">
        <v>2.0000000000000002E-05</v>
      </c>
      <c r="R146" s="158">
        <f>Q146*H146</f>
        <v>0.0038000000000000004</v>
      </c>
      <c r="S146" s="158">
        <v>0</v>
      </c>
      <c r="T146" s="159">
        <f>S146*H146</f>
        <v>0</v>
      </c>
      <c r="AR146" s="14" t="s">
        <v>333</v>
      </c>
      <c r="AT146" s="14" t="s">
        <v>180</v>
      </c>
      <c r="AU146" s="14" t="s">
        <v>77</v>
      </c>
      <c r="AY146" s="14" t="s">
        <v>168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4" t="s">
        <v>75</v>
      </c>
      <c r="BK146" s="160">
        <f>ROUND(I146*H146,2)</f>
        <v>0</v>
      </c>
      <c r="BL146" s="14" t="s">
        <v>333</v>
      </c>
      <c r="BM146" s="14" t="s">
        <v>1100</v>
      </c>
    </row>
    <row r="147" s="1" customFormat="1" ht="16.5" customHeight="1">
      <c r="B147" s="150"/>
      <c r="C147" s="151" t="s">
        <v>1101</v>
      </c>
      <c r="D147" s="151" t="s">
        <v>172</v>
      </c>
      <c r="E147" s="152" t="s">
        <v>356</v>
      </c>
      <c r="F147" s="153" t="s">
        <v>357</v>
      </c>
      <c r="G147" s="154" t="s">
        <v>189</v>
      </c>
      <c r="H147" s="155">
        <v>45</v>
      </c>
      <c r="I147" s="156">
        <v>0</v>
      </c>
      <c r="J147" s="156">
        <f>ROUND(I147*H147,2)</f>
        <v>0</v>
      </c>
      <c r="K147" s="153" t="s">
        <v>1</v>
      </c>
      <c r="L147" s="26"/>
      <c r="M147" s="54" t="s">
        <v>1</v>
      </c>
      <c r="N147" s="157" t="s">
        <v>39</v>
      </c>
      <c r="O147" s="158">
        <v>0.045999999999999999</v>
      </c>
      <c r="P147" s="158">
        <f>O147*H147</f>
        <v>2.0699999999999998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AR147" s="14" t="s">
        <v>280</v>
      </c>
      <c r="AT147" s="14" t="s">
        <v>172</v>
      </c>
      <c r="AU147" s="14" t="s">
        <v>77</v>
      </c>
      <c r="AY147" s="14" t="s">
        <v>168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14" t="s">
        <v>75</v>
      </c>
      <c r="BK147" s="160">
        <f>ROUND(I147*H147,2)</f>
        <v>0</v>
      </c>
      <c r="BL147" s="14" t="s">
        <v>280</v>
      </c>
      <c r="BM147" s="14" t="s">
        <v>1102</v>
      </c>
    </row>
    <row r="148" s="1" customFormat="1" ht="16.5" customHeight="1">
      <c r="B148" s="150"/>
      <c r="C148" s="161" t="s">
        <v>1103</v>
      </c>
      <c r="D148" s="161" t="s">
        <v>180</v>
      </c>
      <c r="E148" s="162" t="s">
        <v>360</v>
      </c>
      <c r="F148" s="163" t="s">
        <v>361</v>
      </c>
      <c r="G148" s="164" t="s">
        <v>189</v>
      </c>
      <c r="H148" s="165">
        <v>45</v>
      </c>
      <c r="I148" s="166">
        <v>0</v>
      </c>
      <c r="J148" s="166">
        <f>ROUND(I148*H148,2)</f>
        <v>0</v>
      </c>
      <c r="K148" s="163" t="s">
        <v>1</v>
      </c>
      <c r="L148" s="167"/>
      <c r="M148" s="168" t="s">
        <v>1</v>
      </c>
      <c r="N148" s="169" t="s">
        <v>39</v>
      </c>
      <c r="O148" s="158">
        <v>0</v>
      </c>
      <c r="P148" s="158">
        <f>O148*H148</f>
        <v>0</v>
      </c>
      <c r="Q148" s="158">
        <v>0.00012</v>
      </c>
      <c r="R148" s="158">
        <f>Q148*H148</f>
        <v>0.0054000000000000003</v>
      </c>
      <c r="S148" s="158">
        <v>0</v>
      </c>
      <c r="T148" s="159">
        <f>S148*H148</f>
        <v>0</v>
      </c>
      <c r="AR148" s="14" t="s">
        <v>333</v>
      </c>
      <c r="AT148" s="14" t="s">
        <v>180</v>
      </c>
      <c r="AU148" s="14" t="s">
        <v>77</v>
      </c>
      <c r="AY148" s="14" t="s">
        <v>168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4" t="s">
        <v>75</v>
      </c>
      <c r="BK148" s="160">
        <f>ROUND(I148*H148,2)</f>
        <v>0</v>
      </c>
      <c r="BL148" s="14" t="s">
        <v>333</v>
      </c>
      <c r="BM148" s="14" t="s">
        <v>1104</v>
      </c>
    </row>
    <row r="149" s="1" customFormat="1" ht="16.5" customHeight="1">
      <c r="B149" s="150"/>
      <c r="C149" s="151" t="s">
        <v>1105</v>
      </c>
      <c r="D149" s="151" t="s">
        <v>172</v>
      </c>
      <c r="E149" s="152" t="s">
        <v>1106</v>
      </c>
      <c r="F149" s="153" t="s">
        <v>1107</v>
      </c>
      <c r="G149" s="154" t="s">
        <v>189</v>
      </c>
      <c r="H149" s="155">
        <v>200</v>
      </c>
      <c r="I149" s="156">
        <v>0</v>
      </c>
      <c r="J149" s="156">
        <f>ROUND(I149*H149,2)</f>
        <v>0</v>
      </c>
      <c r="K149" s="153" t="s">
        <v>176</v>
      </c>
      <c r="L149" s="26"/>
      <c r="M149" s="54" t="s">
        <v>1</v>
      </c>
      <c r="N149" s="157" t="s">
        <v>39</v>
      </c>
      <c r="O149" s="158">
        <v>0.058000000000000003</v>
      </c>
      <c r="P149" s="158">
        <f>O149*H149</f>
        <v>11.600000000000001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AR149" s="14" t="s">
        <v>280</v>
      </c>
      <c r="AT149" s="14" t="s">
        <v>172</v>
      </c>
      <c r="AU149" s="14" t="s">
        <v>77</v>
      </c>
      <c r="AY149" s="14" t="s">
        <v>168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4" t="s">
        <v>75</v>
      </c>
      <c r="BK149" s="160">
        <f>ROUND(I149*H149,2)</f>
        <v>0</v>
      </c>
      <c r="BL149" s="14" t="s">
        <v>280</v>
      </c>
      <c r="BM149" s="14" t="s">
        <v>1108</v>
      </c>
    </row>
    <row r="150" s="1" customFormat="1" ht="16.5" customHeight="1">
      <c r="B150" s="150"/>
      <c r="C150" s="161" t="s">
        <v>1109</v>
      </c>
      <c r="D150" s="161" t="s">
        <v>180</v>
      </c>
      <c r="E150" s="162" t="s">
        <v>1110</v>
      </c>
      <c r="F150" s="163" t="s">
        <v>1111</v>
      </c>
      <c r="G150" s="164" t="s">
        <v>189</v>
      </c>
      <c r="H150" s="165">
        <v>200</v>
      </c>
      <c r="I150" s="166">
        <v>0</v>
      </c>
      <c r="J150" s="166">
        <f>ROUND(I150*H150,2)</f>
        <v>0</v>
      </c>
      <c r="K150" s="163" t="s">
        <v>176</v>
      </c>
      <c r="L150" s="167"/>
      <c r="M150" s="168" t="s">
        <v>1</v>
      </c>
      <c r="N150" s="169" t="s">
        <v>39</v>
      </c>
      <c r="O150" s="158">
        <v>0</v>
      </c>
      <c r="P150" s="158">
        <f>O150*H150</f>
        <v>0</v>
      </c>
      <c r="Q150" s="158">
        <v>0.00089999999999999998</v>
      </c>
      <c r="R150" s="158">
        <f>Q150*H150</f>
        <v>0.17999999999999999</v>
      </c>
      <c r="S150" s="158">
        <v>0</v>
      </c>
      <c r="T150" s="159">
        <f>S150*H150</f>
        <v>0</v>
      </c>
      <c r="AR150" s="14" t="s">
        <v>333</v>
      </c>
      <c r="AT150" s="14" t="s">
        <v>180</v>
      </c>
      <c r="AU150" s="14" t="s">
        <v>77</v>
      </c>
      <c r="AY150" s="14" t="s">
        <v>168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4" t="s">
        <v>75</v>
      </c>
      <c r="BK150" s="160">
        <f>ROUND(I150*H150,2)</f>
        <v>0</v>
      </c>
      <c r="BL150" s="14" t="s">
        <v>333</v>
      </c>
      <c r="BM150" s="14" t="s">
        <v>1112</v>
      </c>
    </row>
    <row r="151" s="1" customFormat="1" ht="16.5" customHeight="1">
      <c r="B151" s="150"/>
      <c r="C151" s="151" t="s">
        <v>1113</v>
      </c>
      <c r="D151" s="151" t="s">
        <v>172</v>
      </c>
      <c r="E151" s="152" t="s">
        <v>371</v>
      </c>
      <c r="F151" s="153" t="s">
        <v>372</v>
      </c>
      <c r="G151" s="154" t="s">
        <v>189</v>
      </c>
      <c r="H151" s="155">
        <v>345</v>
      </c>
      <c r="I151" s="156">
        <v>0</v>
      </c>
      <c r="J151" s="156">
        <f>ROUND(I151*H151,2)</f>
        <v>0</v>
      </c>
      <c r="K151" s="153" t="s">
        <v>1</v>
      </c>
      <c r="L151" s="26"/>
      <c r="M151" s="54" t="s">
        <v>1</v>
      </c>
      <c r="N151" s="157" t="s">
        <v>39</v>
      </c>
      <c r="O151" s="158">
        <v>0.045999999999999999</v>
      </c>
      <c r="P151" s="158">
        <f>O151*H151</f>
        <v>15.869999999999999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AR151" s="14" t="s">
        <v>280</v>
      </c>
      <c r="AT151" s="14" t="s">
        <v>172</v>
      </c>
      <c r="AU151" s="14" t="s">
        <v>77</v>
      </c>
      <c r="AY151" s="14" t="s">
        <v>168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4" t="s">
        <v>75</v>
      </c>
      <c r="BK151" s="160">
        <f>ROUND(I151*H151,2)</f>
        <v>0</v>
      </c>
      <c r="BL151" s="14" t="s">
        <v>280</v>
      </c>
      <c r="BM151" s="14" t="s">
        <v>1114</v>
      </c>
    </row>
    <row r="152" s="1" customFormat="1" ht="16.5" customHeight="1">
      <c r="B152" s="150"/>
      <c r="C152" s="161" t="s">
        <v>1115</v>
      </c>
      <c r="D152" s="161" t="s">
        <v>180</v>
      </c>
      <c r="E152" s="162" t="s">
        <v>374</v>
      </c>
      <c r="F152" s="163" t="s">
        <v>375</v>
      </c>
      <c r="G152" s="164" t="s">
        <v>189</v>
      </c>
      <c r="H152" s="165">
        <v>345</v>
      </c>
      <c r="I152" s="166">
        <v>0</v>
      </c>
      <c r="J152" s="166">
        <f>ROUND(I152*H152,2)</f>
        <v>0</v>
      </c>
      <c r="K152" s="163" t="s">
        <v>1</v>
      </c>
      <c r="L152" s="167"/>
      <c r="M152" s="168" t="s">
        <v>1</v>
      </c>
      <c r="N152" s="169" t="s">
        <v>39</v>
      </c>
      <c r="O152" s="158">
        <v>0</v>
      </c>
      <c r="P152" s="158">
        <f>O152*H152</f>
        <v>0</v>
      </c>
      <c r="Q152" s="158">
        <v>0.00016000000000000001</v>
      </c>
      <c r="R152" s="158">
        <f>Q152*H152</f>
        <v>0.055200000000000006</v>
      </c>
      <c r="S152" s="158">
        <v>0</v>
      </c>
      <c r="T152" s="159">
        <f>S152*H152</f>
        <v>0</v>
      </c>
      <c r="AR152" s="14" t="s">
        <v>333</v>
      </c>
      <c r="AT152" s="14" t="s">
        <v>180</v>
      </c>
      <c r="AU152" s="14" t="s">
        <v>77</v>
      </c>
      <c r="AY152" s="14" t="s">
        <v>168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4" t="s">
        <v>75</v>
      </c>
      <c r="BK152" s="160">
        <f>ROUND(I152*H152,2)</f>
        <v>0</v>
      </c>
      <c r="BL152" s="14" t="s">
        <v>333</v>
      </c>
      <c r="BM152" s="14" t="s">
        <v>1116</v>
      </c>
    </row>
    <row r="153" s="1" customFormat="1" ht="16.5" customHeight="1">
      <c r="B153" s="150"/>
      <c r="C153" s="151" t="s">
        <v>1117</v>
      </c>
      <c r="D153" s="151" t="s">
        <v>172</v>
      </c>
      <c r="E153" s="152" t="s">
        <v>378</v>
      </c>
      <c r="F153" s="153" t="s">
        <v>379</v>
      </c>
      <c r="G153" s="154" t="s">
        <v>189</v>
      </c>
      <c r="H153" s="155">
        <v>15</v>
      </c>
      <c r="I153" s="156">
        <v>0</v>
      </c>
      <c r="J153" s="156">
        <f>ROUND(I153*H153,2)</f>
        <v>0</v>
      </c>
      <c r="K153" s="153" t="s">
        <v>1</v>
      </c>
      <c r="L153" s="26"/>
      <c r="M153" s="54" t="s">
        <v>1</v>
      </c>
      <c r="N153" s="157" t="s">
        <v>39</v>
      </c>
      <c r="O153" s="158">
        <v>0.045999999999999999</v>
      </c>
      <c r="P153" s="158">
        <f>O153*H153</f>
        <v>0.68999999999999995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AR153" s="14" t="s">
        <v>280</v>
      </c>
      <c r="AT153" s="14" t="s">
        <v>172</v>
      </c>
      <c r="AU153" s="14" t="s">
        <v>77</v>
      </c>
      <c r="AY153" s="14" t="s">
        <v>168</v>
      </c>
      <c r="BE153" s="160">
        <f>IF(N153="základní",J153,0)</f>
        <v>0</v>
      </c>
      <c r="BF153" s="160">
        <f>IF(N153="snížená",J153,0)</f>
        <v>0</v>
      </c>
      <c r="BG153" s="160">
        <f>IF(N153="zákl. přenesená",J153,0)</f>
        <v>0</v>
      </c>
      <c r="BH153" s="160">
        <f>IF(N153="sníž. přenesená",J153,0)</f>
        <v>0</v>
      </c>
      <c r="BI153" s="160">
        <f>IF(N153="nulová",J153,0)</f>
        <v>0</v>
      </c>
      <c r="BJ153" s="14" t="s">
        <v>75</v>
      </c>
      <c r="BK153" s="160">
        <f>ROUND(I153*H153,2)</f>
        <v>0</v>
      </c>
      <c r="BL153" s="14" t="s">
        <v>280</v>
      </c>
      <c r="BM153" s="14" t="s">
        <v>1118</v>
      </c>
    </row>
    <row r="154" s="1" customFormat="1" ht="16.5" customHeight="1">
      <c r="B154" s="150"/>
      <c r="C154" s="161" t="s">
        <v>690</v>
      </c>
      <c r="D154" s="161" t="s">
        <v>180</v>
      </c>
      <c r="E154" s="162" t="s">
        <v>382</v>
      </c>
      <c r="F154" s="163" t="s">
        <v>383</v>
      </c>
      <c r="G154" s="164" t="s">
        <v>189</v>
      </c>
      <c r="H154" s="165">
        <v>15</v>
      </c>
      <c r="I154" s="166">
        <v>0</v>
      </c>
      <c r="J154" s="166">
        <f>ROUND(I154*H154,2)</f>
        <v>0</v>
      </c>
      <c r="K154" s="163" t="s">
        <v>1</v>
      </c>
      <c r="L154" s="167"/>
      <c r="M154" s="168" t="s">
        <v>1</v>
      </c>
      <c r="N154" s="169" t="s">
        <v>39</v>
      </c>
      <c r="O154" s="158">
        <v>0</v>
      </c>
      <c r="P154" s="158">
        <f>O154*H154</f>
        <v>0</v>
      </c>
      <c r="Q154" s="158">
        <v>0.00021000000000000001</v>
      </c>
      <c r="R154" s="158">
        <f>Q154*H154</f>
        <v>0.00315</v>
      </c>
      <c r="S154" s="158">
        <v>0</v>
      </c>
      <c r="T154" s="159">
        <f>S154*H154</f>
        <v>0</v>
      </c>
      <c r="AR154" s="14" t="s">
        <v>333</v>
      </c>
      <c r="AT154" s="14" t="s">
        <v>180</v>
      </c>
      <c r="AU154" s="14" t="s">
        <v>77</v>
      </c>
      <c r="AY154" s="14" t="s">
        <v>168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4" t="s">
        <v>75</v>
      </c>
      <c r="BK154" s="160">
        <f>ROUND(I154*H154,2)</f>
        <v>0</v>
      </c>
      <c r="BL154" s="14" t="s">
        <v>333</v>
      </c>
      <c r="BM154" s="14" t="s">
        <v>1119</v>
      </c>
    </row>
    <row r="155" s="1" customFormat="1" ht="16.5" customHeight="1">
      <c r="B155" s="150"/>
      <c r="C155" s="151" t="s">
        <v>694</v>
      </c>
      <c r="D155" s="151" t="s">
        <v>172</v>
      </c>
      <c r="E155" s="152" t="s">
        <v>386</v>
      </c>
      <c r="F155" s="153" t="s">
        <v>387</v>
      </c>
      <c r="G155" s="154" t="s">
        <v>189</v>
      </c>
      <c r="H155" s="155">
        <v>110</v>
      </c>
      <c r="I155" s="156">
        <v>0</v>
      </c>
      <c r="J155" s="156">
        <f>ROUND(I155*H155,2)</f>
        <v>0</v>
      </c>
      <c r="K155" s="153" t="s">
        <v>176</v>
      </c>
      <c r="L155" s="26"/>
      <c r="M155" s="54" t="s">
        <v>1</v>
      </c>
      <c r="N155" s="157" t="s">
        <v>39</v>
      </c>
      <c r="O155" s="158">
        <v>0.051999999999999998</v>
      </c>
      <c r="P155" s="158">
        <f>O155*H155</f>
        <v>5.7199999999999998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AR155" s="14" t="s">
        <v>280</v>
      </c>
      <c r="AT155" s="14" t="s">
        <v>172</v>
      </c>
      <c r="AU155" s="14" t="s">
        <v>77</v>
      </c>
      <c r="AY155" s="14" t="s">
        <v>168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4" t="s">
        <v>75</v>
      </c>
      <c r="BK155" s="160">
        <f>ROUND(I155*H155,2)</f>
        <v>0</v>
      </c>
      <c r="BL155" s="14" t="s">
        <v>280</v>
      </c>
      <c r="BM155" s="14" t="s">
        <v>1120</v>
      </c>
    </row>
    <row r="156" s="1" customFormat="1" ht="16.5" customHeight="1">
      <c r="B156" s="150"/>
      <c r="C156" s="161" t="s">
        <v>574</v>
      </c>
      <c r="D156" s="161" t="s">
        <v>180</v>
      </c>
      <c r="E156" s="162" t="s">
        <v>390</v>
      </c>
      <c r="F156" s="163" t="s">
        <v>391</v>
      </c>
      <c r="G156" s="164" t="s">
        <v>189</v>
      </c>
      <c r="H156" s="165">
        <v>110</v>
      </c>
      <c r="I156" s="166">
        <v>0</v>
      </c>
      <c r="J156" s="166">
        <f>ROUND(I156*H156,2)</f>
        <v>0</v>
      </c>
      <c r="K156" s="163" t="s">
        <v>176</v>
      </c>
      <c r="L156" s="167"/>
      <c r="M156" s="168" t="s">
        <v>1</v>
      </c>
      <c r="N156" s="169" t="s">
        <v>39</v>
      </c>
      <c r="O156" s="158">
        <v>0</v>
      </c>
      <c r="P156" s="158">
        <f>O156*H156</f>
        <v>0</v>
      </c>
      <c r="Q156" s="158">
        <v>0.00031</v>
      </c>
      <c r="R156" s="158">
        <f>Q156*H156</f>
        <v>0.034099999999999998</v>
      </c>
      <c r="S156" s="158">
        <v>0</v>
      </c>
      <c r="T156" s="159">
        <f>S156*H156</f>
        <v>0</v>
      </c>
      <c r="AR156" s="14" t="s">
        <v>333</v>
      </c>
      <c r="AT156" s="14" t="s">
        <v>180</v>
      </c>
      <c r="AU156" s="14" t="s">
        <v>77</v>
      </c>
      <c r="AY156" s="14" t="s">
        <v>168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14" t="s">
        <v>75</v>
      </c>
      <c r="BK156" s="160">
        <f>ROUND(I156*H156,2)</f>
        <v>0</v>
      </c>
      <c r="BL156" s="14" t="s">
        <v>333</v>
      </c>
      <c r="BM156" s="14" t="s">
        <v>1121</v>
      </c>
    </row>
    <row r="157" s="1" customFormat="1" ht="16.5" customHeight="1">
      <c r="B157" s="150"/>
      <c r="C157" s="151" t="s">
        <v>1122</v>
      </c>
      <c r="D157" s="151" t="s">
        <v>172</v>
      </c>
      <c r="E157" s="152" t="s">
        <v>1123</v>
      </c>
      <c r="F157" s="153" t="s">
        <v>1124</v>
      </c>
      <c r="G157" s="154" t="s">
        <v>189</v>
      </c>
      <c r="H157" s="155">
        <v>180</v>
      </c>
      <c r="I157" s="156">
        <v>0</v>
      </c>
      <c r="J157" s="156">
        <f>ROUND(I157*H157,2)</f>
        <v>0</v>
      </c>
      <c r="K157" s="153" t="s">
        <v>176</v>
      </c>
      <c r="L157" s="26"/>
      <c r="M157" s="54" t="s">
        <v>1</v>
      </c>
      <c r="N157" s="157" t="s">
        <v>39</v>
      </c>
      <c r="O157" s="158">
        <v>0.058000000000000003</v>
      </c>
      <c r="P157" s="158">
        <f>O157*H157</f>
        <v>10.440000000000001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AR157" s="14" t="s">
        <v>280</v>
      </c>
      <c r="AT157" s="14" t="s">
        <v>172</v>
      </c>
      <c r="AU157" s="14" t="s">
        <v>77</v>
      </c>
      <c r="AY157" s="14" t="s">
        <v>168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4" t="s">
        <v>75</v>
      </c>
      <c r="BK157" s="160">
        <f>ROUND(I157*H157,2)</f>
        <v>0</v>
      </c>
      <c r="BL157" s="14" t="s">
        <v>280</v>
      </c>
      <c r="BM157" s="14" t="s">
        <v>1125</v>
      </c>
    </row>
    <row r="158" s="1" customFormat="1" ht="16.5" customHeight="1">
      <c r="B158" s="150"/>
      <c r="C158" s="161" t="s">
        <v>1126</v>
      </c>
      <c r="D158" s="161" t="s">
        <v>180</v>
      </c>
      <c r="E158" s="162" t="s">
        <v>1127</v>
      </c>
      <c r="F158" s="163" t="s">
        <v>1128</v>
      </c>
      <c r="G158" s="164" t="s">
        <v>189</v>
      </c>
      <c r="H158" s="165">
        <v>180</v>
      </c>
      <c r="I158" s="166">
        <v>0</v>
      </c>
      <c r="J158" s="166">
        <f>ROUND(I158*H158,2)</f>
        <v>0</v>
      </c>
      <c r="K158" s="163" t="s">
        <v>176</v>
      </c>
      <c r="L158" s="167"/>
      <c r="M158" s="168" t="s">
        <v>1</v>
      </c>
      <c r="N158" s="169" t="s">
        <v>39</v>
      </c>
      <c r="O158" s="158">
        <v>0</v>
      </c>
      <c r="P158" s="158">
        <f>O158*H158</f>
        <v>0</v>
      </c>
      <c r="Q158" s="158">
        <v>0.00050000000000000001</v>
      </c>
      <c r="R158" s="158">
        <f>Q158*H158</f>
        <v>0.089999999999999997</v>
      </c>
      <c r="S158" s="158">
        <v>0</v>
      </c>
      <c r="T158" s="159">
        <f>S158*H158</f>
        <v>0</v>
      </c>
      <c r="AR158" s="14" t="s">
        <v>333</v>
      </c>
      <c r="AT158" s="14" t="s">
        <v>180</v>
      </c>
      <c r="AU158" s="14" t="s">
        <v>77</v>
      </c>
      <c r="AY158" s="14" t="s">
        <v>168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4" t="s">
        <v>75</v>
      </c>
      <c r="BK158" s="160">
        <f>ROUND(I158*H158,2)</f>
        <v>0</v>
      </c>
      <c r="BL158" s="14" t="s">
        <v>333</v>
      </c>
      <c r="BM158" s="14" t="s">
        <v>1129</v>
      </c>
    </row>
    <row r="159" s="1" customFormat="1" ht="16.5" customHeight="1">
      <c r="B159" s="150"/>
      <c r="C159" s="151" t="s">
        <v>578</v>
      </c>
      <c r="D159" s="151" t="s">
        <v>172</v>
      </c>
      <c r="E159" s="152" t="s">
        <v>394</v>
      </c>
      <c r="F159" s="153" t="s">
        <v>395</v>
      </c>
      <c r="G159" s="154" t="s">
        <v>189</v>
      </c>
      <c r="H159" s="155">
        <v>235</v>
      </c>
      <c r="I159" s="156">
        <v>0</v>
      </c>
      <c r="J159" s="156">
        <f>ROUND(I159*H159,2)</f>
        <v>0</v>
      </c>
      <c r="K159" s="153" t="s">
        <v>176</v>
      </c>
      <c r="L159" s="26"/>
      <c r="M159" s="54" t="s">
        <v>1</v>
      </c>
      <c r="N159" s="157" t="s">
        <v>39</v>
      </c>
      <c r="O159" s="158">
        <v>0.058000000000000003</v>
      </c>
      <c r="P159" s="158">
        <f>O159*H159</f>
        <v>13.630000000000001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AR159" s="14" t="s">
        <v>280</v>
      </c>
      <c r="AT159" s="14" t="s">
        <v>172</v>
      </c>
      <c r="AU159" s="14" t="s">
        <v>77</v>
      </c>
      <c r="AY159" s="14" t="s">
        <v>168</v>
      </c>
      <c r="BE159" s="160">
        <f>IF(N159="základní",J159,0)</f>
        <v>0</v>
      </c>
      <c r="BF159" s="160">
        <f>IF(N159="snížená",J159,0)</f>
        <v>0</v>
      </c>
      <c r="BG159" s="160">
        <f>IF(N159="zákl. přenesená",J159,0)</f>
        <v>0</v>
      </c>
      <c r="BH159" s="160">
        <f>IF(N159="sníž. přenesená",J159,0)</f>
        <v>0</v>
      </c>
      <c r="BI159" s="160">
        <f>IF(N159="nulová",J159,0)</f>
        <v>0</v>
      </c>
      <c r="BJ159" s="14" t="s">
        <v>75</v>
      </c>
      <c r="BK159" s="160">
        <f>ROUND(I159*H159,2)</f>
        <v>0</v>
      </c>
      <c r="BL159" s="14" t="s">
        <v>280</v>
      </c>
      <c r="BM159" s="14" t="s">
        <v>1130</v>
      </c>
    </row>
    <row r="160" s="1" customFormat="1" ht="16.5" customHeight="1">
      <c r="B160" s="150"/>
      <c r="C160" s="161" t="s">
        <v>631</v>
      </c>
      <c r="D160" s="161" t="s">
        <v>180</v>
      </c>
      <c r="E160" s="162" t="s">
        <v>402</v>
      </c>
      <c r="F160" s="163" t="s">
        <v>403</v>
      </c>
      <c r="G160" s="164" t="s">
        <v>189</v>
      </c>
      <c r="H160" s="165">
        <v>235</v>
      </c>
      <c r="I160" s="166">
        <v>0</v>
      </c>
      <c r="J160" s="166">
        <f>ROUND(I160*H160,2)</f>
        <v>0</v>
      </c>
      <c r="K160" s="163" t="s">
        <v>176</v>
      </c>
      <c r="L160" s="167"/>
      <c r="M160" s="168" t="s">
        <v>1</v>
      </c>
      <c r="N160" s="169" t="s">
        <v>39</v>
      </c>
      <c r="O160" s="158">
        <v>0</v>
      </c>
      <c r="P160" s="158">
        <f>O160*H160</f>
        <v>0</v>
      </c>
      <c r="Q160" s="158">
        <v>0.00089999999999999998</v>
      </c>
      <c r="R160" s="158">
        <f>Q160*H160</f>
        <v>0.21149999999999999</v>
      </c>
      <c r="S160" s="158">
        <v>0</v>
      </c>
      <c r="T160" s="159">
        <f>S160*H160</f>
        <v>0</v>
      </c>
      <c r="AR160" s="14" t="s">
        <v>333</v>
      </c>
      <c r="AT160" s="14" t="s">
        <v>180</v>
      </c>
      <c r="AU160" s="14" t="s">
        <v>77</v>
      </c>
      <c r="AY160" s="14" t="s">
        <v>168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4" t="s">
        <v>75</v>
      </c>
      <c r="BK160" s="160">
        <f>ROUND(I160*H160,2)</f>
        <v>0</v>
      </c>
      <c r="BL160" s="14" t="s">
        <v>333</v>
      </c>
      <c r="BM160" s="14" t="s">
        <v>1131</v>
      </c>
    </row>
    <row r="161" s="1" customFormat="1" ht="16.5" customHeight="1">
      <c r="B161" s="150"/>
      <c r="C161" s="151" t="s">
        <v>682</v>
      </c>
      <c r="D161" s="151" t="s">
        <v>172</v>
      </c>
      <c r="E161" s="152" t="s">
        <v>406</v>
      </c>
      <c r="F161" s="153" t="s">
        <v>407</v>
      </c>
      <c r="G161" s="154" t="s">
        <v>189</v>
      </c>
      <c r="H161" s="155">
        <v>300</v>
      </c>
      <c r="I161" s="156">
        <v>0</v>
      </c>
      <c r="J161" s="156">
        <f>ROUND(I161*H161,2)</f>
        <v>0</v>
      </c>
      <c r="K161" s="153" t="s">
        <v>176</v>
      </c>
      <c r="L161" s="26"/>
      <c r="M161" s="54" t="s">
        <v>1</v>
      </c>
      <c r="N161" s="157" t="s">
        <v>39</v>
      </c>
      <c r="O161" s="158">
        <v>0.070000000000000007</v>
      </c>
      <c r="P161" s="158">
        <f>O161*H161</f>
        <v>21.000000000000004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AR161" s="14" t="s">
        <v>280</v>
      </c>
      <c r="AT161" s="14" t="s">
        <v>172</v>
      </c>
      <c r="AU161" s="14" t="s">
        <v>77</v>
      </c>
      <c r="AY161" s="14" t="s">
        <v>168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4" t="s">
        <v>75</v>
      </c>
      <c r="BK161" s="160">
        <f>ROUND(I161*H161,2)</f>
        <v>0</v>
      </c>
      <c r="BL161" s="14" t="s">
        <v>280</v>
      </c>
      <c r="BM161" s="14" t="s">
        <v>1132</v>
      </c>
    </row>
    <row r="162" s="1" customFormat="1" ht="16.5" customHeight="1">
      <c r="B162" s="150"/>
      <c r="C162" s="161" t="s">
        <v>686</v>
      </c>
      <c r="D162" s="161" t="s">
        <v>180</v>
      </c>
      <c r="E162" s="162" t="s">
        <v>410</v>
      </c>
      <c r="F162" s="163" t="s">
        <v>411</v>
      </c>
      <c r="G162" s="164" t="s">
        <v>189</v>
      </c>
      <c r="H162" s="165">
        <v>300</v>
      </c>
      <c r="I162" s="166">
        <v>0</v>
      </c>
      <c r="J162" s="166">
        <f>ROUND(I162*H162,2)</f>
        <v>0</v>
      </c>
      <c r="K162" s="163" t="s">
        <v>176</v>
      </c>
      <c r="L162" s="167"/>
      <c r="M162" s="168" t="s">
        <v>1</v>
      </c>
      <c r="N162" s="169" t="s">
        <v>39</v>
      </c>
      <c r="O162" s="158">
        <v>0</v>
      </c>
      <c r="P162" s="158">
        <f>O162*H162</f>
        <v>0</v>
      </c>
      <c r="Q162" s="158">
        <v>0.00062</v>
      </c>
      <c r="R162" s="158">
        <f>Q162*H162</f>
        <v>0.186</v>
      </c>
      <c r="S162" s="158">
        <v>0</v>
      </c>
      <c r="T162" s="159">
        <f>S162*H162</f>
        <v>0</v>
      </c>
      <c r="AR162" s="14" t="s">
        <v>333</v>
      </c>
      <c r="AT162" s="14" t="s">
        <v>180</v>
      </c>
      <c r="AU162" s="14" t="s">
        <v>77</v>
      </c>
      <c r="AY162" s="14" t="s">
        <v>168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4" t="s">
        <v>75</v>
      </c>
      <c r="BK162" s="160">
        <f>ROUND(I162*H162,2)</f>
        <v>0</v>
      </c>
      <c r="BL162" s="14" t="s">
        <v>333</v>
      </c>
      <c r="BM162" s="14" t="s">
        <v>1133</v>
      </c>
    </row>
    <row r="163" s="1" customFormat="1" ht="16.5" customHeight="1">
      <c r="B163" s="150"/>
      <c r="C163" s="151" t="s">
        <v>1134</v>
      </c>
      <c r="D163" s="151" t="s">
        <v>172</v>
      </c>
      <c r="E163" s="152" t="s">
        <v>1135</v>
      </c>
      <c r="F163" s="153" t="s">
        <v>1136</v>
      </c>
      <c r="G163" s="154" t="s">
        <v>189</v>
      </c>
      <c r="H163" s="155">
        <v>165</v>
      </c>
      <c r="I163" s="156">
        <v>0</v>
      </c>
      <c r="J163" s="156">
        <f>ROUND(I163*H163,2)</f>
        <v>0</v>
      </c>
      <c r="K163" s="153" t="s">
        <v>176</v>
      </c>
      <c r="L163" s="26"/>
      <c r="M163" s="54" t="s">
        <v>1</v>
      </c>
      <c r="N163" s="157" t="s">
        <v>39</v>
      </c>
      <c r="O163" s="158">
        <v>0.080000000000000002</v>
      </c>
      <c r="P163" s="158">
        <f>O163*H163</f>
        <v>13.200000000000001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AR163" s="14" t="s">
        <v>280</v>
      </c>
      <c r="AT163" s="14" t="s">
        <v>172</v>
      </c>
      <c r="AU163" s="14" t="s">
        <v>77</v>
      </c>
      <c r="AY163" s="14" t="s">
        <v>168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4" t="s">
        <v>75</v>
      </c>
      <c r="BK163" s="160">
        <f>ROUND(I163*H163,2)</f>
        <v>0</v>
      </c>
      <c r="BL163" s="14" t="s">
        <v>280</v>
      </c>
      <c r="BM163" s="14" t="s">
        <v>1137</v>
      </c>
    </row>
    <row r="164" s="1" customFormat="1" ht="16.5" customHeight="1">
      <c r="B164" s="150"/>
      <c r="C164" s="161" t="s">
        <v>1138</v>
      </c>
      <c r="D164" s="161" t="s">
        <v>180</v>
      </c>
      <c r="E164" s="162" t="s">
        <v>1139</v>
      </c>
      <c r="F164" s="163" t="s">
        <v>1140</v>
      </c>
      <c r="G164" s="164" t="s">
        <v>189</v>
      </c>
      <c r="H164" s="165">
        <v>189.75</v>
      </c>
      <c r="I164" s="166">
        <v>0</v>
      </c>
      <c r="J164" s="166">
        <f>ROUND(I164*H164,2)</f>
        <v>0</v>
      </c>
      <c r="K164" s="163" t="s">
        <v>176</v>
      </c>
      <c r="L164" s="167"/>
      <c r="M164" s="168" t="s">
        <v>1</v>
      </c>
      <c r="N164" s="169" t="s">
        <v>39</v>
      </c>
      <c r="O164" s="158">
        <v>0</v>
      </c>
      <c r="P164" s="158">
        <f>O164*H164</f>
        <v>0</v>
      </c>
      <c r="Q164" s="158">
        <v>0.00089999999999999998</v>
      </c>
      <c r="R164" s="158">
        <f>Q164*H164</f>
        <v>0.17077499999999998</v>
      </c>
      <c r="S164" s="158">
        <v>0</v>
      </c>
      <c r="T164" s="159">
        <f>S164*H164</f>
        <v>0</v>
      </c>
      <c r="AR164" s="14" t="s">
        <v>333</v>
      </c>
      <c r="AT164" s="14" t="s">
        <v>180</v>
      </c>
      <c r="AU164" s="14" t="s">
        <v>77</v>
      </c>
      <c r="AY164" s="14" t="s">
        <v>168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4" t="s">
        <v>75</v>
      </c>
      <c r="BK164" s="160">
        <f>ROUND(I164*H164,2)</f>
        <v>0</v>
      </c>
      <c r="BL164" s="14" t="s">
        <v>333</v>
      </c>
      <c r="BM164" s="14" t="s">
        <v>1141</v>
      </c>
    </row>
    <row r="165" s="1" customFormat="1" ht="16.5" customHeight="1">
      <c r="B165" s="150"/>
      <c r="C165" s="151" t="s">
        <v>1142</v>
      </c>
      <c r="D165" s="151" t="s">
        <v>172</v>
      </c>
      <c r="E165" s="152" t="s">
        <v>1143</v>
      </c>
      <c r="F165" s="153" t="s">
        <v>1144</v>
      </c>
      <c r="G165" s="154" t="s">
        <v>189</v>
      </c>
      <c r="H165" s="155">
        <v>110</v>
      </c>
      <c r="I165" s="156">
        <v>0</v>
      </c>
      <c r="J165" s="156">
        <f>ROUND(I165*H165,2)</f>
        <v>0</v>
      </c>
      <c r="K165" s="153" t="s">
        <v>176</v>
      </c>
      <c r="L165" s="26"/>
      <c r="M165" s="54" t="s">
        <v>1</v>
      </c>
      <c r="N165" s="157" t="s">
        <v>39</v>
      </c>
      <c r="O165" s="158">
        <v>0.080000000000000002</v>
      </c>
      <c r="P165" s="158">
        <f>O165*H165</f>
        <v>8.8000000000000007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AR165" s="14" t="s">
        <v>280</v>
      </c>
      <c r="AT165" s="14" t="s">
        <v>172</v>
      </c>
      <c r="AU165" s="14" t="s">
        <v>77</v>
      </c>
      <c r="AY165" s="14" t="s">
        <v>168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4" t="s">
        <v>75</v>
      </c>
      <c r="BK165" s="160">
        <f>ROUND(I165*H165,2)</f>
        <v>0</v>
      </c>
      <c r="BL165" s="14" t="s">
        <v>280</v>
      </c>
      <c r="BM165" s="14" t="s">
        <v>1145</v>
      </c>
    </row>
    <row r="166" s="1" customFormat="1" ht="16.5" customHeight="1">
      <c r="B166" s="150"/>
      <c r="C166" s="161" t="s">
        <v>1146</v>
      </c>
      <c r="D166" s="161" t="s">
        <v>180</v>
      </c>
      <c r="E166" s="162" t="s">
        <v>1147</v>
      </c>
      <c r="F166" s="163" t="s">
        <v>1148</v>
      </c>
      <c r="G166" s="164" t="s">
        <v>189</v>
      </c>
      <c r="H166" s="165">
        <v>110</v>
      </c>
      <c r="I166" s="166">
        <v>0</v>
      </c>
      <c r="J166" s="166">
        <f>ROUND(I166*H166,2)</f>
        <v>0</v>
      </c>
      <c r="K166" s="163" t="s">
        <v>1</v>
      </c>
      <c r="L166" s="167"/>
      <c r="M166" s="168" t="s">
        <v>1</v>
      </c>
      <c r="N166" s="169" t="s">
        <v>39</v>
      </c>
      <c r="O166" s="158">
        <v>0</v>
      </c>
      <c r="P166" s="158">
        <f>O166*H166</f>
        <v>0</v>
      </c>
      <c r="Q166" s="158">
        <v>0.00062</v>
      </c>
      <c r="R166" s="158">
        <f>Q166*H166</f>
        <v>0.068199999999999997</v>
      </c>
      <c r="S166" s="158">
        <v>0</v>
      </c>
      <c r="T166" s="159">
        <f>S166*H166</f>
        <v>0</v>
      </c>
      <c r="AR166" s="14" t="s">
        <v>333</v>
      </c>
      <c r="AT166" s="14" t="s">
        <v>180</v>
      </c>
      <c r="AU166" s="14" t="s">
        <v>77</v>
      </c>
      <c r="AY166" s="14" t="s">
        <v>168</v>
      </c>
      <c r="BE166" s="160">
        <f>IF(N166="základní",J166,0)</f>
        <v>0</v>
      </c>
      <c r="BF166" s="160">
        <f>IF(N166="snížená",J166,0)</f>
        <v>0</v>
      </c>
      <c r="BG166" s="160">
        <f>IF(N166="zákl. přenesená",J166,0)</f>
        <v>0</v>
      </c>
      <c r="BH166" s="160">
        <f>IF(N166="sníž. přenesená",J166,0)</f>
        <v>0</v>
      </c>
      <c r="BI166" s="160">
        <f>IF(N166="nulová",J166,0)</f>
        <v>0</v>
      </c>
      <c r="BJ166" s="14" t="s">
        <v>75</v>
      </c>
      <c r="BK166" s="160">
        <f>ROUND(I166*H166,2)</f>
        <v>0</v>
      </c>
      <c r="BL166" s="14" t="s">
        <v>333</v>
      </c>
      <c r="BM166" s="14" t="s">
        <v>1149</v>
      </c>
    </row>
    <row r="167" s="11" customFormat="1" ht="22.8" customHeight="1">
      <c r="B167" s="138"/>
      <c r="D167" s="139" t="s">
        <v>67</v>
      </c>
      <c r="E167" s="148" t="s">
        <v>413</v>
      </c>
      <c r="F167" s="148" t="s">
        <v>414</v>
      </c>
      <c r="J167" s="149">
        <f>BK167</f>
        <v>0</v>
      </c>
      <c r="L167" s="138"/>
      <c r="M167" s="142"/>
      <c r="N167" s="143"/>
      <c r="O167" s="143"/>
      <c r="P167" s="144">
        <f>SUM(P168:P269)</f>
        <v>2877.8820000000001</v>
      </c>
      <c r="Q167" s="143"/>
      <c r="R167" s="144">
        <f>SUM(R168:R269)</f>
        <v>29.937999999999995</v>
      </c>
      <c r="S167" s="143"/>
      <c r="T167" s="145">
        <f>SUM(T168:T269)</f>
        <v>0</v>
      </c>
      <c r="AR167" s="139" t="s">
        <v>274</v>
      </c>
      <c r="AT167" s="146" t="s">
        <v>67</v>
      </c>
      <c r="AU167" s="146" t="s">
        <v>75</v>
      </c>
      <c r="AY167" s="139" t="s">
        <v>168</v>
      </c>
      <c r="BK167" s="147">
        <f>SUM(BK168:BK269)</f>
        <v>0</v>
      </c>
    </row>
    <row r="168" s="1" customFormat="1" ht="16.5" customHeight="1">
      <c r="B168" s="150"/>
      <c r="C168" s="151" t="s">
        <v>762</v>
      </c>
      <c r="D168" s="151" t="s">
        <v>172</v>
      </c>
      <c r="E168" s="152" t="s">
        <v>416</v>
      </c>
      <c r="F168" s="153" t="s">
        <v>417</v>
      </c>
      <c r="G168" s="154" t="s">
        <v>175</v>
      </c>
      <c r="H168" s="155">
        <v>25</v>
      </c>
      <c r="I168" s="156">
        <v>0</v>
      </c>
      <c r="J168" s="156">
        <f>ROUND(I168*H168,2)</f>
        <v>0</v>
      </c>
      <c r="K168" s="153" t="s">
        <v>1</v>
      </c>
      <c r="L168" s="26"/>
      <c r="M168" s="54" t="s">
        <v>1</v>
      </c>
      <c r="N168" s="157" t="s">
        <v>39</v>
      </c>
      <c r="O168" s="158">
        <v>1.28</v>
      </c>
      <c r="P168" s="158">
        <f>O168*H168</f>
        <v>32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AR168" s="14" t="s">
        <v>280</v>
      </c>
      <c r="AT168" s="14" t="s">
        <v>172</v>
      </c>
      <c r="AU168" s="14" t="s">
        <v>77</v>
      </c>
      <c r="AY168" s="14" t="s">
        <v>168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14" t="s">
        <v>75</v>
      </c>
      <c r="BK168" s="160">
        <f>ROUND(I168*H168,2)</f>
        <v>0</v>
      </c>
      <c r="BL168" s="14" t="s">
        <v>280</v>
      </c>
      <c r="BM168" s="14" t="s">
        <v>1150</v>
      </c>
    </row>
    <row r="169" s="1" customFormat="1" ht="16.5" customHeight="1">
      <c r="B169" s="150"/>
      <c r="C169" s="151" t="s">
        <v>513</v>
      </c>
      <c r="D169" s="151" t="s">
        <v>172</v>
      </c>
      <c r="E169" s="152" t="s">
        <v>419</v>
      </c>
      <c r="F169" s="153" t="s">
        <v>420</v>
      </c>
      <c r="G169" s="154" t="s">
        <v>189</v>
      </c>
      <c r="H169" s="155">
        <v>320</v>
      </c>
      <c r="I169" s="156">
        <v>0</v>
      </c>
      <c r="J169" s="156">
        <f>ROUND(I169*H169,2)</f>
        <v>0</v>
      </c>
      <c r="K169" s="153" t="s">
        <v>176</v>
      </c>
      <c r="L169" s="26"/>
      <c r="M169" s="54" t="s">
        <v>1</v>
      </c>
      <c r="N169" s="157" t="s">
        <v>39</v>
      </c>
      <c r="O169" s="158">
        <v>0.10000000000000001</v>
      </c>
      <c r="P169" s="158">
        <f>O169*H169</f>
        <v>32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AR169" s="14" t="s">
        <v>280</v>
      </c>
      <c r="AT169" s="14" t="s">
        <v>172</v>
      </c>
      <c r="AU169" s="14" t="s">
        <v>77</v>
      </c>
      <c r="AY169" s="14" t="s">
        <v>168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14" t="s">
        <v>75</v>
      </c>
      <c r="BK169" s="160">
        <f>ROUND(I169*H169,2)</f>
        <v>0</v>
      </c>
      <c r="BL169" s="14" t="s">
        <v>280</v>
      </c>
      <c r="BM169" s="14" t="s">
        <v>1151</v>
      </c>
    </row>
    <row r="170" s="1" customFormat="1" ht="16.5" customHeight="1">
      <c r="B170" s="150"/>
      <c r="C170" s="161" t="s">
        <v>521</v>
      </c>
      <c r="D170" s="161" t="s">
        <v>180</v>
      </c>
      <c r="E170" s="162" t="s">
        <v>425</v>
      </c>
      <c r="F170" s="163" t="s">
        <v>426</v>
      </c>
      <c r="G170" s="164" t="s">
        <v>189</v>
      </c>
      <c r="H170" s="165">
        <v>320</v>
      </c>
      <c r="I170" s="166">
        <v>0</v>
      </c>
      <c r="J170" s="166">
        <f>ROUND(I170*H170,2)</f>
        <v>0</v>
      </c>
      <c r="K170" s="163" t="s">
        <v>176</v>
      </c>
      <c r="L170" s="167"/>
      <c r="M170" s="168" t="s">
        <v>1</v>
      </c>
      <c r="N170" s="169" t="s">
        <v>39</v>
      </c>
      <c r="O170" s="158">
        <v>0</v>
      </c>
      <c r="P170" s="158">
        <f>O170*H170</f>
        <v>0</v>
      </c>
      <c r="Q170" s="158">
        <v>0.00014999999999999999</v>
      </c>
      <c r="R170" s="158">
        <f>Q170*H170</f>
        <v>0.047999999999999994</v>
      </c>
      <c r="S170" s="158">
        <v>0</v>
      </c>
      <c r="T170" s="159">
        <f>S170*H170</f>
        <v>0</v>
      </c>
      <c r="AR170" s="14" t="s">
        <v>333</v>
      </c>
      <c r="AT170" s="14" t="s">
        <v>180</v>
      </c>
      <c r="AU170" s="14" t="s">
        <v>77</v>
      </c>
      <c r="AY170" s="14" t="s">
        <v>168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14" t="s">
        <v>75</v>
      </c>
      <c r="BK170" s="160">
        <f>ROUND(I170*H170,2)</f>
        <v>0</v>
      </c>
      <c r="BL170" s="14" t="s">
        <v>333</v>
      </c>
      <c r="BM170" s="14" t="s">
        <v>1152</v>
      </c>
    </row>
    <row r="171" s="1" customFormat="1" ht="16.5" customHeight="1">
      <c r="B171" s="150"/>
      <c r="C171" s="151" t="s">
        <v>261</v>
      </c>
      <c r="D171" s="151" t="s">
        <v>172</v>
      </c>
      <c r="E171" s="152" t="s">
        <v>429</v>
      </c>
      <c r="F171" s="153" t="s">
        <v>430</v>
      </c>
      <c r="G171" s="154" t="s">
        <v>175</v>
      </c>
      <c r="H171" s="155">
        <v>4</v>
      </c>
      <c r="I171" s="156">
        <v>0</v>
      </c>
      <c r="J171" s="156">
        <f>ROUND(I171*H171,2)</f>
        <v>0</v>
      </c>
      <c r="K171" s="153" t="s">
        <v>1</v>
      </c>
      <c r="L171" s="26"/>
      <c r="M171" s="54" t="s">
        <v>1</v>
      </c>
      <c r="N171" s="157" t="s">
        <v>39</v>
      </c>
      <c r="O171" s="158">
        <v>5.5999999999999996</v>
      </c>
      <c r="P171" s="158">
        <f>O171*H171</f>
        <v>22.399999999999999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AR171" s="14" t="s">
        <v>280</v>
      </c>
      <c r="AT171" s="14" t="s">
        <v>172</v>
      </c>
      <c r="AU171" s="14" t="s">
        <v>77</v>
      </c>
      <c r="AY171" s="14" t="s">
        <v>168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4" t="s">
        <v>75</v>
      </c>
      <c r="BK171" s="160">
        <f>ROUND(I171*H171,2)</f>
        <v>0</v>
      </c>
      <c r="BL171" s="14" t="s">
        <v>280</v>
      </c>
      <c r="BM171" s="14" t="s">
        <v>1153</v>
      </c>
    </row>
    <row r="172" s="1" customFormat="1" ht="16.5" customHeight="1">
      <c r="B172" s="150"/>
      <c r="C172" s="161" t="s">
        <v>265</v>
      </c>
      <c r="D172" s="161" t="s">
        <v>180</v>
      </c>
      <c r="E172" s="162" t="s">
        <v>433</v>
      </c>
      <c r="F172" s="163" t="s">
        <v>434</v>
      </c>
      <c r="G172" s="164" t="s">
        <v>175</v>
      </c>
      <c r="H172" s="165">
        <v>4</v>
      </c>
      <c r="I172" s="166">
        <v>0</v>
      </c>
      <c r="J172" s="166">
        <f>ROUND(I172*H172,2)</f>
        <v>0</v>
      </c>
      <c r="K172" s="163" t="s">
        <v>1</v>
      </c>
      <c r="L172" s="167"/>
      <c r="M172" s="168" t="s">
        <v>1</v>
      </c>
      <c r="N172" s="169" t="s">
        <v>39</v>
      </c>
      <c r="O172" s="158">
        <v>0</v>
      </c>
      <c r="P172" s="158">
        <f>O172*H172</f>
        <v>0</v>
      </c>
      <c r="Q172" s="158">
        <v>0.0080999999999999996</v>
      </c>
      <c r="R172" s="158">
        <f>Q172*H172</f>
        <v>0.032399999999999998</v>
      </c>
      <c r="S172" s="158">
        <v>0</v>
      </c>
      <c r="T172" s="159">
        <f>S172*H172</f>
        <v>0</v>
      </c>
      <c r="AR172" s="14" t="s">
        <v>333</v>
      </c>
      <c r="AT172" s="14" t="s">
        <v>180</v>
      </c>
      <c r="AU172" s="14" t="s">
        <v>77</v>
      </c>
      <c r="AY172" s="14" t="s">
        <v>168</v>
      </c>
      <c r="BE172" s="160">
        <f>IF(N172="základní",J172,0)</f>
        <v>0</v>
      </c>
      <c r="BF172" s="160">
        <f>IF(N172="snížená",J172,0)</f>
        <v>0</v>
      </c>
      <c r="BG172" s="160">
        <f>IF(N172="zákl. přenesená",J172,0)</f>
        <v>0</v>
      </c>
      <c r="BH172" s="160">
        <f>IF(N172="sníž. přenesená",J172,0)</f>
        <v>0</v>
      </c>
      <c r="BI172" s="160">
        <f>IF(N172="nulová",J172,0)</f>
        <v>0</v>
      </c>
      <c r="BJ172" s="14" t="s">
        <v>75</v>
      </c>
      <c r="BK172" s="160">
        <f>ROUND(I172*H172,2)</f>
        <v>0</v>
      </c>
      <c r="BL172" s="14" t="s">
        <v>333</v>
      </c>
      <c r="BM172" s="14" t="s">
        <v>1154</v>
      </c>
    </row>
    <row r="173" s="1" customFormat="1" ht="16.5" customHeight="1">
      <c r="B173" s="150"/>
      <c r="C173" s="151" t="s">
        <v>191</v>
      </c>
      <c r="D173" s="151" t="s">
        <v>172</v>
      </c>
      <c r="E173" s="152" t="s">
        <v>437</v>
      </c>
      <c r="F173" s="153" t="s">
        <v>438</v>
      </c>
      <c r="G173" s="154" t="s">
        <v>175</v>
      </c>
      <c r="H173" s="155">
        <v>120</v>
      </c>
      <c r="I173" s="156">
        <v>0</v>
      </c>
      <c r="J173" s="156">
        <f>ROUND(I173*H173,2)</f>
        <v>0</v>
      </c>
      <c r="K173" s="153" t="s">
        <v>176</v>
      </c>
      <c r="L173" s="26"/>
      <c r="M173" s="54" t="s">
        <v>1</v>
      </c>
      <c r="N173" s="157" t="s">
        <v>39</v>
      </c>
      <c r="O173" s="158">
        <v>1.8600000000000001</v>
      </c>
      <c r="P173" s="158">
        <f>O173*H173</f>
        <v>223.20000000000002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AR173" s="14" t="s">
        <v>280</v>
      </c>
      <c r="AT173" s="14" t="s">
        <v>172</v>
      </c>
      <c r="AU173" s="14" t="s">
        <v>77</v>
      </c>
      <c r="AY173" s="14" t="s">
        <v>168</v>
      </c>
      <c r="BE173" s="160">
        <f>IF(N173="základní",J173,0)</f>
        <v>0</v>
      </c>
      <c r="BF173" s="160">
        <f>IF(N173="snížená",J173,0)</f>
        <v>0</v>
      </c>
      <c r="BG173" s="160">
        <f>IF(N173="zákl. přenesená",J173,0)</f>
        <v>0</v>
      </c>
      <c r="BH173" s="160">
        <f>IF(N173="sníž. přenesená",J173,0)</f>
        <v>0</v>
      </c>
      <c r="BI173" s="160">
        <f>IF(N173="nulová",J173,0)</f>
        <v>0</v>
      </c>
      <c r="BJ173" s="14" t="s">
        <v>75</v>
      </c>
      <c r="BK173" s="160">
        <f>ROUND(I173*H173,2)</f>
        <v>0</v>
      </c>
      <c r="BL173" s="14" t="s">
        <v>280</v>
      </c>
      <c r="BM173" s="14" t="s">
        <v>1155</v>
      </c>
    </row>
    <row r="174" s="1" customFormat="1" ht="16.5" customHeight="1">
      <c r="B174" s="150"/>
      <c r="C174" s="151" t="s">
        <v>195</v>
      </c>
      <c r="D174" s="151" t="s">
        <v>172</v>
      </c>
      <c r="E174" s="152" t="s">
        <v>441</v>
      </c>
      <c r="F174" s="153" t="s">
        <v>442</v>
      </c>
      <c r="G174" s="154" t="s">
        <v>175</v>
      </c>
      <c r="H174" s="155">
        <v>12</v>
      </c>
      <c r="I174" s="156">
        <v>0</v>
      </c>
      <c r="J174" s="156">
        <f>ROUND(I174*H174,2)</f>
        <v>0</v>
      </c>
      <c r="K174" s="153" t="s">
        <v>176</v>
      </c>
      <c r="L174" s="26"/>
      <c r="M174" s="54" t="s">
        <v>1</v>
      </c>
      <c r="N174" s="157" t="s">
        <v>39</v>
      </c>
      <c r="O174" s="158">
        <v>2.5</v>
      </c>
      <c r="P174" s="158">
        <f>O174*H174</f>
        <v>30</v>
      </c>
      <c r="Q174" s="158">
        <v>0</v>
      </c>
      <c r="R174" s="158">
        <f>Q174*H174</f>
        <v>0</v>
      </c>
      <c r="S174" s="158">
        <v>0</v>
      </c>
      <c r="T174" s="159">
        <f>S174*H174</f>
        <v>0</v>
      </c>
      <c r="AR174" s="14" t="s">
        <v>280</v>
      </c>
      <c r="AT174" s="14" t="s">
        <v>172</v>
      </c>
      <c r="AU174" s="14" t="s">
        <v>77</v>
      </c>
      <c r="AY174" s="14" t="s">
        <v>168</v>
      </c>
      <c r="BE174" s="160">
        <f>IF(N174="základní",J174,0)</f>
        <v>0</v>
      </c>
      <c r="BF174" s="160">
        <f>IF(N174="snížená",J174,0)</f>
        <v>0</v>
      </c>
      <c r="BG174" s="160">
        <f>IF(N174="zákl. přenesená",J174,0)</f>
        <v>0</v>
      </c>
      <c r="BH174" s="160">
        <f>IF(N174="sníž. přenesená",J174,0)</f>
        <v>0</v>
      </c>
      <c r="BI174" s="160">
        <f>IF(N174="nulová",J174,0)</f>
        <v>0</v>
      </c>
      <c r="BJ174" s="14" t="s">
        <v>75</v>
      </c>
      <c r="BK174" s="160">
        <f>ROUND(I174*H174,2)</f>
        <v>0</v>
      </c>
      <c r="BL174" s="14" t="s">
        <v>280</v>
      </c>
      <c r="BM174" s="14" t="s">
        <v>1156</v>
      </c>
    </row>
    <row r="175" s="1" customFormat="1" ht="16.5" customHeight="1">
      <c r="B175" s="150"/>
      <c r="C175" s="151" t="s">
        <v>1157</v>
      </c>
      <c r="D175" s="151" t="s">
        <v>172</v>
      </c>
      <c r="E175" s="152" t="s">
        <v>1158</v>
      </c>
      <c r="F175" s="153" t="s">
        <v>1159</v>
      </c>
      <c r="G175" s="154" t="s">
        <v>175</v>
      </c>
      <c r="H175" s="155">
        <v>8</v>
      </c>
      <c r="I175" s="156">
        <v>0</v>
      </c>
      <c r="J175" s="156">
        <f>ROUND(I175*H175,2)</f>
        <v>0</v>
      </c>
      <c r="K175" s="153" t="s">
        <v>176</v>
      </c>
      <c r="L175" s="26"/>
      <c r="M175" s="54" t="s">
        <v>1</v>
      </c>
      <c r="N175" s="157" t="s">
        <v>39</v>
      </c>
      <c r="O175" s="158">
        <v>4.5</v>
      </c>
      <c r="P175" s="158">
        <f>O175*H175</f>
        <v>36</v>
      </c>
      <c r="Q175" s="158">
        <v>0</v>
      </c>
      <c r="R175" s="158">
        <f>Q175*H175</f>
        <v>0</v>
      </c>
      <c r="S175" s="158">
        <v>0</v>
      </c>
      <c r="T175" s="159">
        <f>S175*H175</f>
        <v>0</v>
      </c>
      <c r="AR175" s="14" t="s">
        <v>280</v>
      </c>
      <c r="AT175" s="14" t="s">
        <v>172</v>
      </c>
      <c r="AU175" s="14" t="s">
        <v>77</v>
      </c>
      <c r="AY175" s="14" t="s">
        <v>168</v>
      </c>
      <c r="BE175" s="160">
        <f>IF(N175="základní",J175,0)</f>
        <v>0</v>
      </c>
      <c r="BF175" s="160">
        <f>IF(N175="snížená",J175,0)</f>
        <v>0</v>
      </c>
      <c r="BG175" s="160">
        <f>IF(N175="zákl. přenesená",J175,0)</f>
        <v>0</v>
      </c>
      <c r="BH175" s="160">
        <f>IF(N175="sníž. přenesená",J175,0)</f>
        <v>0</v>
      </c>
      <c r="BI175" s="160">
        <f>IF(N175="nulová",J175,0)</f>
        <v>0</v>
      </c>
      <c r="BJ175" s="14" t="s">
        <v>75</v>
      </c>
      <c r="BK175" s="160">
        <f>ROUND(I175*H175,2)</f>
        <v>0</v>
      </c>
      <c r="BL175" s="14" t="s">
        <v>280</v>
      </c>
      <c r="BM175" s="14" t="s">
        <v>1160</v>
      </c>
    </row>
    <row r="176" s="1" customFormat="1" ht="16.5" customHeight="1">
      <c r="B176" s="150"/>
      <c r="C176" s="151" t="s">
        <v>546</v>
      </c>
      <c r="D176" s="151" t="s">
        <v>172</v>
      </c>
      <c r="E176" s="152" t="s">
        <v>445</v>
      </c>
      <c r="F176" s="153" t="s">
        <v>446</v>
      </c>
      <c r="G176" s="154" t="s">
        <v>175</v>
      </c>
      <c r="H176" s="155">
        <v>44</v>
      </c>
      <c r="I176" s="156">
        <v>0</v>
      </c>
      <c r="J176" s="156">
        <f>ROUND(I176*H176,2)</f>
        <v>0</v>
      </c>
      <c r="K176" s="153" t="s">
        <v>176</v>
      </c>
      <c r="L176" s="26"/>
      <c r="M176" s="54" t="s">
        <v>1</v>
      </c>
      <c r="N176" s="157" t="s">
        <v>39</v>
      </c>
      <c r="O176" s="158">
        <v>0.11</v>
      </c>
      <c r="P176" s="158">
        <f>O176*H176</f>
        <v>4.8399999999999999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14" t="s">
        <v>280</v>
      </c>
      <c r="AT176" s="14" t="s">
        <v>172</v>
      </c>
      <c r="AU176" s="14" t="s">
        <v>77</v>
      </c>
      <c r="AY176" s="14" t="s">
        <v>168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4" t="s">
        <v>75</v>
      </c>
      <c r="BK176" s="160">
        <f>ROUND(I176*H176,2)</f>
        <v>0</v>
      </c>
      <c r="BL176" s="14" t="s">
        <v>280</v>
      </c>
      <c r="BM176" s="14" t="s">
        <v>1161</v>
      </c>
    </row>
    <row r="177" s="1" customFormat="1" ht="16.5" customHeight="1">
      <c r="B177" s="150"/>
      <c r="C177" s="161" t="s">
        <v>550</v>
      </c>
      <c r="D177" s="161" t="s">
        <v>180</v>
      </c>
      <c r="E177" s="162" t="s">
        <v>449</v>
      </c>
      <c r="F177" s="163" t="s">
        <v>450</v>
      </c>
      <c r="G177" s="164" t="s">
        <v>175</v>
      </c>
      <c r="H177" s="165">
        <v>44</v>
      </c>
      <c r="I177" s="166">
        <v>0</v>
      </c>
      <c r="J177" s="166">
        <f>ROUND(I177*H177,2)</f>
        <v>0</v>
      </c>
      <c r="K177" s="163" t="s">
        <v>1</v>
      </c>
      <c r="L177" s="167"/>
      <c r="M177" s="168" t="s">
        <v>1</v>
      </c>
      <c r="N177" s="169" t="s">
        <v>39</v>
      </c>
      <c r="O177" s="158">
        <v>0</v>
      </c>
      <c r="P177" s="158">
        <f>O177*H177</f>
        <v>0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AR177" s="14" t="s">
        <v>285</v>
      </c>
      <c r="AT177" s="14" t="s">
        <v>180</v>
      </c>
      <c r="AU177" s="14" t="s">
        <v>77</v>
      </c>
      <c r="AY177" s="14" t="s">
        <v>168</v>
      </c>
      <c r="BE177" s="160">
        <f>IF(N177="základní",J177,0)</f>
        <v>0</v>
      </c>
      <c r="BF177" s="160">
        <f>IF(N177="snížená",J177,0)</f>
        <v>0</v>
      </c>
      <c r="BG177" s="160">
        <f>IF(N177="zákl. přenesená",J177,0)</f>
        <v>0</v>
      </c>
      <c r="BH177" s="160">
        <f>IF(N177="sníž. přenesená",J177,0)</f>
        <v>0</v>
      </c>
      <c r="BI177" s="160">
        <f>IF(N177="nulová",J177,0)</f>
        <v>0</v>
      </c>
      <c r="BJ177" s="14" t="s">
        <v>75</v>
      </c>
      <c r="BK177" s="160">
        <f>ROUND(I177*H177,2)</f>
        <v>0</v>
      </c>
      <c r="BL177" s="14" t="s">
        <v>280</v>
      </c>
      <c r="BM177" s="14" t="s">
        <v>1162</v>
      </c>
    </row>
    <row r="178" s="1" customFormat="1" ht="16.5" customHeight="1">
      <c r="B178" s="150"/>
      <c r="C178" s="151" t="s">
        <v>554</v>
      </c>
      <c r="D178" s="151" t="s">
        <v>172</v>
      </c>
      <c r="E178" s="152" t="s">
        <v>453</v>
      </c>
      <c r="F178" s="153" t="s">
        <v>454</v>
      </c>
      <c r="G178" s="154" t="s">
        <v>455</v>
      </c>
      <c r="H178" s="155">
        <v>8</v>
      </c>
      <c r="I178" s="156">
        <v>0</v>
      </c>
      <c r="J178" s="156">
        <f>ROUND(I178*H178,2)</f>
        <v>0</v>
      </c>
      <c r="K178" s="153" t="s">
        <v>176</v>
      </c>
      <c r="L178" s="26"/>
      <c r="M178" s="54" t="s">
        <v>1</v>
      </c>
      <c r="N178" s="157" t="s">
        <v>39</v>
      </c>
      <c r="O178" s="158">
        <v>0.23999999999999999</v>
      </c>
      <c r="P178" s="158">
        <f>O178*H178</f>
        <v>1.9199999999999999</v>
      </c>
      <c r="Q178" s="158">
        <v>1.0000000000000001E-05</v>
      </c>
      <c r="R178" s="158">
        <f>Q178*H178</f>
        <v>8.0000000000000007E-05</v>
      </c>
      <c r="S178" s="158">
        <v>0</v>
      </c>
      <c r="T178" s="159">
        <f>S178*H178</f>
        <v>0</v>
      </c>
      <c r="AR178" s="14" t="s">
        <v>280</v>
      </c>
      <c r="AT178" s="14" t="s">
        <v>172</v>
      </c>
      <c r="AU178" s="14" t="s">
        <v>77</v>
      </c>
      <c r="AY178" s="14" t="s">
        <v>168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4" t="s">
        <v>75</v>
      </c>
      <c r="BK178" s="160">
        <f>ROUND(I178*H178,2)</f>
        <v>0</v>
      </c>
      <c r="BL178" s="14" t="s">
        <v>280</v>
      </c>
      <c r="BM178" s="14" t="s">
        <v>1163</v>
      </c>
    </row>
    <row r="179" s="1" customFormat="1" ht="16.5" customHeight="1">
      <c r="B179" s="150"/>
      <c r="C179" s="151" t="s">
        <v>558</v>
      </c>
      <c r="D179" s="151" t="s">
        <v>172</v>
      </c>
      <c r="E179" s="152" t="s">
        <v>458</v>
      </c>
      <c r="F179" s="153" t="s">
        <v>459</v>
      </c>
      <c r="G179" s="154" t="s">
        <v>175</v>
      </c>
      <c r="H179" s="155">
        <v>118</v>
      </c>
      <c r="I179" s="156">
        <v>0</v>
      </c>
      <c r="J179" s="156">
        <f>ROUND(I179*H179,2)</f>
        <v>0</v>
      </c>
      <c r="K179" s="153" t="s">
        <v>176</v>
      </c>
      <c r="L179" s="26"/>
      <c r="M179" s="54" t="s">
        <v>1</v>
      </c>
      <c r="N179" s="157" t="s">
        <v>39</v>
      </c>
      <c r="O179" s="158">
        <v>2.9399999999999999</v>
      </c>
      <c r="P179" s="158">
        <f>O179*H179</f>
        <v>346.92000000000002</v>
      </c>
      <c r="Q179" s="158">
        <v>8.0000000000000007E-05</v>
      </c>
      <c r="R179" s="158">
        <f>Q179*H179</f>
        <v>0.0094400000000000005</v>
      </c>
      <c r="S179" s="158">
        <v>0</v>
      </c>
      <c r="T179" s="159">
        <f>S179*H179</f>
        <v>0</v>
      </c>
      <c r="AR179" s="14" t="s">
        <v>280</v>
      </c>
      <c r="AT179" s="14" t="s">
        <v>172</v>
      </c>
      <c r="AU179" s="14" t="s">
        <v>77</v>
      </c>
      <c r="AY179" s="14" t="s">
        <v>168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14" t="s">
        <v>75</v>
      </c>
      <c r="BK179" s="160">
        <f>ROUND(I179*H179,2)</f>
        <v>0</v>
      </c>
      <c r="BL179" s="14" t="s">
        <v>280</v>
      </c>
      <c r="BM179" s="14" t="s">
        <v>1164</v>
      </c>
    </row>
    <row r="180" s="1" customFormat="1" ht="16.5" customHeight="1">
      <c r="B180" s="150"/>
      <c r="C180" s="151" t="s">
        <v>529</v>
      </c>
      <c r="D180" s="151" t="s">
        <v>172</v>
      </c>
      <c r="E180" s="152" t="s">
        <v>462</v>
      </c>
      <c r="F180" s="153" t="s">
        <v>463</v>
      </c>
      <c r="G180" s="154" t="s">
        <v>175</v>
      </c>
      <c r="H180" s="155">
        <v>10</v>
      </c>
      <c r="I180" s="156">
        <v>0</v>
      </c>
      <c r="J180" s="156">
        <f>ROUND(I180*H180,2)</f>
        <v>0</v>
      </c>
      <c r="K180" s="153" t="s">
        <v>176</v>
      </c>
      <c r="L180" s="26"/>
      <c r="M180" s="54" t="s">
        <v>1</v>
      </c>
      <c r="N180" s="157" t="s">
        <v>39</v>
      </c>
      <c r="O180" s="158">
        <v>3.8799999999999999</v>
      </c>
      <c r="P180" s="158">
        <f>O180*H180</f>
        <v>38.799999999999997</v>
      </c>
      <c r="Q180" s="158">
        <v>9.0000000000000006E-05</v>
      </c>
      <c r="R180" s="158">
        <f>Q180*H180</f>
        <v>0.00090000000000000008</v>
      </c>
      <c r="S180" s="158">
        <v>0</v>
      </c>
      <c r="T180" s="159">
        <f>S180*H180</f>
        <v>0</v>
      </c>
      <c r="AR180" s="14" t="s">
        <v>280</v>
      </c>
      <c r="AT180" s="14" t="s">
        <v>172</v>
      </c>
      <c r="AU180" s="14" t="s">
        <v>77</v>
      </c>
      <c r="AY180" s="14" t="s">
        <v>168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14" t="s">
        <v>75</v>
      </c>
      <c r="BK180" s="160">
        <f>ROUND(I180*H180,2)</f>
        <v>0</v>
      </c>
      <c r="BL180" s="14" t="s">
        <v>280</v>
      </c>
      <c r="BM180" s="14" t="s">
        <v>1165</v>
      </c>
    </row>
    <row r="181" s="1" customFormat="1" ht="16.5" customHeight="1">
      <c r="B181" s="150"/>
      <c r="C181" s="151" t="s">
        <v>533</v>
      </c>
      <c r="D181" s="151" t="s">
        <v>172</v>
      </c>
      <c r="E181" s="152" t="s">
        <v>466</v>
      </c>
      <c r="F181" s="153" t="s">
        <v>467</v>
      </c>
      <c r="G181" s="154" t="s">
        <v>175</v>
      </c>
      <c r="H181" s="155">
        <v>8</v>
      </c>
      <c r="I181" s="156">
        <v>0</v>
      </c>
      <c r="J181" s="156">
        <f>ROUND(I181*H181,2)</f>
        <v>0</v>
      </c>
      <c r="K181" s="153" t="s">
        <v>176</v>
      </c>
      <c r="L181" s="26"/>
      <c r="M181" s="54" t="s">
        <v>1</v>
      </c>
      <c r="N181" s="157" t="s">
        <v>39</v>
      </c>
      <c r="O181" s="158">
        <v>1.94</v>
      </c>
      <c r="P181" s="158">
        <f>O181*H181</f>
        <v>15.52</v>
      </c>
      <c r="Q181" s="158">
        <v>9.0000000000000006E-05</v>
      </c>
      <c r="R181" s="158">
        <f>Q181*H181</f>
        <v>0.00072000000000000005</v>
      </c>
      <c r="S181" s="158">
        <v>0</v>
      </c>
      <c r="T181" s="159">
        <f>S181*H181</f>
        <v>0</v>
      </c>
      <c r="AR181" s="14" t="s">
        <v>280</v>
      </c>
      <c r="AT181" s="14" t="s">
        <v>172</v>
      </c>
      <c r="AU181" s="14" t="s">
        <v>77</v>
      </c>
      <c r="AY181" s="14" t="s">
        <v>168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4" t="s">
        <v>75</v>
      </c>
      <c r="BK181" s="160">
        <f>ROUND(I181*H181,2)</f>
        <v>0</v>
      </c>
      <c r="BL181" s="14" t="s">
        <v>280</v>
      </c>
      <c r="BM181" s="14" t="s">
        <v>1166</v>
      </c>
    </row>
    <row r="182" s="1" customFormat="1" ht="16.5" customHeight="1">
      <c r="B182" s="150"/>
      <c r="C182" s="151" t="s">
        <v>566</v>
      </c>
      <c r="D182" s="151" t="s">
        <v>172</v>
      </c>
      <c r="E182" s="152" t="s">
        <v>470</v>
      </c>
      <c r="F182" s="153" t="s">
        <v>471</v>
      </c>
      <c r="G182" s="154" t="s">
        <v>175</v>
      </c>
      <c r="H182" s="155">
        <v>6</v>
      </c>
      <c r="I182" s="156">
        <v>0</v>
      </c>
      <c r="J182" s="156">
        <f>ROUND(I182*H182,2)</f>
        <v>0</v>
      </c>
      <c r="K182" s="153" t="s">
        <v>176</v>
      </c>
      <c r="L182" s="26"/>
      <c r="M182" s="54" t="s">
        <v>1</v>
      </c>
      <c r="N182" s="157" t="s">
        <v>39</v>
      </c>
      <c r="O182" s="158">
        <v>4.5499999999999998</v>
      </c>
      <c r="P182" s="158">
        <f>O182*H182</f>
        <v>27.299999999999997</v>
      </c>
      <c r="Q182" s="158">
        <v>0.00011</v>
      </c>
      <c r="R182" s="158">
        <f>Q182*H182</f>
        <v>0.00066</v>
      </c>
      <c r="S182" s="158">
        <v>0</v>
      </c>
      <c r="T182" s="159">
        <f>S182*H182</f>
        <v>0</v>
      </c>
      <c r="AR182" s="14" t="s">
        <v>280</v>
      </c>
      <c r="AT182" s="14" t="s">
        <v>172</v>
      </c>
      <c r="AU182" s="14" t="s">
        <v>77</v>
      </c>
      <c r="AY182" s="14" t="s">
        <v>168</v>
      </c>
      <c r="BE182" s="160">
        <f>IF(N182="základní",J182,0)</f>
        <v>0</v>
      </c>
      <c r="BF182" s="160">
        <f>IF(N182="snížená",J182,0)</f>
        <v>0</v>
      </c>
      <c r="BG182" s="160">
        <f>IF(N182="zákl. přenesená",J182,0)</f>
        <v>0</v>
      </c>
      <c r="BH182" s="160">
        <f>IF(N182="sníž. přenesená",J182,0)</f>
        <v>0</v>
      </c>
      <c r="BI182" s="160">
        <f>IF(N182="nulová",J182,0)</f>
        <v>0</v>
      </c>
      <c r="BJ182" s="14" t="s">
        <v>75</v>
      </c>
      <c r="BK182" s="160">
        <f>ROUND(I182*H182,2)</f>
        <v>0</v>
      </c>
      <c r="BL182" s="14" t="s">
        <v>280</v>
      </c>
      <c r="BM182" s="14" t="s">
        <v>1167</v>
      </c>
    </row>
    <row r="183" s="1" customFormat="1" ht="16.5" customHeight="1">
      <c r="B183" s="150"/>
      <c r="C183" s="151" t="s">
        <v>639</v>
      </c>
      <c r="D183" s="151" t="s">
        <v>172</v>
      </c>
      <c r="E183" s="152" t="s">
        <v>474</v>
      </c>
      <c r="F183" s="153" t="s">
        <v>475</v>
      </c>
      <c r="G183" s="154" t="s">
        <v>175</v>
      </c>
      <c r="H183" s="155">
        <v>6</v>
      </c>
      <c r="I183" s="156">
        <v>0</v>
      </c>
      <c r="J183" s="156">
        <f>ROUND(I183*H183,2)</f>
        <v>0</v>
      </c>
      <c r="K183" s="153" t="s">
        <v>176</v>
      </c>
      <c r="L183" s="26"/>
      <c r="M183" s="54" t="s">
        <v>1</v>
      </c>
      <c r="N183" s="157" t="s">
        <v>39</v>
      </c>
      <c r="O183" s="158">
        <v>2.2749999999999999</v>
      </c>
      <c r="P183" s="158">
        <f>O183*H183</f>
        <v>13.649999999999999</v>
      </c>
      <c r="Q183" s="158">
        <v>0.00011</v>
      </c>
      <c r="R183" s="158">
        <f>Q183*H183</f>
        <v>0.00066</v>
      </c>
      <c r="S183" s="158">
        <v>0</v>
      </c>
      <c r="T183" s="159">
        <f>S183*H183</f>
        <v>0</v>
      </c>
      <c r="AR183" s="14" t="s">
        <v>280</v>
      </c>
      <c r="AT183" s="14" t="s">
        <v>172</v>
      </c>
      <c r="AU183" s="14" t="s">
        <v>77</v>
      </c>
      <c r="AY183" s="14" t="s">
        <v>168</v>
      </c>
      <c r="BE183" s="160">
        <f>IF(N183="základní",J183,0)</f>
        <v>0</v>
      </c>
      <c r="BF183" s="160">
        <f>IF(N183="snížená",J183,0)</f>
        <v>0</v>
      </c>
      <c r="BG183" s="160">
        <f>IF(N183="zákl. přenesená",J183,0)</f>
        <v>0</v>
      </c>
      <c r="BH183" s="160">
        <f>IF(N183="sníž. přenesená",J183,0)</f>
        <v>0</v>
      </c>
      <c r="BI183" s="160">
        <f>IF(N183="nulová",J183,0)</f>
        <v>0</v>
      </c>
      <c r="BJ183" s="14" t="s">
        <v>75</v>
      </c>
      <c r="BK183" s="160">
        <f>ROUND(I183*H183,2)</f>
        <v>0</v>
      </c>
      <c r="BL183" s="14" t="s">
        <v>280</v>
      </c>
      <c r="BM183" s="14" t="s">
        <v>1168</v>
      </c>
    </row>
    <row r="184" s="1" customFormat="1" ht="16.5" customHeight="1">
      <c r="B184" s="150"/>
      <c r="C184" s="151" t="s">
        <v>1169</v>
      </c>
      <c r="D184" s="151" t="s">
        <v>172</v>
      </c>
      <c r="E184" s="152" t="s">
        <v>1170</v>
      </c>
      <c r="F184" s="153" t="s">
        <v>1171</v>
      </c>
      <c r="G184" s="154" t="s">
        <v>175</v>
      </c>
      <c r="H184" s="155">
        <v>4</v>
      </c>
      <c r="I184" s="156">
        <v>0</v>
      </c>
      <c r="J184" s="156">
        <f>ROUND(I184*H184,2)</f>
        <v>0</v>
      </c>
      <c r="K184" s="153" t="s">
        <v>176</v>
      </c>
      <c r="L184" s="26"/>
      <c r="M184" s="54" t="s">
        <v>1</v>
      </c>
      <c r="N184" s="157" t="s">
        <v>39</v>
      </c>
      <c r="O184" s="158">
        <v>6.0199999999999996</v>
      </c>
      <c r="P184" s="158">
        <f>O184*H184</f>
        <v>24.079999999999998</v>
      </c>
      <c r="Q184" s="158">
        <v>0.00013999999999999999</v>
      </c>
      <c r="R184" s="158">
        <f>Q184*H184</f>
        <v>0.00055999999999999995</v>
      </c>
      <c r="S184" s="158">
        <v>0</v>
      </c>
      <c r="T184" s="159">
        <f>S184*H184</f>
        <v>0</v>
      </c>
      <c r="AR184" s="14" t="s">
        <v>280</v>
      </c>
      <c r="AT184" s="14" t="s">
        <v>172</v>
      </c>
      <c r="AU184" s="14" t="s">
        <v>77</v>
      </c>
      <c r="AY184" s="14" t="s">
        <v>168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14" t="s">
        <v>75</v>
      </c>
      <c r="BK184" s="160">
        <f>ROUND(I184*H184,2)</f>
        <v>0</v>
      </c>
      <c r="BL184" s="14" t="s">
        <v>280</v>
      </c>
      <c r="BM184" s="14" t="s">
        <v>1172</v>
      </c>
    </row>
    <row r="185" s="1" customFormat="1" ht="16.5" customHeight="1">
      <c r="B185" s="150"/>
      <c r="C185" s="151" t="s">
        <v>643</v>
      </c>
      <c r="D185" s="151" t="s">
        <v>172</v>
      </c>
      <c r="E185" s="152" t="s">
        <v>478</v>
      </c>
      <c r="F185" s="153" t="s">
        <v>479</v>
      </c>
      <c r="G185" s="154" t="s">
        <v>175</v>
      </c>
      <c r="H185" s="155">
        <v>8</v>
      </c>
      <c r="I185" s="156">
        <v>0</v>
      </c>
      <c r="J185" s="156">
        <f>ROUND(I185*H185,2)</f>
        <v>0</v>
      </c>
      <c r="K185" s="153" t="s">
        <v>176</v>
      </c>
      <c r="L185" s="26"/>
      <c r="M185" s="54" t="s">
        <v>1</v>
      </c>
      <c r="N185" s="157" t="s">
        <v>39</v>
      </c>
      <c r="O185" s="158">
        <v>3.0099999999999998</v>
      </c>
      <c r="P185" s="158">
        <f>O185*H185</f>
        <v>24.079999999999998</v>
      </c>
      <c r="Q185" s="158">
        <v>0.00013999999999999999</v>
      </c>
      <c r="R185" s="158">
        <f>Q185*H185</f>
        <v>0.0011199999999999999</v>
      </c>
      <c r="S185" s="158">
        <v>0</v>
      </c>
      <c r="T185" s="159">
        <f>S185*H185</f>
        <v>0</v>
      </c>
      <c r="AR185" s="14" t="s">
        <v>280</v>
      </c>
      <c r="AT185" s="14" t="s">
        <v>172</v>
      </c>
      <c r="AU185" s="14" t="s">
        <v>77</v>
      </c>
      <c r="AY185" s="14" t="s">
        <v>168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14" t="s">
        <v>75</v>
      </c>
      <c r="BK185" s="160">
        <f>ROUND(I185*H185,2)</f>
        <v>0</v>
      </c>
      <c r="BL185" s="14" t="s">
        <v>280</v>
      </c>
      <c r="BM185" s="14" t="s">
        <v>1173</v>
      </c>
    </row>
    <row r="186" s="1" customFormat="1" ht="16.5" customHeight="1">
      <c r="B186" s="150"/>
      <c r="C186" s="151" t="s">
        <v>647</v>
      </c>
      <c r="D186" s="151" t="s">
        <v>172</v>
      </c>
      <c r="E186" s="152" t="s">
        <v>482</v>
      </c>
      <c r="F186" s="153" t="s">
        <v>483</v>
      </c>
      <c r="G186" s="154" t="s">
        <v>175</v>
      </c>
      <c r="H186" s="155">
        <v>10</v>
      </c>
      <c r="I186" s="156">
        <v>0</v>
      </c>
      <c r="J186" s="156">
        <f>ROUND(I186*H186,2)</f>
        <v>0</v>
      </c>
      <c r="K186" s="153" t="s">
        <v>176</v>
      </c>
      <c r="L186" s="26"/>
      <c r="M186" s="54" t="s">
        <v>1</v>
      </c>
      <c r="N186" s="157" t="s">
        <v>39</v>
      </c>
      <c r="O186" s="158">
        <v>0.20999999999999999</v>
      </c>
      <c r="P186" s="158">
        <f>O186*H186</f>
        <v>2.1000000000000001</v>
      </c>
      <c r="Q186" s="158">
        <v>0</v>
      </c>
      <c r="R186" s="158">
        <f>Q186*H186</f>
        <v>0</v>
      </c>
      <c r="S186" s="158">
        <v>0</v>
      </c>
      <c r="T186" s="159">
        <f>S186*H186</f>
        <v>0</v>
      </c>
      <c r="AR186" s="14" t="s">
        <v>280</v>
      </c>
      <c r="AT186" s="14" t="s">
        <v>172</v>
      </c>
      <c r="AU186" s="14" t="s">
        <v>77</v>
      </c>
      <c r="AY186" s="14" t="s">
        <v>168</v>
      </c>
      <c r="BE186" s="160">
        <f>IF(N186="základní",J186,0)</f>
        <v>0</v>
      </c>
      <c r="BF186" s="160">
        <f>IF(N186="snížená",J186,0)</f>
        <v>0</v>
      </c>
      <c r="BG186" s="160">
        <f>IF(N186="zákl. přenesená",J186,0)</f>
        <v>0</v>
      </c>
      <c r="BH186" s="160">
        <f>IF(N186="sníž. přenesená",J186,0)</f>
        <v>0</v>
      </c>
      <c r="BI186" s="160">
        <f>IF(N186="nulová",J186,0)</f>
        <v>0</v>
      </c>
      <c r="BJ186" s="14" t="s">
        <v>75</v>
      </c>
      <c r="BK186" s="160">
        <f>ROUND(I186*H186,2)</f>
        <v>0</v>
      </c>
      <c r="BL186" s="14" t="s">
        <v>280</v>
      </c>
      <c r="BM186" s="14" t="s">
        <v>1174</v>
      </c>
    </row>
    <row r="187" s="1" customFormat="1" ht="16.5" customHeight="1">
      <c r="B187" s="150"/>
      <c r="C187" s="151" t="s">
        <v>651</v>
      </c>
      <c r="D187" s="151" t="s">
        <v>172</v>
      </c>
      <c r="E187" s="152" t="s">
        <v>486</v>
      </c>
      <c r="F187" s="153" t="s">
        <v>487</v>
      </c>
      <c r="G187" s="154" t="s">
        <v>175</v>
      </c>
      <c r="H187" s="155">
        <v>6</v>
      </c>
      <c r="I187" s="156">
        <v>0</v>
      </c>
      <c r="J187" s="156">
        <f>ROUND(I187*H187,2)</f>
        <v>0</v>
      </c>
      <c r="K187" s="153" t="s">
        <v>1</v>
      </c>
      <c r="L187" s="26"/>
      <c r="M187" s="54" t="s">
        <v>1</v>
      </c>
      <c r="N187" s="157" t="s">
        <v>39</v>
      </c>
      <c r="O187" s="158">
        <v>3.4199999999999999</v>
      </c>
      <c r="P187" s="158">
        <f>O187*H187</f>
        <v>20.52</v>
      </c>
      <c r="Q187" s="158">
        <v>0</v>
      </c>
      <c r="R187" s="158">
        <f>Q187*H187</f>
        <v>0</v>
      </c>
      <c r="S187" s="158">
        <v>0</v>
      </c>
      <c r="T187" s="159">
        <f>S187*H187</f>
        <v>0</v>
      </c>
      <c r="AR187" s="14" t="s">
        <v>280</v>
      </c>
      <c r="AT187" s="14" t="s">
        <v>172</v>
      </c>
      <c r="AU187" s="14" t="s">
        <v>77</v>
      </c>
      <c r="AY187" s="14" t="s">
        <v>168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14" t="s">
        <v>75</v>
      </c>
      <c r="BK187" s="160">
        <f>ROUND(I187*H187,2)</f>
        <v>0</v>
      </c>
      <c r="BL187" s="14" t="s">
        <v>280</v>
      </c>
      <c r="BM187" s="14" t="s">
        <v>1175</v>
      </c>
    </row>
    <row r="188" s="1" customFormat="1" ht="16.5" customHeight="1">
      <c r="B188" s="150"/>
      <c r="C188" s="151" t="s">
        <v>659</v>
      </c>
      <c r="D188" s="151" t="s">
        <v>172</v>
      </c>
      <c r="E188" s="152" t="s">
        <v>490</v>
      </c>
      <c r="F188" s="153" t="s">
        <v>491</v>
      </c>
      <c r="G188" s="154" t="s">
        <v>175</v>
      </c>
      <c r="H188" s="155">
        <v>4</v>
      </c>
      <c r="I188" s="156">
        <v>0</v>
      </c>
      <c r="J188" s="156">
        <f>ROUND(I188*H188,2)</f>
        <v>0</v>
      </c>
      <c r="K188" s="153" t="s">
        <v>176</v>
      </c>
      <c r="L188" s="26"/>
      <c r="M188" s="54" t="s">
        <v>1</v>
      </c>
      <c r="N188" s="157" t="s">
        <v>39</v>
      </c>
      <c r="O188" s="158">
        <v>0.68000000000000005</v>
      </c>
      <c r="P188" s="158">
        <f>O188*H188</f>
        <v>2.7200000000000002</v>
      </c>
      <c r="Q188" s="158">
        <v>0</v>
      </c>
      <c r="R188" s="158">
        <f>Q188*H188</f>
        <v>0</v>
      </c>
      <c r="S188" s="158">
        <v>0</v>
      </c>
      <c r="T188" s="159">
        <f>S188*H188</f>
        <v>0</v>
      </c>
      <c r="AR188" s="14" t="s">
        <v>280</v>
      </c>
      <c r="AT188" s="14" t="s">
        <v>172</v>
      </c>
      <c r="AU188" s="14" t="s">
        <v>77</v>
      </c>
      <c r="AY188" s="14" t="s">
        <v>168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14" t="s">
        <v>75</v>
      </c>
      <c r="BK188" s="160">
        <f>ROUND(I188*H188,2)</f>
        <v>0</v>
      </c>
      <c r="BL188" s="14" t="s">
        <v>280</v>
      </c>
      <c r="BM188" s="14" t="s">
        <v>1176</v>
      </c>
    </row>
    <row r="189" s="1" customFormat="1" ht="16.5" customHeight="1">
      <c r="B189" s="150"/>
      <c r="C189" s="161" t="s">
        <v>663</v>
      </c>
      <c r="D189" s="161" t="s">
        <v>180</v>
      </c>
      <c r="E189" s="162" t="s">
        <v>494</v>
      </c>
      <c r="F189" s="163" t="s">
        <v>495</v>
      </c>
      <c r="G189" s="164" t="s">
        <v>183</v>
      </c>
      <c r="H189" s="165">
        <v>4</v>
      </c>
      <c r="I189" s="166">
        <v>0</v>
      </c>
      <c r="J189" s="166">
        <f>ROUND(I189*H189,2)</f>
        <v>0</v>
      </c>
      <c r="K189" s="163" t="s">
        <v>1</v>
      </c>
      <c r="L189" s="167"/>
      <c r="M189" s="168" t="s">
        <v>1</v>
      </c>
      <c r="N189" s="169" t="s">
        <v>39</v>
      </c>
      <c r="O189" s="158">
        <v>0</v>
      </c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AR189" s="14" t="s">
        <v>285</v>
      </c>
      <c r="AT189" s="14" t="s">
        <v>180</v>
      </c>
      <c r="AU189" s="14" t="s">
        <v>77</v>
      </c>
      <c r="AY189" s="14" t="s">
        <v>168</v>
      </c>
      <c r="BE189" s="160">
        <f>IF(N189="základní",J189,0)</f>
        <v>0</v>
      </c>
      <c r="BF189" s="160">
        <f>IF(N189="snížená",J189,0)</f>
        <v>0</v>
      </c>
      <c r="BG189" s="160">
        <f>IF(N189="zákl. přenesená",J189,0)</f>
        <v>0</v>
      </c>
      <c r="BH189" s="160">
        <f>IF(N189="sníž. přenesená",J189,0)</f>
        <v>0</v>
      </c>
      <c r="BI189" s="160">
        <f>IF(N189="nulová",J189,0)</f>
        <v>0</v>
      </c>
      <c r="BJ189" s="14" t="s">
        <v>75</v>
      </c>
      <c r="BK189" s="160">
        <f>ROUND(I189*H189,2)</f>
        <v>0</v>
      </c>
      <c r="BL189" s="14" t="s">
        <v>280</v>
      </c>
      <c r="BM189" s="14" t="s">
        <v>1177</v>
      </c>
    </row>
    <row r="190" s="1" customFormat="1" ht="16.5" customHeight="1">
      <c r="B190" s="150"/>
      <c r="C190" s="151" t="s">
        <v>722</v>
      </c>
      <c r="D190" s="151" t="s">
        <v>172</v>
      </c>
      <c r="E190" s="152" t="s">
        <v>498</v>
      </c>
      <c r="F190" s="153" t="s">
        <v>499</v>
      </c>
      <c r="G190" s="154" t="s">
        <v>175</v>
      </c>
      <c r="H190" s="155">
        <v>4</v>
      </c>
      <c r="I190" s="156">
        <v>0</v>
      </c>
      <c r="J190" s="156">
        <f>ROUND(I190*H190,2)</f>
        <v>0</v>
      </c>
      <c r="K190" s="153" t="s">
        <v>176</v>
      </c>
      <c r="L190" s="26"/>
      <c r="M190" s="54" t="s">
        <v>1</v>
      </c>
      <c r="N190" s="157" t="s">
        <v>39</v>
      </c>
      <c r="O190" s="158">
        <v>2.6600000000000001</v>
      </c>
      <c r="P190" s="158">
        <f>O190*H190</f>
        <v>10.640000000000001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AR190" s="14" t="s">
        <v>280</v>
      </c>
      <c r="AT190" s="14" t="s">
        <v>172</v>
      </c>
      <c r="AU190" s="14" t="s">
        <v>77</v>
      </c>
      <c r="AY190" s="14" t="s">
        <v>168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4" t="s">
        <v>75</v>
      </c>
      <c r="BK190" s="160">
        <f>ROUND(I190*H190,2)</f>
        <v>0</v>
      </c>
      <c r="BL190" s="14" t="s">
        <v>280</v>
      </c>
      <c r="BM190" s="14" t="s">
        <v>1178</v>
      </c>
    </row>
    <row r="191" s="1" customFormat="1" ht="16.5" customHeight="1">
      <c r="B191" s="150"/>
      <c r="C191" s="151" t="s">
        <v>730</v>
      </c>
      <c r="D191" s="151" t="s">
        <v>172</v>
      </c>
      <c r="E191" s="152" t="s">
        <v>502</v>
      </c>
      <c r="F191" s="153" t="s">
        <v>503</v>
      </c>
      <c r="G191" s="154" t="s">
        <v>175</v>
      </c>
      <c r="H191" s="155">
        <v>4</v>
      </c>
      <c r="I191" s="156">
        <v>0</v>
      </c>
      <c r="J191" s="156">
        <f>ROUND(I191*H191,2)</f>
        <v>0</v>
      </c>
      <c r="K191" s="153" t="s">
        <v>176</v>
      </c>
      <c r="L191" s="26"/>
      <c r="M191" s="54" t="s">
        <v>1</v>
      </c>
      <c r="N191" s="157" t="s">
        <v>39</v>
      </c>
      <c r="O191" s="158">
        <v>5.2000000000000002</v>
      </c>
      <c r="P191" s="158">
        <f>O191*H191</f>
        <v>20.800000000000001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AR191" s="14" t="s">
        <v>280</v>
      </c>
      <c r="AT191" s="14" t="s">
        <v>172</v>
      </c>
      <c r="AU191" s="14" t="s">
        <v>77</v>
      </c>
      <c r="AY191" s="14" t="s">
        <v>168</v>
      </c>
      <c r="BE191" s="160">
        <f>IF(N191="základní",J191,0)</f>
        <v>0</v>
      </c>
      <c r="BF191" s="160">
        <f>IF(N191="snížená",J191,0)</f>
        <v>0</v>
      </c>
      <c r="BG191" s="160">
        <f>IF(N191="zákl. přenesená",J191,0)</f>
        <v>0</v>
      </c>
      <c r="BH191" s="160">
        <f>IF(N191="sníž. přenesená",J191,0)</f>
        <v>0</v>
      </c>
      <c r="BI191" s="160">
        <f>IF(N191="nulová",J191,0)</f>
        <v>0</v>
      </c>
      <c r="BJ191" s="14" t="s">
        <v>75</v>
      </c>
      <c r="BK191" s="160">
        <f>ROUND(I191*H191,2)</f>
        <v>0</v>
      </c>
      <c r="BL191" s="14" t="s">
        <v>280</v>
      </c>
      <c r="BM191" s="14" t="s">
        <v>1179</v>
      </c>
    </row>
    <row r="192" s="1" customFormat="1" ht="16.5" customHeight="1">
      <c r="B192" s="150"/>
      <c r="C192" s="151" t="s">
        <v>734</v>
      </c>
      <c r="D192" s="151" t="s">
        <v>172</v>
      </c>
      <c r="E192" s="152" t="s">
        <v>506</v>
      </c>
      <c r="F192" s="153" t="s">
        <v>507</v>
      </c>
      <c r="G192" s="154" t="s">
        <v>189</v>
      </c>
      <c r="H192" s="155">
        <v>500</v>
      </c>
      <c r="I192" s="156">
        <v>0</v>
      </c>
      <c r="J192" s="156">
        <f>ROUND(I192*H192,2)</f>
        <v>0</v>
      </c>
      <c r="K192" s="153" t="s">
        <v>176</v>
      </c>
      <c r="L192" s="26"/>
      <c r="M192" s="54" t="s">
        <v>1</v>
      </c>
      <c r="N192" s="157" t="s">
        <v>39</v>
      </c>
      <c r="O192" s="158">
        <v>0.28999999999999998</v>
      </c>
      <c r="P192" s="158">
        <f>O192*H192</f>
        <v>145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AR192" s="14" t="s">
        <v>280</v>
      </c>
      <c r="AT192" s="14" t="s">
        <v>172</v>
      </c>
      <c r="AU192" s="14" t="s">
        <v>77</v>
      </c>
      <c r="AY192" s="14" t="s">
        <v>168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4" t="s">
        <v>75</v>
      </c>
      <c r="BK192" s="160">
        <f>ROUND(I192*H192,2)</f>
        <v>0</v>
      </c>
      <c r="BL192" s="14" t="s">
        <v>280</v>
      </c>
      <c r="BM192" s="14" t="s">
        <v>1180</v>
      </c>
    </row>
    <row r="193" s="1" customFormat="1" ht="16.5" customHeight="1">
      <c r="B193" s="150"/>
      <c r="C193" s="161" t="s">
        <v>758</v>
      </c>
      <c r="D193" s="161" t="s">
        <v>180</v>
      </c>
      <c r="E193" s="162" t="s">
        <v>510</v>
      </c>
      <c r="F193" s="163" t="s">
        <v>511</v>
      </c>
      <c r="G193" s="164" t="s">
        <v>189</v>
      </c>
      <c r="H193" s="165">
        <v>500</v>
      </c>
      <c r="I193" s="166">
        <v>0</v>
      </c>
      <c r="J193" s="166">
        <f>ROUND(I193*H193,2)</f>
        <v>0</v>
      </c>
      <c r="K193" s="163" t="s">
        <v>1</v>
      </c>
      <c r="L193" s="167"/>
      <c r="M193" s="168" t="s">
        <v>1</v>
      </c>
      <c r="N193" s="169" t="s">
        <v>39</v>
      </c>
      <c r="O193" s="158">
        <v>0</v>
      </c>
      <c r="P193" s="158">
        <f>O193*H193</f>
        <v>0</v>
      </c>
      <c r="Q193" s="158">
        <v>0</v>
      </c>
      <c r="R193" s="158">
        <f>Q193*H193</f>
        <v>0</v>
      </c>
      <c r="S193" s="158">
        <v>0</v>
      </c>
      <c r="T193" s="159">
        <f>S193*H193</f>
        <v>0</v>
      </c>
      <c r="AR193" s="14" t="s">
        <v>285</v>
      </c>
      <c r="AT193" s="14" t="s">
        <v>180</v>
      </c>
      <c r="AU193" s="14" t="s">
        <v>77</v>
      </c>
      <c r="AY193" s="14" t="s">
        <v>168</v>
      </c>
      <c r="BE193" s="160">
        <f>IF(N193="základní",J193,0)</f>
        <v>0</v>
      </c>
      <c r="BF193" s="160">
        <f>IF(N193="snížená",J193,0)</f>
        <v>0</v>
      </c>
      <c r="BG193" s="160">
        <f>IF(N193="zákl. přenesená",J193,0)</f>
        <v>0</v>
      </c>
      <c r="BH193" s="160">
        <f>IF(N193="sníž. přenesená",J193,0)</f>
        <v>0</v>
      </c>
      <c r="BI193" s="160">
        <f>IF(N193="nulová",J193,0)</f>
        <v>0</v>
      </c>
      <c r="BJ193" s="14" t="s">
        <v>75</v>
      </c>
      <c r="BK193" s="160">
        <f>ROUND(I193*H193,2)</f>
        <v>0</v>
      </c>
      <c r="BL193" s="14" t="s">
        <v>280</v>
      </c>
      <c r="BM193" s="14" t="s">
        <v>1181</v>
      </c>
    </row>
    <row r="194" s="1" customFormat="1" ht="16.5" customHeight="1">
      <c r="B194" s="150"/>
      <c r="C194" s="151" t="s">
        <v>770</v>
      </c>
      <c r="D194" s="151" t="s">
        <v>172</v>
      </c>
      <c r="E194" s="152" t="s">
        <v>514</v>
      </c>
      <c r="F194" s="153" t="s">
        <v>515</v>
      </c>
      <c r="G194" s="154" t="s">
        <v>175</v>
      </c>
      <c r="H194" s="155">
        <v>3</v>
      </c>
      <c r="I194" s="156">
        <v>0</v>
      </c>
      <c r="J194" s="156">
        <f>ROUND(I194*H194,2)</f>
        <v>0</v>
      </c>
      <c r="K194" s="153" t="s">
        <v>176</v>
      </c>
      <c r="L194" s="26"/>
      <c r="M194" s="54" t="s">
        <v>1</v>
      </c>
      <c r="N194" s="157" t="s">
        <v>39</v>
      </c>
      <c r="O194" s="158">
        <v>6.7999999999999998</v>
      </c>
      <c r="P194" s="158">
        <f>O194*H194</f>
        <v>20.399999999999999</v>
      </c>
      <c r="Q194" s="158">
        <v>0</v>
      </c>
      <c r="R194" s="158">
        <f>Q194*H194</f>
        <v>0</v>
      </c>
      <c r="S194" s="158">
        <v>0</v>
      </c>
      <c r="T194" s="159">
        <f>S194*H194</f>
        <v>0</v>
      </c>
      <c r="AR194" s="14" t="s">
        <v>280</v>
      </c>
      <c r="AT194" s="14" t="s">
        <v>172</v>
      </c>
      <c r="AU194" s="14" t="s">
        <v>77</v>
      </c>
      <c r="AY194" s="14" t="s">
        <v>168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14" t="s">
        <v>75</v>
      </c>
      <c r="BK194" s="160">
        <f>ROUND(I194*H194,2)</f>
        <v>0</v>
      </c>
      <c r="BL194" s="14" t="s">
        <v>280</v>
      </c>
      <c r="BM194" s="14" t="s">
        <v>1182</v>
      </c>
    </row>
    <row r="195" s="1" customFormat="1" ht="16.5" customHeight="1">
      <c r="B195" s="150"/>
      <c r="C195" s="161" t="s">
        <v>774</v>
      </c>
      <c r="D195" s="161" t="s">
        <v>180</v>
      </c>
      <c r="E195" s="162" t="s">
        <v>518</v>
      </c>
      <c r="F195" s="163" t="s">
        <v>519</v>
      </c>
      <c r="G195" s="164" t="s">
        <v>183</v>
      </c>
      <c r="H195" s="165">
        <v>3</v>
      </c>
      <c r="I195" s="166">
        <v>0</v>
      </c>
      <c r="J195" s="166">
        <f>ROUND(I195*H195,2)</f>
        <v>0</v>
      </c>
      <c r="K195" s="163" t="s">
        <v>1</v>
      </c>
      <c r="L195" s="167"/>
      <c r="M195" s="168" t="s">
        <v>1</v>
      </c>
      <c r="N195" s="169" t="s">
        <v>39</v>
      </c>
      <c r="O195" s="158">
        <v>0</v>
      </c>
      <c r="P195" s="158">
        <f>O195*H195</f>
        <v>0</v>
      </c>
      <c r="Q195" s="158">
        <v>0</v>
      </c>
      <c r="R195" s="158">
        <f>Q195*H195</f>
        <v>0</v>
      </c>
      <c r="S195" s="158">
        <v>0</v>
      </c>
      <c r="T195" s="159">
        <f>S195*H195</f>
        <v>0</v>
      </c>
      <c r="AR195" s="14" t="s">
        <v>285</v>
      </c>
      <c r="AT195" s="14" t="s">
        <v>180</v>
      </c>
      <c r="AU195" s="14" t="s">
        <v>77</v>
      </c>
      <c r="AY195" s="14" t="s">
        <v>168</v>
      </c>
      <c r="BE195" s="160">
        <f>IF(N195="základní",J195,0)</f>
        <v>0</v>
      </c>
      <c r="BF195" s="160">
        <f>IF(N195="snížená",J195,0)</f>
        <v>0</v>
      </c>
      <c r="BG195" s="160">
        <f>IF(N195="zákl. přenesená",J195,0)</f>
        <v>0</v>
      </c>
      <c r="BH195" s="160">
        <f>IF(N195="sníž. přenesená",J195,0)</f>
        <v>0</v>
      </c>
      <c r="BI195" s="160">
        <f>IF(N195="nulová",J195,0)</f>
        <v>0</v>
      </c>
      <c r="BJ195" s="14" t="s">
        <v>75</v>
      </c>
      <c r="BK195" s="160">
        <f>ROUND(I195*H195,2)</f>
        <v>0</v>
      </c>
      <c r="BL195" s="14" t="s">
        <v>280</v>
      </c>
      <c r="BM195" s="14" t="s">
        <v>1183</v>
      </c>
    </row>
    <row r="196" s="1" customFormat="1" ht="16.5" customHeight="1">
      <c r="B196" s="150"/>
      <c r="C196" s="161" t="s">
        <v>766</v>
      </c>
      <c r="D196" s="161" t="s">
        <v>180</v>
      </c>
      <c r="E196" s="162" t="s">
        <v>522</v>
      </c>
      <c r="F196" s="163" t="s">
        <v>523</v>
      </c>
      <c r="G196" s="164" t="s">
        <v>183</v>
      </c>
      <c r="H196" s="165">
        <v>1</v>
      </c>
      <c r="I196" s="166">
        <v>0</v>
      </c>
      <c r="J196" s="166">
        <f>ROUND(I196*H196,2)</f>
        <v>0</v>
      </c>
      <c r="K196" s="163" t="s">
        <v>1</v>
      </c>
      <c r="L196" s="167"/>
      <c r="M196" s="168" t="s">
        <v>1</v>
      </c>
      <c r="N196" s="169" t="s">
        <v>39</v>
      </c>
      <c r="O196" s="158">
        <v>0</v>
      </c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AR196" s="14" t="s">
        <v>285</v>
      </c>
      <c r="AT196" s="14" t="s">
        <v>180</v>
      </c>
      <c r="AU196" s="14" t="s">
        <v>77</v>
      </c>
      <c r="AY196" s="14" t="s">
        <v>168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4" t="s">
        <v>75</v>
      </c>
      <c r="BK196" s="160">
        <f>ROUND(I196*H196,2)</f>
        <v>0</v>
      </c>
      <c r="BL196" s="14" t="s">
        <v>280</v>
      </c>
      <c r="BM196" s="14" t="s">
        <v>1184</v>
      </c>
    </row>
    <row r="197" s="1" customFormat="1" ht="16.5" customHeight="1">
      <c r="B197" s="150"/>
      <c r="C197" s="151" t="s">
        <v>746</v>
      </c>
      <c r="D197" s="151" t="s">
        <v>172</v>
      </c>
      <c r="E197" s="152" t="s">
        <v>526</v>
      </c>
      <c r="F197" s="153" t="s">
        <v>527</v>
      </c>
      <c r="G197" s="154" t="s">
        <v>175</v>
      </c>
      <c r="H197" s="155">
        <v>2</v>
      </c>
      <c r="I197" s="156">
        <v>0</v>
      </c>
      <c r="J197" s="156">
        <f>ROUND(I197*H197,2)</f>
        <v>0</v>
      </c>
      <c r="K197" s="153" t="s">
        <v>176</v>
      </c>
      <c r="L197" s="26"/>
      <c r="M197" s="54" t="s">
        <v>1</v>
      </c>
      <c r="N197" s="157" t="s">
        <v>39</v>
      </c>
      <c r="O197" s="158">
        <v>3.3999999999999999</v>
      </c>
      <c r="P197" s="158">
        <f>O197*H197</f>
        <v>6.7999999999999998</v>
      </c>
      <c r="Q197" s="158">
        <v>0</v>
      </c>
      <c r="R197" s="158">
        <f>Q197*H197</f>
        <v>0</v>
      </c>
      <c r="S197" s="158">
        <v>0</v>
      </c>
      <c r="T197" s="159">
        <f>S197*H197</f>
        <v>0</v>
      </c>
      <c r="AR197" s="14" t="s">
        <v>280</v>
      </c>
      <c r="AT197" s="14" t="s">
        <v>172</v>
      </c>
      <c r="AU197" s="14" t="s">
        <v>77</v>
      </c>
      <c r="AY197" s="14" t="s">
        <v>168</v>
      </c>
      <c r="BE197" s="160">
        <f>IF(N197="základní",J197,0)</f>
        <v>0</v>
      </c>
      <c r="BF197" s="160">
        <f>IF(N197="snížená",J197,0)</f>
        <v>0</v>
      </c>
      <c r="BG197" s="160">
        <f>IF(N197="zákl. přenesená",J197,0)</f>
        <v>0</v>
      </c>
      <c r="BH197" s="160">
        <f>IF(N197="sníž. přenesená",J197,0)</f>
        <v>0</v>
      </c>
      <c r="BI197" s="160">
        <f>IF(N197="nulová",J197,0)</f>
        <v>0</v>
      </c>
      <c r="BJ197" s="14" t="s">
        <v>75</v>
      </c>
      <c r="BK197" s="160">
        <f>ROUND(I197*H197,2)</f>
        <v>0</v>
      </c>
      <c r="BL197" s="14" t="s">
        <v>280</v>
      </c>
      <c r="BM197" s="14" t="s">
        <v>1185</v>
      </c>
    </row>
    <row r="198" s="1" customFormat="1" ht="16.5" customHeight="1">
      <c r="B198" s="150"/>
      <c r="C198" s="151" t="s">
        <v>750</v>
      </c>
      <c r="D198" s="151" t="s">
        <v>172</v>
      </c>
      <c r="E198" s="152" t="s">
        <v>530</v>
      </c>
      <c r="F198" s="153" t="s">
        <v>531</v>
      </c>
      <c r="G198" s="154" t="s">
        <v>175</v>
      </c>
      <c r="H198" s="155">
        <v>3</v>
      </c>
      <c r="I198" s="156">
        <v>0</v>
      </c>
      <c r="J198" s="156">
        <f>ROUND(I198*H198,2)</f>
        <v>0</v>
      </c>
      <c r="K198" s="153" t="s">
        <v>176</v>
      </c>
      <c r="L198" s="26"/>
      <c r="M198" s="54" t="s">
        <v>1</v>
      </c>
      <c r="N198" s="157" t="s">
        <v>39</v>
      </c>
      <c r="O198" s="158">
        <v>8.5999999999999996</v>
      </c>
      <c r="P198" s="158">
        <f>O198*H198</f>
        <v>25.799999999999997</v>
      </c>
      <c r="Q198" s="158">
        <v>0.57010000000000005</v>
      </c>
      <c r="R198" s="158">
        <f>Q198*H198</f>
        <v>1.7103000000000002</v>
      </c>
      <c r="S198" s="158">
        <v>0</v>
      </c>
      <c r="T198" s="159">
        <f>S198*H198</f>
        <v>0</v>
      </c>
      <c r="AR198" s="14" t="s">
        <v>280</v>
      </c>
      <c r="AT198" s="14" t="s">
        <v>172</v>
      </c>
      <c r="AU198" s="14" t="s">
        <v>77</v>
      </c>
      <c r="AY198" s="14" t="s">
        <v>168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14" t="s">
        <v>75</v>
      </c>
      <c r="BK198" s="160">
        <f>ROUND(I198*H198,2)</f>
        <v>0</v>
      </c>
      <c r="BL198" s="14" t="s">
        <v>280</v>
      </c>
      <c r="BM198" s="14" t="s">
        <v>1186</v>
      </c>
    </row>
    <row r="199" s="1" customFormat="1" ht="16.5" customHeight="1">
      <c r="B199" s="150"/>
      <c r="C199" s="161" t="s">
        <v>738</v>
      </c>
      <c r="D199" s="161" t="s">
        <v>180</v>
      </c>
      <c r="E199" s="162" t="s">
        <v>534</v>
      </c>
      <c r="F199" s="163" t="s">
        <v>535</v>
      </c>
      <c r="G199" s="164" t="s">
        <v>536</v>
      </c>
      <c r="H199" s="165">
        <v>1</v>
      </c>
      <c r="I199" s="166">
        <v>0</v>
      </c>
      <c r="J199" s="166">
        <f>ROUND(I199*H199,2)</f>
        <v>0</v>
      </c>
      <c r="K199" s="163" t="s">
        <v>1</v>
      </c>
      <c r="L199" s="167"/>
      <c r="M199" s="168" t="s">
        <v>1</v>
      </c>
      <c r="N199" s="169" t="s">
        <v>39</v>
      </c>
      <c r="O199" s="158">
        <v>0</v>
      </c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AR199" s="14" t="s">
        <v>285</v>
      </c>
      <c r="AT199" s="14" t="s">
        <v>180</v>
      </c>
      <c r="AU199" s="14" t="s">
        <v>77</v>
      </c>
      <c r="AY199" s="14" t="s">
        <v>168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4" t="s">
        <v>75</v>
      </c>
      <c r="BK199" s="160">
        <f>ROUND(I199*H199,2)</f>
        <v>0</v>
      </c>
      <c r="BL199" s="14" t="s">
        <v>280</v>
      </c>
      <c r="BM199" s="14" t="s">
        <v>1187</v>
      </c>
    </row>
    <row r="200" s="1" customFormat="1" ht="16.5" customHeight="1">
      <c r="B200" s="150"/>
      <c r="C200" s="161" t="s">
        <v>1188</v>
      </c>
      <c r="D200" s="161" t="s">
        <v>180</v>
      </c>
      <c r="E200" s="162" t="s">
        <v>1189</v>
      </c>
      <c r="F200" s="163" t="s">
        <v>1190</v>
      </c>
      <c r="G200" s="164" t="s">
        <v>183</v>
      </c>
      <c r="H200" s="165">
        <v>2</v>
      </c>
      <c r="I200" s="166">
        <v>0</v>
      </c>
      <c r="J200" s="166">
        <f>ROUND(I200*H200,2)</f>
        <v>0</v>
      </c>
      <c r="K200" s="163" t="s">
        <v>1</v>
      </c>
      <c r="L200" s="167"/>
      <c r="M200" s="168" t="s">
        <v>1</v>
      </c>
      <c r="N200" s="169" t="s">
        <v>39</v>
      </c>
      <c r="O200" s="158">
        <v>0</v>
      </c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AR200" s="14" t="s">
        <v>285</v>
      </c>
      <c r="AT200" s="14" t="s">
        <v>180</v>
      </c>
      <c r="AU200" s="14" t="s">
        <v>77</v>
      </c>
      <c r="AY200" s="14" t="s">
        <v>168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4" t="s">
        <v>75</v>
      </c>
      <c r="BK200" s="160">
        <f>ROUND(I200*H200,2)</f>
        <v>0</v>
      </c>
      <c r="BL200" s="14" t="s">
        <v>280</v>
      </c>
      <c r="BM200" s="14" t="s">
        <v>1191</v>
      </c>
    </row>
    <row r="201" s="1" customFormat="1" ht="16.5" customHeight="1">
      <c r="B201" s="150"/>
      <c r="C201" s="161" t="s">
        <v>742</v>
      </c>
      <c r="D201" s="161" t="s">
        <v>180</v>
      </c>
      <c r="E201" s="162" t="s">
        <v>539</v>
      </c>
      <c r="F201" s="163" t="s">
        <v>540</v>
      </c>
      <c r="G201" s="164" t="s">
        <v>183</v>
      </c>
      <c r="H201" s="165">
        <v>3</v>
      </c>
      <c r="I201" s="166">
        <v>0</v>
      </c>
      <c r="J201" s="166">
        <f>ROUND(I201*H201,2)</f>
        <v>0</v>
      </c>
      <c r="K201" s="163" t="s">
        <v>1</v>
      </c>
      <c r="L201" s="167"/>
      <c r="M201" s="168" t="s">
        <v>1</v>
      </c>
      <c r="N201" s="169" t="s">
        <v>39</v>
      </c>
      <c r="O201" s="158">
        <v>0</v>
      </c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AR201" s="14" t="s">
        <v>285</v>
      </c>
      <c r="AT201" s="14" t="s">
        <v>180</v>
      </c>
      <c r="AU201" s="14" t="s">
        <v>77</v>
      </c>
      <c r="AY201" s="14" t="s">
        <v>168</v>
      </c>
      <c r="BE201" s="160">
        <f>IF(N201="základní",J201,0)</f>
        <v>0</v>
      </c>
      <c r="BF201" s="160">
        <f>IF(N201="snížená",J201,0)</f>
        <v>0</v>
      </c>
      <c r="BG201" s="160">
        <f>IF(N201="zákl. přenesená",J201,0)</f>
        <v>0</v>
      </c>
      <c r="BH201" s="160">
        <f>IF(N201="sníž. přenesená",J201,0)</f>
        <v>0</v>
      </c>
      <c r="BI201" s="160">
        <f>IF(N201="nulová",J201,0)</f>
        <v>0</v>
      </c>
      <c r="BJ201" s="14" t="s">
        <v>75</v>
      </c>
      <c r="BK201" s="160">
        <f>ROUND(I201*H201,2)</f>
        <v>0</v>
      </c>
      <c r="BL201" s="14" t="s">
        <v>280</v>
      </c>
      <c r="BM201" s="14" t="s">
        <v>1192</v>
      </c>
    </row>
    <row r="202" s="1" customFormat="1" ht="16.5" customHeight="1">
      <c r="B202" s="150"/>
      <c r="C202" s="151" t="s">
        <v>754</v>
      </c>
      <c r="D202" s="151" t="s">
        <v>172</v>
      </c>
      <c r="E202" s="152" t="s">
        <v>543</v>
      </c>
      <c r="F202" s="153" t="s">
        <v>544</v>
      </c>
      <c r="G202" s="154" t="s">
        <v>175</v>
      </c>
      <c r="H202" s="155">
        <v>3</v>
      </c>
      <c r="I202" s="156">
        <v>0</v>
      </c>
      <c r="J202" s="156">
        <f>ROUND(I202*H202,2)</f>
        <v>0</v>
      </c>
      <c r="K202" s="153" t="s">
        <v>176</v>
      </c>
      <c r="L202" s="26"/>
      <c r="M202" s="54" t="s">
        <v>1</v>
      </c>
      <c r="N202" s="157" t="s">
        <v>39</v>
      </c>
      <c r="O202" s="158">
        <v>4.2999999999999998</v>
      </c>
      <c r="P202" s="158">
        <f>O202*H202</f>
        <v>12.899999999999999</v>
      </c>
      <c r="Q202" s="158">
        <v>0.57010000000000005</v>
      </c>
      <c r="R202" s="158">
        <f>Q202*H202</f>
        <v>1.7103000000000002</v>
      </c>
      <c r="S202" s="158">
        <v>0</v>
      </c>
      <c r="T202" s="159">
        <f>S202*H202</f>
        <v>0</v>
      </c>
      <c r="AR202" s="14" t="s">
        <v>280</v>
      </c>
      <c r="AT202" s="14" t="s">
        <v>172</v>
      </c>
      <c r="AU202" s="14" t="s">
        <v>77</v>
      </c>
      <c r="AY202" s="14" t="s">
        <v>168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14" t="s">
        <v>75</v>
      </c>
      <c r="BK202" s="160">
        <f>ROUND(I202*H202,2)</f>
        <v>0</v>
      </c>
      <c r="BL202" s="14" t="s">
        <v>280</v>
      </c>
      <c r="BM202" s="14" t="s">
        <v>1193</v>
      </c>
    </row>
    <row r="203" s="1" customFormat="1" ht="16.5" customHeight="1">
      <c r="B203" s="150"/>
      <c r="C203" s="151" t="s">
        <v>726</v>
      </c>
      <c r="D203" s="151" t="s">
        <v>172</v>
      </c>
      <c r="E203" s="152" t="s">
        <v>547</v>
      </c>
      <c r="F203" s="153" t="s">
        <v>548</v>
      </c>
      <c r="G203" s="154" t="s">
        <v>175</v>
      </c>
      <c r="H203" s="155">
        <v>6</v>
      </c>
      <c r="I203" s="156">
        <v>0</v>
      </c>
      <c r="J203" s="156">
        <f>ROUND(I203*H203,2)</f>
        <v>0</v>
      </c>
      <c r="K203" s="153" t="s">
        <v>176</v>
      </c>
      <c r="L203" s="26"/>
      <c r="M203" s="54" t="s">
        <v>1</v>
      </c>
      <c r="N203" s="157" t="s">
        <v>39</v>
      </c>
      <c r="O203" s="158">
        <v>15.550000000000001</v>
      </c>
      <c r="P203" s="158">
        <f>O203*H203</f>
        <v>93.300000000000011</v>
      </c>
      <c r="Q203" s="158">
        <v>2.2001499999999998</v>
      </c>
      <c r="R203" s="158">
        <f>Q203*H203</f>
        <v>13.200899999999999</v>
      </c>
      <c r="S203" s="158">
        <v>0</v>
      </c>
      <c r="T203" s="159">
        <f>S203*H203</f>
        <v>0</v>
      </c>
      <c r="AR203" s="14" t="s">
        <v>280</v>
      </c>
      <c r="AT203" s="14" t="s">
        <v>172</v>
      </c>
      <c r="AU203" s="14" t="s">
        <v>77</v>
      </c>
      <c r="AY203" s="14" t="s">
        <v>168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14" t="s">
        <v>75</v>
      </c>
      <c r="BK203" s="160">
        <f>ROUND(I203*H203,2)</f>
        <v>0</v>
      </c>
      <c r="BL203" s="14" t="s">
        <v>280</v>
      </c>
      <c r="BM203" s="14" t="s">
        <v>1194</v>
      </c>
    </row>
    <row r="204" s="1" customFormat="1" ht="16.5" customHeight="1">
      <c r="B204" s="150"/>
      <c r="C204" s="161" t="s">
        <v>1195</v>
      </c>
      <c r="D204" s="161" t="s">
        <v>180</v>
      </c>
      <c r="E204" s="162" t="s">
        <v>1196</v>
      </c>
      <c r="F204" s="163" t="s">
        <v>1197</v>
      </c>
      <c r="G204" s="164" t="s">
        <v>183</v>
      </c>
      <c r="H204" s="165">
        <v>1</v>
      </c>
      <c r="I204" s="166">
        <v>0</v>
      </c>
      <c r="J204" s="166">
        <f>ROUND(I204*H204,2)</f>
        <v>0</v>
      </c>
      <c r="K204" s="163" t="s">
        <v>1</v>
      </c>
      <c r="L204" s="167"/>
      <c r="M204" s="168" t="s">
        <v>1</v>
      </c>
      <c r="N204" s="169" t="s">
        <v>39</v>
      </c>
      <c r="O204" s="158">
        <v>0</v>
      </c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AR204" s="14" t="s">
        <v>285</v>
      </c>
      <c r="AT204" s="14" t="s">
        <v>180</v>
      </c>
      <c r="AU204" s="14" t="s">
        <v>77</v>
      </c>
      <c r="AY204" s="14" t="s">
        <v>168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14" t="s">
        <v>75</v>
      </c>
      <c r="BK204" s="160">
        <f>ROUND(I204*H204,2)</f>
        <v>0</v>
      </c>
      <c r="BL204" s="14" t="s">
        <v>280</v>
      </c>
      <c r="BM204" s="14" t="s">
        <v>1198</v>
      </c>
    </row>
    <row r="205" s="1" customFormat="1" ht="16.5" customHeight="1">
      <c r="B205" s="150"/>
      <c r="C205" s="161" t="s">
        <v>1199</v>
      </c>
      <c r="D205" s="161" t="s">
        <v>180</v>
      </c>
      <c r="E205" s="162" t="s">
        <v>1200</v>
      </c>
      <c r="F205" s="163" t="s">
        <v>1201</v>
      </c>
      <c r="G205" s="164" t="s">
        <v>183</v>
      </c>
      <c r="H205" s="165">
        <v>1</v>
      </c>
      <c r="I205" s="166">
        <v>0</v>
      </c>
      <c r="J205" s="166">
        <f>ROUND(I205*H205,2)</f>
        <v>0</v>
      </c>
      <c r="K205" s="163" t="s">
        <v>1</v>
      </c>
      <c r="L205" s="167"/>
      <c r="M205" s="168" t="s">
        <v>1</v>
      </c>
      <c r="N205" s="169" t="s">
        <v>39</v>
      </c>
      <c r="O205" s="158">
        <v>0</v>
      </c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AR205" s="14" t="s">
        <v>285</v>
      </c>
      <c r="AT205" s="14" t="s">
        <v>180</v>
      </c>
      <c r="AU205" s="14" t="s">
        <v>77</v>
      </c>
      <c r="AY205" s="14" t="s">
        <v>168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4" t="s">
        <v>75</v>
      </c>
      <c r="BK205" s="160">
        <f>ROUND(I205*H205,2)</f>
        <v>0</v>
      </c>
      <c r="BL205" s="14" t="s">
        <v>280</v>
      </c>
      <c r="BM205" s="14" t="s">
        <v>1202</v>
      </c>
    </row>
    <row r="206" s="1" customFormat="1" ht="16.5" customHeight="1">
      <c r="B206" s="150"/>
      <c r="C206" s="161" t="s">
        <v>1203</v>
      </c>
      <c r="D206" s="161" t="s">
        <v>180</v>
      </c>
      <c r="E206" s="162" t="s">
        <v>1204</v>
      </c>
      <c r="F206" s="163" t="s">
        <v>1205</v>
      </c>
      <c r="G206" s="164" t="s">
        <v>183</v>
      </c>
      <c r="H206" s="165">
        <v>1</v>
      </c>
      <c r="I206" s="166">
        <v>0</v>
      </c>
      <c r="J206" s="166">
        <f>ROUND(I206*H206,2)</f>
        <v>0</v>
      </c>
      <c r="K206" s="163" t="s">
        <v>1</v>
      </c>
      <c r="L206" s="167"/>
      <c r="M206" s="168" t="s">
        <v>1</v>
      </c>
      <c r="N206" s="169" t="s">
        <v>39</v>
      </c>
      <c r="O206" s="158">
        <v>0</v>
      </c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AR206" s="14" t="s">
        <v>285</v>
      </c>
      <c r="AT206" s="14" t="s">
        <v>180</v>
      </c>
      <c r="AU206" s="14" t="s">
        <v>77</v>
      </c>
      <c r="AY206" s="14" t="s">
        <v>168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4" t="s">
        <v>75</v>
      </c>
      <c r="BK206" s="160">
        <f>ROUND(I206*H206,2)</f>
        <v>0</v>
      </c>
      <c r="BL206" s="14" t="s">
        <v>280</v>
      </c>
      <c r="BM206" s="14" t="s">
        <v>1206</v>
      </c>
    </row>
    <row r="207" s="1" customFormat="1" ht="16.5" customHeight="1">
      <c r="B207" s="150"/>
      <c r="C207" s="161" t="s">
        <v>1207</v>
      </c>
      <c r="D207" s="161" t="s">
        <v>180</v>
      </c>
      <c r="E207" s="162" t="s">
        <v>1208</v>
      </c>
      <c r="F207" s="163" t="s">
        <v>1209</v>
      </c>
      <c r="G207" s="164" t="s">
        <v>183</v>
      </c>
      <c r="H207" s="165">
        <v>1</v>
      </c>
      <c r="I207" s="166">
        <v>0</v>
      </c>
      <c r="J207" s="166">
        <f>ROUND(I207*H207,2)</f>
        <v>0</v>
      </c>
      <c r="K207" s="163" t="s">
        <v>1</v>
      </c>
      <c r="L207" s="167"/>
      <c r="M207" s="168" t="s">
        <v>1</v>
      </c>
      <c r="N207" s="169" t="s">
        <v>39</v>
      </c>
      <c r="O207" s="158">
        <v>0</v>
      </c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AR207" s="14" t="s">
        <v>285</v>
      </c>
      <c r="AT207" s="14" t="s">
        <v>180</v>
      </c>
      <c r="AU207" s="14" t="s">
        <v>77</v>
      </c>
      <c r="AY207" s="14" t="s">
        <v>168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14" t="s">
        <v>75</v>
      </c>
      <c r="BK207" s="160">
        <f>ROUND(I207*H207,2)</f>
        <v>0</v>
      </c>
      <c r="BL207" s="14" t="s">
        <v>280</v>
      </c>
      <c r="BM207" s="14" t="s">
        <v>1210</v>
      </c>
    </row>
    <row r="208" s="1" customFormat="1" ht="16.5" customHeight="1">
      <c r="B208" s="150"/>
      <c r="C208" s="161" t="s">
        <v>1211</v>
      </c>
      <c r="D208" s="161" t="s">
        <v>180</v>
      </c>
      <c r="E208" s="162" t="s">
        <v>1212</v>
      </c>
      <c r="F208" s="163" t="s">
        <v>1213</v>
      </c>
      <c r="G208" s="164" t="s">
        <v>183</v>
      </c>
      <c r="H208" s="165">
        <v>1</v>
      </c>
      <c r="I208" s="166">
        <v>0</v>
      </c>
      <c r="J208" s="166">
        <f>ROUND(I208*H208,2)</f>
        <v>0</v>
      </c>
      <c r="K208" s="163" t="s">
        <v>1</v>
      </c>
      <c r="L208" s="167"/>
      <c r="M208" s="168" t="s">
        <v>1</v>
      </c>
      <c r="N208" s="169" t="s">
        <v>39</v>
      </c>
      <c r="O208" s="158">
        <v>0</v>
      </c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AR208" s="14" t="s">
        <v>285</v>
      </c>
      <c r="AT208" s="14" t="s">
        <v>180</v>
      </c>
      <c r="AU208" s="14" t="s">
        <v>77</v>
      </c>
      <c r="AY208" s="14" t="s">
        <v>168</v>
      </c>
      <c r="BE208" s="160">
        <f>IF(N208="základní",J208,0)</f>
        <v>0</v>
      </c>
      <c r="BF208" s="160">
        <f>IF(N208="snížená",J208,0)</f>
        <v>0</v>
      </c>
      <c r="BG208" s="160">
        <f>IF(N208="zákl. přenesená",J208,0)</f>
        <v>0</v>
      </c>
      <c r="BH208" s="160">
        <f>IF(N208="sníž. přenesená",J208,0)</f>
        <v>0</v>
      </c>
      <c r="BI208" s="160">
        <f>IF(N208="nulová",J208,0)</f>
        <v>0</v>
      </c>
      <c r="BJ208" s="14" t="s">
        <v>75</v>
      </c>
      <c r="BK208" s="160">
        <f>ROUND(I208*H208,2)</f>
        <v>0</v>
      </c>
      <c r="BL208" s="14" t="s">
        <v>280</v>
      </c>
      <c r="BM208" s="14" t="s">
        <v>1214</v>
      </c>
    </row>
    <row r="209" s="1" customFormat="1" ht="16.5" customHeight="1">
      <c r="B209" s="150"/>
      <c r="C209" s="161" t="s">
        <v>1215</v>
      </c>
      <c r="D209" s="161" t="s">
        <v>180</v>
      </c>
      <c r="E209" s="162" t="s">
        <v>1216</v>
      </c>
      <c r="F209" s="163" t="s">
        <v>1217</v>
      </c>
      <c r="G209" s="164" t="s">
        <v>183</v>
      </c>
      <c r="H209" s="165">
        <v>1</v>
      </c>
      <c r="I209" s="166">
        <v>0</v>
      </c>
      <c r="J209" s="166">
        <f>ROUND(I209*H209,2)</f>
        <v>0</v>
      </c>
      <c r="K209" s="163" t="s">
        <v>1</v>
      </c>
      <c r="L209" s="167"/>
      <c r="M209" s="168" t="s">
        <v>1</v>
      </c>
      <c r="N209" s="169" t="s">
        <v>39</v>
      </c>
      <c r="O209" s="158">
        <v>0</v>
      </c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AR209" s="14" t="s">
        <v>285</v>
      </c>
      <c r="AT209" s="14" t="s">
        <v>180</v>
      </c>
      <c r="AU209" s="14" t="s">
        <v>77</v>
      </c>
      <c r="AY209" s="14" t="s">
        <v>168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14" t="s">
        <v>75</v>
      </c>
      <c r="BK209" s="160">
        <f>ROUND(I209*H209,2)</f>
        <v>0</v>
      </c>
      <c r="BL209" s="14" t="s">
        <v>280</v>
      </c>
      <c r="BM209" s="14" t="s">
        <v>1218</v>
      </c>
    </row>
    <row r="210" s="1" customFormat="1" ht="16.5" customHeight="1">
      <c r="B210" s="150"/>
      <c r="C210" s="151" t="s">
        <v>257</v>
      </c>
      <c r="D210" s="151" t="s">
        <v>172</v>
      </c>
      <c r="E210" s="152" t="s">
        <v>563</v>
      </c>
      <c r="F210" s="153" t="s">
        <v>564</v>
      </c>
      <c r="G210" s="154" t="s">
        <v>175</v>
      </c>
      <c r="H210" s="155">
        <v>6</v>
      </c>
      <c r="I210" s="156">
        <v>0</v>
      </c>
      <c r="J210" s="156">
        <f>ROUND(I210*H210,2)</f>
        <v>0</v>
      </c>
      <c r="K210" s="153" t="s">
        <v>176</v>
      </c>
      <c r="L210" s="26"/>
      <c r="M210" s="54" t="s">
        <v>1</v>
      </c>
      <c r="N210" s="157" t="s">
        <v>39</v>
      </c>
      <c r="O210" s="158">
        <v>7.7750000000000004</v>
      </c>
      <c r="P210" s="158">
        <f>O210*H210</f>
        <v>46.650000000000006</v>
      </c>
      <c r="Q210" s="158">
        <v>2.2001499999999998</v>
      </c>
      <c r="R210" s="158">
        <f>Q210*H210</f>
        <v>13.200899999999999</v>
      </c>
      <c r="S210" s="158">
        <v>0</v>
      </c>
      <c r="T210" s="159">
        <f>S210*H210</f>
        <v>0</v>
      </c>
      <c r="AR210" s="14" t="s">
        <v>280</v>
      </c>
      <c r="AT210" s="14" t="s">
        <v>172</v>
      </c>
      <c r="AU210" s="14" t="s">
        <v>77</v>
      </c>
      <c r="AY210" s="14" t="s">
        <v>168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4" t="s">
        <v>75</v>
      </c>
      <c r="BK210" s="160">
        <f>ROUND(I210*H210,2)</f>
        <v>0</v>
      </c>
      <c r="BL210" s="14" t="s">
        <v>280</v>
      </c>
      <c r="BM210" s="14" t="s">
        <v>1219</v>
      </c>
    </row>
    <row r="211" s="1" customFormat="1" ht="16.5" customHeight="1">
      <c r="B211" s="150"/>
      <c r="C211" s="151" t="s">
        <v>277</v>
      </c>
      <c r="D211" s="151" t="s">
        <v>172</v>
      </c>
      <c r="E211" s="152" t="s">
        <v>567</v>
      </c>
      <c r="F211" s="153" t="s">
        <v>568</v>
      </c>
      <c r="G211" s="154" t="s">
        <v>175</v>
      </c>
      <c r="H211" s="155">
        <v>6</v>
      </c>
      <c r="I211" s="156">
        <v>0</v>
      </c>
      <c r="J211" s="156">
        <f>ROUND(I211*H211,2)</f>
        <v>0</v>
      </c>
      <c r="K211" s="153" t="s">
        <v>176</v>
      </c>
      <c r="L211" s="26"/>
      <c r="M211" s="54" t="s">
        <v>1</v>
      </c>
      <c r="N211" s="157" t="s">
        <v>39</v>
      </c>
      <c r="O211" s="158">
        <v>3</v>
      </c>
      <c r="P211" s="158">
        <f>O211*H211</f>
        <v>18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14" t="s">
        <v>280</v>
      </c>
      <c r="AT211" s="14" t="s">
        <v>172</v>
      </c>
      <c r="AU211" s="14" t="s">
        <v>77</v>
      </c>
      <c r="AY211" s="14" t="s">
        <v>168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14" t="s">
        <v>75</v>
      </c>
      <c r="BK211" s="160">
        <f>ROUND(I211*H211,2)</f>
        <v>0</v>
      </c>
      <c r="BL211" s="14" t="s">
        <v>280</v>
      </c>
      <c r="BM211" s="14" t="s">
        <v>1220</v>
      </c>
    </row>
    <row r="212" s="1" customFormat="1" ht="16.5" customHeight="1">
      <c r="B212" s="150"/>
      <c r="C212" s="151" t="s">
        <v>282</v>
      </c>
      <c r="D212" s="151" t="s">
        <v>172</v>
      </c>
      <c r="E212" s="152" t="s">
        <v>571</v>
      </c>
      <c r="F212" s="153" t="s">
        <v>572</v>
      </c>
      <c r="G212" s="154" t="s">
        <v>175</v>
      </c>
      <c r="H212" s="155">
        <v>6</v>
      </c>
      <c r="I212" s="156">
        <v>0</v>
      </c>
      <c r="J212" s="156">
        <f>ROUND(I212*H212,2)</f>
        <v>0</v>
      </c>
      <c r="K212" s="153" t="s">
        <v>176</v>
      </c>
      <c r="L212" s="26"/>
      <c r="M212" s="54" t="s">
        <v>1</v>
      </c>
      <c r="N212" s="157" t="s">
        <v>39</v>
      </c>
      <c r="O212" s="158">
        <v>1.5</v>
      </c>
      <c r="P212" s="158">
        <f>O212*H212</f>
        <v>9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AR212" s="14" t="s">
        <v>280</v>
      </c>
      <c r="AT212" s="14" t="s">
        <v>172</v>
      </c>
      <c r="AU212" s="14" t="s">
        <v>77</v>
      </c>
      <c r="AY212" s="14" t="s">
        <v>168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4" t="s">
        <v>75</v>
      </c>
      <c r="BK212" s="160">
        <f>ROUND(I212*H212,2)</f>
        <v>0</v>
      </c>
      <c r="BL212" s="14" t="s">
        <v>280</v>
      </c>
      <c r="BM212" s="14" t="s">
        <v>1221</v>
      </c>
    </row>
    <row r="213" s="1" customFormat="1" ht="16.5" customHeight="1">
      <c r="B213" s="150"/>
      <c r="C213" s="151" t="s">
        <v>667</v>
      </c>
      <c r="D213" s="151" t="s">
        <v>172</v>
      </c>
      <c r="E213" s="152" t="s">
        <v>575</v>
      </c>
      <c r="F213" s="153" t="s">
        <v>576</v>
      </c>
      <c r="G213" s="154" t="s">
        <v>175</v>
      </c>
      <c r="H213" s="155">
        <v>9</v>
      </c>
      <c r="I213" s="156">
        <v>0</v>
      </c>
      <c r="J213" s="156">
        <f>ROUND(I213*H213,2)</f>
        <v>0</v>
      </c>
      <c r="K213" s="153" t="s">
        <v>176</v>
      </c>
      <c r="L213" s="26"/>
      <c r="M213" s="54" t="s">
        <v>1</v>
      </c>
      <c r="N213" s="157" t="s">
        <v>39</v>
      </c>
      <c r="O213" s="158">
        <v>0.32000000000000001</v>
      </c>
      <c r="P213" s="158">
        <f>O213*H213</f>
        <v>2.8799999999999999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AR213" s="14" t="s">
        <v>280</v>
      </c>
      <c r="AT213" s="14" t="s">
        <v>172</v>
      </c>
      <c r="AU213" s="14" t="s">
        <v>77</v>
      </c>
      <c r="AY213" s="14" t="s">
        <v>168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4" t="s">
        <v>75</v>
      </c>
      <c r="BK213" s="160">
        <f>ROUND(I213*H213,2)</f>
        <v>0</v>
      </c>
      <c r="BL213" s="14" t="s">
        <v>280</v>
      </c>
      <c r="BM213" s="14" t="s">
        <v>1222</v>
      </c>
    </row>
    <row r="214" s="1" customFormat="1" ht="16.5" customHeight="1">
      <c r="B214" s="150"/>
      <c r="C214" s="161" t="s">
        <v>671</v>
      </c>
      <c r="D214" s="161" t="s">
        <v>180</v>
      </c>
      <c r="E214" s="162" t="s">
        <v>579</v>
      </c>
      <c r="F214" s="163" t="s">
        <v>580</v>
      </c>
      <c r="G214" s="164" t="s">
        <v>183</v>
      </c>
      <c r="H214" s="165">
        <v>9</v>
      </c>
      <c r="I214" s="166">
        <v>0</v>
      </c>
      <c r="J214" s="166">
        <f>ROUND(I214*H214,2)</f>
        <v>0</v>
      </c>
      <c r="K214" s="163" t="s">
        <v>1</v>
      </c>
      <c r="L214" s="167"/>
      <c r="M214" s="168" t="s">
        <v>1</v>
      </c>
      <c r="N214" s="169" t="s">
        <v>39</v>
      </c>
      <c r="O214" s="158">
        <v>0</v>
      </c>
      <c r="P214" s="158">
        <f>O214*H214</f>
        <v>0</v>
      </c>
      <c r="Q214" s="158">
        <v>0</v>
      </c>
      <c r="R214" s="158">
        <f>Q214*H214</f>
        <v>0</v>
      </c>
      <c r="S214" s="158">
        <v>0</v>
      </c>
      <c r="T214" s="159">
        <f>S214*H214</f>
        <v>0</v>
      </c>
      <c r="AR214" s="14" t="s">
        <v>285</v>
      </c>
      <c r="AT214" s="14" t="s">
        <v>180</v>
      </c>
      <c r="AU214" s="14" t="s">
        <v>77</v>
      </c>
      <c r="AY214" s="14" t="s">
        <v>168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4" t="s">
        <v>75</v>
      </c>
      <c r="BK214" s="160">
        <f>ROUND(I214*H214,2)</f>
        <v>0</v>
      </c>
      <c r="BL214" s="14" t="s">
        <v>280</v>
      </c>
      <c r="BM214" s="14" t="s">
        <v>1223</v>
      </c>
    </row>
    <row r="215" s="1" customFormat="1" ht="16.5" customHeight="1">
      <c r="B215" s="150"/>
      <c r="C215" s="151" t="s">
        <v>698</v>
      </c>
      <c r="D215" s="151" t="s">
        <v>172</v>
      </c>
      <c r="E215" s="152" t="s">
        <v>583</v>
      </c>
      <c r="F215" s="153" t="s">
        <v>584</v>
      </c>
      <c r="G215" s="154" t="s">
        <v>175</v>
      </c>
      <c r="H215" s="155">
        <v>9</v>
      </c>
      <c r="I215" s="156">
        <v>0</v>
      </c>
      <c r="J215" s="156">
        <f>ROUND(I215*H215,2)</f>
        <v>0</v>
      </c>
      <c r="K215" s="153" t="s">
        <v>176</v>
      </c>
      <c r="L215" s="26"/>
      <c r="M215" s="54" t="s">
        <v>1</v>
      </c>
      <c r="N215" s="157" t="s">
        <v>39</v>
      </c>
      <c r="O215" s="158">
        <v>0.16</v>
      </c>
      <c r="P215" s="158">
        <f>O215*H215</f>
        <v>1.44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AR215" s="14" t="s">
        <v>280</v>
      </c>
      <c r="AT215" s="14" t="s">
        <v>172</v>
      </c>
      <c r="AU215" s="14" t="s">
        <v>77</v>
      </c>
      <c r="AY215" s="14" t="s">
        <v>168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4" t="s">
        <v>75</v>
      </c>
      <c r="BK215" s="160">
        <f>ROUND(I215*H215,2)</f>
        <v>0</v>
      </c>
      <c r="BL215" s="14" t="s">
        <v>280</v>
      </c>
      <c r="BM215" s="14" t="s">
        <v>1224</v>
      </c>
    </row>
    <row r="216" s="1" customFormat="1" ht="16.5" customHeight="1">
      <c r="B216" s="150"/>
      <c r="C216" s="151" t="s">
        <v>702</v>
      </c>
      <c r="D216" s="151" t="s">
        <v>172</v>
      </c>
      <c r="E216" s="152" t="s">
        <v>587</v>
      </c>
      <c r="F216" s="153" t="s">
        <v>588</v>
      </c>
      <c r="G216" s="154" t="s">
        <v>175</v>
      </c>
      <c r="H216" s="155">
        <v>12</v>
      </c>
      <c r="I216" s="156">
        <v>0</v>
      </c>
      <c r="J216" s="156">
        <f>ROUND(I216*H216,2)</f>
        <v>0</v>
      </c>
      <c r="K216" s="153" t="s">
        <v>176</v>
      </c>
      <c r="L216" s="26"/>
      <c r="M216" s="54" t="s">
        <v>1</v>
      </c>
      <c r="N216" s="157" t="s">
        <v>39</v>
      </c>
      <c r="O216" s="158">
        <v>1.8300000000000001</v>
      </c>
      <c r="P216" s="158">
        <f>O216*H216</f>
        <v>21.960000000000001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AR216" s="14" t="s">
        <v>280</v>
      </c>
      <c r="AT216" s="14" t="s">
        <v>172</v>
      </c>
      <c r="AU216" s="14" t="s">
        <v>77</v>
      </c>
      <c r="AY216" s="14" t="s">
        <v>168</v>
      </c>
      <c r="BE216" s="160">
        <f>IF(N216="základní",J216,0)</f>
        <v>0</v>
      </c>
      <c r="BF216" s="160">
        <f>IF(N216="snížená",J216,0)</f>
        <v>0</v>
      </c>
      <c r="BG216" s="160">
        <f>IF(N216="zákl. přenesená",J216,0)</f>
        <v>0</v>
      </c>
      <c r="BH216" s="160">
        <f>IF(N216="sníž. přenesená",J216,0)</f>
        <v>0</v>
      </c>
      <c r="BI216" s="160">
        <f>IF(N216="nulová",J216,0)</f>
        <v>0</v>
      </c>
      <c r="BJ216" s="14" t="s">
        <v>75</v>
      </c>
      <c r="BK216" s="160">
        <f>ROUND(I216*H216,2)</f>
        <v>0</v>
      </c>
      <c r="BL216" s="14" t="s">
        <v>280</v>
      </c>
      <c r="BM216" s="14" t="s">
        <v>1225</v>
      </c>
    </row>
    <row r="217" s="1" customFormat="1" ht="16.5" customHeight="1">
      <c r="B217" s="150"/>
      <c r="C217" s="161" t="s">
        <v>706</v>
      </c>
      <c r="D217" s="161" t="s">
        <v>180</v>
      </c>
      <c r="E217" s="162" t="s">
        <v>591</v>
      </c>
      <c r="F217" s="163" t="s">
        <v>592</v>
      </c>
      <c r="G217" s="164" t="s">
        <v>183</v>
      </c>
      <c r="H217" s="165">
        <v>8</v>
      </c>
      <c r="I217" s="166">
        <v>0</v>
      </c>
      <c r="J217" s="166">
        <f>ROUND(I217*H217,2)</f>
        <v>0</v>
      </c>
      <c r="K217" s="163" t="s">
        <v>1</v>
      </c>
      <c r="L217" s="167"/>
      <c r="M217" s="168" t="s">
        <v>1</v>
      </c>
      <c r="N217" s="169" t="s">
        <v>39</v>
      </c>
      <c r="O217" s="158">
        <v>0</v>
      </c>
      <c r="P217" s="158">
        <f>O217*H217</f>
        <v>0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AR217" s="14" t="s">
        <v>285</v>
      </c>
      <c r="AT217" s="14" t="s">
        <v>180</v>
      </c>
      <c r="AU217" s="14" t="s">
        <v>77</v>
      </c>
      <c r="AY217" s="14" t="s">
        <v>168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4" t="s">
        <v>75</v>
      </c>
      <c r="BK217" s="160">
        <f>ROUND(I217*H217,2)</f>
        <v>0</v>
      </c>
      <c r="BL217" s="14" t="s">
        <v>280</v>
      </c>
      <c r="BM217" s="14" t="s">
        <v>1226</v>
      </c>
    </row>
    <row r="218" s="1" customFormat="1" ht="16.5" customHeight="1">
      <c r="B218" s="150"/>
      <c r="C218" s="161" t="s">
        <v>710</v>
      </c>
      <c r="D218" s="161" t="s">
        <v>180</v>
      </c>
      <c r="E218" s="162" t="s">
        <v>595</v>
      </c>
      <c r="F218" s="163" t="s">
        <v>596</v>
      </c>
      <c r="G218" s="164" t="s">
        <v>183</v>
      </c>
      <c r="H218" s="165">
        <v>4</v>
      </c>
      <c r="I218" s="166">
        <v>0</v>
      </c>
      <c r="J218" s="166">
        <f>ROUND(I218*H218,2)</f>
        <v>0</v>
      </c>
      <c r="K218" s="163" t="s">
        <v>1</v>
      </c>
      <c r="L218" s="167"/>
      <c r="M218" s="168" t="s">
        <v>1</v>
      </c>
      <c r="N218" s="169" t="s">
        <v>39</v>
      </c>
      <c r="O218" s="158">
        <v>0</v>
      </c>
      <c r="P218" s="158">
        <f>O218*H218</f>
        <v>0</v>
      </c>
      <c r="Q218" s="158">
        <v>0</v>
      </c>
      <c r="R218" s="158">
        <f>Q218*H218</f>
        <v>0</v>
      </c>
      <c r="S218" s="158">
        <v>0</v>
      </c>
      <c r="T218" s="159">
        <f>S218*H218</f>
        <v>0</v>
      </c>
      <c r="AR218" s="14" t="s">
        <v>285</v>
      </c>
      <c r="AT218" s="14" t="s">
        <v>180</v>
      </c>
      <c r="AU218" s="14" t="s">
        <v>77</v>
      </c>
      <c r="AY218" s="14" t="s">
        <v>168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4" t="s">
        <v>75</v>
      </c>
      <c r="BK218" s="160">
        <f>ROUND(I218*H218,2)</f>
        <v>0</v>
      </c>
      <c r="BL218" s="14" t="s">
        <v>280</v>
      </c>
      <c r="BM218" s="14" t="s">
        <v>1227</v>
      </c>
    </row>
    <row r="219" s="1" customFormat="1" ht="16.5" customHeight="1">
      <c r="B219" s="150"/>
      <c r="C219" s="151" t="s">
        <v>1228</v>
      </c>
      <c r="D219" s="151" t="s">
        <v>172</v>
      </c>
      <c r="E219" s="152" t="s">
        <v>1229</v>
      </c>
      <c r="F219" s="153" t="s">
        <v>1230</v>
      </c>
      <c r="G219" s="154" t="s">
        <v>175</v>
      </c>
      <c r="H219" s="155">
        <v>1</v>
      </c>
      <c r="I219" s="156">
        <v>0</v>
      </c>
      <c r="J219" s="156">
        <f>ROUND(I219*H219,2)</f>
        <v>0</v>
      </c>
      <c r="K219" s="153" t="s">
        <v>176</v>
      </c>
      <c r="L219" s="26"/>
      <c r="M219" s="54" t="s">
        <v>1</v>
      </c>
      <c r="N219" s="157" t="s">
        <v>39</v>
      </c>
      <c r="O219" s="158">
        <v>2.9900000000000002</v>
      </c>
      <c r="P219" s="158">
        <f>O219*H219</f>
        <v>2.9900000000000002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AR219" s="14" t="s">
        <v>280</v>
      </c>
      <c r="AT219" s="14" t="s">
        <v>172</v>
      </c>
      <c r="AU219" s="14" t="s">
        <v>77</v>
      </c>
      <c r="AY219" s="14" t="s">
        <v>168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14" t="s">
        <v>75</v>
      </c>
      <c r="BK219" s="160">
        <f>ROUND(I219*H219,2)</f>
        <v>0</v>
      </c>
      <c r="BL219" s="14" t="s">
        <v>280</v>
      </c>
      <c r="BM219" s="14" t="s">
        <v>1231</v>
      </c>
    </row>
    <row r="220" s="1" customFormat="1" ht="16.5" customHeight="1">
      <c r="B220" s="150"/>
      <c r="C220" s="161" t="s">
        <v>1232</v>
      </c>
      <c r="D220" s="161" t="s">
        <v>180</v>
      </c>
      <c r="E220" s="162" t="s">
        <v>1233</v>
      </c>
      <c r="F220" s="163" t="s">
        <v>592</v>
      </c>
      <c r="G220" s="164" t="s">
        <v>183</v>
      </c>
      <c r="H220" s="165">
        <v>1</v>
      </c>
      <c r="I220" s="166">
        <v>0</v>
      </c>
      <c r="J220" s="166">
        <f>ROUND(I220*H220,2)</f>
        <v>0</v>
      </c>
      <c r="K220" s="163" t="s">
        <v>1</v>
      </c>
      <c r="L220" s="167"/>
      <c r="M220" s="168" t="s">
        <v>1</v>
      </c>
      <c r="N220" s="169" t="s">
        <v>39</v>
      </c>
      <c r="O220" s="158">
        <v>0</v>
      </c>
      <c r="P220" s="158">
        <f>O220*H220</f>
        <v>0</v>
      </c>
      <c r="Q220" s="158">
        <v>0</v>
      </c>
      <c r="R220" s="158">
        <f>Q220*H220</f>
        <v>0</v>
      </c>
      <c r="S220" s="158">
        <v>0</v>
      </c>
      <c r="T220" s="159">
        <f>S220*H220</f>
        <v>0</v>
      </c>
      <c r="AR220" s="14" t="s">
        <v>285</v>
      </c>
      <c r="AT220" s="14" t="s">
        <v>180</v>
      </c>
      <c r="AU220" s="14" t="s">
        <v>77</v>
      </c>
      <c r="AY220" s="14" t="s">
        <v>168</v>
      </c>
      <c r="BE220" s="160">
        <f>IF(N220="základní",J220,0)</f>
        <v>0</v>
      </c>
      <c r="BF220" s="160">
        <f>IF(N220="snížená",J220,0)</f>
        <v>0</v>
      </c>
      <c r="BG220" s="160">
        <f>IF(N220="zákl. přenesená",J220,0)</f>
        <v>0</v>
      </c>
      <c r="BH220" s="160">
        <f>IF(N220="sníž. přenesená",J220,0)</f>
        <v>0</v>
      </c>
      <c r="BI220" s="160">
        <f>IF(N220="nulová",J220,0)</f>
        <v>0</v>
      </c>
      <c r="BJ220" s="14" t="s">
        <v>75</v>
      </c>
      <c r="BK220" s="160">
        <f>ROUND(I220*H220,2)</f>
        <v>0</v>
      </c>
      <c r="BL220" s="14" t="s">
        <v>280</v>
      </c>
      <c r="BM220" s="14" t="s">
        <v>1234</v>
      </c>
    </row>
    <row r="221" s="1" customFormat="1" ht="16.5" customHeight="1">
      <c r="B221" s="150"/>
      <c r="C221" s="151" t="s">
        <v>714</v>
      </c>
      <c r="D221" s="151" t="s">
        <v>172</v>
      </c>
      <c r="E221" s="152" t="s">
        <v>599</v>
      </c>
      <c r="F221" s="153" t="s">
        <v>600</v>
      </c>
      <c r="G221" s="154" t="s">
        <v>175</v>
      </c>
      <c r="H221" s="155">
        <v>8</v>
      </c>
      <c r="I221" s="156">
        <v>0</v>
      </c>
      <c r="J221" s="156">
        <f>ROUND(I221*H221,2)</f>
        <v>0</v>
      </c>
      <c r="K221" s="153" t="s">
        <v>176</v>
      </c>
      <c r="L221" s="26"/>
      <c r="M221" s="54" t="s">
        <v>1</v>
      </c>
      <c r="N221" s="157" t="s">
        <v>39</v>
      </c>
      <c r="O221" s="158">
        <v>1.8799999999999999</v>
      </c>
      <c r="P221" s="158">
        <f>O221*H221</f>
        <v>15.039999999999999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AR221" s="14" t="s">
        <v>280</v>
      </c>
      <c r="AT221" s="14" t="s">
        <v>172</v>
      </c>
      <c r="AU221" s="14" t="s">
        <v>77</v>
      </c>
      <c r="AY221" s="14" t="s">
        <v>168</v>
      </c>
      <c r="BE221" s="160">
        <f>IF(N221="základní",J221,0)</f>
        <v>0</v>
      </c>
      <c r="BF221" s="160">
        <f>IF(N221="snížená",J221,0)</f>
        <v>0</v>
      </c>
      <c r="BG221" s="160">
        <f>IF(N221="zákl. přenesená",J221,0)</f>
        <v>0</v>
      </c>
      <c r="BH221" s="160">
        <f>IF(N221="sníž. přenesená",J221,0)</f>
        <v>0</v>
      </c>
      <c r="BI221" s="160">
        <f>IF(N221="nulová",J221,0)</f>
        <v>0</v>
      </c>
      <c r="BJ221" s="14" t="s">
        <v>75</v>
      </c>
      <c r="BK221" s="160">
        <f>ROUND(I221*H221,2)</f>
        <v>0</v>
      </c>
      <c r="BL221" s="14" t="s">
        <v>280</v>
      </c>
      <c r="BM221" s="14" t="s">
        <v>1235</v>
      </c>
    </row>
    <row r="222" s="1" customFormat="1" ht="16.5" customHeight="1">
      <c r="B222" s="150"/>
      <c r="C222" s="161" t="s">
        <v>489</v>
      </c>
      <c r="D222" s="161" t="s">
        <v>180</v>
      </c>
      <c r="E222" s="162" t="s">
        <v>603</v>
      </c>
      <c r="F222" s="163" t="s">
        <v>604</v>
      </c>
      <c r="G222" s="164" t="s">
        <v>183</v>
      </c>
      <c r="H222" s="165">
        <v>8</v>
      </c>
      <c r="I222" s="166">
        <v>0</v>
      </c>
      <c r="J222" s="166">
        <f>ROUND(I222*H222,2)</f>
        <v>0</v>
      </c>
      <c r="K222" s="163" t="s">
        <v>1</v>
      </c>
      <c r="L222" s="167"/>
      <c r="M222" s="168" t="s">
        <v>1</v>
      </c>
      <c r="N222" s="169" t="s">
        <v>39</v>
      </c>
      <c r="O222" s="158">
        <v>0</v>
      </c>
      <c r="P222" s="158">
        <f>O222*H222</f>
        <v>0</v>
      </c>
      <c r="Q222" s="158">
        <v>0</v>
      </c>
      <c r="R222" s="158">
        <f>Q222*H222</f>
        <v>0</v>
      </c>
      <c r="S222" s="158">
        <v>0</v>
      </c>
      <c r="T222" s="159">
        <f>S222*H222</f>
        <v>0</v>
      </c>
      <c r="AR222" s="14" t="s">
        <v>285</v>
      </c>
      <c r="AT222" s="14" t="s">
        <v>180</v>
      </c>
      <c r="AU222" s="14" t="s">
        <v>77</v>
      </c>
      <c r="AY222" s="14" t="s">
        <v>168</v>
      </c>
      <c r="BE222" s="160">
        <f>IF(N222="základní",J222,0)</f>
        <v>0</v>
      </c>
      <c r="BF222" s="160">
        <f>IF(N222="snížená",J222,0)</f>
        <v>0</v>
      </c>
      <c r="BG222" s="160">
        <f>IF(N222="zákl. přenesená",J222,0)</f>
        <v>0</v>
      </c>
      <c r="BH222" s="160">
        <f>IF(N222="sníž. přenesená",J222,0)</f>
        <v>0</v>
      </c>
      <c r="BI222" s="160">
        <f>IF(N222="nulová",J222,0)</f>
        <v>0</v>
      </c>
      <c r="BJ222" s="14" t="s">
        <v>75</v>
      </c>
      <c r="BK222" s="160">
        <f>ROUND(I222*H222,2)</f>
        <v>0</v>
      </c>
      <c r="BL222" s="14" t="s">
        <v>280</v>
      </c>
      <c r="BM222" s="14" t="s">
        <v>1236</v>
      </c>
    </row>
    <row r="223" s="1" customFormat="1" ht="16.5" customHeight="1">
      <c r="B223" s="150"/>
      <c r="C223" s="151" t="s">
        <v>493</v>
      </c>
      <c r="D223" s="151" t="s">
        <v>172</v>
      </c>
      <c r="E223" s="152" t="s">
        <v>607</v>
      </c>
      <c r="F223" s="153" t="s">
        <v>608</v>
      </c>
      <c r="G223" s="154" t="s">
        <v>175</v>
      </c>
      <c r="H223" s="155">
        <v>10</v>
      </c>
      <c r="I223" s="156">
        <v>0</v>
      </c>
      <c r="J223" s="156">
        <f>ROUND(I223*H223,2)</f>
        <v>0</v>
      </c>
      <c r="K223" s="153" t="s">
        <v>176</v>
      </c>
      <c r="L223" s="26"/>
      <c r="M223" s="54" t="s">
        <v>1</v>
      </c>
      <c r="N223" s="157" t="s">
        <v>39</v>
      </c>
      <c r="O223" s="158">
        <v>2</v>
      </c>
      <c r="P223" s="158">
        <f>O223*H223</f>
        <v>20</v>
      </c>
      <c r="Q223" s="158">
        <v>0</v>
      </c>
      <c r="R223" s="158">
        <f>Q223*H223</f>
        <v>0</v>
      </c>
      <c r="S223" s="158">
        <v>0</v>
      </c>
      <c r="T223" s="159">
        <f>S223*H223</f>
        <v>0</v>
      </c>
      <c r="AR223" s="14" t="s">
        <v>280</v>
      </c>
      <c r="AT223" s="14" t="s">
        <v>172</v>
      </c>
      <c r="AU223" s="14" t="s">
        <v>77</v>
      </c>
      <c r="AY223" s="14" t="s">
        <v>168</v>
      </c>
      <c r="BE223" s="160">
        <f>IF(N223="základní",J223,0)</f>
        <v>0</v>
      </c>
      <c r="BF223" s="160">
        <f>IF(N223="snížená",J223,0)</f>
        <v>0</v>
      </c>
      <c r="BG223" s="160">
        <f>IF(N223="zákl. přenesená",J223,0)</f>
        <v>0</v>
      </c>
      <c r="BH223" s="160">
        <f>IF(N223="sníž. přenesená",J223,0)</f>
        <v>0</v>
      </c>
      <c r="BI223" s="160">
        <f>IF(N223="nulová",J223,0)</f>
        <v>0</v>
      </c>
      <c r="BJ223" s="14" t="s">
        <v>75</v>
      </c>
      <c r="BK223" s="160">
        <f>ROUND(I223*H223,2)</f>
        <v>0</v>
      </c>
      <c r="BL223" s="14" t="s">
        <v>280</v>
      </c>
      <c r="BM223" s="14" t="s">
        <v>1237</v>
      </c>
    </row>
    <row r="224" s="1" customFormat="1" ht="16.5" customHeight="1">
      <c r="B224" s="150"/>
      <c r="C224" s="161" t="s">
        <v>497</v>
      </c>
      <c r="D224" s="161" t="s">
        <v>180</v>
      </c>
      <c r="E224" s="162" t="s">
        <v>611</v>
      </c>
      <c r="F224" s="163" t="s">
        <v>612</v>
      </c>
      <c r="G224" s="164" t="s">
        <v>183</v>
      </c>
      <c r="H224" s="165">
        <v>4</v>
      </c>
      <c r="I224" s="166">
        <v>0</v>
      </c>
      <c r="J224" s="166">
        <f>ROUND(I224*H224,2)</f>
        <v>0</v>
      </c>
      <c r="K224" s="163" t="s">
        <v>1</v>
      </c>
      <c r="L224" s="167"/>
      <c r="M224" s="168" t="s">
        <v>1</v>
      </c>
      <c r="N224" s="169" t="s">
        <v>39</v>
      </c>
      <c r="O224" s="158">
        <v>0</v>
      </c>
      <c r="P224" s="158">
        <f>O224*H224</f>
        <v>0</v>
      </c>
      <c r="Q224" s="158">
        <v>0</v>
      </c>
      <c r="R224" s="158">
        <f>Q224*H224</f>
        <v>0</v>
      </c>
      <c r="S224" s="158">
        <v>0</v>
      </c>
      <c r="T224" s="159">
        <f>S224*H224</f>
        <v>0</v>
      </c>
      <c r="AR224" s="14" t="s">
        <v>285</v>
      </c>
      <c r="AT224" s="14" t="s">
        <v>180</v>
      </c>
      <c r="AU224" s="14" t="s">
        <v>77</v>
      </c>
      <c r="AY224" s="14" t="s">
        <v>168</v>
      </c>
      <c r="BE224" s="160">
        <f>IF(N224="základní",J224,0)</f>
        <v>0</v>
      </c>
      <c r="BF224" s="160">
        <f>IF(N224="snížená",J224,0)</f>
        <v>0</v>
      </c>
      <c r="BG224" s="160">
        <f>IF(N224="zákl. přenesená",J224,0)</f>
        <v>0</v>
      </c>
      <c r="BH224" s="160">
        <f>IF(N224="sníž. přenesená",J224,0)</f>
        <v>0</v>
      </c>
      <c r="BI224" s="160">
        <f>IF(N224="nulová",J224,0)</f>
        <v>0</v>
      </c>
      <c r="BJ224" s="14" t="s">
        <v>75</v>
      </c>
      <c r="BK224" s="160">
        <f>ROUND(I224*H224,2)</f>
        <v>0</v>
      </c>
      <c r="BL224" s="14" t="s">
        <v>280</v>
      </c>
      <c r="BM224" s="14" t="s">
        <v>1238</v>
      </c>
    </row>
    <row r="225" s="1" customFormat="1" ht="16.5" customHeight="1">
      <c r="B225" s="150"/>
      <c r="C225" s="161" t="s">
        <v>1239</v>
      </c>
      <c r="D225" s="161" t="s">
        <v>180</v>
      </c>
      <c r="E225" s="162" t="s">
        <v>1240</v>
      </c>
      <c r="F225" s="163" t="s">
        <v>1241</v>
      </c>
      <c r="G225" s="164" t="s">
        <v>183</v>
      </c>
      <c r="H225" s="165">
        <v>6</v>
      </c>
      <c r="I225" s="166">
        <v>0</v>
      </c>
      <c r="J225" s="166">
        <f>ROUND(I225*H225,2)</f>
        <v>0</v>
      </c>
      <c r="K225" s="163" t="s">
        <v>1</v>
      </c>
      <c r="L225" s="167"/>
      <c r="M225" s="168" t="s">
        <v>1</v>
      </c>
      <c r="N225" s="169" t="s">
        <v>39</v>
      </c>
      <c r="O225" s="158">
        <v>0</v>
      </c>
      <c r="P225" s="158">
        <f>O225*H225</f>
        <v>0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AR225" s="14" t="s">
        <v>285</v>
      </c>
      <c r="AT225" s="14" t="s">
        <v>180</v>
      </c>
      <c r="AU225" s="14" t="s">
        <v>77</v>
      </c>
      <c r="AY225" s="14" t="s">
        <v>168</v>
      </c>
      <c r="BE225" s="160">
        <f>IF(N225="základní",J225,0)</f>
        <v>0</v>
      </c>
      <c r="BF225" s="160">
        <f>IF(N225="snížená",J225,0)</f>
        <v>0</v>
      </c>
      <c r="BG225" s="160">
        <f>IF(N225="zákl. přenesená",J225,0)</f>
        <v>0</v>
      </c>
      <c r="BH225" s="160">
        <f>IF(N225="sníž. přenesená",J225,0)</f>
        <v>0</v>
      </c>
      <c r="BI225" s="160">
        <f>IF(N225="nulová",J225,0)</f>
        <v>0</v>
      </c>
      <c r="BJ225" s="14" t="s">
        <v>75</v>
      </c>
      <c r="BK225" s="160">
        <f>ROUND(I225*H225,2)</f>
        <v>0</v>
      </c>
      <c r="BL225" s="14" t="s">
        <v>280</v>
      </c>
      <c r="BM225" s="14" t="s">
        <v>1242</v>
      </c>
    </row>
    <row r="226" s="1" customFormat="1" ht="16.5" customHeight="1">
      <c r="B226" s="150"/>
      <c r="C226" s="151" t="s">
        <v>501</v>
      </c>
      <c r="D226" s="151" t="s">
        <v>172</v>
      </c>
      <c r="E226" s="152" t="s">
        <v>615</v>
      </c>
      <c r="F226" s="153" t="s">
        <v>616</v>
      </c>
      <c r="G226" s="154" t="s">
        <v>175</v>
      </c>
      <c r="H226" s="155">
        <v>28</v>
      </c>
      <c r="I226" s="156">
        <v>0</v>
      </c>
      <c r="J226" s="156">
        <f>ROUND(I226*H226,2)</f>
        <v>0</v>
      </c>
      <c r="K226" s="153" t="s">
        <v>176</v>
      </c>
      <c r="L226" s="26"/>
      <c r="M226" s="54" t="s">
        <v>1</v>
      </c>
      <c r="N226" s="157" t="s">
        <v>39</v>
      </c>
      <c r="O226" s="158">
        <v>1</v>
      </c>
      <c r="P226" s="158">
        <f>O226*H226</f>
        <v>28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AR226" s="14" t="s">
        <v>280</v>
      </c>
      <c r="AT226" s="14" t="s">
        <v>172</v>
      </c>
      <c r="AU226" s="14" t="s">
        <v>77</v>
      </c>
      <c r="AY226" s="14" t="s">
        <v>168</v>
      </c>
      <c r="BE226" s="160">
        <f>IF(N226="základní",J226,0)</f>
        <v>0</v>
      </c>
      <c r="BF226" s="160">
        <f>IF(N226="snížená",J226,0)</f>
        <v>0</v>
      </c>
      <c r="BG226" s="160">
        <f>IF(N226="zákl. přenesená",J226,0)</f>
        <v>0</v>
      </c>
      <c r="BH226" s="160">
        <f>IF(N226="sníž. přenesená",J226,0)</f>
        <v>0</v>
      </c>
      <c r="BI226" s="160">
        <f>IF(N226="nulová",J226,0)</f>
        <v>0</v>
      </c>
      <c r="BJ226" s="14" t="s">
        <v>75</v>
      </c>
      <c r="BK226" s="160">
        <f>ROUND(I226*H226,2)</f>
        <v>0</v>
      </c>
      <c r="BL226" s="14" t="s">
        <v>280</v>
      </c>
      <c r="BM226" s="14" t="s">
        <v>1243</v>
      </c>
    </row>
    <row r="227" s="1" customFormat="1" ht="16.5" customHeight="1">
      <c r="B227" s="150"/>
      <c r="C227" s="151" t="s">
        <v>505</v>
      </c>
      <c r="D227" s="151" t="s">
        <v>172</v>
      </c>
      <c r="E227" s="152" t="s">
        <v>619</v>
      </c>
      <c r="F227" s="153" t="s">
        <v>620</v>
      </c>
      <c r="G227" s="154" t="s">
        <v>175</v>
      </c>
      <c r="H227" s="155">
        <v>8</v>
      </c>
      <c r="I227" s="156">
        <v>0</v>
      </c>
      <c r="J227" s="156">
        <f>ROUND(I227*H227,2)</f>
        <v>0</v>
      </c>
      <c r="K227" s="153" t="s">
        <v>176</v>
      </c>
      <c r="L227" s="26"/>
      <c r="M227" s="54" t="s">
        <v>1</v>
      </c>
      <c r="N227" s="157" t="s">
        <v>39</v>
      </c>
      <c r="O227" s="158">
        <v>3.3700000000000001</v>
      </c>
      <c r="P227" s="158">
        <f>O227*H227</f>
        <v>26.960000000000001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14" t="s">
        <v>280</v>
      </c>
      <c r="AT227" s="14" t="s">
        <v>172</v>
      </c>
      <c r="AU227" s="14" t="s">
        <v>77</v>
      </c>
      <c r="AY227" s="14" t="s">
        <v>168</v>
      </c>
      <c r="BE227" s="160">
        <f>IF(N227="základní",J227,0)</f>
        <v>0</v>
      </c>
      <c r="BF227" s="160">
        <f>IF(N227="snížená",J227,0)</f>
        <v>0</v>
      </c>
      <c r="BG227" s="160">
        <f>IF(N227="zákl. přenesená",J227,0)</f>
        <v>0</v>
      </c>
      <c r="BH227" s="160">
        <f>IF(N227="sníž. přenesená",J227,0)</f>
        <v>0</v>
      </c>
      <c r="BI227" s="160">
        <f>IF(N227="nulová",J227,0)</f>
        <v>0</v>
      </c>
      <c r="BJ227" s="14" t="s">
        <v>75</v>
      </c>
      <c r="BK227" s="160">
        <f>ROUND(I227*H227,2)</f>
        <v>0</v>
      </c>
      <c r="BL227" s="14" t="s">
        <v>280</v>
      </c>
      <c r="BM227" s="14" t="s">
        <v>1244</v>
      </c>
    </row>
    <row r="228" s="1" customFormat="1" ht="16.5" customHeight="1">
      <c r="B228" s="150"/>
      <c r="C228" s="161" t="s">
        <v>509</v>
      </c>
      <c r="D228" s="161" t="s">
        <v>180</v>
      </c>
      <c r="E228" s="162" t="s">
        <v>611</v>
      </c>
      <c r="F228" s="163" t="s">
        <v>612</v>
      </c>
      <c r="G228" s="164" t="s">
        <v>183</v>
      </c>
      <c r="H228" s="165">
        <v>4</v>
      </c>
      <c r="I228" s="166">
        <v>0</v>
      </c>
      <c r="J228" s="166">
        <f>ROUND(I228*H228,2)</f>
        <v>0</v>
      </c>
      <c r="K228" s="163" t="s">
        <v>1</v>
      </c>
      <c r="L228" s="167"/>
      <c r="M228" s="168" t="s">
        <v>1</v>
      </c>
      <c r="N228" s="169" t="s">
        <v>39</v>
      </c>
      <c r="O228" s="158">
        <v>0</v>
      </c>
      <c r="P228" s="158">
        <f>O228*H228</f>
        <v>0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AR228" s="14" t="s">
        <v>285</v>
      </c>
      <c r="AT228" s="14" t="s">
        <v>180</v>
      </c>
      <c r="AU228" s="14" t="s">
        <v>77</v>
      </c>
      <c r="AY228" s="14" t="s">
        <v>168</v>
      </c>
      <c r="BE228" s="160">
        <f>IF(N228="základní",J228,0)</f>
        <v>0</v>
      </c>
      <c r="BF228" s="160">
        <f>IF(N228="snížená",J228,0)</f>
        <v>0</v>
      </c>
      <c r="BG228" s="160">
        <f>IF(N228="zákl. přenesená",J228,0)</f>
        <v>0</v>
      </c>
      <c r="BH228" s="160">
        <f>IF(N228="sníž. přenesená",J228,0)</f>
        <v>0</v>
      </c>
      <c r="BI228" s="160">
        <f>IF(N228="nulová",J228,0)</f>
        <v>0</v>
      </c>
      <c r="BJ228" s="14" t="s">
        <v>75</v>
      </c>
      <c r="BK228" s="160">
        <f>ROUND(I228*H228,2)</f>
        <v>0</v>
      </c>
      <c r="BL228" s="14" t="s">
        <v>280</v>
      </c>
      <c r="BM228" s="14" t="s">
        <v>1245</v>
      </c>
    </row>
    <row r="229" s="1" customFormat="1" ht="16.5" customHeight="1">
      <c r="B229" s="150"/>
      <c r="C229" s="161" t="s">
        <v>1246</v>
      </c>
      <c r="D229" s="161" t="s">
        <v>180</v>
      </c>
      <c r="E229" s="162" t="s">
        <v>1240</v>
      </c>
      <c r="F229" s="163" t="s">
        <v>1241</v>
      </c>
      <c r="G229" s="164" t="s">
        <v>183</v>
      </c>
      <c r="H229" s="165">
        <v>6</v>
      </c>
      <c r="I229" s="166">
        <v>0</v>
      </c>
      <c r="J229" s="166">
        <f>ROUND(I229*H229,2)</f>
        <v>0</v>
      </c>
      <c r="K229" s="163" t="s">
        <v>1</v>
      </c>
      <c r="L229" s="167"/>
      <c r="M229" s="168" t="s">
        <v>1</v>
      </c>
      <c r="N229" s="169" t="s">
        <v>39</v>
      </c>
      <c r="O229" s="158">
        <v>0</v>
      </c>
      <c r="P229" s="158">
        <f>O229*H229</f>
        <v>0</v>
      </c>
      <c r="Q229" s="158">
        <v>0</v>
      </c>
      <c r="R229" s="158">
        <f>Q229*H229</f>
        <v>0</v>
      </c>
      <c r="S229" s="158">
        <v>0</v>
      </c>
      <c r="T229" s="159">
        <f>S229*H229</f>
        <v>0</v>
      </c>
      <c r="AR229" s="14" t="s">
        <v>285</v>
      </c>
      <c r="AT229" s="14" t="s">
        <v>180</v>
      </c>
      <c r="AU229" s="14" t="s">
        <v>77</v>
      </c>
      <c r="AY229" s="14" t="s">
        <v>168</v>
      </c>
      <c r="BE229" s="160">
        <f>IF(N229="základní",J229,0)</f>
        <v>0</v>
      </c>
      <c r="BF229" s="160">
        <f>IF(N229="snížená",J229,0)</f>
        <v>0</v>
      </c>
      <c r="BG229" s="160">
        <f>IF(N229="zákl. přenesená",J229,0)</f>
        <v>0</v>
      </c>
      <c r="BH229" s="160">
        <f>IF(N229="sníž. přenesená",J229,0)</f>
        <v>0</v>
      </c>
      <c r="BI229" s="160">
        <f>IF(N229="nulová",J229,0)</f>
        <v>0</v>
      </c>
      <c r="BJ229" s="14" t="s">
        <v>75</v>
      </c>
      <c r="BK229" s="160">
        <f>ROUND(I229*H229,2)</f>
        <v>0</v>
      </c>
      <c r="BL229" s="14" t="s">
        <v>280</v>
      </c>
      <c r="BM229" s="14" t="s">
        <v>1247</v>
      </c>
    </row>
    <row r="230" s="1" customFormat="1" ht="16.5" customHeight="1">
      <c r="B230" s="150"/>
      <c r="C230" s="151" t="s">
        <v>312</v>
      </c>
      <c r="D230" s="151" t="s">
        <v>172</v>
      </c>
      <c r="E230" s="152" t="s">
        <v>624</v>
      </c>
      <c r="F230" s="153" t="s">
        <v>625</v>
      </c>
      <c r="G230" s="154" t="s">
        <v>175</v>
      </c>
      <c r="H230" s="155">
        <v>9</v>
      </c>
      <c r="I230" s="156">
        <v>0</v>
      </c>
      <c r="J230" s="156">
        <f>ROUND(I230*H230,2)</f>
        <v>0</v>
      </c>
      <c r="K230" s="153" t="s">
        <v>176</v>
      </c>
      <c r="L230" s="26"/>
      <c r="M230" s="54" t="s">
        <v>1</v>
      </c>
      <c r="N230" s="157" t="s">
        <v>39</v>
      </c>
      <c r="O230" s="158">
        <v>1.6850000000000001</v>
      </c>
      <c r="P230" s="158">
        <f>O230*H230</f>
        <v>15.165000000000001</v>
      </c>
      <c r="Q230" s="158">
        <v>0</v>
      </c>
      <c r="R230" s="158">
        <f>Q230*H230</f>
        <v>0</v>
      </c>
      <c r="S230" s="158">
        <v>0</v>
      </c>
      <c r="T230" s="159">
        <f>S230*H230</f>
        <v>0</v>
      </c>
      <c r="AR230" s="14" t="s">
        <v>280</v>
      </c>
      <c r="AT230" s="14" t="s">
        <v>172</v>
      </c>
      <c r="AU230" s="14" t="s">
        <v>77</v>
      </c>
      <c r="AY230" s="14" t="s">
        <v>168</v>
      </c>
      <c r="BE230" s="160">
        <f>IF(N230="základní",J230,0)</f>
        <v>0</v>
      </c>
      <c r="BF230" s="160">
        <f>IF(N230="snížená",J230,0)</f>
        <v>0</v>
      </c>
      <c r="BG230" s="160">
        <f>IF(N230="zákl. přenesená",J230,0)</f>
        <v>0</v>
      </c>
      <c r="BH230" s="160">
        <f>IF(N230="sníž. přenesená",J230,0)</f>
        <v>0</v>
      </c>
      <c r="BI230" s="160">
        <f>IF(N230="nulová",J230,0)</f>
        <v>0</v>
      </c>
      <c r="BJ230" s="14" t="s">
        <v>75</v>
      </c>
      <c r="BK230" s="160">
        <f>ROUND(I230*H230,2)</f>
        <v>0</v>
      </c>
      <c r="BL230" s="14" t="s">
        <v>280</v>
      </c>
      <c r="BM230" s="14" t="s">
        <v>1248</v>
      </c>
    </row>
    <row r="231" s="1" customFormat="1" ht="16.5" customHeight="1">
      <c r="B231" s="150"/>
      <c r="C231" s="151" t="s">
        <v>316</v>
      </c>
      <c r="D231" s="151" t="s">
        <v>172</v>
      </c>
      <c r="E231" s="152" t="s">
        <v>628</v>
      </c>
      <c r="F231" s="153" t="s">
        <v>629</v>
      </c>
      <c r="G231" s="154" t="s">
        <v>175</v>
      </c>
      <c r="H231" s="155">
        <v>6</v>
      </c>
      <c r="I231" s="156">
        <v>0</v>
      </c>
      <c r="J231" s="156">
        <f>ROUND(I231*H231,2)</f>
        <v>0</v>
      </c>
      <c r="K231" s="153" t="s">
        <v>176</v>
      </c>
      <c r="L231" s="26"/>
      <c r="M231" s="54" t="s">
        <v>1</v>
      </c>
      <c r="N231" s="157" t="s">
        <v>39</v>
      </c>
      <c r="O231" s="158">
        <v>0.76000000000000001</v>
      </c>
      <c r="P231" s="158">
        <f>O231*H231</f>
        <v>4.5600000000000005</v>
      </c>
      <c r="Q231" s="158">
        <v>0</v>
      </c>
      <c r="R231" s="158">
        <f>Q231*H231</f>
        <v>0</v>
      </c>
      <c r="S231" s="158">
        <v>0</v>
      </c>
      <c r="T231" s="159">
        <f>S231*H231</f>
        <v>0</v>
      </c>
      <c r="AR231" s="14" t="s">
        <v>280</v>
      </c>
      <c r="AT231" s="14" t="s">
        <v>172</v>
      </c>
      <c r="AU231" s="14" t="s">
        <v>77</v>
      </c>
      <c r="AY231" s="14" t="s">
        <v>168</v>
      </c>
      <c r="BE231" s="160">
        <f>IF(N231="základní",J231,0)</f>
        <v>0</v>
      </c>
      <c r="BF231" s="160">
        <f>IF(N231="snížená",J231,0)</f>
        <v>0</v>
      </c>
      <c r="BG231" s="160">
        <f>IF(N231="zákl. přenesená",J231,0)</f>
        <v>0</v>
      </c>
      <c r="BH231" s="160">
        <f>IF(N231="sníž. přenesená",J231,0)</f>
        <v>0</v>
      </c>
      <c r="BI231" s="160">
        <f>IF(N231="nulová",J231,0)</f>
        <v>0</v>
      </c>
      <c r="BJ231" s="14" t="s">
        <v>75</v>
      </c>
      <c r="BK231" s="160">
        <f>ROUND(I231*H231,2)</f>
        <v>0</v>
      </c>
      <c r="BL231" s="14" t="s">
        <v>280</v>
      </c>
      <c r="BM231" s="14" t="s">
        <v>1249</v>
      </c>
    </row>
    <row r="232" s="1" customFormat="1" ht="16.5" customHeight="1">
      <c r="B232" s="150"/>
      <c r="C232" s="161" t="s">
        <v>320</v>
      </c>
      <c r="D232" s="161" t="s">
        <v>180</v>
      </c>
      <c r="E232" s="162" t="s">
        <v>632</v>
      </c>
      <c r="F232" s="163" t="s">
        <v>633</v>
      </c>
      <c r="G232" s="164" t="s">
        <v>183</v>
      </c>
      <c r="H232" s="165">
        <v>6</v>
      </c>
      <c r="I232" s="166">
        <v>0</v>
      </c>
      <c r="J232" s="166">
        <f>ROUND(I232*H232,2)</f>
        <v>0</v>
      </c>
      <c r="K232" s="163" t="s">
        <v>1</v>
      </c>
      <c r="L232" s="167"/>
      <c r="M232" s="168" t="s">
        <v>1</v>
      </c>
      <c r="N232" s="169" t="s">
        <v>39</v>
      </c>
      <c r="O232" s="158">
        <v>0</v>
      </c>
      <c r="P232" s="158">
        <f>O232*H232</f>
        <v>0</v>
      </c>
      <c r="Q232" s="158">
        <v>0</v>
      </c>
      <c r="R232" s="158">
        <f>Q232*H232</f>
        <v>0</v>
      </c>
      <c r="S232" s="158">
        <v>0</v>
      </c>
      <c r="T232" s="159">
        <f>S232*H232</f>
        <v>0</v>
      </c>
      <c r="AR232" s="14" t="s">
        <v>285</v>
      </c>
      <c r="AT232" s="14" t="s">
        <v>180</v>
      </c>
      <c r="AU232" s="14" t="s">
        <v>77</v>
      </c>
      <c r="AY232" s="14" t="s">
        <v>168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14" t="s">
        <v>75</v>
      </c>
      <c r="BK232" s="160">
        <f>ROUND(I232*H232,2)</f>
        <v>0</v>
      </c>
      <c r="BL232" s="14" t="s">
        <v>280</v>
      </c>
      <c r="BM232" s="14" t="s">
        <v>1250</v>
      </c>
    </row>
    <row r="233" s="1" customFormat="1" ht="16.5" customHeight="1">
      <c r="B233" s="150"/>
      <c r="C233" s="151" t="s">
        <v>586</v>
      </c>
      <c r="D233" s="151" t="s">
        <v>172</v>
      </c>
      <c r="E233" s="152" t="s">
        <v>636</v>
      </c>
      <c r="F233" s="153" t="s">
        <v>637</v>
      </c>
      <c r="G233" s="154" t="s">
        <v>175</v>
      </c>
      <c r="H233" s="155">
        <v>6</v>
      </c>
      <c r="I233" s="156">
        <v>0</v>
      </c>
      <c r="J233" s="156">
        <f>ROUND(I233*H233,2)</f>
        <v>0</v>
      </c>
      <c r="K233" s="153" t="s">
        <v>176</v>
      </c>
      <c r="L233" s="26"/>
      <c r="M233" s="54" t="s">
        <v>1</v>
      </c>
      <c r="N233" s="157" t="s">
        <v>39</v>
      </c>
      <c r="O233" s="158">
        <v>0.38</v>
      </c>
      <c r="P233" s="158">
        <f>O233*H233</f>
        <v>2.2800000000000002</v>
      </c>
      <c r="Q233" s="158">
        <v>0</v>
      </c>
      <c r="R233" s="158">
        <f>Q233*H233</f>
        <v>0</v>
      </c>
      <c r="S233" s="158">
        <v>0</v>
      </c>
      <c r="T233" s="159">
        <f>S233*H233</f>
        <v>0</v>
      </c>
      <c r="AR233" s="14" t="s">
        <v>280</v>
      </c>
      <c r="AT233" s="14" t="s">
        <v>172</v>
      </c>
      <c r="AU233" s="14" t="s">
        <v>77</v>
      </c>
      <c r="AY233" s="14" t="s">
        <v>168</v>
      </c>
      <c r="BE233" s="160">
        <f>IF(N233="základní",J233,0)</f>
        <v>0</v>
      </c>
      <c r="BF233" s="160">
        <f>IF(N233="snížená",J233,0)</f>
        <v>0</v>
      </c>
      <c r="BG233" s="160">
        <f>IF(N233="zákl. přenesená",J233,0)</f>
        <v>0</v>
      </c>
      <c r="BH233" s="160">
        <f>IF(N233="sníž. přenesená",J233,0)</f>
        <v>0</v>
      </c>
      <c r="BI233" s="160">
        <f>IF(N233="nulová",J233,0)</f>
        <v>0</v>
      </c>
      <c r="BJ233" s="14" t="s">
        <v>75</v>
      </c>
      <c r="BK233" s="160">
        <f>ROUND(I233*H233,2)</f>
        <v>0</v>
      </c>
      <c r="BL233" s="14" t="s">
        <v>280</v>
      </c>
      <c r="BM233" s="14" t="s">
        <v>1251</v>
      </c>
    </row>
    <row r="234" s="1" customFormat="1" ht="16.5" customHeight="1">
      <c r="B234" s="150"/>
      <c r="C234" s="151" t="s">
        <v>590</v>
      </c>
      <c r="D234" s="151" t="s">
        <v>172</v>
      </c>
      <c r="E234" s="152" t="s">
        <v>640</v>
      </c>
      <c r="F234" s="153" t="s">
        <v>641</v>
      </c>
      <c r="G234" s="154" t="s">
        <v>175</v>
      </c>
      <c r="H234" s="155">
        <v>3</v>
      </c>
      <c r="I234" s="156">
        <v>0</v>
      </c>
      <c r="J234" s="156">
        <f>ROUND(I234*H234,2)</f>
        <v>0</v>
      </c>
      <c r="K234" s="153" t="s">
        <v>176</v>
      </c>
      <c r="L234" s="26"/>
      <c r="M234" s="54" t="s">
        <v>1</v>
      </c>
      <c r="N234" s="157" t="s">
        <v>39</v>
      </c>
      <c r="O234" s="158">
        <v>0.499</v>
      </c>
      <c r="P234" s="158">
        <f>O234*H234</f>
        <v>1.4969999999999999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AR234" s="14" t="s">
        <v>280</v>
      </c>
      <c r="AT234" s="14" t="s">
        <v>172</v>
      </c>
      <c r="AU234" s="14" t="s">
        <v>77</v>
      </c>
      <c r="AY234" s="14" t="s">
        <v>168</v>
      </c>
      <c r="BE234" s="160">
        <f>IF(N234="základní",J234,0)</f>
        <v>0</v>
      </c>
      <c r="BF234" s="160">
        <f>IF(N234="snížená",J234,0)</f>
        <v>0</v>
      </c>
      <c r="BG234" s="160">
        <f>IF(N234="zákl. přenesená",J234,0)</f>
        <v>0</v>
      </c>
      <c r="BH234" s="160">
        <f>IF(N234="sníž. přenesená",J234,0)</f>
        <v>0</v>
      </c>
      <c r="BI234" s="160">
        <f>IF(N234="nulová",J234,0)</f>
        <v>0</v>
      </c>
      <c r="BJ234" s="14" t="s">
        <v>75</v>
      </c>
      <c r="BK234" s="160">
        <f>ROUND(I234*H234,2)</f>
        <v>0</v>
      </c>
      <c r="BL234" s="14" t="s">
        <v>280</v>
      </c>
      <c r="BM234" s="14" t="s">
        <v>1252</v>
      </c>
    </row>
    <row r="235" s="1" customFormat="1" ht="16.5" customHeight="1">
      <c r="B235" s="150"/>
      <c r="C235" s="161" t="s">
        <v>598</v>
      </c>
      <c r="D235" s="161" t="s">
        <v>180</v>
      </c>
      <c r="E235" s="162" t="s">
        <v>644</v>
      </c>
      <c r="F235" s="163" t="s">
        <v>645</v>
      </c>
      <c r="G235" s="164" t="s">
        <v>183</v>
      </c>
      <c r="H235" s="165">
        <v>3</v>
      </c>
      <c r="I235" s="166">
        <v>0</v>
      </c>
      <c r="J235" s="166">
        <f>ROUND(I235*H235,2)</f>
        <v>0</v>
      </c>
      <c r="K235" s="163" t="s">
        <v>1</v>
      </c>
      <c r="L235" s="167"/>
      <c r="M235" s="168" t="s">
        <v>1</v>
      </c>
      <c r="N235" s="169" t="s">
        <v>39</v>
      </c>
      <c r="O235" s="158">
        <v>0</v>
      </c>
      <c r="P235" s="158">
        <f>O235*H235</f>
        <v>0</v>
      </c>
      <c r="Q235" s="158">
        <v>0</v>
      </c>
      <c r="R235" s="158">
        <f>Q235*H235</f>
        <v>0</v>
      </c>
      <c r="S235" s="158">
        <v>0</v>
      </c>
      <c r="T235" s="159">
        <f>S235*H235</f>
        <v>0</v>
      </c>
      <c r="AR235" s="14" t="s">
        <v>285</v>
      </c>
      <c r="AT235" s="14" t="s">
        <v>180</v>
      </c>
      <c r="AU235" s="14" t="s">
        <v>77</v>
      </c>
      <c r="AY235" s="14" t="s">
        <v>168</v>
      </c>
      <c r="BE235" s="160">
        <f>IF(N235="základní",J235,0)</f>
        <v>0</v>
      </c>
      <c r="BF235" s="160">
        <f>IF(N235="snížená",J235,0)</f>
        <v>0</v>
      </c>
      <c r="BG235" s="160">
        <f>IF(N235="zákl. přenesená",J235,0)</f>
        <v>0</v>
      </c>
      <c r="BH235" s="160">
        <f>IF(N235="sníž. přenesená",J235,0)</f>
        <v>0</v>
      </c>
      <c r="BI235" s="160">
        <f>IF(N235="nulová",J235,0)</f>
        <v>0</v>
      </c>
      <c r="BJ235" s="14" t="s">
        <v>75</v>
      </c>
      <c r="BK235" s="160">
        <f>ROUND(I235*H235,2)</f>
        <v>0</v>
      </c>
      <c r="BL235" s="14" t="s">
        <v>280</v>
      </c>
      <c r="BM235" s="14" t="s">
        <v>1253</v>
      </c>
    </row>
    <row r="236" s="1" customFormat="1" ht="16.5" customHeight="1">
      <c r="B236" s="150"/>
      <c r="C236" s="151" t="s">
        <v>602</v>
      </c>
      <c r="D236" s="151" t="s">
        <v>172</v>
      </c>
      <c r="E236" s="152" t="s">
        <v>648</v>
      </c>
      <c r="F236" s="153" t="s">
        <v>649</v>
      </c>
      <c r="G236" s="154" t="s">
        <v>175</v>
      </c>
      <c r="H236" s="155">
        <v>8</v>
      </c>
      <c r="I236" s="156">
        <v>0</v>
      </c>
      <c r="J236" s="156">
        <f>ROUND(I236*H236,2)</f>
        <v>0</v>
      </c>
      <c r="K236" s="153" t="s">
        <v>176</v>
      </c>
      <c r="L236" s="26"/>
      <c r="M236" s="54" t="s">
        <v>1</v>
      </c>
      <c r="N236" s="157" t="s">
        <v>39</v>
      </c>
      <c r="O236" s="158">
        <v>0.53000000000000003</v>
      </c>
      <c r="P236" s="158">
        <f>O236*H236</f>
        <v>4.2400000000000002</v>
      </c>
      <c r="Q236" s="158">
        <v>0</v>
      </c>
      <c r="R236" s="158">
        <f>Q236*H236</f>
        <v>0</v>
      </c>
      <c r="S236" s="158">
        <v>0</v>
      </c>
      <c r="T236" s="159">
        <f>S236*H236</f>
        <v>0</v>
      </c>
      <c r="AR236" s="14" t="s">
        <v>280</v>
      </c>
      <c r="AT236" s="14" t="s">
        <v>172</v>
      </c>
      <c r="AU236" s="14" t="s">
        <v>77</v>
      </c>
      <c r="AY236" s="14" t="s">
        <v>168</v>
      </c>
      <c r="BE236" s="160">
        <f>IF(N236="základní",J236,0)</f>
        <v>0</v>
      </c>
      <c r="BF236" s="160">
        <f>IF(N236="snížená",J236,0)</f>
        <v>0</v>
      </c>
      <c r="BG236" s="160">
        <f>IF(N236="zákl. přenesená",J236,0)</f>
        <v>0</v>
      </c>
      <c r="BH236" s="160">
        <f>IF(N236="sníž. přenesená",J236,0)</f>
        <v>0</v>
      </c>
      <c r="BI236" s="160">
        <f>IF(N236="nulová",J236,0)</f>
        <v>0</v>
      </c>
      <c r="BJ236" s="14" t="s">
        <v>75</v>
      </c>
      <c r="BK236" s="160">
        <f>ROUND(I236*H236,2)</f>
        <v>0</v>
      </c>
      <c r="BL236" s="14" t="s">
        <v>280</v>
      </c>
      <c r="BM236" s="14" t="s">
        <v>1254</v>
      </c>
    </row>
    <row r="237" s="1" customFormat="1" ht="16.5" customHeight="1">
      <c r="B237" s="150"/>
      <c r="C237" s="161" t="s">
        <v>606</v>
      </c>
      <c r="D237" s="161" t="s">
        <v>180</v>
      </c>
      <c r="E237" s="162" t="s">
        <v>652</v>
      </c>
      <c r="F237" s="163" t="s">
        <v>653</v>
      </c>
      <c r="G237" s="164" t="s">
        <v>183</v>
      </c>
      <c r="H237" s="165">
        <v>8</v>
      </c>
      <c r="I237" s="166">
        <v>0</v>
      </c>
      <c r="J237" s="166">
        <f>ROUND(I237*H237,2)</f>
        <v>0</v>
      </c>
      <c r="K237" s="163" t="s">
        <v>1</v>
      </c>
      <c r="L237" s="167"/>
      <c r="M237" s="168" t="s">
        <v>1</v>
      </c>
      <c r="N237" s="169" t="s">
        <v>39</v>
      </c>
      <c r="O237" s="158">
        <v>0</v>
      </c>
      <c r="P237" s="158">
        <f>O237*H237</f>
        <v>0</v>
      </c>
      <c r="Q237" s="158">
        <v>0</v>
      </c>
      <c r="R237" s="158">
        <f>Q237*H237</f>
        <v>0</v>
      </c>
      <c r="S237" s="158">
        <v>0</v>
      </c>
      <c r="T237" s="159">
        <f>S237*H237</f>
        <v>0</v>
      </c>
      <c r="AR237" s="14" t="s">
        <v>285</v>
      </c>
      <c r="AT237" s="14" t="s">
        <v>180</v>
      </c>
      <c r="AU237" s="14" t="s">
        <v>77</v>
      </c>
      <c r="AY237" s="14" t="s">
        <v>168</v>
      </c>
      <c r="BE237" s="160">
        <f>IF(N237="základní",J237,0)</f>
        <v>0</v>
      </c>
      <c r="BF237" s="160">
        <f>IF(N237="snížená",J237,0)</f>
        <v>0</v>
      </c>
      <c r="BG237" s="160">
        <f>IF(N237="zákl. přenesená",J237,0)</f>
        <v>0</v>
      </c>
      <c r="BH237" s="160">
        <f>IF(N237="sníž. přenesená",J237,0)</f>
        <v>0</v>
      </c>
      <c r="BI237" s="160">
        <f>IF(N237="nulová",J237,0)</f>
        <v>0</v>
      </c>
      <c r="BJ237" s="14" t="s">
        <v>75</v>
      </c>
      <c r="BK237" s="160">
        <f>ROUND(I237*H237,2)</f>
        <v>0</v>
      </c>
      <c r="BL237" s="14" t="s">
        <v>280</v>
      </c>
      <c r="BM237" s="14" t="s">
        <v>1255</v>
      </c>
    </row>
    <row r="238" s="1" customFormat="1" ht="16.5" customHeight="1">
      <c r="B238" s="150"/>
      <c r="C238" s="151" t="s">
        <v>610</v>
      </c>
      <c r="D238" s="151" t="s">
        <v>172</v>
      </c>
      <c r="E238" s="152" t="s">
        <v>656</v>
      </c>
      <c r="F238" s="153" t="s">
        <v>657</v>
      </c>
      <c r="G238" s="154" t="s">
        <v>175</v>
      </c>
      <c r="H238" s="155">
        <v>2</v>
      </c>
      <c r="I238" s="156">
        <v>0</v>
      </c>
      <c r="J238" s="156">
        <f>ROUND(I238*H238,2)</f>
        <v>0</v>
      </c>
      <c r="K238" s="153" t="s">
        <v>176</v>
      </c>
      <c r="L238" s="26"/>
      <c r="M238" s="54" t="s">
        <v>1</v>
      </c>
      <c r="N238" s="157" t="s">
        <v>39</v>
      </c>
      <c r="O238" s="158">
        <v>0.26500000000000001</v>
      </c>
      <c r="P238" s="158">
        <f>O238*H238</f>
        <v>0.53000000000000003</v>
      </c>
      <c r="Q238" s="158">
        <v>0</v>
      </c>
      <c r="R238" s="158">
        <f>Q238*H238</f>
        <v>0</v>
      </c>
      <c r="S238" s="158">
        <v>0</v>
      </c>
      <c r="T238" s="159">
        <f>S238*H238</f>
        <v>0</v>
      </c>
      <c r="AR238" s="14" t="s">
        <v>280</v>
      </c>
      <c r="AT238" s="14" t="s">
        <v>172</v>
      </c>
      <c r="AU238" s="14" t="s">
        <v>77</v>
      </c>
      <c r="AY238" s="14" t="s">
        <v>168</v>
      </c>
      <c r="BE238" s="160">
        <f>IF(N238="základní",J238,0)</f>
        <v>0</v>
      </c>
      <c r="BF238" s="160">
        <f>IF(N238="snížená",J238,0)</f>
        <v>0</v>
      </c>
      <c r="BG238" s="160">
        <f>IF(N238="zákl. přenesená",J238,0)</f>
        <v>0</v>
      </c>
      <c r="BH238" s="160">
        <f>IF(N238="sníž. přenesená",J238,0)</f>
        <v>0</v>
      </c>
      <c r="BI238" s="160">
        <f>IF(N238="nulová",J238,0)</f>
        <v>0</v>
      </c>
      <c r="BJ238" s="14" t="s">
        <v>75</v>
      </c>
      <c r="BK238" s="160">
        <f>ROUND(I238*H238,2)</f>
        <v>0</v>
      </c>
      <c r="BL238" s="14" t="s">
        <v>280</v>
      </c>
      <c r="BM238" s="14" t="s">
        <v>1256</v>
      </c>
    </row>
    <row r="239" s="1" customFormat="1" ht="16.5" customHeight="1">
      <c r="B239" s="150"/>
      <c r="C239" s="151" t="s">
        <v>618</v>
      </c>
      <c r="D239" s="151" t="s">
        <v>172</v>
      </c>
      <c r="E239" s="152" t="s">
        <v>660</v>
      </c>
      <c r="F239" s="153" t="s">
        <v>661</v>
      </c>
      <c r="G239" s="154" t="s">
        <v>175</v>
      </c>
      <c r="H239" s="155">
        <v>6</v>
      </c>
      <c r="I239" s="156">
        <v>0</v>
      </c>
      <c r="J239" s="156">
        <f>ROUND(I239*H239,2)</f>
        <v>0</v>
      </c>
      <c r="K239" s="153" t="s">
        <v>176</v>
      </c>
      <c r="L239" s="26"/>
      <c r="M239" s="54" t="s">
        <v>1</v>
      </c>
      <c r="N239" s="157" t="s">
        <v>39</v>
      </c>
      <c r="O239" s="158">
        <v>1.0900000000000001</v>
      </c>
      <c r="P239" s="158">
        <f>O239*H239</f>
        <v>6.5400000000000009</v>
      </c>
      <c r="Q239" s="158">
        <v>0</v>
      </c>
      <c r="R239" s="158">
        <f>Q239*H239</f>
        <v>0</v>
      </c>
      <c r="S239" s="158">
        <v>0</v>
      </c>
      <c r="T239" s="159">
        <f>S239*H239</f>
        <v>0</v>
      </c>
      <c r="AR239" s="14" t="s">
        <v>280</v>
      </c>
      <c r="AT239" s="14" t="s">
        <v>172</v>
      </c>
      <c r="AU239" s="14" t="s">
        <v>77</v>
      </c>
      <c r="AY239" s="14" t="s">
        <v>168</v>
      </c>
      <c r="BE239" s="160">
        <f>IF(N239="základní",J239,0)</f>
        <v>0</v>
      </c>
      <c r="BF239" s="160">
        <f>IF(N239="snížená",J239,0)</f>
        <v>0</v>
      </c>
      <c r="BG239" s="160">
        <f>IF(N239="zákl. přenesená",J239,0)</f>
        <v>0</v>
      </c>
      <c r="BH239" s="160">
        <f>IF(N239="sníž. přenesená",J239,0)</f>
        <v>0</v>
      </c>
      <c r="BI239" s="160">
        <f>IF(N239="nulová",J239,0)</f>
        <v>0</v>
      </c>
      <c r="BJ239" s="14" t="s">
        <v>75</v>
      </c>
      <c r="BK239" s="160">
        <f>ROUND(I239*H239,2)</f>
        <v>0</v>
      </c>
      <c r="BL239" s="14" t="s">
        <v>280</v>
      </c>
      <c r="BM239" s="14" t="s">
        <v>1257</v>
      </c>
    </row>
    <row r="240" s="1" customFormat="1" ht="16.5" customHeight="1">
      <c r="B240" s="150"/>
      <c r="C240" s="161" t="s">
        <v>333</v>
      </c>
      <c r="D240" s="161" t="s">
        <v>180</v>
      </c>
      <c r="E240" s="162" t="s">
        <v>664</v>
      </c>
      <c r="F240" s="163" t="s">
        <v>665</v>
      </c>
      <c r="G240" s="164" t="s">
        <v>183</v>
      </c>
      <c r="H240" s="165">
        <v>6</v>
      </c>
      <c r="I240" s="166">
        <v>0</v>
      </c>
      <c r="J240" s="166">
        <f>ROUND(I240*H240,2)</f>
        <v>0</v>
      </c>
      <c r="K240" s="163" t="s">
        <v>1</v>
      </c>
      <c r="L240" s="167"/>
      <c r="M240" s="168" t="s">
        <v>1</v>
      </c>
      <c r="N240" s="169" t="s">
        <v>39</v>
      </c>
      <c r="O240" s="158">
        <v>0</v>
      </c>
      <c r="P240" s="158">
        <f>O240*H240</f>
        <v>0</v>
      </c>
      <c r="Q240" s="158">
        <v>0</v>
      </c>
      <c r="R240" s="158">
        <f>Q240*H240</f>
        <v>0</v>
      </c>
      <c r="S240" s="158">
        <v>0</v>
      </c>
      <c r="T240" s="159">
        <f>S240*H240</f>
        <v>0</v>
      </c>
      <c r="AR240" s="14" t="s">
        <v>285</v>
      </c>
      <c r="AT240" s="14" t="s">
        <v>180</v>
      </c>
      <c r="AU240" s="14" t="s">
        <v>77</v>
      </c>
      <c r="AY240" s="14" t="s">
        <v>168</v>
      </c>
      <c r="BE240" s="160">
        <f>IF(N240="základní",J240,0)</f>
        <v>0</v>
      </c>
      <c r="BF240" s="160">
        <f>IF(N240="snížená",J240,0)</f>
        <v>0</v>
      </c>
      <c r="BG240" s="160">
        <f>IF(N240="zákl. přenesená",J240,0)</f>
        <v>0</v>
      </c>
      <c r="BH240" s="160">
        <f>IF(N240="sníž. přenesená",J240,0)</f>
        <v>0</v>
      </c>
      <c r="BI240" s="160">
        <f>IF(N240="nulová",J240,0)</f>
        <v>0</v>
      </c>
      <c r="BJ240" s="14" t="s">
        <v>75</v>
      </c>
      <c r="BK240" s="160">
        <f>ROUND(I240*H240,2)</f>
        <v>0</v>
      </c>
      <c r="BL240" s="14" t="s">
        <v>280</v>
      </c>
      <c r="BM240" s="14" t="s">
        <v>1258</v>
      </c>
    </row>
    <row r="241" s="1" customFormat="1" ht="16.5" customHeight="1">
      <c r="B241" s="150"/>
      <c r="C241" s="161" t="s">
        <v>594</v>
      </c>
      <c r="D241" s="161" t="s">
        <v>180</v>
      </c>
      <c r="E241" s="162" t="s">
        <v>668</v>
      </c>
      <c r="F241" s="163" t="s">
        <v>669</v>
      </c>
      <c r="G241" s="164" t="s">
        <v>183</v>
      </c>
      <c r="H241" s="165">
        <v>2</v>
      </c>
      <c r="I241" s="166">
        <v>0</v>
      </c>
      <c r="J241" s="166">
        <f>ROUND(I241*H241,2)</f>
        <v>0</v>
      </c>
      <c r="K241" s="163" t="s">
        <v>1</v>
      </c>
      <c r="L241" s="167"/>
      <c r="M241" s="168" t="s">
        <v>1</v>
      </c>
      <c r="N241" s="169" t="s">
        <v>39</v>
      </c>
      <c r="O241" s="158">
        <v>0</v>
      </c>
      <c r="P241" s="158">
        <f>O241*H241</f>
        <v>0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AR241" s="14" t="s">
        <v>285</v>
      </c>
      <c r="AT241" s="14" t="s">
        <v>180</v>
      </c>
      <c r="AU241" s="14" t="s">
        <v>77</v>
      </c>
      <c r="AY241" s="14" t="s">
        <v>168</v>
      </c>
      <c r="BE241" s="160">
        <f>IF(N241="základní",J241,0)</f>
        <v>0</v>
      </c>
      <c r="BF241" s="160">
        <f>IF(N241="snížená",J241,0)</f>
        <v>0</v>
      </c>
      <c r="BG241" s="160">
        <f>IF(N241="zákl. přenesená",J241,0)</f>
        <v>0</v>
      </c>
      <c r="BH241" s="160">
        <f>IF(N241="sníž. přenesená",J241,0)</f>
        <v>0</v>
      </c>
      <c r="BI241" s="160">
        <f>IF(N241="nulová",J241,0)</f>
        <v>0</v>
      </c>
      <c r="BJ241" s="14" t="s">
        <v>75</v>
      </c>
      <c r="BK241" s="160">
        <f>ROUND(I241*H241,2)</f>
        <v>0</v>
      </c>
      <c r="BL241" s="14" t="s">
        <v>280</v>
      </c>
      <c r="BM241" s="14" t="s">
        <v>1259</v>
      </c>
    </row>
    <row r="242" s="1" customFormat="1" ht="16.5" customHeight="1">
      <c r="B242" s="150"/>
      <c r="C242" s="161" t="s">
        <v>295</v>
      </c>
      <c r="D242" s="161" t="s">
        <v>180</v>
      </c>
      <c r="E242" s="162" t="s">
        <v>672</v>
      </c>
      <c r="F242" s="163" t="s">
        <v>673</v>
      </c>
      <c r="G242" s="164" t="s">
        <v>183</v>
      </c>
      <c r="H242" s="165">
        <v>2</v>
      </c>
      <c r="I242" s="166">
        <v>0</v>
      </c>
      <c r="J242" s="166">
        <f>ROUND(I242*H242,2)</f>
        <v>0</v>
      </c>
      <c r="K242" s="163" t="s">
        <v>1</v>
      </c>
      <c r="L242" s="167"/>
      <c r="M242" s="168" t="s">
        <v>1</v>
      </c>
      <c r="N242" s="169" t="s">
        <v>39</v>
      </c>
      <c r="O242" s="158">
        <v>0</v>
      </c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AR242" s="14" t="s">
        <v>285</v>
      </c>
      <c r="AT242" s="14" t="s">
        <v>180</v>
      </c>
      <c r="AU242" s="14" t="s">
        <v>77</v>
      </c>
      <c r="AY242" s="14" t="s">
        <v>168</v>
      </c>
      <c r="BE242" s="160">
        <f>IF(N242="základní",J242,0)</f>
        <v>0</v>
      </c>
      <c r="BF242" s="160">
        <f>IF(N242="snížená",J242,0)</f>
        <v>0</v>
      </c>
      <c r="BG242" s="160">
        <f>IF(N242="zákl. přenesená",J242,0)</f>
        <v>0</v>
      </c>
      <c r="BH242" s="160">
        <f>IF(N242="sníž. přenesená",J242,0)</f>
        <v>0</v>
      </c>
      <c r="BI242" s="160">
        <f>IF(N242="nulová",J242,0)</f>
        <v>0</v>
      </c>
      <c r="BJ242" s="14" t="s">
        <v>75</v>
      </c>
      <c r="BK242" s="160">
        <f>ROUND(I242*H242,2)</f>
        <v>0</v>
      </c>
      <c r="BL242" s="14" t="s">
        <v>280</v>
      </c>
      <c r="BM242" s="14" t="s">
        <v>1260</v>
      </c>
    </row>
    <row r="243" s="1" customFormat="1" ht="16.5" customHeight="1">
      <c r="B243" s="150"/>
      <c r="C243" s="161" t="s">
        <v>1261</v>
      </c>
      <c r="D243" s="161" t="s">
        <v>180</v>
      </c>
      <c r="E243" s="162" t="s">
        <v>1262</v>
      </c>
      <c r="F243" s="163" t="s">
        <v>1263</v>
      </c>
      <c r="G243" s="164" t="s">
        <v>183</v>
      </c>
      <c r="H243" s="165">
        <v>2</v>
      </c>
      <c r="I243" s="166">
        <v>0</v>
      </c>
      <c r="J243" s="166">
        <f>ROUND(I243*H243,2)</f>
        <v>0</v>
      </c>
      <c r="K243" s="163" t="s">
        <v>1</v>
      </c>
      <c r="L243" s="167"/>
      <c r="M243" s="168" t="s">
        <v>1</v>
      </c>
      <c r="N243" s="169" t="s">
        <v>39</v>
      </c>
      <c r="O243" s="158">
        <v>0</v>
      </c>
      <c r="P243" s="158">
        <f>O243*H243</f>
        <v>0</v>
      </c>
      <c r="Q243" s="158">
        <v>0</v>
      </c>
      <c r="R243" s="158">
        <f>Q243*H243</f>
        <v>0</v>
      </c>
      <c r="S243" s="158">
        <v>0</v>
      </c>
      <c r="T243" s="159">
        <f>S243*H243</f>
        <v>0</v>
      </c>
      <c r="AR243" s="14" t="s">
        <v>285</v>
      </c>
      <c r="AT243" s="14" t="s">
        <v>180</v>
      </c>
      <c r="AU243" s="14" t="s">
        <v>77</v>
      </c>
      <c r="AY243" s="14" t="s">
        <v>168</v>
      </c>
      <c r="BE243" s="160">
        <f>IF(N243="základní",J243,0)</f>
        <v>0</v>
      </c>
      <c r="BF243" s="160">
        <f>IF(N243="snížená",J243,0)</f>
        <v>0</v>
      </c>
      <c r="BG243" s="160">
        <f>IF(N243="zákl. přenesená",J243,0)</f>
        <v>0</v>
      </c>
      <c r="BH243" s="160">
        <f>IF(N243="sníž. přenesená",J243,0)</f>
        <v>0</v>
      </c>
      <c r="BI243" s="160">
        <f>IF(N243="nulová",J243,0)</f>
        <v>0</v>
      </c>
      <c r="BJ243" s="14" t="s">
        <v>75</v>
      </c>
      <c r="BK243" s="160">
        <f>ROUND(I243*H243,2)</f>
        <v>0</v>
      </c>
      <c r="BL243" s="14" t="s">
        <v>280</v>
      </c>
      <c r="BM243" s="14" t="s">
        <v>1264</v>
      </c>
    </row>
    <row r="244" s="1" customFormat="1" ht="16.5" customHeight="1">
      <c r="B244" s="150"/>
      <c r="C244" s="151" t="s">
        <v>299</v>
      </c>
      <c r="D244" s="151" t="s">
        <v>172</v>
      </c>
      <c r="E244" s="152" t="s">
        <v>676</v>
      </c>
      <c r="F244" s="153" t="s">
        <v>677</v>
      </c>
      <c r="G244" s="154" t="s">
        <v>175</v>
      </c>
      <c r="H244" s="155">
        <v>8</v>
      </c>
      <c r="I244" s="156">
        <v>0</v>
      </c>
      <c r="J244" s="156">
        <f>ROUND(I244*H244,2)</f>
        <v>0</v>
      </c>
      <c r="K244" s="153" t="s">
        <v>176</v>
      </c>
      <c r="L244" s="26"/>
      <c r="M244" s="54" t="s">
        <v>1</v>
      </c>
      <c r="N244" s="157" t="s">
        <v>39</v>
      </c>
      <c r="O244" s="158">
        <v>3.3599999999999999</v>
      </c>
      <c r="P244" s="158">
        <f>O244*H244</f>
        <v>26.879999999999999</v>
      </c>
      <c r="Q244" s="158">
        <v>0.00063000000000000003</v>
      </c>
      <c r="R244" s="158">
        <f>Q244*H244</f>
        <v>0.0050400000000000002</v>
      </c>
      <c r="S244" s="158">
        <v>0</v>
      </c>
      <c r="T244" s="159">
        <f>S244*H244</f>
        <v>0</v>
      </c>
      <c r="AR244" s="14" t="s">
        <v>280</v>
      </c>
      <c r="AT244" s="14" t="s">
        <v>172</v>
      </c>
      <c r="AU244" s="14" t="s">
        <v>77</v>
      </c>
      <c r="AY244" s="14" t="s">
        <v>168</v>
      </c>
      <c r="BE244" s="160">
        <f>IF(N244="základní",J244,0)</f>
        <v>0</v>
      </c>
      <c r="BF244" s="160">
        <f>IF(N244="snížená",J244,0)</f>
        <v>0</v>
      </c>
      <c r="BG244" s="160">
        <f>IF(N244="zákl. přenesená",J244,0)</f>
        <v>0</v>
      </c>
      <c r="BH244" s="160">
        <f>IF(N244="sníž. přenesená",J244,0)</f>
        <v>0</v>
      </c>
      <c r="BI244" s="160">
        <f>IF(N244="nulová",J244,0)</f>
        <v>0</v>
      </c>
      <c r="BJ244" s="14" t="s">
        <v>75</v>
      </c>
      <c r="BK244" s="160">
        <f>ROUND(I244*H244,2)</f>
        <v>0</v>
      </c>
      <c r="BL244" s="14" t="s">
        <v>280</v>
      </c>
      <c r="BM244" s="14" t="s">
        <v>1265</v>
      </c>
    </row>
    <row r="245" s="1" customFormat="1" ht="16.5" customHeight="1">
      <c r="B245" s="150"/>
      <c r="C245" s="151" t="s">
        <v>199</v>
      </c>
      <c r="D245" s="151" t="s">
        <v>172</v>
      </c>
      <c r="E245" s="152" t="s">
        <v>679</v>
      </c>
      <c r="F245" s="153" t="s">
        <v>680</v>
      </c>
      <c r="G245" s="154" t="s">
        <v>175</v>
      </c>
      <c r="H245" s="155">
        <v>8</v>
      </c>
      <c r="I245" s="156">
        <v>0</v>
      </c>
      <c r="J245" s="156">
        <f>ROUND(I245*H245,2)</f>
        <v>0</v>
      </c>
      <c r="K245" s="153" t="s">
        <v>176</v>
      </c>
      <c r="L245" s="26"/>
      <c r="M245" s="54" t="s">
        <v>1</v>
      </c>
      <c r="N245" s="157" t="s">
        <v>39</v>
      </c>
      <c r="O245" s="158">
        <v>8.5399999999999991</v>
      </c>
      <c r="P245" s="158">
        <f>O245*H245</f>
        <v>68.319999999999993</v>
      </c>
      <c r="Q245" s="158">
        <v>0.00132</v>
      </c>
      <c r="R245" s="158">
        <f>Q245*H245</f>
        <v>0.01056</v>
      </c>
      <c r="S245" s="158">
        <v>0</v>
      </c>
      <c r="T245" s="159">
        <f>S245*H245</f>
        <v>0</v>
      </c>
      <c r="AR245" s="14" t="s">
        <v>280</v>
      </c>
      <c r="AT245" s="14" t="s">
        <v>172</v>
      </c>
      <c r="AU245" s="14" t="s">
        <v>77</v>
      </c>
      <c r="AY245" s="14" t="s">
        <v>168</v>
      </c>
      <c r="BE245" s="160">
        <f>IF(N245="základní",J245,0)</f>
        <v>0</v>
      </c>
      <c r="BF245" s="160">
        <f>IF(N245="snížená",J245,0)</f>
        <v>0</v>
      </c>
      <c r="BG245" s="160">
        <f>IF(N245="zákl. přenesená",J245,0)</f>
        <v>0</v>
      </c>
      <c r="BH245" s="160">
        <f>IF(N245="sníž. přenesená",J245,0)</f>
        <v>0</v>
      </c>
      <c r="BI245" s="160">
        <f>IF(N245="nulová",J245,0)</f>
        <v>0</v>
      </c>
      <c r="BJ245" s="14" t="s">
        <v>75</v>
      </c>
      <c r="BK245" s="160">
        <f>ROUND(I245*H245,2)</f>
        <v>0</v>
      </c>
      <c r="BL245" s="14" t="s">
        <v>280</v>
      </c>
      <c r="BM245" s="14" t="s">
        <v>1266</v>
      </c>
    </row>
    <row r="246" s="1" customFormat="1" ht="16.5" customHeight="1">
      <c r="B246" s="150"/>
      <c r="C246" s="151" t="s">
        <v>203</v>
      </c>
      <c r="D246" s="151" t="s">
        <v>172</v>
      </c>
      <c r="E246" s="152" t="s">
        <v>683</v>
      </c>
      <c r="F246" s="153" t="s">
        <v>684</v>
      </c>
      <c r="G246" s="154" t="s">
        <v>175</v>
      </c>
      <c r="H246" s="155">
        <v>1</v>
      </c>
      <c r="I246" s="156">
        <v>0</v>
      </c>
      <c r="J246" s="156">
        <f>ROUND(I246*H246,2)</f>
        <v>0</v>
      </c>
      <c r="K246" s="153" t="s">
        <v>176</v>
      </c>
      <c r="L246" s="26"/>
      <c r="M246" s="54" t="s">
        <v>1</v>
      </c>
      <c r="N246" s="157" t="s">
        <v>39</v>
      </c>
      <c r="O246" s="158">
        <v>1.55</v>
      </c>
      <c r="P246" s="158">
        <f>O246*H246</f>
        <v>1.55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AR246" s="14" t="s">
        <v>280</v>
      </c>
      <c r="AT246" s="14" t="s">
        <v>172</v>
      </c>
      <c r="AU246" s="14" t="s">
        <v>77</v>
      </c>
      <c r="AY246" s="14" t="s">
        <v>168</v>
      </c>
      <c r="BE246" s="160">
        <f>IF(N246="základní",J246,0)</f>
        <v>0</v>
      </c>
      <c r="BF246" s="160">
        <f>IF(N246="snížená",J246,0)</f>
        <v>0</v>
      </c>
      <c r="BG246" s="160">
        <f>IF(N246="zákl. přenesená",J246,0)</f>
        <v>0</v>
      </c>
      <c r="BH246" s="160">
        <f>IF(N246="sníž. přenesená",J246,0)</f>
        <v>0</v>
      </c>
      <c r="BI246" s="160">
        <f>IF(N246="nulová",J246,0)</f>
        <v>0</v>
      </c>
      <c r="BJ246" s="14" t="s">
        <v>75</v>
      </c>
      <c r="BK246" s="160">
        <f>ROUND(I246*H246,2)</f>
        <v>0</v>
      </c>
      <c r="BL246" s="14" t="s">
        <v>280</v>
      </c>
      <c r="BM246" s="14" t="s">
        <v>1267</v>
      </c>
    </row>
    <row r="247" s="1" customFormat="1" ht="16.5" customHeight="1">
      <c r="B247" s="150"/>
      <c r="C247" s="161" t="s">
        <v>207</v>
      </c>
      <c r="D247" s="161" t="s">
        <v>180</v>
      </c>
      <c r="E247" s="162" t="s">
        <v>687</v>
      </c>
      <c r="F247" s="163" t="s">
        <v>688</v>
      </c>
      <c r="G247" s="164" t="s">
        <v>183</v>
      </c>
      <c r="H247" s="165">
        <v>1</v>
      </c>
      <c r="I247" s="166">
        <v>0</v>
      </c>
      <c r="J247" s="166">
        <f>ROUND(I247*H247,2)</f>
        <v>0</v>
      </c>
      <c r="K247" s="163" t="s">
        <v>1</v>
      </c>
      <c r="L247" s="167"/>
      <c r="M247" s="168" t="s">
        <v>1</v>
      </c>
      <c r="N247" s="169" t="s">
        <v>39</v>
      </c>
      <c r="O247" s="158">
        <v>0</v>
      </c>
      <c r="P247" s="158">
        <f>O247*H247</f>
        <v>0</v>
      </c>
      <c r="Q247" s="158">
        <v>0</v>
      </c>
      <c r="R247" s="158">
        <f>Q247*H247</f>
        <v>0</v>
      </c>
      <c r="S247" s="158">
        <v>0</v>
      </c>
      <c r="T247" s="159">
        <f>S247*H247</f>
        <v>0</v>
      </c>
      <c r="AR247" s="14" t="s">
        <v>285</v>
      </c>
      <c r="AT247" s="14" t="s">
        <v>180</v>
      </c>
      <c r="AU247" s="14" t="s">
        <v>77</v>
      </c>
      <c r="AY247" s="14" t="s">
        <v>168</v>
      </c>
      <c r="BE247" s="160">
        <f>IF(N247="základní",J247,0)</f>
        <v>0</v>
      </c>
      <c r="BF247" s="160">
        <f>IF(N247="snížená",J247,0)</f>
        <v>0</v>
      </c>
      <c r="BG247" s="160">
        <f>IF(N247="zákl. přenesená",J247,0)</f>
        <v>0</v>
      </c>
      <c r="BH247" s="160">
        <f>IF(N247="sníž. přenesená",J247,0)</f>
        <v>0</v>
      </c>
      <c r="BI247" s="160">
        <f>IF(N247="nulová",J247,0)</f>
        <v>0</v>
      </c>
      <c r="BJ247" s="14" t="s">
        <v>75</v>
      </c>
      <c r="BK247" s="160">
        <f>ROUND(I247*H247,2)</f>
        <v>0</v>
      </c>
      <c r="BL247" s="14" t="s">
        <v>280</v>
      </c>
      <c r="BM247" s="14" t="s">
        <v>1268</v>
      </c>
    </row>
    <row r="248" s="1" customFormat="1" ht="16.5" customHeight="1">
      <c r="B248" s="150"/>
      <c r="C248" s="151" t="s">
        <v>211</v>
      </c>
      <c r="D248" s="151" t="s">
        <v>172</v>
      </c>
      <c r="E248" s="152" t="s">
        <v>691</v>
      </c>
      <c r="F248" s="153" t="s">
        <v>692</v>
      </c>
      <c r="G248" s="154" t="s">
        <v>175</v>
      </c>
      <c r="H248" s="155">
        <v>1</v>
      </c>
      <c r="I248" s="156">
        <v>0</v>
      </c>
      <c r="J248" s="156">
        <f>ROUND(I248*H248,2)</f>
        <v>0</v>
      </c>
      <c r="K248" s="153" t="s">
        <v>176</v>
      </c>
      <c r="L248" s="26"/>
      <c r="M248" s="54" t="s">
        <v>1</v>
      </c>
      <c r="N248" s="157" t="s">
        <v>39</v>
      </c>
      <c r="O248" s="158">
        <v>23.960000000000001</v>
      </c>
      <c r="P248" s="158">
        <f>O248*H248</f>
        <v>23.960000000000001</v>
      </c>
      <c r="Q248" s="158">
        <v>0.00182</v>
      </c>
      <c r="R248" s="158">
        <f>Q248*H248</f>
        <v>0.00182</v>
      </c>
      <c r="S248" s="158">
        <v>0</v>
      </c>
      <c r="T248" s="159">
        <f>S248*H248</f>
        <v>0</v>
      </c>
      <c r="AR248" s="14" t="s">
        <v>280</v>
      </c>
      <c r="AT248" s="14" t="s">
        <v>172</v>
      </c>
      <c r="AU248" s="14" t="s">
        <v>77</v>
      </c>
      <c r="AY248" s="14" t="s">
        <v>168</v>
      </c>
      <c r="BE248" s="160">
        <f>IF(N248="základní",J248,0)</f>
        <v>0</v>
      </c>
      <c r="BF248" s="160">
        <f>IF(N248="snížená",J248,0)</f>
        <v>0</v>
      </c>
      <c r="BG248" s="160">
        <f>IF(N248="zákl. přenesená",J248,0)</f>
        <v>0</v>
      </c>
      <c r="BH248" s="160">
        <f>IF(N248="sníž. přenesená",J248,0)</f>
        <v>0</v>
      </c>
      <c r="BI248" s="160">
        <f>IF(N248="nulová",J248,0)</f>
        <v>0</v>
      </c>
      <c r="BJ248" s="14" t="s">
        <v>75</v>
      </c>
      <c r="BK248" s="160">
        <f>ROUND(I248*H248,2)</f>
        <v>0</v>
      </c>
      <c r="BL248" s="14" t="s">
        <v>280</v>
      </c>
      <c r="BM248" s="14" t="s">
        <v>1269</v>
      </c>
    </row>
    <row r="249" s="1" customFormat="1" ht="16.5" customHeight="1">
      <c r="B249" s="150"/>
      <c r="C249" s="161" t="s">
        <v>171</v>
      </c>
      <c r="D249" s="161" t="s">
        <v>180</v>
      </c>
      <c r="E249" s="162" t="s">
        <v>695</v>
      </c>
      <c r="F249" s="163" t="s">
        <v>696</v>
      </c>
      <c r="G249" s="164" t="s">
        <v>183</v>
      </c>
      <c r="H249" s="165">
        <v>1</v>
      </c>
      <c r="I249" s="166">
        <v>0</v>
      </c>
      <c r="J249" s="166">
        <f>ROUND(I249*H249,2)</f>
        <v>0</v>
      </c>
      <c r="K249" s="163" t="s">
        <v>1</v>
      </c>
      <c r="L249" s="167"/>
      <c r="M249" s="168" t="s">
        <v>1</v>
      </c>
      <c r="N249" s="169" t="s">
        <v>39</v>
      </c>
      <c r="O249" s="158">
        <v>0</v>
      </c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AR249" s="14" t="s">
        <v>285</v>
      </c>
      <c r="AT249" s="14" t="s">
        <v>180</v>
      </c>
      <c r="AU249" s="14" t="s">
        <v>77</v>
      </c>
      <c r="AY249" s="14" t="s">
        <v>168</v>
      </c>
      <c r="BE249" s="160">
        <f>IF(N249="základní",J249,0)</f>
        <v>0</v>
      </c>
      <c r="BF249" s="160">
        <f>IF(N249="snížená",J249,0)</f>
        <v>0</v>
      </c>
      <c r="BG249" s="160">
        <f>IF(N249="zákl. přenesená",J249,0)</f>
        <v>0</v>
      </c>
      <c r="BH249" s="160">
        <f>IF(N249="sníž. přenesená",J249,0)</f>
        <v>0</v>
      </c>
      <c r="BI249" s="160">
        <f>IF(N249="nulová",J249,0)</f>
        <v>0</v>
      </c>
      <c r="BJ249" s="14" t="s">
        <v>75</v>
      </c>
      <c r="BK249" s="160">
        <f>ROUND(I249*H249,2)</f>
        <v>0</v>
      </c>
      <c r="BL249" s="14" t="s">
        <v>280</v>
      </c>
      <c r="BM249" s="14" t="s">
        <v>1270</v>
      </c>
    </row>
    <row r="250" s="1" customFormat="1" ht="16.5" customHeight="1">
      <c r="B250" s="150"/>
      <c r="C250" s="151" t="s">
        <v>179</v>
      </c>
      <c r="D250" s="151" t="s">
        <v>172</v>
      </c>
      <c r="E250" s="152" t="s">
        <v>699</v>
      </c>
      <c r="F250" s="153" t="s">
        <v>700</v>
      </c>
      <c r="G250" s="154" t="s">
        <v>323</v>
      </c>
      <c r="H250" s="155">
        <v>1</v>
      </c>
      <c r="I250" s="156">
        <v>0</v>
      </c>
      <c r="J250" s="156">
        <f>ROUND(I250*H250,2)</f>
        <v>0</v>
      </c>
      <c r="K250" s="153" t="s">
        <v>176</v>
      </c>
      <c r="L250" s="26"/>
      <c r="M250" s="54" t="s">
        <v>1</v>
      </c>
      <c r="N250" s="157" t="s">
        <v>39</v>
      </c>
      <c r="O250" s="158">
        <v>23.960000000000001</v>
      </c>
      <c r="P250" s="158">
        <f>O250*H250</f>
        <v>23.960000000000001</v>
      </c>
      <c r="Q250" s="158">
        <v>0.00182</v>
      </c>
      <c r="R250" s="158">
        <f>Q250*H250</f>
        <v>0.00182</v>
      </c>
      <c r="S250" s="158">
        <v>0</v>
      </c>
      <c r="T250" s="159">
        <f>S250*H250</f>
        <v>0</v>
      </c>
      <c r="AR250" s="14" t="s">
        <v>280</v>
      </c>
      <c r="AT250" s="14" t="s">
        <v>172</v>
      </c>
      <c r="AU250" s="14" t="s">
        <v>77</v>
      </c>
      <c r="AY250" s="14" t="s">
        <v>168</v>
      </c>
      <c r="BE250" s="160">
        <f>IF(N250="základní",J250,0)</f>
        <v>0</v>
      </c>
      <c r="BF250" s="160">
        <f>IF(N250="snížená",J250,0)</f>
        <v>0</v>
      </c>
      <c r="BG250" s="160">
        <f>IF(N250="zákl. přenesená",J250,0)</f>
        <v>0</v>
      </c>
      <c r="BH250" s="160">
        <f>IF(N250="sníž. přenesená",J250,0)</f>
        <v>0</v>
      </c>
      <c r="BI250" s="160">
        <f>IF(N250="nulová",J250,0)</f>
        <v>0</v>
      </c>
      <c r="BJ250" s="14" t="s">
        <v>75</v>
      </c>
      <c r="BK250" s="160">
        <f>ROUND(I250*H250,2)</f>
        <v>0</v>
      </c>
      <c r="BL250" s="14" t="s">
        <v>280</v>
      </c>
      <c r="BM250" s="14" t="s">
        <v>1271</v>
      </c>
    </row>
    <row r="251" s="1" customFormat="1" ht="16.5" customHeight="1">
      <c r="B251" s="150"/>
      <c r="C251" s="161" t="s">
        <v>186</v>
      </c>
      <c r="D251" s="161" t="s">
        <v>180</v>
      </c>
      <c r="E251" s="162" t="s">
        <v>703</v>
      </c>
      <c r="F251" s="163" t="s">
        <v>704</v>
      </c>
      <c r="G251" s="164" t="s">
        <v>183</v>
      </c>
      <c r="H251" s="165">
        <v>1</v>
      </c>
      <c r="I251" s="166">
        <v>0</v>
      </c>
      <c r="J251" s="166">
        <f>ROUND(I251*H251,2)</f>
        <v>0</v>
      </c>
      <c r="K251" s="163" t="s">
        <v>1</v>
      </c>
      <c r="L251" s="167"/>
      <c r="M251" s="168" t="s">
        <v>1</v>
      </c>
      <c r="N251" s="169" t="s">
        <v>39</v>
      </c>
      <c r="O251" s="158">
        <v>0</v>
      </c>
      <c r="P251" s="158">
        <f>O251*H251</f>
        <v>0</v>
      </c>
      <c r="Q251" s="158">
        <v>0</v>
      </c>
      <c r="R251" s="158">
        <f>Q251*H251</f>
        <v>0</v>
      </c>
      <c r="S251" s="158">
        <v>0</v>
      </c>
      <c r="T251" s="159">
        <f>S251*H251</f>
        <v>0</v>
      </c>
      <c r="AR251" s="14" t="s">
        <v>285</v>
      </c>
      <c r="AT251" s="14" t="s">
        <v>180</v>
      </c>
      <c r="AU251" s="14" t="s">
        <v>77</v>
      </c>
      <c r="AY251" s="14" t="s">
        <v>168</v>
      </c>
      <c r="BE251" s="160">
        <f>IF(N251="základní",J251,0)</f>
        <v>0</v>
      </c>
      <c r="BF251" s="160">
        <f>IF(N251="snížená",J251,0)</f>
        <v>0</v>
      </c>
      <c r="BG251" s="160">
        <f>IF(N251="zákl. přenesená",J251,0)</f>
        <v>0</v>
      </c>
      <c r="BH251" s="160">
        <f>IF(N251="sníž. přenesená",J251,0)</f>
        <v>0</v>
      </c>
      <c r="BI251" s="160">
        <f>IF(N251="nulová",J251,0)</f>
        <v>0</v>
      </c>
      <c r="BJ251" s="14" t="s">
        <v>75</v>
      </c>
      <c r="BK251" s="160">
        <f>ROUND(I251*H251,2)</f>
        <v>0</v>
      </c>
      <c r="BL251" s="14" t="s">
        <v>280</v>
      </c>
      <c r="BM251" s="14" t="s">
        <v>1272</v>
      </c>
    </row>
    <row r="252" s="1" customFormat="1" ht="16.5" customHeight="1">
      <c r="B252" s="150"/>
      <c r="C252" s="161" t="s">
        <v>339</v>
      </c>
      <c r="D252" s="161" t="s">
        <v>180</v>
      </c>
      <c r="E252" s="162" t="s">
        <v>707</v>
      </c>
      <c r="F252" s="163" t="s">
        <v>708</v>
      </c>
      <c r="G252" s="164" t="s">
        <v>183</v>
      </c>
      <c r="H252" s="165">
        <v>1</v>
      </c>
      <c r="I252" s="166">
        <v>0</v>
      </c>
      <c r="J252" s="166">
        <f>ROUND(I252*H252,2)</f>
        <v>0</v>
      </c>
      <c r="K252" s="163" t="s">
        <v>1</v>
      </c>
      <c r="L252" s="167"/>
      <c r="M252" s="168" t="s">
        <v>1</v>
      </c>
      <c r="N252" s="169" t="s">
        <v>39</v>
      </c>
      <c r="O252" s="158">
        <v>0</v>
      </c>
      <c r="P252" s="158">
        <f>O252*H252</f>
        <v>0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AR252" s="14" t="s">
        <v>285</v>
      </c>
      <c r="AT252" s="14" t="s">
        <v>180</v>
      </c>
      <c r="AU252" s="14" t="s">
        <v>77</v>
      </c>
      <c r="AY252" s="14" t="s">
        <v>168</v>
      </c>
      <c r="BE252" s="160">
        <f>IF(N252="základní",J252,0)</f>
        <v>0</v>
      </c>
      <c r="BF252" s="160">
        <f>IF(N252="snížená",J252,0)</f>
        <v>0</v>
      </c>
      <c r="BG252" s="160">
        <f>IF(N252="zákl. přenesená",J252,0)</f>
        <v>0</v>
      </c>
      <c r="BH252" s="160">
        <f>IF(N252="sníž. přenesená",J252,0)</f>
        <v>0</v>
      </c>
      <c r="BI252" s="160">
        <f>IF(N252="nulová",J252,0)</f>
        <v>0</v>
      </c>
      <c r="BJ252" s="14" t="s">
        <v>75</v>
      </c>
      <c r="BK252" s="160">
        <f>ROUND(I252*H252,2)</f>
        <v>0</v>
      </c>
      <c r="BL252" s="14" t="s">
        <v>280</v>
      </c>
      <c r="BM252" s="14" t="s">
        <v>1273</v>
      </c>
    </row>
    <row r="253" s="1" customFormat="1" ht="16.5" customHeight="1">
      <c r="B253" s="150"/>
      <c r="C253" s="161" t="s">
        <v>343</v>
      </c>
      <c r="D253" s="161" t="s">
        <v>180</v>
      </c>
      <c r="E253" s="162" t="s">
        <v>711</v>
      </c>
      <c r="F253" s="163" t="s">
        <v>712</v>
      </c>
      <c r="G253" s="164" t="s">
        <v>183</v>
      </c>
      <c r="H253" s="165">
        <v>1</v>
      </c>
      <c r="I253" s="166">
        <v>0</v>
      </c>
      <c r="J253" s="166">
        <f>ROUND(I253*H253,2)</f>
        <v>0</v>
      </c>
      <c r="K253" s="163" t="s">
        <v>1</v>
      </c>
      <c r="L253" s="167"/>
      <c r="M253" s="168" t="s">
        <v>1</v>
      </c>
      <c r="N253" s="169" t="s">
        <v>39</v>
      </c>
      <c r="O253" s="158">
        <v>0</v>
      </c>
      <c r="P253" s="158">
        <f>O253*H253</f>
        <v>0</v>
      </c>
      <c r="Q253" s="158">
        <v>0</v>
      </c>
      <c r="R253" s="158">
        <f>Q253*H253</f>
        <v>0</v>
      </c>
      <c r="S253" s="158">
        <v>0</v>
      </c>
      <c r="T253" s="159">
        <f>S253*H253</f>
        <v>0</v>
      </c>
      <c r="AR253" s="14" t="s">
        <v>285</v>
      </c>
      <c r="AT253" s="14" t="s">
        <v>180</v>
      </c>
      <c r="AU253" s="14" t="s">
        <v>77</v>
      </c>
      <c r="AY253" s="14" t="s">
        <v>168</v>
      </c>
      <c r="BE253" s="160">
        <f>IF(N253="základní",J253,0)</f>
        <v>0</v>
      </c>
      <c r="BF253" s="160">
        <f>IF(N253="snížená",J253,0)</f>
        <v>0</v>
      </c>
      <c r="BG253" s="160">
        <f>IF(N253="zákl. přenesená",J253,0)</f>
        <v>0</v>
      </c>
      <c r="BH253" s="160">
        <f>IF(N253="sníž. přenesená",J253,0)</f>
        <v>0</v>
      </c>
      <c r="BI253" s="160">
        <f>IF(N253="nulová",J253,0)</f>
        <v>0</v>
      </c>
      <c r="BJ253" s="14" t="s">
        <v>75</v>
      </c>
      <c r="BK253" s="160">
        <f>ROUND(I253*H253,2)</f>
        <v>0</v>
      </c>
      <c r="BL253" s="14" t="s">
        <v>280</v>
      </c>
      <c r="BM253" s="14" t="s">
        <v>1274</v>
      </c>
    </row>
    <row r="254" s="1" customFormat="1" ht="16.5" customHeight="1">
      <c r="B254" s="150"/>
      <c r="C254" s="161" t="s">
        <v>325</v>
      </c>
      <c r="D254" s="161" t="s">
        <v>180</v>
      </c>
      <c r="E254" s="162" t="s">
        <v>715</v>
      </c>
      <c r="F254" s="163" t="s">
        <v>716</v>
      </c>
      <c r="G254" s="164" t="s">
        <v>183</v>
      </c>
      <c r="H254" s="165">
        <v>4</v>
      </c>
      <c r="I254" s="166">
        <v>0</v>
      </c>
      <c r="J254" s="166">
        <f>ROUND(I254*H254,2)</f>
        <v>0</v>
      </c>
      <c r="K254" s="163" t="s">
        <v>1</v>
      </c>
      <c r="L254" s="167"/>
      <c r="M254" s="168" t="s">
        <v>1</v>
      </c>
      <c r="N254" s="169" t="s">
        <v>39</v>
      </c>
      <c r="O254" s="158">
        <v>0</v>
      </c>
      <c r="P254" s="158">
        <f>O254*H254</f>
        <v>0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AR254" s="14" t="s">
        <v>285</v>
      </c>
      <c r="AT254" s="14" t="s">
        <v>180</v>
      </c>
      <c r="AU254" s="14" t="s">
        <v>77</v>
      </c>
      <c r="AY254" s="14" t="s">
        <v>168</v>
      </c>
      <c r="BE254" s="160">
        <f>IF(N254="základní",J254,0)</f>
        <v>0</v>
      </c>
      <c r="BF254" s="160">
        <f>IF(N254="snížená",J254,0)</f>
        <v>0</v>
      </c>
      <c r="BG254" s="160">
        <f>IF(N254="zákl. přenesená",J254,0)</f>
        <v>0</v>
      </c>
      <c r="BH254" s="160">
        <f>IF(N254="sníž. přenesená",J254,0)</f>
        <v>0</v>
      </c>
      <c r="BI254" s="160">
        <f>IF(N254="nulová",J254,0)</f>
        <v>0</v>
      </c>
      <c r="BJ254" s="14" t="s">
        <v>75</v>
      </c>
      <c r="BK254" s="160">
        <f>ROUND(I254*H254,2)</f>
        <v>0</v>
      </c>
      <c r="BL254" s="14" t="s">
        <v>280</v>
      </c>
      <c r="BM254" s="14" t="s">
        <v>1275</v>
      </c>
    </row>
    <row r="255" s="1" customFormat="1" ht="16.5" customHeight="1">
      <c r="B255" s="150"/>
      <c r="C255" s="151" t="s">
        <v>329</v>
      </c>
      <c r="D255" s="151" t="s">
        <v>172</v>
      </c>
      <c r="E255" s="152" t="s">
        <v>719</v>
      </c>
      <c r="F255" s="153" t="s">
        <v>720</v>
      </c>
      <c r="G255" s="154" t="s">
        <v>175</v>
      </c>
      <c r="H255" s="155">
        <v>1</v>
      </c>
      <c r="I255" s="156">
        <v>0</v>
      </c>
      <c r="J255" s="156">
        <f>ROUND(I255*H255,2)</f>
        <v>0</v>
      </c>
      <c r="K255" s="153" t="s">
        <v>176</v>
      </c>
      <c r="L255" s="26"/>
      <c r="M255" s="54" t="s">
        <v>1</v>
      </c>
      <c r="N255" s="157" t="s">
        <v>39</v>
      </c>
      <c r="O255" s="158">
        <v>11.98</v>
      </c>
      <c r="P255" s="158">
        <f>O255*H255</f>
        <v>11.98</v>
      </c>
      <c r="Q255" s="158">
        <v>0.00182</v>
      </c>
      <c r="R255" s="158">
        <f>Q255*H255</f>
        <v>0.00182</v>
      </c>
      <c r="S255" s="158">
        <v>0</v>
      </c>
      <c r="T255" s="159">
        <f>S255*H255</f>
        <v>0</v>
      </c>
      <c r="AR255" s="14" t="s">
        <v>280</v>
      </c>
      <c r="AT255" s="14" t="s">
        <v>172</v>
      </c>
      <c r="AU255" s="14" t="s">
        <v>77</v>
      </c>
      <c r="AY255" s="14" t="s">
        <v>168</v>
      </c>
      <c r="BE255" s="160">
        <f>IF(N255="základní",J255,0)</f>
        <v>0</v>
      </c>
      <c r="BF255" s="160">
        <f>IF(N255="snížená",J255,0)</f>
        <v>0</v>
      </c>
      <c r="BG255" s="160">
        <f>IF(N255="zákl. přenesená",J255,0)</f>
        <v>0</v>
      </c>
      <c r="BH255" s="160">
        <f>IF(N255="sníž. přenesená",J255,0)</f>
        <v>0</v>
      </c>
      <c r="BI255" s="160">
        <f>IF(N255="nulová",J255,0)</f>
        <v>0</v>
      </c>
      <c r="BJ255" s="14" t="s">
        <v>75</v>
      </c>
      <c r="BK255" s="160">
        <f>ROUND(I255*H255,2)</f>
        <v>0</v>
      </c>
      <c r="BL255" s="14" t="s">
        <v>280</v>
      </c>
      <c r="BM255" s="14" t="s">
        <v>1276</v>
      </c>
    </row>
    <row r="256" s="1" customFormat="1" ht="16.5" customHeight="1">
      <c r="B256" s="150"/>
      <c r="C256" s="151" t="s">
        <v>791</v>
      </c>
      <c r="D256" s="151" t="s">
        <v>172</v>
      </c>
      <c r="E256" s="152" t="s">
        <v>723</v>
      </c>
      <c r="F256" s="153" t="s">
        <v>724</v>
      </c>
      <c r="G256" s="154" t="s">
        <v>175</v>
      </c>
      <c r="H256" s="155">
        <v>1</v>
      </c>
      <c r="I256" s="156">
        <v>0</v>
      </c>
      <c r="J256" s="156">
        <f>ROUND(I256*H256,2)</f>
        <v>0</v>
      </c>
      <c r="K256" s="153" t="s">
        <v>176</v>
      </c>
      <c r="L256" s="26"/>
      <c r="M256" s="54" t="s">
        <v>1</v>
      </c>
      <c r="N256" s="157" t="s">
        <v>39</v>
      </c>
      <c r="O256" s="158">
        <v>45.399999999999999</v>
      </c>
      <c r="P256" s="158">
        <f>O256*H256</f>
        <v>45.399999999999999</v>
      </c>
      <c r="Q256" s="158">
        <v>0</v>
      </c>
      <c r="R256" s="158">
        <f>Q256*H256</f>
        <v>0</v>
      </c>
      <c r="S256" s="158">
        <v>0</v>
      </c>
      <c r="T256" s="159">
        <f>S256*H256</f>
        <v>0</v>
      </c>
      <c r="AR256" s="14" t="s">
        <v>280</v>
      </c>
      <c r="AT256" s="14" t="s">
        <v>172</v>
      </c>
      <c r="AU256" s="14" t="s">
        <v>77</v>
      </c>
      <c r="AY256" s="14" t="s">
        <v>168</v>
      </c>
      <c r="BE256" s="160">
        <f>IF(N256="základní",J256,0)</f>
        <v>0</v>
      </c>
      <c r="BF256" s="160">
        <f>IF(N256="snížená",J256,0)</f>
        <v>0</v>
      </c>
      <c r="BG256" s="160">
        <f>IF(N256="zákl. přenesená",J256,0)</f>
        <v>0</v>
      </c>
      <c r="BH256" s="160">
        <f>IF(N256="sníž. přenesená",J256,0)</f>
        <v>0</v>
      </c>
      <c r="BI256" s="160">
        <f>IF(N256="nulová",J256,0)</f>
        <v>0</v>
      </c>
      <c r="BJ256" s="14" t="s">
        <v>75</v>
      </c>
      <c r="BK256" s="160">
        <f>ROUND(I256*H256,2)</f>
        <v>0</v>
      </c>
      <c r="BL256" s="14" t="s">
        <v>280</v>
      </c>
      <c r="BM256" s="14" t="s">
        <v>1277</v>
      </c>
    </row>
    <row r="257" s="1" customFormat="1" ht="16.5" customHeight="1">
      <c r="B257" s="150"/>
      <c r="C257" s="151" t="s">
        <v>799</v>
      </c>
      <c r="D257" s="151" t="s">
        <v>172</v>
      </c>
      <c r="E257" s="152" t="s">
        <v>727</v>
      </c>
      <c r="F257" s="153" t="s">
        <v>728</v>
      </c>
      <c r="G257" s="154" t="s">
        <v>175</v>
      </c>
      <c r="H257" s="155">
        <v>8</v>
      </c>
      <c r="I257" s="156">
        <v>0</v>
      </c>
      <c r="J257" s="156">
        <f>ROUND(I257*H257,2)</f>
        <v>0</v>
      </c>
      <c r="K257" s="153" t="s">
        <v>1</v>
      </c>
      <c r="L257" s="26"/>
      <c r="M257" s="54" t="s">
        <v>1</v>
      </c>
      <c r="N257" s="157" t="s">
        <v>39</v>
      </c>
      <c r="O257" s="158">
        <v>45.399999999999999</v>
      </c>
      <c r="P257" s="158">
        <f>O257*H257</f>
        <v>363.19999999999999</v>
      </c>
      <c r="Q257" s="158">
        <v>0</v>
      </c>
      <c r="R257" s="158">
        <f>Q257*H257</f>
        <v>0</v>
      </c>
      <c r="S257" s="158">
        <v>0</v>
      </c>
      <c r="T257" s="159">
        <f>S257*H257</f>
        <v>0</v>
      </c>
      <c r="AR257" s="14" t="s">
        <v>280</v>
      </c>
      <c r="AT257" s="14" t="s">
        <v>172</v>
      </c>
      <c r="AU257" s="14" t="s">
        <v>77</v>
      </c>
      <c r="AY257" s="14" t="s">
        <v>168</v>
      </c>
      <c r="BE257" s="160">
        <f>IF(N257="základní",J257,0)</f>
        <v>0</v>
      </c>
      <c r="BF257" s="160">
        <f>IF(N257="snížená",J257,0)</f>
        <v>0</v>
      </c>
      <c r="BG257" s="160">
        <f>IF(N257="zákl. přenesená",J257,0)</f>
        <v>0</v>
      </c>
      <c r="BH257" s="160">
        <f>IF(N257="sníž. přenesená",J257,0)</f>
        <v>0</v>
      </c>
      <c r="BI257" s="160">
        <f>IF(N257="nulová",J257,0)</f>
        <v>0</v>
      </c>
      <c r="BJ257" s="14" t="s">
        <v>75</v>
      </c>
      <c r="BK257" s="160">
        <f>ROUND(I257*H257,2)</f>
        <v>0</v>
      </c>
      <c r="BL257" s="14" t="s">
        <v>280</v>
      </c>
      <c r="BM257" s="14" t="s">
        <v>1278</v>
      </c>
    </row>
    <row r="258" s="1" customFormat="1" ht="16.5" customHeight="1">
      <c r="B258" s="150"/>
      <c r="C258" s="151" t="s">
        <v>795</v>
      </c>
      <c r="D258" s="151" t="s">
        <v>172</v>
      </c>
      <c r="E258" s="152" t="s">
        <v>731</v>
      </c>
      <c r="F258" s="153" t="s">
        <v>732</v>
      </c>
      <c r="G258" s="154" t="s">
        <v>175</v>
      </c>
      <c r="H258" s="155">
        <v>8</v>
      </c>
      <c r="I258" s="156">
        <v>0</v>
      </c>
      <c r="J258" s="156">
        <f>ROUND(I258*H258,2)</f>
        <v>0</v>
      </c>
      <c r="K258" s="153" t="s">
        <v>176</v>
      </c>
      <c r="L258" s="26"/>
      <c r="M258" s="54" t="s">
        <v>1</v>
      </c>
      <c r="N258" s="157" t="s">
        <v>39</v>
      </c>
      <c r="O258" s="158">
        <v>6.7699999999999996</v>
      </c>
      <c r="P258" s="158">
        <f>O258*H258</f>
        <v>54.159999999999997</v>
      </c>
      <c r="Q258" s="158">
        <v>0</v>
      </c>
      <c r="R258" s="158">
        <f>Q258*H258</f>
        <v>0</v>
      </c>
      <c r="S258" s="158">
        <v>0</v>
      </c>
      <c r="T258" s="159">
        <f>S258*H258</f>
        <v>0</v>
      </c>
      <c r="AR258" s="14" t="s">
        <v>280</v>
      </c>
      <c r="AT258" s="14" t="s">
        <v>172</v>
      </c>
      <c r="AU258" s="14" t="s">
        <v>77</v>
      </c>
      <c r="AY258" s="14" t="s">
        <v>168</v>
      </c>
      <c r="BE258" s="160">
        <f>IF(N258="základní",J258,0)</f>
        <v>0</v>
      </c>
      <c r="BF258" s="160">
        <f>IF(N258="snížená",J258,0)</f>
        <v>0</v>
      </c>
      <c r="BG258" s="160">
        <f>IF(N258="zákl. přenesená",J258,0)</f>
        <v>0</v>
      </c>
      <c r="BH258" s="160">
        <f>IF(N258="sníž. přenesená",J258,0)</f>
        <v>0</v>
      </c>
      <c r="BI258" s="160">
        <f>IF(N258="nulová",J258,0)</f>
        <v>0</v>
      </c>
      <c r="BJ258" s="14" t="s">
        <v>75</v>
      </c>
      <c r="BK258" s="160">
        <f>ROUND(I258*H258,2)</f>
        <v>0</v>
      </c>
      <c r="BL258" s="14" t="s">
        <v>280</v>
      </c>
      <c r="BM258" s="14" t="s">
        <v>1279</v>
      </c>
    </row>
    <row r="259" s="1" customFormat="1" ht="16.5" customHeight="1">
      <c r="B259" s="150"/>
      <c r="C259" s="151" t="s">
        <v>805</v>
      </c>
      <c r="D259" s="151" t="s">
        <v>172</v>
      </c>
      <c r="E259" s="152" t="s">
        <v>735</v>
      </c>
      <c r="F259" s="153" t="s">
        <v>736</v>
      </c>
      <c r="G259" s="154" t="s">
        <v>175</v>
      </c>
      <c r="H259" s="155">
        <v>10</v>
      </c>
      <c r="I259" s="156">
        <v>0</v>
      </c>
      <c r="J259" s="156">
        <f>ROUND(I259*H259,2)</f>
        <v>0</v>
      </c>
      <c r="K259" s="153" t="s">
        <v>176</v>
      </c>
      <c r="L259" s="26"/>
      <c r="M259" s="54" t="s">
        <v>1</v>
      </c>
      <c r="N259" s="157" t="s">
        <v>39</v>
      </c>
      <c r="O259" s="158">
        <v>3.3999999999999999</v>
      </c>
      <c r="P259" s="158">
        <f>O259*H259</f>
        <v>34</v>
      </c>
      <c r="Q259" s="158">
        <v>0</v>
      </c>
      <c r="R259" s="158">
        <f>Q259*H259</f>
        <v>0</v>
      </c>
      <c r="S259" s="158">
        <v>0</v>
      </c>
      <c r="T259" s="159">
        <f>S259*H259</f>
        <v>0</v>
      </c>
      <c r="AR259" s="14" t="s">
        <v>280</v>
      </c>
      <c r="AT259" s="14" t="s">
        <v>172</v>
      </c>
      <c r="AU259" s="14" t="s">
        <v>77</v>
      </c>
      <c r="AY259" s="14" t="s">
        <v>168</v>
      </c>
      <c r="BE259" s="160">
        <f>IF(N259="základní",J259,0)</f>
        <v>0</v>
      </c>
      <c r="BF259" s="160">
        <f>IF(N259="snížená",J259,0)</f>
        <v>0</v>
      </c>
      <c r="BG259" s="160">
        <f>IF(N259="zákl. přenesená",J259,0)</f>
        <v>0</v>
      </c>
      <c r="BH259" s="160">
        <f>IF(N259="sníž. přenesená",J259,0)</f>
        <v>0</v>
      </c>
      <c r="BI259" s="160">
        <f>IF(N259="nulová",J259,0)</f>
        <v>0</v>
      </c>
      <c r="BJ259" s="14" t="s">
        <v>75</v>
      </c>
      <c r="BK259" s="160">
        <f>ROUND(I259*H259,2)</f>
        <v>0</v>
      </c>
      <c r="BL259" s="14" t="s">
        <v>280</v>
      </c>
      <c r="BM259" s="14" t="s">
        <v>1280</v>
      </c>
    </row>
    <row r="260" s="1" customFormat="1" ht="16.5" customHeight="1">
      <c r="B260" s="150"/>
      <c r="C260" s="151" t="s">
        <v>811</v>
      </c>
      <c r="D260" s="151" t="s">
        <v>172</v>
      </c>
      <c r="E260" s="152" t="s">
        <v>739</v>
      </c>
      <c r="F260" s="153" t="s">
        <v>740</v>
      </c>
      <c r="G260" s="154" t="s">
        <v>175</v>
      </c>
      <c r="H260" s="155">
        <v>1</v>
      </c>
      <c r="I260" s="156">
        <v>0</v>
      </c>
      <c r="J260" s="156">
        <f>ROUND(I260*H260,2)</f>
        <v>0</v>
      </c>
      <c r="K260" s="153" t="s">
        <v>176</v>
      </c>
      <c r="L260" s="26"/>
      <c r="M260" s="54" t="s">
        <v>1</v>
      </c>
      <c r="N260" s="157" t="s">
        <v>39</v>
      </c>
      <c r="O260" s="158">
        <v>39.5</v>
      </c>
      <c r="P260" s="158">
        <f>O260*H260</f>
        <v>39.5</v>
      </c>
      <c r="Q260" s="158">
        <v>0</v>
      </c>
      <c r="R260" s="158">
        <f>Q260*H260</f>
        <v>0</v>
      </c>
      <c r="S260" s="158">
        <v>0</v>
      </c>
      <c r="T260" s="159">
        <f>S260*H260</f>
        <v>0</v>
      </c>
      <c r="AR260" s="14" t="s">
        <v>280</v>
      </c>
      <c r="AT260" s="14" t="s">
        <v>172</v>
      </c>
      <c r="AU260" s="14" t="s">
        <v>77</v>
      </c>
      <c r="AY260" s="14" t="s">
        <v>168</v>
      </c>
      <c r="BE260" s="160">
        <f>IF(N260="základní",J260,0)</f>
        <v>0</v>
      </c>
      <c r="BF260" s="160">
        <f>IF(N260="snížená",J260,0)</f>
        <v>0</v>
      </c>
      <c r="BG260" s="160">
        <f>IF(N260="zákl. přenesená",J260,0)</f>
        <v>0</v>
      </c>
      <c r="BH260" s="160">
        <f>IF(N260="sníž. přenesená",J260,0)</f>
        <v>0</v>
      </c>
      <c r="BI260" s="160">
        <f>IF(N260="nulová",J260,0)</f>
        <v>0</v>
      </c>
      <c r="BJ260" s="14" t="s">
        <v>75</v>
      </c>
      <c r="BK260" s="160">
        <f>ROUND(I260*H260,2)</f>
        <v>0</v>
      </c>
      <c r="BL260" s="14" t="s">
        <v>280</v>
      </c>
      <c r="BM260" s="14" t="s">
        <v>1281</v>
      </c>
    </row>
    <row r="261" s="1" customFormat="1" ht="16.5" customHeight="1">
      <c r="B261" s="150"/>
      <c r="C261" s="151" t="s">
        <v>782</v>
      </c>
      <c r="D261" s="151" t="s">
        <v>172</v>
      </c>
      <c r="E261" s="152" t="s">
        <v>743</v>
      </c>
      <c r="F261" s="153" t="s">
        <v>744</v>
      </c>
      <c r="G261" s="154" t="s">
        <v>175</v>
      </c>
      <c r="H261" s="155">
        <v>18</v>
      </c>
      <c r="I261" s="156">
        <v>0</v>
      </c>
      <c r="J261" s="156">
        <f>ROUND(I261*H261,2)</f>
        <v>0</v>
      </c>
      <c r="K261" s="153" t="s">
        <v>176</v>
      </c>
      <c r="L261" s="26"/>
      <c r="M261" s="54" t="s">
        <v>1</v>
      </c>
      <c r="N261" s="157" t="s">
        <v>39</v>
      </c>
      <c r="O261" s="158">
        <v>14.199999999999999</v>
      </c>
      <c r="P261" s="158">
        <f>O261*H261</f>
        <v>255.59999999999999</v>
      </c>
      <c r="Q261" s="158">
        <v>0</v>
      </c>
      <c r="R261" s="158">
        <f>Q261*H261</f>
        <v>0</v>
      </c>
      <c r="S261" s="158">
        <v>0</v>
      </c>
      <c r="T261" s="159">
        <f>S261*H261</f>
        <v>0</v>
      </c>
      <c r="AR261" s="14" t="s">
        <v>280</v>
      </c>
      <c r="AT261" s="14" t="s">
        <v>172</v>
      </c>
      <c r="AU261" s="14" t="s">
        <v>77</v>
      </c>
      <c r="AY261" s="14" t="s">
        <v>168</v>
      </c>
      <c r="BE261" s="160">
        <f>IF(N261="základní",J261,0)</f>
        <v>0</v>
      </c>
      <c r="BF261" s="160">
        <f>IF(N261="snížená",J261,0)</f>
        <v>0</v>
      </c>
      <c r="BG261" s="160">
        <f>IF(N261="zákl. přenesená",J261,0)</f>
        <v>0</v>
      </c>
      <c r="BH261" s="160">
        <f>IF(N261="sníž. přenesená",J261,0)</f>
        <v>0</v>
      </c>
      <c r="BI261" s="160">
        <f>IF(N261="nulová",J261,0)</f>
        <v>0</v>
      </c>
      <c r="BJ261" s="14" t="s">
        <v>75</v>
      </c>
      <c r="BK261" s="160">
        <f>ROUND(I261*H261,2)</f>
        <v>0</v>
      </c>
      <c r="BL261" s="14" t="s">
        <v>280</v>
      </c>
      <c r="BM261" s="14" t="s">
        <v>1282</v>
      </c>
    </row>
    <row r="262" s="1" customFormat="1" ht="16.5" customHeight="1">
      <c r="B262" s="150"/>
      <c r="C262" s="151" t="s">
        <v>787</v>
      </c>
      <c r="D262" s="151" t="s">
        <v>172</v>
      </c>
      <c r="E262" s="152" t="s">
        <v>747</v>
      </c>
      <c r="F262" s="153" t="s">
        <v>748</v>
      </c>
      <c r="G262" s="154" t="s">
        <v>175</v>
      </c>
      <c r="H262" s="155">
        <v>1</v>
      </c>
      <c r="I262" s="156">
        <v>0</v>
      </c>
      <c r="J262" s="156">
        <f>ROUND(I262*H262,2)</f>
        <v>0</v>
      </c>
      <c r="K262" s="153" t="s">
        <v>176</v>
      </c>
      <c r="L262" s="26"/>
      <c r="M262" s="54" t="s">
        <v>1</v>
      </c>
      <c r="N262" s="157" t="s">
        <v>39</v>
      </c>
      <c r="O262" s="158">
        <v>85.599999999999994</v>
      </c>
      <c r="P262" s="158">
        <f>O262*H262</f>
        <v>85.599999999999994</v>
      </c>
      <c r="Q262" s="158">
        <v>0</v>
      </c>
      <c r="R262" s="158">
        <f>Q262*H262</f>
        <v>0</v>
      </c>
      <c r="S262" s="158">
        <v>0</v>
      </c>
      <c r="T262" s="159">
        <f>S262*H262</f>
        <v>0</v>
      </c>
      <c r="AR262" s="14" t="s">
        <v>280</v>
      </c>
      <c r="AT262" s="14" t="s">
        <v>172</v>
      </c>
      <c r="AU262" s="14" t="s">
        <v>77</v>
      </c>
      <c r="AY262" s="14" t="s">
        <v>168</v>
      </c>
      <c r="BE262" s="160">
        <f>IF(N262="základní",J262,0)</f>
        <v>0</v>
      </c>
      <c r="BF262" s="160">
        <f>IF(N262="snížená",J262,0)</f>
        <v>0</v>
      </c>
      <c r="BG262" s="160">
        <f>IF(N262="zákl. přenesená",J262,0)</f>
        <v>0</v>
      </c>
      <c r="BH262" s="160">
        <f>IF(N262="sníž. přenesená",J262,0)</f>
        <v>0</v>
      </c>
      <c r="BI262" s="160">
        <f>IF(N262="nulová",J262,0)</f>
        <v>0</v>
      </c>
      <c r="BJ262" s="14" t="s">
        <v>75</v>
      </c>
      <c r="BK262" s="160">
        <f>ROUND(I262*H262,2)</f>
        <v>0</v>
      </c>
      <c r="BL262" s="14" t="s">
        <v>280</v>
      </c>
      <c r="BM262" s="14" t="s">
        <v>1283</v>
      </c>
    </row>
    <row r="263" s="1" customFormat="1" ht="16.5" customHeight="1">
      <c r="B263" s="150"/>
      <c r="C263" s="151" t="s">
        <v>287</v>
      </c>
      <c r="D263" s="151" t="s">
        <v>172</v>
      </c>
      <c r="E263" s="152" t="s">
        <v>751</v>
      </c>
      <c r="F263" s="153" t="s">
        <v>752</v>
      </c>
      <c r="G263" s="154" t="s">
        <v>175</v>
      </c>
      <c r="H263" s="155">
        <v>3</v>
      </c>
      <c r="I263" s="156">
        <v>0</v>
      </c>
      <c r="J263" s="156">
        <f>ROUND(I263*H263,2)</f>
        <v>0</v>
      </c>
      <c r="K263" s="153" t="s">
        <v>176</v>
      </c>
      <c r="L263" s="26"/>
      <c r="M263" s="54" t="s">
        <v>1</v>
      </c>
      <c r="N263" s="157" t="s">
        <v>39</v>
      </c>
      <c r="O263" s="158">
        <v>84</v>
      </c>
      <c r="P263" s="158">
        <f>O263*H263</f>
        <v>252</v>
      </c>
      <c r="Q263" s="158">
        <v>0</v>
      </c>
      <c r="R263" s="158">
        <f>Q263*H263</f>
        <v>0</v>
      </c>
      <c r="S263" s="158">
        <v>0</v>
      </c>
      <c r="T263" s="159">
        <f>S263*H263</f>
        <v>0</v>
      </c>
      <c r="AR263" s="14" t="s">
        <v>280</v>
      </c>
      <c r="AT263" s="14" t="s">
        <v>172</v>
      </c>
      <c r="AU263" s="14" t="s">
        <v>77</v>
      </c>
      <c r="AY263" s="14" t="s">
        <v>168</v>
      </c>
      <c r="BE263" s="160">
        <f>IF(N263="základní",J263,0)</f>
        <v>0</v>
      </c>
      <c r="BF263" s="160">
        <f>IF(N263="snížená",J263,0)</f>
        <v>0</v>
      </c>
      <c r="BG263" s="160">
        <f>IF(N263="zákl. přenesená",J263,0)</f>
        <v>0</v>
      </c>
      <c r="BH263" s="160">
        <f>IF(N263="sníž. přenesená",J263,0)</f>
        <v>0</v>
      </c>
      <c r="BI263" s="160">
        <f>IF(N263="nulová",J263,0)</f>
        <v>0</v>
      </c>
      <c r="BJ263" s="14" t="s">
        <v>75</v>
      </c>
      <c r="BK263" s="160">
        <f>ROUND(I263*H263,2)</f>
        <v>0</v>
      </c>
      <c r="BL263" s="14" t="s">
        <v>280</v>
      </c>
      <c r="BM263" s="14" t="s">
        <v>1284</v>
      </c>
    </row>
    <row r="264" s="1" customFormat="1" ht="16.5" customHeight="1">
      <c r="B264" s="150"/>
      <c r="C264" s="151" t="s">
        <v>291</v>
      </c>
      <c r="D264" s="151" t="s">
        <v>172</v>
      </c>
      <c r="E264" s="152" t="s">
        <v>755</v>
      </c>
      <c r="F264" s="153" t="s">
        <v>756</v>
      </c>
      <c r="G264" s="154" t="s">
        <v>175</v>
      </c>
      <c r="H264" s="155">
        <v>1</v>
      </c>
      <c r="I264" s="156">
        <v>0</v>
      </c>
      <c r="J264" s="156">
        <f>ROUND(I264*H264,2)</f>
        <v>0</v>
      </c>
      <c r="K264" s="153" t="s">
        <v>1</v>
      </c>
      <c r="L264" s="26"/>
      <c r="M264" s="54" t="s">
        <v>1</v>
      </c>
      <c r="N264" s="157" t="s">
        <v>39</v>
      </c>
      <c r="O264" s="158">
        <v>84</v>
      </c>
      <c r="P264" s="158">
        <f>O264*H264</f>
        <v>84</v>
      </c>
      <c r="Q264" s="158">
        <v>0</v>
      </c>
      <c r="R264" s="158">
        <f>Q264*H264</f>
        <v>0</v>
      </c>
      <c r="S264" s="158">
        <v>0</v>
      </c>
      <c r="T264" s="159">
        <f>S264*H264</f>
        <v>0</v>
      </c>
      <c r="AR264" s="14" t="s">
        <v>280</v>
      </c>
      <c r="AT264" s="14" t="s">
        <v>172</v>
      </c>
      <c r="AU264" s="14" t="s">
        <v>77</v>
      </c>
      <c r="AY264" s="14" t="s">
        <v>168</v>
      </c>
      <c r="BE264" s="160">
        <f>IF(N264="základní",J264,0)</f>
        <v>0</v>
      </c>
      <c r="BF264" s="160">
        <f>IF(N264="snížená",J264,0)</f>
        <v>0</v>
      </c>
      <c r="BG264" s="160">
        <f>IF(N264="zákl. přenesená",J264,0)</f>
        <v>0</v>
      </c>
      <c r="BH264" s="160">
        <f>IF(N264="sníž. přenesená",J264,0)</f>
        <v>0</v>
      </c>
      <c r="BI264" s="160">
        <f>IF(N264="nulová",J264,0)</f>
        <v>0</v>
      </c>
      <c r="BJ264" s="14" t="s">
        <v>75</v>
      </c>
      <c r="BK264" s="160">
        <f>ROUND(I264*H264,2)</f>
        <v>0</v>
      </c>
      <c r="BL264" s="14" t="s">
        <v>280</v>
      </c>
      <c r="BM264" s="14" t="s">
        <v>1285</v>
      </c>
    </row>
    <row r="265" s="1" customFormat="1" ht="16.5" customHeight="1">
      <c r="B265" s="150"/>
      <c r="C265" s="151" t="s">
        <v>217</v>
      </c>
      <c r="D265" s="151" t="s">
        <v>172</v>
      </c>
      <c r="E265" s="152" t="s">
        <v>759</v>
      </c>
      <c r="F265" s="153" t="s">
        <v>760</v>
      </c>
      <c r="G265" s="154" t="s">
        <v>175</v>
      </c>
      <c r="H265" s="155">
        <v>1</v>
      </c>
      <c r="I265" s="156">
        <v>0</v>
      </c>
      <c r="J265" s="156">
        <f>ROUND(I265*H265,2)</f>
        <v>0</v>
      </c>
      <c r="K265" s="153" t="s">
        <v>176</v>
      </c>
      <c r="L265" s="26"/>
      <c r="M265" s="54" t="s">
        <v>1</v>
      </c>
      <c r="N265" s="157" t="s">
        <v>39</v>
      </c>
      <c r="O265" s="158">
        <v>1.3</v>
      </c>
      <c r="P265" s="158">
        <f>O265*H265</f>
        <v>1.3</v>
      </c>
      <c r="Q265" s="158">
        <v>0</v>
      </c>
      <c r="R265" s="158">
        <f>Q265*H265</f>
        <v>0</v>
      </c>
      <c r="S265" s="158">
        <v>0</v>
      </c>
      <c r="T265" s="159">
        <f>S265*H265</f>
        <v>0</v>
      </c>
      <c r="AR265" s="14" t="s">
        <v>280</v>
      </c>
      <c r="AT265" s="14" t="s">
        <v>172</v>
      </c>
      <c r="AU265" s="14" t="s">
        <v>77</v>
      </c>
      <c r="AY265" s="14" t="s">
        <v>168</v>
      </c>
      <c r="BE265" s="160">
        <f>IF(N265="základní",J265,0)</f>
        <v>0</v>
      </c>
      <c r="BF265" s="160">
        <f>IF(N265="snížená",J265,0)</f>
        <v>0</v>
      </c>
      <c r="BG265" s="160">
        <f>IF(N265="zákl. přenesená",J265,0)</f>
        <v>0</v>
      </c>
      <c r="BH265" s="160">
        <f>IF(N265="sníž. přenesená",J265,0)</f>
        <v>0</v>
      </c>
      <c r="BI265" s="160">
        <f>IF(N265="nulová",J265,0)</f>
        <v>0</v>
      </c>
      <c r="BJ265" s="14" t="s">
        <v>75</v>
      </c>
      <c r="BK265" s="160">
        <f>ROUND(I265*H265,2)</f>
        <v>0</v>
      </c>
      <c r="BL265" s="14" t="s">
        <v>280</v>
      </c>
      <c r="BM265" s="14" t="s">
        <v>1286</v>
      </c>
    </row>
    <row r="266" s="1" customFormat="1" ht="16.5" customHeight="1">
      <c r="B266" s="150"/>
      <c r="C266" s="151" t="s">
        <v>221</v>
      </c>
      <c r="D266" s="151" t="s">
        <v>172</v>
      </c>
      <c r="E266" s="152" t="s">
        <v>763</v>
      </c>
      <c r="F266" s="153" t="s">
        <v>764</v>
      </c>
      <c r="G266" s="154" t="s">
        <v>175</v>
      </c>
      <c r="H266" s="155">
        <v>1</v>
      </c>
      <c r="I266" s="156">
        <v>0</v>
      </c>
      <c r="J266" s="156">
        <f>ROUND(I266*H266,2)</f>
        <v>0</v>
      </c>
      <c r="K266" s="153" t="s">
        <v>176</v>
      </c>
      <c r="L266" s="26"/>
      <c r="M266" s="54" t="s">
        <v>1</v>
      </c>
      <c r="N266" s="157" t="s">
        <v>39</v>
      </c>
      <c r="O266" s="158">
        <v>6.5</v>
      </c>
      <c r="P266" s="158">
        <f>O266*H266</f>
        <v>6.5</v>
      </c>
      <c r="Q266" s="158">
        <v>0</v>
      </c>
      <c r="R266" s="158">
        <f>Q266*H266</f>
        <v>0</v>
      </c>
      <c r="S266" s="158">
        <v>0</v>
      </c>
      <c r="T266" s="159">
        <f>S266*H266</f>
        <v>0</v>
      </c>
      <c r="AR266" s="14" t="s">
        <v>280</v>
      </c>
      <c r="AT266" s="14" t="s">
        <v>172</v>
      </c>
      <c r="AU266" s="14" t="s">
        <v>77</v>
      </c>
      <c r="AY266" s="14" t="s">
        <v>168</v>
      </c>
      <c r="BE266" s="160">
        <f>IF(N266="základní",J266,0)</f>
        <v>0</v>
      </c>
      <c r="BF266" s="160">
        <f>IF(N266="snížená",J266,0)</f>
        <v>0</v>
      </c>
      <c r="BG266" s="160">
        <f>IF(N266="zákl. přenesená",J266,0)</f>
        <v>0</v>
      </c>
      <c r="BH266" s="160">
        <f>IF(N266="sníž. přenesená",J266,0)</f>
        <v>0</v>
      </c>
      <c r="BI266" s="160">
        <f>IF(N266="nulová",J266,0)</f>
        <v>0</v>
      </c>
      <c r="BJ266" s="14" t="s">
        <v>75</v>
      </c>
      <c r="BK266" s="160">
        <f>ROUND(I266*H266,2)</f>
        <v>0</v>
      </c>
      <c r="BL266" s="14" t="s">
        <v>280</v>
      </c>
      <c r="BM266" s="14" t="s">
        <v>1287</v>
      </c>
    </row>
    <row r="267" s="1" customFormat="1" ht="16.5" customHeight="1">
      <c r="B267" s="150"/>
      <c r="C267" s="151" t="s">
        <v>225</v>
      </c>
      <c r="D267" s="151" t="s">
        <v>172</v>
      </c>
      <c r="E267" s="152" t="s">
        <v>767</v>
      </c>
      <c r="F267" s="153" t="s">
        <v>768</v>
      </c>
      <c r="G267" s="154" t="s">
        <v>175</v>
      </c>
      <c r="H267" s="155">
        <v>1</v>
      </c>
      <c r="I267" s="156">
        <v>0</v>
      </c>
      <c r="J267" s="156">
        <f>ROUND(I267*H267,2)</f>
        <v>0</v>
      </c>
      <c r="K267" s="153" t="s">
        <v>176</v>
      </c>
      <c r="L267" s="26"/>
      <c r="M267" s="54" t="s">
        <v>1</v>
      </c>
      <c r="N267" s="157" t="s">
        <v>39</v>
      </c>
      <c r="O267" s="158">
        <v>2.3500000000000001</v>
      </c>
      <c r="P267" s="158">
        <f>O267*H267</f>
        <v>2.3500000000000001</v>
      </c>
      <c r="Q267" s="158">
        <v>0</v>
      </c>
      <c r="R267" s="158">
        <f>Q267*H267</f>
        <v>0</v>
      </c>
      <c r="S267" s="158">
        <v>0</v>
      </c>
      <c r="T267" s="159">
        <f>S267*H267</f>
        <v>0</v>
      </c>
      <c r="AR267" s="14" t="s">
        <v>280</v>
      </c>
      <c r="AT267" s="14" t="s">
        <v>172</v>
      </c>
      <c r="AU267" s="14" t="s">
        <v>77</v>
      </c>
      <c r="AY267" s="14" t="s">
        <v>168</v>
      </c>
      <c r="BE267" s="160">
        <f>IF(N267="základní",J267,0)</f>
        <v>0</v>
      </c>
      <c r="BF267" s="160">
        <f>IF(N267="snížená",J267,0)</f>
        <v>0</v>
      </c>
      <c r="BG267" s="160">
        <f>IF(N267="zákl. přenesená",J267,0)</f>
        <v>0</v>
      </c>
      <c r="BH267" s="160">
        <f>IF(N267="sníž. přenesená",J267,0)</f>
        <v>0</v>
      </c>
      <c r="BI267" s="160">
        <f>IF(N267="nulová",J267,0)</f>
        <v>0</v>
      </c>
      <c r="BJ267" s="14" t="s">
        <v>75</v>
      </c>
      <c r="BK267" s="160">
        <f>ROUND(I267*H267,2)</f>
        <v>0</v>
      </c>
      <c r="BL267" s="14" t="s">
        <v>280</v>
      </c>
      <c r="BM267" s="14" t="s">
        <v>1288</v>
      </c>
    </row>
    <row r="268" s="1" customFormat="1" ht="16.5" customHeight="1">
      <c r="B268" s="150"/>
      <c r="C268" s="151" t="s">
        <v>229</v>
      </c>
      <c r="D268" s="151" t="s">
        <v>172</v>
      </c>
      <c r="E268" s="152" t="s">
        <v>771</v>
      </c>
      <c r="F268" s="153" t="s">
        <v>772</v>
      </c>
      <c r="G268" s="154" t="s">
        <v>175</v>
      </c>
      <c r="H268" s="155">
        <v>1</v>
      </c>
      <c r="I268" s="156">
        <v>0</v>
      </c>
      <c r="J268" s="156">
        <f>ROUND(I268*H268,2)</f>
        <v>0</v>
      </c>
      <c r="K268" s="153" t="s">
        <v>176</v>
      </c>
      <c r="L268" s="26"/>
      <c r="M268" s="54" t="s">
        <v>1</v>
      </c>
      <c r="N268" s="157" t="s">
        <v>39</v>
      </c>
      <c r="O268" s="158">
        <v>20.600000000000001</v>
      </c>
      <c r="P268" s="158">
        <f>O268*H268</f>
        <v>20.600000000000001</v>
      </c>
      <c r="Q268" s="158">
        <v>0</v>
      </c>
      <c r="R268" s="158">
        <f>Q268*H268</f>
        <v>0</v>
      </c>
      <c r="S268" s="158">
        <v>0</v>
      </c>
      <c r="T268" s="159">
        <f>S268*H268</f>
        <v>0</v>
      </c>
      <c r="AR268" s="14" t="s">
        <v>280</v>
      </c>
      <c r="AT268" s="14" t="s">
        <v>172</v>
      </c>
      <c r="AU268" s="14" t="s">
        <v>77</v>
      </c>
      <c r="AY268" s="14" t="s">
        <v>168</v>
      </c>
      <c r="BE268" s="160">
        <f>IF(N268="základní",J268,0)</f>
        <v>0</v>
      </c>
      <c r="BF268" s="160">
        <f>IF(N268="snížená",J268,0)</f>
        <v>0</v>
      </c>
      <c r="BG268" s="160">
        <f>IF(N268="zákl. přenesená",J268,0)</f>
        <v>0</v>
      </c>
      <c r="BH268" s="160">
        <f>IF(N268="sníž. přenesená",J268,0)</f>
        <v>0</v>
      </c>
      <c r="BI268" s="160">
        <f>IF(N268="nulová",J268,0)</f>
        <v>0</v>
      </c>
      <c r="BJ268" s="14" t="s">
        <v>75</v>
      </c>
      <c r="BK268" s="160">
        <f>ROUND(I268*H268,2)</f>
        <v>0</v>
      </c>
      <c r="BL268" s="14" t="s">
        <v>280</v>
      </c>
      <c r="BM268" s="14" t="s">
        <v>1289</v>
      </c>
    </row>
    <row r="269" s="1" customFormat="1" ht="16.5" customHeight="1">
      <c r="B269" s="150"/>
      <c r="C269" s="151" t="s">
        <v>233</v>
      </c>
      <c r="D269" s="151" t="s">
        <v>172</v>
      </c>
      <c r="E269" s="152" t="s">
        <v>775</v>
      </c>
      <c r="F269" s="153" t="s">
        <v>776</v>
      </c>
      <c r="G269" s="154" t="s">
        <v>175</v>
      </c>
      <c r="H269" s="155">
        <v>1</v>
      </c>
      <c r="I269" s="156">
        <v>0</v>
      </c>
      <c r="J269" s="156">
        <f>ROUND(I269*H269,2)</f>
        <v>0</v>
      </c>
      <c r="K269" s="153" t="s">
        <v>176</v>
      </c>
      <c r="L269" s="26"/>
      <c r="M269" s="54" t="s">
        <v>1</v>
      </c>
      <c r="N269" s="157" t="s">
        <v>39</v>
      </c>
      <c r="O269" s="158">
        <v>15.6</v>
      </c>
      <c r="P269" s="158">
        <f>O269*H269</f>
        <v>15.6</v>
      </c>
      <c r="Q269" s="158">
        <v>0</v>
      </c>
      <c r="R269" s="158">
        <f>Q269*H269</f>
        <v>0</v>
      </c>
      <c r="S269" s="158">
        <v>0</v>
      </c>
      <c r="T269" s="159">
        <f>S269*H269</f>
        <v>0</v>
      </c>
      <c r="AR269" s="14" t="s">
        <v>280</v>
      </c>
      <c r="AT269" s="14" t="s">
        <v>172</v>
      </c>
      <c r="AU269" s="14" t="s">
        <v>77</v>
      </c>
      <c r="AY269" s="14" t="s">
        <v>168</v>
      </c>
      <c r="BE269" s="160">
        <f>IF(N269="základní",J269,0)</f>
        <v>0</v>
      </c>
      <c r="BF269" s="160">
        <f>IF(N269="snížená",J269,0)</f>
        <v>0</v>
      </c>
      <c r="BG269" s="160">
        <f>IF(N269="zákl. přenesená",J269,0)</f>
        <v>0</v>
      </c>
      <c r="BH269" s="160">
        <f>IF(N269="sníž. přenesená",J269,0)</f>
        <v>0</v>
      </c>
      <c r="BI269" s="160">
        <f>IF(N269="nulová",J269,0)</f>
        <v>0</v>
      </c>
      <c r="BJ269" s="14" t="s">
        <v>75</v>
      </c>
      <c r="BK269" s="160">
        <f>ROUND(I269*H269,2)</f>
        <v>0</v>
      </c>
      <c r="BL269" s="14" t="s">
        <v>280</v>
      </c>
      <c r="BM269" s="14" t="s">
        <v>1290</v>
      </c>
    </row>
    <row r="270" s="11" customFormat="1" ht="25.92" customHeight="1">
      <c r="B270" s="138"/>
      <c r="D270" s="139" t="s">
        <v>67</v>
      </c>
      <c r="E270" s="140" t="s">
        <v>778</v>
      </c>
      <c r="F270" s="140" t="s">
        <v>779</v>
      </c>
      <c r="J270" s="141">
        <f>BK270</f>
        <v>0</v>
      </c>
      <c r="L270" s="138"/>
      <c r="M270" s="142"/>
      <c r="N270" s="143"/>
      <c r="O270" s="143"/>
      <c r="P270" s="144">
        <f>P271+P277+P279</f>
        <v>0</v>
      </c>
      <c r="Q270" s="143"/>
      <c r="R270" s="144">
        <f>R271+R277+R279</f>
        <v>0</v>
      </c>
      <c r="S270" s="143"/>
      <c r="T270" s="145">
        <f>T271+T277+T279</f>
        <v>0</v>
      </c>
      <c r="AR270" s="139" t="s">
        <v>367</v>
      </c>
      <c r="AT270" s="146" t="s">
        <v>67</v>
      </c>
      <c r="AU270" s="146" t="s">
        <v>68</v>
      </c>
      <c r="AY270" s="139" t="s">
        <v>168</v>
      </c>
      <c r="BK270" s="147">
        <f>BK271+BK277+BK279</f>
        <v>0</v>
      </c>
    </row>
    <row r="271" s="11" customFormat="1" ht="22.8" customHeight="1">
      <c r="B271" s="138"/>
      <c r="D271" s="139" t="s">
        <v>67</v>
      </c>
      <c r="E271" s="148" t="s">
        <v>780</v>
      </c>
      <c r="F271" s="148" t="s">
        <v>781</v>
      </c>
      <c r="J271" s="149">
        <f>BK271</f>
        <v>0</v>
      </c>
      <c r="L271" s="138"/>
      <c r="M271" s="142"/>
      <c r="N271" s="143"/>
      <c r="O271" s="143"/>
      <c r="P271" s="144">
        <f>SUM(P272:P276)</f>
        <v>0</v>
      </c>
      <c r="Q271" s="143"/>
      <c r="R271" s="144">
        <f>SUM(R272:R276)</f>
        <v>0</v>
      </c>
      <c r="S271" s="143"/>
      <c r="T271" s="145">
        <f>SUM(T272:T276)</f>
        <v>0</v>
      </c>
      <c r="AR271" s="139" t="s">
        <v>367</v>
      </c>
      <c r="AT271" s="146" t="s">
        <v>67</v>
      </c>
      <c r="AU271" s="146" t="s">
        <v>75</v>
      </c>
      <c r="AY271" s="139" t="s">
        <v>168</v>
      </c>
      <c r="BK271" s="147">
        <f>SUM(BK272:BK276)</f>
        <v>0</v>
      </c>
    </row>
    <row r="272" s="1" customFormat="1" ht="16.5" customHeight="1">
      <c r="B272" s="150"/>
      <c r="C272" s="151" t="s">
        <v>473</v>
      </c>
      <c r="D272" s="151" t="s">
        <v>172</v>
      </c>
      <c r="E272" s="152" t="s">
        <v>783</v>
      </c>
      <c r="F272" s="153" t="s">
        <v>784</v>
      </c>
      <c r="G272" s="154" t="s">
        <v>183</v>
      </c>
      <c r="H272" s="155">
        <v>1</v>
      </c>
      <c r="I272" s="156">
        <v>0</v>
      </c>
      <c r="J272" s="156">
        <f>ROUND(I272*H272,2)</f>
        <v>0</v>
      </c>
      <c r="K272" s="153" t="s">
        <v>176</v>
      </c>
      <c r="L272" s="26"/>
      <c r="M272" s="54" t="s">
        <v>1</v>
      </c>
      <c r="N272" s="157" t="s">
        <v>39</v>
      </c>
      <c r="O272" s="158">
        <v>0</v>
      </c>
      <c r="P272" s="158">
        <f>O272*H272</f>
        <v>0</v>
      </c>
      <c r="Q272" s="158">
        <v>0</v>
      </c>
      <c r="R272" s="158">
        <f>Q272*H272</f>
        <v>0</v>
      </c>
      <c r="S272" s="158">
        <v>0</v>
      </c>
      <c r="T272" s="159">
        <f>S272*H272</f>
        <v>0</v>
      </c>
      <c r="AR272" s="14" t="s">
        <v>785</v>
      </c>
      <c r="AT272" s="14" t="s">
        <v>172</v>
      </c>
      <c r="AU272" s="14" t="s">
        <v>77</v>
      </c>
      <c r="AY272" s="14" t="s">
        <v>168</v>
      </c>
      <c r="BE272" s="160">
        <f>IF(N272="základní",J272,0)</f>
        <v>0</v>
      </c>
      <c r="BF272" s="160">
        <f>IF(N272="snížená",J272,0)</f>
        <v>0</v>
      </c>
      <c r="BG272" s="160">
        <f>IF(N272="zákl. přenesená",J272,0)</f>
        <v>0</v>
      </c>
      <c r="BH272" s="160">
        <f>IF(N272="sníž. přenesená",J272,0)</f>
        <v>0</v>
      </c>
      <c r="BI272" s="160">
        <f>IF(N272="nulová",J272,0)</f>
        <v>0</v>
      </c>
      <c r="BJ272" s="14" t="s">
        <v>75</v>
      </c>
      <c r="BK272" s="160">
        <f>ROUND(I272*H272,2)</f>
        <v>0</v>
      </c>
      <c r="BL272" s="14" t="s">
        <v>785</v>
      </c>
      <c r="BM272" s="14" t="s">
        <v>1291</v>
      </c>
    </row>
    <row r="273" s="1" customFormat="1" ht="16.5" customHeight="1">
      <c r="B273" s="150"/>
      <c r="C273" s="151" t="s">
        <v>477</v>
      </c>
      <c r="D273" s="151" t="s">
        <v>172</v>
      </c>
      <c r="E273" s="152" t="s">
        <v>788</v>
      </c>
      <c r="F273" s="153" t="s">
        <v>789</v>
      </c>
      <c r="G273" s="154" t="s">
        <v>183</v>
      </c>
      <c r="H273" s="155">
        <v>1</v>
      </c>
      <c r="I273" s="156">
        <v>0</v>
      </c>
      <c r="J273" s="156">
        <f>ROUND(I273*H273,2)</f>
        <v>0</v>
      </c>
      <c r="K273" s="153" t="s">
        <v>1</v>
      </c>
      <c r="L273" s="26"/>
      <c r="M273" s="54" t="s">
        <v>1</v>
      </c>
      <c r="N273" s="157" t="s">
        <v>39</v>
      </c>
      <c r="O273" s="158">
        <v>0</v>
      </c>
      <c r="P273" s="158">
        <f>O273*H273</f>
        <v>0</v>
      </c>
      <c r="Q273" s="158">
        <v>0</v>
      </c>
      <c r="R273" s="158">
        <f>Q273*H273</f>
        <v>0</v>
      </c>
      <c r="S273" s="158">
        <v>0</v>
      </c>
      <c r="T273" s="159">
        <f>S273*H273</f>
        <v>0</v>
      </c>
      <c r="AR273" s="14" t="s">
        <v>785</v>
      </c>
      <c r="AT273" s="14" t="s">
        <v>172</v>
      </c>
      <c r="AU273" s="14" t="s">
        <v>77</v>
      </c>
      <c r="AY273" s="14" t="s">
        <v>168</v>
      </c>
      <c r="BE273" s="160">
        <f>IF(N273="základní",J273,0)</f>
        <v>0</v>
      </c>
      <c r="BF273" s="160">
        <f>IF(N273="snížená",J273,0)</f>
        <v>0</v>
      </c>
      <c r="BG273" s="160">
        <f>IF(N273="zákl. přenesená",J273,0)</f>
        <v>0</v>
      </c>
      <c r="BH273" s="160">
        <f>IF(N273="sníž. přenesená",J273,0)</f>
        <v>0</v>
      </c>
      <c r="BI273" s="160">
        <f>IF(N273="nulová",J273,0)</f>
        <v>0</v>
      </c>
      <c r="BJ273" s="14" t="s">
        <v>75</v>
      </c>
      <c r="BK273" s="160">
        <f>ROUND(I273*H273,2)</f>
        <v>0</v>
      </c>
      <c r="BL273" s="14" t="s">
        <v>785</v>
      </c>
      <c r="BM273" s="14" t="s">
        <v>1292</v>
      </c>
    </row>
    <row r="274" s="1" customFormat="1" ht="16.5" customHeight="1">
      <c r="B274" s="150"/>
      <c r="C274" s="151" t="s">
        <v>269</v>
      </c>
      <c r="D274" s="151" t="s">
        <v>172</v>
      </c>
      <c r="E274" s="152" t="s">
        <v>792</v>
      </c>
      <c r="F274" s="153" t="s">
        <v>793</v>
      </c>
      <c r="G274" s="154" t="s">
        <v>183</v>
      </c>
      <c r="H274" s="155">
        <v>1</v>
      </c>
      <c r="I274" s="156">
        <v>0</v>
      </c>
      <c r="J274" s="156">
        <f>ROUND(I274*H274,2)</f>
        <v>0</v>
      </c>
      <c r="K274" s="153" t="s">
        <v>176</v>
      </c>
      <c r="L274" s="26"/>
      <c r="M274" s="54" t="s">
        <v>1</v>
      </c>
      <c r="N274" s="157" t="s">
        <v>39</v>
      </c>
      <c r="O274" s="158">
        <v>0</v>
      </c>
      <c r="P274" s="158">
        <f>O274*H274</f>
        <v>0</v>
      </c>
      <c r="Q274" s="158">
        <v>0</v>
      </c>
      <c r="R274" s="158">
        <f>Q274*H274</f>
        <v>0</v>
      </c>
      <c r="S274" s="158">
        <v>0</v>
      </c>
      <c r="T274" s="159">
        <f>S274*H274</f>
        <v>0</v>
      </c>
      <c r="AR274" s="14" t="s">
        <v>785</v>
      </c>
      <c r="AT274" s="14" t="s">
        <v>172</v>
      </c>
      <c r="AU274" s="14" t="s">
        <v>77</v>
      </c>
      <c r="AY274" s="14" t="s">
        <v>168</v>
      </c>
      <c r="BE274" s="160">
        <f>IF(N274="základní",J274,0)</f>
        <v>0</v>
      </c>
      <c r="BF274" s="160">
        <f>IF(N274="snížená",J274,0)</f>
        <v>0</v>
      </c>
      <c r="BG274" s="160">
        <f>IF(N274="zákl. přenesená",J274,0)</f>
        <v>0</v>
      </c>
      <c r="BH274" s="160">
        <f>IF(N274="sníž. přenesená",J274,0)</f>
        <v>0</v>
      </c>
      <c r="BI274" s="160">
        <f>IF(N274="nulová",J274,0)</f>
        <v>0</v>
      </c>
      <c r="BJ274" s="14" t="s">
        <v>75</v>
      </c>
      <c r="BK274" s="160">
        <f>ROUND(I274*H274,2)</f>
        <v>0</v>
      </c>
      <c r="BL274" s="14" t="s">
        <v>785</v>
      </c>
      <c r="BM274" s="14" t="s">
        <v>1293</v>
      </c>
    </row>
    <row r="275" s="1" customFormat="1" ht="16.5" customHeight="1">
      <c r="B275" s="150"/>
      <c r="C275" s="151" t="s">
        <v>525</v>
      </c>
      <c r="D275" s="151" t="s">
        <v>172</v>
      </c>
      <c r="E275" s="152" t="s">
        <v>796</v>
      </c>
      <c r="F275" s="153" t="s">
        <v>797</v>
      </c>
      <c r="G275" s="154" t="s">
        <v>183</v>
      </c>
      <c r="H275" s="155">
        <v>1</v>
      </c>
      <c r="I275" s="156">
        <v>0</v>
      </c>
      <c r="J275" s="156">
        <f>ROUND(I275*H275,2)</f>
        <v>0</v>
      </c>
      <c r="K275" s="153" t="s">
        <v>176</v>
      </c>
      <c r="L275" s="26"/>
      <c r="M275" s="54" t="s">
        <v>1</v>
      </c>
      <c r="N275" s="157" t="s">
        <v>39</v>
      </c>
      <c r="O275" s="158">
        <v>0</v>
      </c>
      <c r="P275" s="158">
        <f>O275*H275</f>
        <v>0</v>
      </c>
      <c r="Q275" s="158">
        <v>0</v>
      </c>
      <c r="R275" s="158">
        <f>Q275*H275</f>
        <v>0</v>
      </c>
      <c r="S275" s="158">
        <v>0</v>
      </c>
      <c r="T275" s="159">
        <f>S275*H275</f>
        <v>0</v>
      </c>
      <c r="AR275" s="14" t="s">
        <v>785</v>
      </c>
      <c r="AT275" s="14" t="s">
        <v>172</v>
      </c>
      <c r="AU275" s="14" t="s">
        <v>77</v>
      </c>
      <c r="AY275" s="14" t="s">
        <v>168</v>
      </c>
      <c r="BE275" s="160">
        <f>IF(N275="základní",J275,0)</f>
        <v>0</v>
      </c>
      <c r="BF275" s="160">
        <f>IF(N275="snížená",J275,0)</f>
        <v>0</v>
      </c>
      <c r="BG275" s="160">
        <f>IF(N275="zákl. přenesená",J275,0)</f>
        <v>0</v>
      </c>
      <c r="BH275" s="160">
        <f>IF(N275="sníž. přenesená",J275,0)</f>
        <v>0</v>
      </c>
      <c r="BI275" s="160">
        <f>IF(N275="nulová",J275,0)</f>
        <v>0</v>
      </c>
      <c r="BJ275" s="14" t="s">
        <v>75</v>
      </c>
      <c r="BK275" s="160">
        <f>ROUND(I275*H275,2)</f>
        <v>0</v>
      </c>
      <c r="BL275" s="14" t="s">
        <v>785</v>
      </c>
      <c r="BM275" s="14" t="s">
        <v>1294</v>
      </c>
    </row>
    <row r="276" s="1" customFormat="1" ht="16.5" customHeight="1">
      <c r="B276" s="150"/>
      <c r="C276" s="151" t="s">
        <v>1295</v>
      </c>
      <c r="D276" s="151" t="s">
        <v>172</v>
      </c>
      <c r="E276" s="152" t="s">
        <v>800</v>
      </c>
      <c r="F276" s="153" t="s">
        <v>801</v>
      </c>
      <c r="G276" s="154" t="s">
        <v>323</v>
      </c>
      <c r="H276" s="155">
        <v>1</v>
      </c>
      <c r="I276" s="156">
        <v>0</v>
      </c>
      <c r="J276" s="156">
        <f>ROUND(I276*H276,2)</f>
        <v>0</v>
      </c>
      <c r="K276" s="153" t="s">
        <v>1</v>
      </c>
      <c r="L276" s="26"/>
      <c r="M276" s="54" t="s">
        <v>1</v>
      </c>
      <c r="N276" s="157" t="s">
        <v>39</v>
      </c>
      <c r="O276" s="158">
        <v>0</v>
      </c>
      <c r="P276" s="158">
        <f>O276*H276</f>
        <v>0</v>
      </c>
      <c r="Q276" s="158">
        <v>0</v>
      </c>
      <c r="R276" s="158">
        <f>Q276*H276</f>
        <v>0</v>
      </c>
      <c r="S276" s="158">
        <v>0</v>
      </c>
      <c r="T276" s="159">
        <f>S276*H276</f>
        <v>0</v>
      </c>
      <c r="AR276" s="14" t="s">
        <v>785</v>
      </c>
      <c r="AT276" s="14" t="s">
        <v>172</v>
      </c>
      <c r="AU276" s="14" t="s">
        <v>77</v>
      </c>
      <c r="AY276" s="14" t="s">
        <v>168</v>
      </c>
      <c r="BE276" s="160">
        <f>IF(N276="základní",J276,0)</f>
        <v>0</v>
      </c>
      <c r="BF276" s="160">
        <f>IF(N276="snížená",J276,0)</f>
        <v>0</v>
      </c>
      <c r="BG276" s="160">
        <f>IF(N276="zákl. přenesená",J276,0)</f>
        <v>0</v>
      </c>
      <c r="BH276" s="160">
        <f>IF(N276="sníž. přenesená",J276,0)</f>
        <v>0</v>
      </c>
      <c r="BI276" s="160">
        <f>IF(N276="nulová",J276,0)</f>
        <v>0</v>
      </c>
      <c r="BJ276" s="14" t="s">
        <v>75</v>
      </c>
      <c r="BK276" s="160">
        <f>ROUND(I276*H276,2)</f>
        <v>0</v>
      </c>
      <c r="BL276" s="14" t="s">
        <v>785</v>
      </c>
      <c r="BM276" s="14" t="s">
        <v>1296</v>
      </c>
    </row>
    <row r="277" s="11" customFormat="1" ht="22.8" customHeight="1">
      <c r="B277" s="138"/>
      <c r="D277" s="139" t="s">
        <v>67</v>
      </c>
      <c r="E277" s="148" t="s">
        <v>803</v>
      </c>
      <c r="F277" s="148" t="s">
        <v>804</v>
      </c>
      <c r="J277" s="149">
        <f>BK277</f>
        <v>0</v>
      </c>
      <c r="L277" s="138"/>
      <c r="M277" s="142"/>
      <c r="N277" s="143"/>
      <c r="O277" s="143"/>
      <c r="P277" s="144">
        <f>P278</f>
        <v>0</v>
      </c>
      <c r="Q277" s="143"/>
      <c r="R277" s="144">
        <f>R278</f>
        <v>0</v>
      </c>
      <c r="S277" s="143"/>
      <c r="T277" s="145">
        <f>T278</f>
        <v>0</v>
      </c>
      <c r="AR277" s="139" t="s">
        <v>367</v>
      </c>
      <c r="AT277" s="146" t="s">
        <v>67</v>
      </c>
      <c r="AU277" s="146" t="s">
        <v>75</v>
      </c>
      <c r="AY277" s="139" t="s">
        <v>168</v>
      </c>
      <c r="BK277" s="147">
        <f>BK278</f>
        <v>0</v>
      </c>
    </row>
    <row r="278" s="1" customFormat="1" ht="16.5" customHeight="1">
      <c r="B278" s="150"/>
      <c r="C278" s="151" t="s">
        <v>1297</v>
      </c>
      <c r="D278" s="151" t="s">
        <v>172</v>
      </c>
      <c r="E278" s="152" t="s">
        <v>806</v>
      </c>
      <c r="F278" s="153" t="s">
        <v>807</v>
      </c>
      <c r="G278" s="154" t="s">
        <v>183</v>
      </c>
      <c r="H278" s="155">
        <v>1</v>
      </c>
      <c r="I278" s="156">
        <v>0</v>
      </c>
      <c r="J278" s="156">
        <f>ROUND(I278*H278,2)</f>
        <v>0</v>
      </c>
      <c r="K278" s="153" t="s">
        <v>176</v>
      </c>
      <c r="L278" s="26"/>
      <c r="M278" s="54" t="s">
        <v>1</v>
      </c>
      <c r="N278" s="157" t="s">
        <v>39</v>
      </c>
      <c r="O278" s="158">
        <v>0</v>
      </c>
      <c r="P278" s="158">
        <f>O278*H278</f>
        <v>0</v>
      </c>
      <c r="Q278" s="158">
        <v>0</v>
      </c>
      <c r="R278" s="158">
        <f>Q278*H278</f>
        <v>0</v>
      </c>
      <c r="S278" s="158">
        <v>0</v>
      </c>
      <c r="T278" s="159">
        <f>S278*H278</f>
        <v>0</v>
      </c>
      <c r="AR278" s="14" t="s">
        <v>785</v>
      </c>
      <c r="AT278" s="14" t="s">
        <v>172</v>
      </c>
      <c r="AU278" s="14" t="s">
        <v>77</v>
      </c>
      <c r="AY278" s="14" t="s">
        <v>168</v>
      </c>
      <c r="BE278" s="160">
        <f>IF(N278="základní",J278,0)</f>
        <v>0</v>
      </c>
      <c r="BF278" s="160">
        <f>IF(N278="snížená",J278,0)</f>
        <v>0</v>
      </c>
      <c r="BG278" s="160">
        <f>IF(N278="zákl. přenesená",J278,0)</f>
        <v>0</v>
      </c>
      <c r="BH278" s="160">
        <f>IF(N278="sníž. přenesená",J278,0)</f>
        <v>0</v>
      </c>
      <c r="BI278" s="160">
        <f>IF(N278="nulová",J278,0)</f>
        <v>0</v>
      </c>
      <c r="BJ278" s="14" t="s">
        <v>75</v>
      </c>
      <c r="BK278" s="160">
        <f>ROUND(I278*H278,2)</f>
        <v>0</v>
      </c>
      <c r="BL278" s="14" t="s">
        <v>785</v>
      </c>
      <c r="BM278" s="14" t="s">
        <v>1298</v>
      </c>
    </row>
    <row r="279" s="11" customFormat="1" ht="22.8" customHeight="1">
      <c r="B279" s="138"/>
      <c r="D279" s="139" t="s">
        <v>67</v>
      </c>
      <c r="E279" s="148" t="s">
        <v>809</v>
      </c>
      <c r="F279" s="148" t="s">
        <v>810</v>
      </c>
      <c r="J279" s="149">
        <f>BK279</f>
        <v>0</v>
      </c>
      <c r="L279" s="138"/>
      <c r="M279" s="142"/>
      <c r="N279" s="143"/>
      <c r="O279" s="143"/>
      <c r="P279" s="144">
        <f>P280</f>
        <v>0</v>
      </c>
      <c r="Q279" s="143"/>
      <c r="R279" s="144">
        <f>R280</f>
        <v>0</v>
      </c>
      <c r="S279" s="143"/>
      <c r="T279" s="145">
        <f>T280</f>
        <v>0</v>
      </c>
      <c r="AR279" s="139" t="s">
        <v>367</v>
      </c>
      <c r="AT279" s="146" t="s">
        <v>67</v>
      </c>
      <c r="AU279" s="146" t="s">
        <v>75</v>
      </c>
      <c r="AY279" s="139" t="s">
        <v>168</v>
      </c>
      <c r="BK279" s="147">
        <f>BK280</f>
        <v>0</v>
      </c>
    </row>
    <row r="280" s="1" customFormat="1" ht="16.5" customHeight="1">
      <c r="B280" s="150"/>
      <c r="C280" s="151" t="s">
        <v>1299</v>
      </c>
      <c r="D280" s="151" t="s">
        <v>172</v>
      </c>
      <c r="E280" s="152" t="s">
        <v>812</v>
      </c>
      <c r="F280" s="153" t="s">
        <v>813</v>
      </c>
      <c r="G280" s="154" t="s">
        <v>183</v>
      </c>
      <c r="H280" s="155">
        <v>1</v>
      </c>
      <c r="I280" s="156">
        <v>0</v>
      </c>
      <c r="J280" s="156">
        <f>ROUND(I280*H280,2)</f>
        <v>0</v>
      </c>
      <c r="K280" s="153" t="s">
        <v>1</v>
      </c>
      <c r="L280" s="26"/>
      <c r="M280" s="170" t="s">
        <v>1</v>
      </c>
      <c r="N280" s="171" t="s">
        <v>39</v>
      </c>
      <c r="O280" s="172">
        <v>0</v>
      </c>
      <c r="P280" s="172">
        <f>O280*H280</f>
        <v>0</v>
      </c>
      <c r="Q280" s="172">
        <v>0</v>
      </c>
      <c r="R280" s="172">
        <f>Q280*H280</f>
        <v>0</v>
      </c>
      <c r="S280" s="172">
        <v>0</v>
      </c>
      <c r="T280" s="173">
        <f>S280*H280</f>
        <v>0</v>
      </c>
      <c r="AR280" s="14" t="s">
        <v>785</v>
      </c>
      <c r="AT280" s="14" t="s">
        <v>172</v>
      </c>
      <c r="AU280" s="14" t="s">
        <v>77</v>
      </c>
      <c r="AY280" s="14" t="s">
        <v>168</v>
      </c>
      <c r="BE280" s="160">
        <f>IF(N280="základní",J280,0)</f>
        <v>0</v>
      </c>
      <c r="BF280" s="160">
        <f>IF(N280="snížená",J280,0)</f>
        <v>0</v>
      </c>
      <c r="BG280" s="160">
        <f>IF(N280="zákl. přenesená",J280,0)</f>
        <v>0</v>
      </c>
      <c r="BH280" s="160">
        <f>IF(N280="sníž. přenesená",J280,0)</f>
        <v>0</v>
      </c>
      <c r="BI280" s="160">
        <f>IF(N280="nulová",J280,0)</f>
        <v>0</v>
      </c>
      <c r="BJ280" s="14" t="s">
        <v>75</v>
      </c>
      <c r="BK280" s="160">
        <f>ROUND(I280*H280,2)</f>
        <v>0</v>
      </c>
      <c r="BL280" s="14" t="s">
        <v>785</v>
      </c>
      <c r="BM280" s="14" t="s">
        <v>1300</v>
      </c>
    </row>
    <row r="281" s="1" customFormat="1" ht="6.96" customHeight="1">
      <c r="B281" s="41"/>
      <c r="C281" s="42"/>
      <c r="D281" s="42"/>
      <c r="E281" s="42"/>
      <c r="F281" s="42"/>
      <c r="G281" s="42"/>
      <c r="H281" s="42"/>
      <c r="I281" s="42"/>
      <c r="J281" s="42"/>
      <c r="K281" s="42"/>
      <c r="L281" s="26"/>
    </row>
  </sheetData>
  <autoFilter ref="C94:K2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95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1021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1301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ROUND(J89,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ROUND((SUM(BE89:BE123)),  2)</f>
        <v>0</v>
      </c>
      <c r="I35" s="32">
        <v>0.20999999999999999</v>
      </c>
      <c r="J35" s="111">
        <f>ROUND(((SUM(BE89:BE123))*I35),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ROUND((SUM(BF89:BF123)),  2)</f>
        <v>0</v>
      </c>
      <c r="I36" s="32">
        <v>0.14999999999999999</v>
      </c>
      <c r="J36" s="111">
        <f>ROUND(((SUM(BF89:BF123))*I36),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ROUND((SUM(BG89:BG123)),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ROUND((SUM(BH89:BH123)),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ROUND((SUM(BI89:BI123)),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1021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K2.2 - Nezpůsobilé položky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J89</f>
        <v>0</v>
      </c>
      <c r="L63" s="26"/>
      <c r="AU63" s="14" t="s">
        <v>142</v>
      </c>
    </row>
    <row r="64" s="8" customFormat="1" ht="24.96" customHeight="1">
      <c r="B64" s="121"/>
      <c r="D64" s="122" t="s">
        <v>816</v>
      </c>
      <c r="E64" s="123"/>
      <c r="F64" s="123"/>
      <c r="G64" s="123"/>
      <c r="H64" s="123"/>
      <c r="I64" s="123"/>
      <c r="J64" s="124">
        <f>J90</f>
        <v>0</v>
      </c>
      <c r="L64" s="121"/>
    </row>
    <row r="65" s="9" customFormat="1" ht="19.92" customHeight="1">
      <c r="B65" s="125"/>
      <c r="D65" s="126" t="s">
        <v>817</v>
      </c>
      <c r="E65" s="127"/>
      <c r="F65" s="127"/>
      <c r="G65" s="127"/>
      <c r="H65" s="127"/>
      <c r="I65" s="127"/>
      <c r="J65" s="128">
        <f>J91</f>
        <v>0</v>
      </c>
      <c r="L65" s="125"/>
    </row>
    <row r="66" s="8" customFormat="1" ht="24.96" customHeight="1">
      <c r="B66" s="121"/>
      <c r="D66" s="122" t="s">
        <v>146</v>
      </c>
      <c r="E66" s="123"/>
      <c r="F66" s="123"/>
      <c r="G66" s="123"/>
      <c r="H66" s="123"/>
      <c r="I66" s="123"/>
      <c r="J66" s="124">
        <f>J94</f>
        <v>0</v>
      </c>
      <c r="L66" s="121"/>
    </row>
    <row r="67" s="9" customFormat="1" ht="19.92" customHeight="1">
      <c r="B67" s="125"/>
      <c r="D67" s="126" t="s">
        <v>818</v>
      </c>
      <c r="E67" s="127"/>
      <c r="F67" s="127"/>
      <c r="G67" s="127"/>
      <c r="H67" s="127"/>
      <c r="I67" s="127"/>
      <c r="J67" s="128">
        <f>J95</f>
        <v>0</v>
      </c>
      <c r="L67" s="125"/>
    </row>
    <row r="68" s="1" customFormat="1" ht="21.84" customHeight="1">
      <c r="B68" s="26"/>
      <c r="L68" s="26"/>
    </row>
    <row r="69" s="1" customFormat="1" ht="6.96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26"/>
    </row>
    <row r="73" s="1" customFormat="1" ht="6.96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26"/>
    </row>
    <row r="74" s="1" customFormat="1" ht="24.96" customHeight="1">
      <c r="B74" s="26"/>
      <c r="C74" s="18" t="s">
        <v>153</v>
      </c>
      <c r="L74" s="26"/>
    </row>
    <row r="75" s="1" customFormat="1" ht="6.96" customHeight="1">
      <c r="B75" s="26"/>
      <c r="L75" s="26"/>
    </row>
    <row r="76" s="1" customFormat="1" ht="12" customHeight="1">
      <c r="B76" s="26"/>
      <c r="C76" s="23" t="s">
        <v>14</v>
      </c>
      <c r="L76" s="26"/>
    </row>
    <row r="77" s="1" customFormat="1" ht="16.5" customHeight="1">
      <c r="B77" s="26"/>
      <c r="E77" s="108" t="str">
        <f>E7</f>
        <v>Dopravní telematika ZR2018 - VÝKAZ VÝMĚR</v>
      </c>
      <c r="F77" s="23"/>
      <c r="G77" s="23"/>
      <c r="H77" s="23"/>
      <c r="L77" s="26"/>
    </row>
    <row r="78" ht="12" customHeight="1">
      <c r="B78" s="17"/>
      <c r="C78" s="23" t="s">
        <v>134</v>
      </c>
      <c r="L78" s="17"/>
    </row>
    <row r="79" s="1" customFormat="1" ht="16.5" customHeight="1">
      <c r="B79" s="26"/>
      <c r="E79" s="108" t="s">
        <v>1021</v>
      </c>
      <c r="F79" s="1"/>
      <c r="G79" s="1"/>
      <c r="H79" s="1"/>
      <c r="L79" s="26"/>
    </row>
    <row r="80" s="1" customFormat="1" ht="12" customHeight="1">
      <c r="B80" s="26"/>
      <c r="C80" s="23" t="s">
        <v>136</v>
      </c>
      <c r="L80" s="26"/>
    </row>
    <row r="81" s="1" customFormat="1" ht="16.5" customHeight="1">
      <c r="B81" s="26"/>
      <c r="E81" s="47" t="str">
        <f>E11</f>
        <v>K2.2 - Nezpůsobilé položky</v>
      </c>
      <c r="F81" s="1"/>
      <c r="G81" s="1"/>
      <c r="H81" s="1"/>
      <c r="L81" s="26"/>
    </row>
    <row r="82" s="1" customFormat="1" ht="6.96" customHeight="1">
      <c r="B82" s="26"/>
      <c r="L82" s="26"/>
    </row>
    <row r="83" s="1" customFormat="1" ht="12" customHeight="1">
      <c r="B83" s="26"/>
      <c r="C83" s="23" t="s">
        <v>18</v>
      </c>
      <c r="F83" s="14" t="str">
        <f>F14</f>
        <v xml:space="preserve"> </v>
      </c>
      <c r="I83" s="23" t="s">
        <v>20</v>
      </c>
      <c r="J83" s="49" t="str">
        <f>IF(J14="","",J14)</f>
        <v>10. 9. 2018</v>
      </c>
      <c r="L83" s="26"/>
    </row>
    <row r="84" s="1" customFormat="1" ht="6.96" customHeight="1">
      <c r="B84" s="26"/>
      <c r="L84" s="26"/>
    </row>
    <row r="85" s="1" customFormat="1" ht="13.65" customHeight="1">
      <c r="B85" s="26"/>
      <c r="C85" s="23" t="s">
        <v>22</v>
      </c>
      <c r="F85" s="14" t="str">
        <f>E17</f>
        <v xml:space="preserve"> </v>
      </c>
      <c r="I85" s="23" t="s">
        <v>26</v>
      </c>
      <c r="J85" s="24" t="str">
        <f>E23</f>
        <v>Tomislav Kradijan</v>
      </c>
      <c r="L85" s="26"/>
    </row>
    <row r="86" s="1" customFormat="1" ht="38.55" customHeight="1">
      <c r="B86" s="26"/>
      <c r="C86" s="23" t="s">
        <v>25</v>
      </c>
      <c r="F86" s="14" t="str">
        <f>IF(E20="","",E20)</f>
        <v xml:space="preserve"> </v>
      </c>
      <c r="I86" s="23" t="s">
        <v>29</v>
      </c>
      <c r="J86" s="24" t="str">
        <f>E26</f>
        <v>SAGASTA, a.s., Novodvorská 1010/14, 142 00 Praha 4</v>
      </c>
      <c r="L86" s="26"/>
    </row>
    <row r="87" s="1" customFormat="1" ht="10.32" customHeight="1">
      <c r="B87" s="26"/>
      <c r="L87" s="26"/>
    </row>
    <row r="88" s="10" customFormat="1" ht="29.28" customHeight="1">
      <c r="B88" s="129"/>
      <c r="C88" s="130" t="s">
        <v>154</v>
      </c>
      <c r="D88" s="131" t="s">
        <v>53</v>
      </c>
      <c r="E88" s="131" t="s">
        <v>49</v>
      </c>
      <c r="F88" s="131" t="s">
        <v>50</v>
      </c>
      <c r="G88" s="131" t="s">
        <v>155</v>
      </c>
      <c r="H88" s="131" t="s">
        <v>156</v>
      </c>
      <c r="I88" s="131" t="s">
        <v>157</v>
      </c>
      <c r="J88" s="132" t="s">
        <v>140</v>
      </c>
      <c r="K88" s="133" t="s">
        <v>158</v>
      </c>
      <c r="L88" s="129"/>
      <c r="M88" s="65" t="s">
        <v>1</v>
      </c>
      <c r="N88" s="66" t="s">
        <v>38</v>
      </c>
      <c r="O88" s="66" t="s">
        <v>159</v>
      </c>
      <c r="P88" s="66" t="s">
        <v>160</v>
      </c>
      <c r="Q88" s="66" t="s">
        <v>161</v>
      </c>
      <c r="R88" s="66" t="s">
        <v>162</v>
      </c>
      <c r="S88" s="66" t="s">
        <v>163</v>
      </c>
      <c r="T88" s="67" t="s">
        <v>164</v>
      </c>
    </row>
    <row r="89" s="1" customFormat="1" ht="22.8" customHeight="1">
      <c r="B89" s="26"/>
      <c r="C89" s="70" t="s">
        <v>165</v>
      </c>
      <c r="J89" s="134">
        <f>BK89</f>
        <v>0</v>
      </c>
      <c r="L89" s="26"/>
      <c r="M89" s="68"/>
      <c r="N89" s="52"/>
      <c r="O89" s="52"/>
      <c r="P89" s="135">
        <f>P90+P94</f>
        <v>375.23288000000002</v>
      </c>
      <c r="Q89" s="52"/>
      <c r="R89" s="135">
        <f>R90+R94</f>
        <v>77.119982399999998</v>
      </c>
      <c r="S89" s="52"/>
      <c r="T89" s="136">
        <f>T90+T94</f>
        <v>0</v>
      </c>
      <c r="AT89" s="14" t="s">
        <v>67</v>
      </c>
      <c r="AU89" s="14" t="s">
        <v>142</v>
      </c>
      <c r="BK89" s="137">
        <f>BK90+BK94</f>
        <v>0</v>
      </c>
    </row>
    <row r="90" s="11" customFormat="1" ht="25.92" customHeight="1">
      <c r="B90" s="138"/>
      <c r="D90" s="139" t="s">
        <v>67</v>
      </c>
      <c r="E90" s="140" t="s">
        <v>819</v>
      </c>
      <c r="F90" s="140" t="s">
        <v>820</v>
      </c>
      <c r="J90" s="141">
        <f>BK90</f>
        <v>0</v>
      </c>
      <c r="L90" s="138"/>
      <c r="M90" s="142"/>
      <c r="N90" s="143"/>
      <c r="O90" s="143"/>
      <c r="P90" s="144">
        <f>P91</f>
        <v>0</v>
      </c>
      <c r="Q90" s="143"/>
      <c r="R90" s="144">
        <f>R91</f>
        <v>0</v>
      </c>
      <c r="S90" s="143"/>
      <c r="T90" s="145">
        <f>T91</f>
        <v>0</v>
      </c>
      <c r="AR90" s="139" t="s">
        <v>75</v>
      </c>
      <c r="AT90" s="146" t="s">
        <v>67</v>
      </c>
      <c r="AU90" s="146" t="s">
        <v>68</v>
      </c>
      <c r="AY90" s="139" t="s">
        <v>168</v>
      </c>
      <c r="BK90" s="147">
        <f>BK91</f>
        <v>0</v>
      </c>
    </row>
    <row r="91" s="11" customFormat="1" ht="22.8" customHeight="1">
      <c r="B91" s="138"/>
      <c r="D91" s="139" t="s">
        <v>67</v>
      </c>
      <c r="E91" s="148" t="s">
        <v>821</v>
      </c>
      <c r="F91" s="148" t="s">
        <v>822</v>
      </c>
      <c r="J91" s="149">
        <f>BK91</f>
        <v>0</v>
      </c>
      <c r="L91" s="138"/>
      <c r="M91" s="142"/>
      <c r="N91" s="143"/>
      <c r="O91" s="143"/>
      <c r="P91" s="144">
        <f>SUM(P92:P93)</f>
        <v>0</v>
      </c>
      <c r="Q91" s="143"/>
      <c r="R91" s="144">
        <f>SUM(R92:R93)</f>
        <v>0</v>
      </c>
      <c r="S91" s="143"/>
      <c r="T91" s="145">
        <f>SUM(T92:T93)</f>
        <v>0</v>
      </c>
      <c r="AR91" s="139" t="s">
        <v>75</v>
      </c>
      <c r="AT91" s="146" t="s">
        <v>67</v>
      </c>
      <c r="AU91" s="146" t="s">
        <v>75</v>
      </c>
      <c r="AY91" s="139" t="s">
        <v>168</v>
      </c>
      <c r="BK91" s="147">
        <f>SUM(BK92:BK93)</f>
        <v>0</v>
      </c>
    </row>
    <row r="92" s="1" customFormat="1" ht="16.5" customHeight="1">
      <c r="B92" s="150"/>
      <c r="C92" s="151" t="s">
        <v>428</v>
      </c>
      <c r="D92" s="151" t="s">
        <v>172</v>
      </c>
      <c r="E92" s="152" t="s">
        <v>824</v>
      </c>
      <c r="F92" s="153" t="s">
        <v>825</v>
      </c>
      <c r="G92" s="154" t="s">
        <v>826</v>
      </c>
      <c r="H92" s="155">
        <v>34.990000000000002</v>
      </c>
      <c r="I92" s="156">
        <v>0</v>
      </c>
      <c r="J92" s="156">
        <f>ROUND(I92*H92,2)</f>
        <v>0</v>
      </c>
      <c r="K92" s="153" t="s">
        <v>176</v>
      </c>
      <c r="L92" s="26"/>
      <c r="M92" s="54" t="s">
        <v>1</v>
      </c>
      <c r="N92" s="157" t="s">
        <v>39</v>
      </c>
      <c r="O92" s="158">
        <v>0</v>
      </c>
      <c r="P92" s="158">
        <f>O92*H92</f>
        <v>0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AR92" s="14" t="s">
        <v>363</v>
      </c>
      <c r="AT92" s="14" t="s">
        <v>172</v>
      </c>
      <c r="AU92" s="14" t="s">
        <v>77</v>
      </c>
      <c r="AY92" s="14" t="s">
        <v>168</v>
      </c>
      <c r="BE92" s="160">
        <f>IF(N92="základní",J92,0)</f>
        <v>0</v>
      </c>
      <c r="BF92" s="160">
        <f>IF(N92="snížená",J92,0)</f>
        <v>0</v>
      </c>
      <c r="BG92" s="160">
        <f>IF(N92="zákl. přenesená",J92,0)</f>
        <v>0</v>
      </c>
      <c r="BH92" s="160">
        <f>IF(N92="sníž. přenesená",J92,0)</f>
        <v>0</v>
      </c>
      <c r="BI92" s="160">
        <f>IF(N92="nulová",J92,0)</f>
        <v>0</v>
      </c>
      <c r="BJ92" s="14" t="s">
        <v>75</v>
      </c>
      <c r="BK92" s="160">
        <f>ROUND(I92*H92,2)</f>
        <v>0</v>
      </c>
      <c r="BL92" s="14" t="s">
        <v>363</v>
      </c>
      <c r="BM92" s="14" t="s">
        <v>1302</v>
      </c>
    </row>
    <row r="93" s="1" customFormat="1" ht="16.5" customHeight="1">
      <c r="B93" s="150"/>
      <c r="C93" s="151" t="s">
        <v>432</v>
      </c>
      <c r="D93" s="151" t="s">
        <v>172</v>
      </c>
      <c r="E93" s="152" t="s">
        <v>829</v>
      </c>
      <c r="F93" s="153" t="s">
        <v>830</v>
      </c>
      <c r="G93" s="154" t="s">
        <v>826</v>
      </c>
      <c r="H93" s="155">
        <v>7.2450000000000001</v>
      </c>
      <c r="I93" s="156">
        <v>0</v>
      </c>
      <c r="J93" s="156">
        <f>ROUND(I93*H93,2)</f>
        <v>0</v>
      </c>
      <c r="K93" s="153" t="s">
        <v>176</v>
      </c>
      <c r="L93" s="26"/>
      <c r="M93" s="54" t="s">
        <v>1</v>
      </c>
      <c r="N93" s="157" t="s">
        <v>39</v>
      </c>
      <c r="O93" s="158">
        <v>0</v>
      </c>
      <c r="P93" s="158">
        <f>O93*H93</f>
        <v>0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363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363</v>
      </c>
      <c r="BM93" s="14" t="s">
        <v>1303</v>
      </c>
    </row>
    <row r="94" s="11" customFormat="1" ht="25.92" customHeight="1">
      <c r="B94" s="138"/>
      <c r="D94" s="139" t="s">
        <v>67</v>
      </c>
      <c r="E94" s="140" t="s">
        <v>180</v>
      </c>
      <c r="F94" s="140" t="s">
        <v>273</v>
      </c>
      <c r="J94" s="141">
        <f>BK94</f>
        <v>0</v>
      </c>
      <c r="L94" s="138"/>
      <c r="M94" s="142"/>
      <c r="N94" s="143"/>
      <c r="O94" s="143"/>
      <c r="P94" s="144">
        <f>P95</f>
        <v>375.23288000000002</v>
      </c>
      <c r="Q94" s="143"/>
      <c r="R94" s="144">
        <f>R95</f>
        <v>77.119982399999998</v>
      </c>
      <c r="S94" s="143"/>
      <c r="T94" s="145">
        <f>T95</f>
        <v>0</v>
      </c>
      <c r="AR94" s="139" t="s">
        <v>274</v>
      </c>
      <c r="AT94" s="146" t="s">
        <v>67</v>
      </c>
      <c r="AU94" s="146" t="s">
        <v>68</v>
      </c>
      <c r="AY94" s="139" t="s">
        <v>168</v>
      </c>
      <c r="BK94" s="147">
        <f>BK95</f>
        <v>0</v>
      </c>
    </row>
    <row r="95" s="11" customFormat="1" ht="22.8" customHeight="1">
      <c r="B95" s="138"/>
      <c r="D95" s="139" t="s">
        <v>67</v>
      </c>
      <c r="E95" s="148" t="s">
        <v>832</v>
      </c>
      <c r="F95" s="148" t="s">
        <v>833</v>
      </c>
      <c r="J95" s="149">
        <f>BK95</f>
        <v>0</v>
      </c>
      <c r="L95" s="138"/>
      <c r="M95" s="142"/>
      <c r="N95" s="143"/>
      <c r="O95" s="143"/>
      <c r="P95" s="144">
        <f>SUM(P96:P123)</f>
        <v>375.23288000000002</v>
      </c>
      <c r="Q95" s="143"/>
      <c r="R95" s="144">
        <f>SUM(R96:R123)</f>
        <v>77.119982399999998</v>
      </c>
      <c r="S95" s="143"/>
      <c r="T95" s="145">
        <f>SUM(T96:T123)</f>
        <v>0</v>
      </c>
      <c r="AR95" s="139" t="s">
        <v>274</v>
      </c>
      <c r="AT95" s="146" t="s">
        <v>67</v>
      </c>
      <c r="AU95" s="146" t="s">
        <v>75</v>
      </c>
      <c r="AY95" s="139" t="s">
        <v>168</v>
      </c>
      <c r="BK95" s="147">
        <f>SUM(BK96:BK123)</f>
        <v>0</v>
      </c>
    </row>
    <row r="96" s="1" customFormat="1" ht="16.5" customHeight="1">
      <c r="B96" s="150"/>
      <c r="C96" s="151" t="s">
        <v>75</v>
      </c>
      <c r="D96" s="151" t="s">
        <v>172</v>
      </c>
      <c r="E96" s="152" t="s">
        <v>834</v>
      </c>
      <c r="F96" s="153" t="s">
        <v>835</v>
      </c>
      <c r="G96" s="154" t="s">
        <v>836</v>
      </c>
      <c r="H96" s="155">
        <v>80.319999999999993</v>
      </c>
      <c r="I96" s="156">
        <v>0</v>
      </c>
      <c r="J96" s="156">
        <f>ROUND(I96*H96,2)</f>
        <v>0</v>
      </c>
      <c r="K96" s="153" t="s">
        <v>176</v>
      </c>
      <c r="L96" s="26"/>
      <c r="M96" s="54" t="s">
        <v>1</v>
      </c>
      <c r="N96" s="157" t="s">
        <v>39</v>
      </c>
      <c r="O96" s="158">
        <v>0.17100000000000001</v>
      </c>
      <c r="P96" s="158">
        <f>O96*H96</f>
        <v>13.734719999999999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14" t="s">
        <v>280</v>
      </c>
      <c r="AT96" s="14" t="s">
        <v>172</v>
      </c>
      <c r="AU96" s="14" t="s">
        <v>77</v>
      </c>
      <c r="AY96" s="14" t="s">
        <v>168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4" t="s">
        <v>75</v>
      </c>
      <c r="BK96" s="160">
        <f>ROUND(I96*H96,2)</f>
        <v>0</v>
      </c>
      <c r="BL96" s="14" t="s">
        <v>280</v>
      </c>
      <c r="BM96" s="14" t="s">
        <v>1304</v>
      </c>
    </row>
    <row r="97" s="1" customFormat="1" ht="16.5" customHeight="1">
      <c r="B97" s="150"/>
      <c r="C97" s="151" t="s">
        <v>838</v>
      </c>
      <c r="D97" s="151" t="s">
        <v>172</v>
      </c>
      <c r="E97" s="152" t="s">
        <v>839</v>
      </c>
      <c r="F97" s="153" t="s">
        <v>840</v>
      </c>
      <c r="G97" s="154" t="s">
        <v>189</v>
      </c>
      <c r="H97" s="155">
        <v>29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0.22700000000000001</v>
      </c>
      <c r="P97" s="158">
        <f>O97*H97</f>
        <v>6.5830000000000002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14" t="s">
        <v>280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280</v>
      </c>
      <c r="BM97" s="14" t="s">
        <v>1305</v>
      </c>
    </row>
    <row r="98" s="1" customFormat="1" ht="16.5" customHeight="1">
      <c r="B98" s="150"/>
      <c r="C98" s="151" t="s">
        <v>77</v>
      </c>
      <c r="D98" s="151" t="s">
        <v>172</v>
      </c>
      <c r="E98" s="152" t="s">
        <v>842</v>
      </c>
      <c r="F98" s="153" t="s">
        <v>843</v>
      </c>
      <c r="G98" s="154" t="s">
        <v>189</v>
      </c>
      <c r="H98" s="155">
        <v>60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0.27200000000000002</v>
      </c>
      <c r="P98" s="158">
        <f>O98*H98</f>
        <v>16.32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14" t="s">
        <v>280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280</v>
      </c>
      <c r="BM98" s="14" t="s">
        <v>1306</v>
      </c>
    </row>
    <row r="99" s="1" customFormat="1" ht="16.5" customHeight="1">
      <c r="B99" s="150"/>
      <c r="C99" s="151" t="s">
        <v>274</v>
      </c>
      <c r="D99" s="151" t="s">
        <v>172</v>
      </c>
      <c r="E99" s="152" t="s">
        <v>845</v>
      </c>
      <c r="F99" s="153" t="s">
        <v>846</v>
      </c>
      <c r="G99" s="154" t="s">
        <v>836</v>
      </c>
      <c r="H99" s="155">
        <v>100.81999999999999</v>
      </c>
      <c r="I99" s="156">
        <v>0</v>
      </c>
      <c r="J99" s="156">
        <f>ROUND(I99*H99,2)</f>
        <v>0</v>
      </c>
      <c r="K99" s="153" t="s">
        <v>176</v>
      </c>
      <c r="L99" s="26"/>
      <c r="M99" s="54" t="s">
        <v>1</v>
      </c>
      <c r="N99" s="157" t="s">
        <v>39</v>
      </c>
      <c r="O99" s="158">
        <v>0.45000000000000001</v>
      </c>
      <c r="P99" s="158">
        <f>O99*H99</f>
        <v>45.369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14" t="s">
        <v>280</v>
      </c>
      <c r="AT99" s="14" t="s">
        <v>172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280</v>
      </c>
      <c r="BM99" s="14" t="s">
        <v>1307</v>
      </c>
    </row>
    <row r="100" s="1" customFormat="1" ht="16.5" customHeight="1">
      <c r="B100" s="150"/>
      <c r="C100" s="151" t="s">
        <v>363</v>
      </c>
      <c r="D100" s="151" t="s">
        <v>172</v>
      </c>
      <c r="E100" s="152" t="s">
        <v>848</v>
      </c>
      <c r="F100" s="153" t="s">
        <v>849</v>
      </c>
      <c r="G100" s="154" t="s">
        <v>836</v>
      </c>
      <c r="H100" s="155">
        <v>30</v>
      </c>
      <c r="I100" s="156">
        <v>0</v>
      </c>
      <c r="J100" s="156">
        <f>ROUND(I100*H100,2)</f>
        <v>0</v>
      </c>
      <c r="K100" s="153" t="s">
        <v>176</v>
      </c>
      <c r="L100" s="26"/>
      <c r="M100" s="54" t="s">
        <v>1</v>
      </c>
      <c r="N100" s="157" t="s">
        <v>39</v>
      </c>
      <c r="O100" s="158">
        <v>1.2270000000000001</v>
      </c>
      <c r="P100" s="158">
        <f>O100*H100</f>
        <v>36.810000000000002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14" t="s">
        <v>280</v>
      </c>
      <c r="AT100" s="14" t="s">
        <v>172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280</v>
      </c>
      <c r="BM100" s="14" t="s">
        <v>1308</v>
      </c>
    </row>
    <row r="101" s="1" customFormat="1" ht="16.5" customHeight="1">
      <c r="B101" s="150"/>
      <c r="C101" s="151" t="s">
        <v>367</v>
      </c>
      <c r="D101" s="151" t="s">
        <v>172</v>
      </c>
      <c r="E101" s="152" t="s">
        <v>851</v>
      </c>
      <c r="F101" s="153" t="s">
        <v>852</v>
      </c>
      <c r="G101" s="154" t="s">
        <v>836</v>
      </c>
      <c r="H101" s="155">
        <v>20.5</v>
      </c>
      <c r="I101" s="156">
        <v>0</v>
      </c>
      <c r="J101" s="156">
        <f>ROUND(I101*H101,2)</f>
        <v>0</v>
      </c>
      <c r="K101" s="153" t="s">
        <v>176</v>
      </c>
      <c r="L101" s="26"/>
      <c r="M101" s="54" t="s">
        <v>1</v>
      </c>
      <c r="N101" s="157" t="s">
        <v>39</v>
      </c>
      <c r="O101" s="158">
        <v>0.20000000000000001</v>
      </c>
      <c r="P101" s="158">
        <f>O101*H101</f>
        <v>4.1000000000000005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280</v>
      </c>
      <c r="AT101" s="14" t="s">
        <v>172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280</v>
      </c>
      <c r="BM101" s="14" t="s">
        <v>1309</v>
      </c>
    </row>
    <row r="102" s="1" customFormat="1" ht="16.5" customHeight="1">
      <c r="B102" s="150"/>
      <c r="C102" s="151" t="s">
        <v>385</v>
      </c>
      <c r="D102" s="151" t="s">
        <v>172</v>
      </c>
      <c r="E102" s="152" t="s">
        <v>854</v>
      </c>
      <c r="F102" s="153" t="s">
        <v>855</v>
      </c>
      <c r="G102" s="154" t="s">
        <v>836</v>
      </c>
      <c r="H102" s="155">
        <v>30</v>
      </c>
      <c r="I102" s="156">
        <v>0</v>
      </c>
      <c r="J102" s="156">
        <f>ROUND(I102*H102,2)</f>
        <v>0</v>
      </c>
      <c r="K102" s="153" t="s">
        <v>176</v>
      </c>
      <c r="L102" s="26"/>
      <c r="M102" s="54" t="s">
        <v>1</v>
      </c>
      <c r="N102" s="157" t="s">
        <v>39</v>
      </c>
      <c r="O102" s="158">
        <v>0.375</v>
      </c>
      <c r="P102" s="158">
        <f>O102*H102</f>
        <v>11.25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1310</v>
      </c>
    </row>
    <row r="103" s="1" customFormat="1" ht="16.5" customHeight="1">
      <c r="B103" s="150"/>
      <c r="C103" s="151" t="s">
        <v>389</v>
      </c>
      <c r="D103" s="151" t="s">
        <v>172</v>
      </c>
      <c r="E103" s="152" t="s">
        <v>857</v>
      </c>
      <c r="F103" s="153" t="s">
        <v>858</v>
      </c>
      <c r="G103" s="154" t="s">
        <v>189</v>
      </c>
      <c r="H103" s="155">
        <v>119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0.28100000000000003</v>
      </c>
      <c r="P103" s="158">
        <f>O103*H103</f>
        <v>33.439</v>
      </c>
      <c r="Q103" s="158">
        <v>2.0000000000000002E-05</v>
      </c>
      <c r="R103" s="158">
        <f>Q103*H103</f>
        <v>0.0023800000000000002</v>
      </c>
      <c r="S103" s="158">
        <v>0</v>
      </c>
      <c r="T103" s="159">
        <f>S103*H103</f>
        <v>0</v>
      </c>
      <c r="AR103" s="14" t="s">
        <v>280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280</v>
      </c>
      <c r="BM103" s="14" t="s">
        <v>1311</v>
      </c>
    </row>
    <row r="104" s="1" customFormat="1" ht="16.5" customHeight="1">
      <c r="B104" s="150"/>
      <c r="C104" s="151" t="s">
        <v>863</v>
      </c>
      <c r="D104" s="151" t="s">
        <v>172</v>
      </c>
      <c r="E104" s="152" t="s">
        <v>860</v>
      </c>
      <c r="F104" s="153" t="s">
        <v>861</v>
      </c>
      <c r="G104" s="154" t="s">
        <v>826</v>
      </c>
      <c r="H104" s="155">
        <v>42.234999999999999</v>
      </c>
      <c r="I104" s="156">
        <v>0</v>
      </c>
      <c r="J104" s="156">
        <f>ROUND(I104*H104,2)</f>
        <v>0</v>
      </c>
      <c r="K104" s="153" t="s">
        <v>176</v>
      </c>
      <c r="L104" s="26"/>
      <c r="M104" s="54" t="s">
        <v>1</v>
      </c>
      <c r="N104" s="157" t="s">
        <v>39</v>
      </c>
      <c r="O104" s="158">
        <v>0.77200000000000002</v>
      </c>
      <c r="P104" s="158">
        <f>O104*H104</f>
        <v>32.605420000000002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14" t="s">
        <v>280</v>
      </c>
      <c r="AT104" s="14" t="s">
        <v>172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280</v>
      </c>
      <c r="BM104" s="14" t="s">
        <v>1312</v>
      </c>
    </row>
    <row r="105" s="1" customFormat="1" ht="16.5" customHeight="1">
      <c r="B105" s="150"/>
      <c r="C105" s="151" t="s">
        <v>867</v>
      </c>
      <c r="D105" s="151" t="s">
        <v>172</v>
      </c>
      <c r="E105" s="152" t="s">
        <v>864</v>
      </c>
      <c r="F105" s="153" t="s">
        <v>865</v>
      </c>
      <c r="G105" s="154" t="s">
        <v>826</v>
      </c>
      <c r="H105" s="155">
        <v>4.5</v>
      </c>
      <c r="I105" s="156">
        <v>0</v>
      </c>
      <c r="J105" s="156">
        <f>ROUND(I105*H105,2)</f>
        <v>0</v>
      </c>
      <c r="K105" s="153" t="s">
        <v>1</v>
      </c>
      <c r="L105" s="26"/>
      <c r="M105" s="54" t="s">
        <v>1</v>
      </c>
      <c r="N105" s="157" t="s">
        <v>39</v>
      </c>
      <c r="O105" s="158">
        <v>0.77200000000000002</v>
      </c>
      <c r="P105" s="158">
        <f>O105*H105</f>
        <v>3.4740000000000002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280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280</v>
      </c>
      <c r="BM105" s="14" t="s">
        <v>1313</v>
      </c>
    </row>
    <row r="106" s="1" customFormat="1" ht="16.5" customHeight="1">
      <c r="B106" s="150"/>
      <c r="C106" s="151" t="s">
        <v>874</v>
      </c>
      <c r="D106" s="151" t="s">
        <v>172</v>
      </c>
      <c r="E106" s="152" t="s">
        <v>868</v>
      </c>
      <c r="F106" s="153" t="s">
        <v>869</v>
      </c>
      <c r="G106" s="154" t="s">
        <v>826</v>
      </c>
      <c r="H106" s="155">
        <v>4.75</v>
      </c>
      <c r="I106" s="156">
        <v>0</v>
      </c>
      <c r="J106" s="156">
        <f>ROUND(I106*H106,2)</f>
        <v>0</v>
      </c>
      <c r="K106" s="153" t="s">
        <v>1</v>
      </c>
      <c r="L106" s="26"/>
      <c r="M106" s="54" t="s">
        <v>1</v>
      </c>
      <c r="N106" s="157" t="s">
        <v>39</v>
      </c>
      <c r="O106" s="158">
        <v>0.77200000000000002</v>
      </c>
      <c r="P106" s="158">
        <f>O106*H106</f>
        <v>3.6670000000000003</v>
      </c>
      <c r="Q106" s="158">
        <v>0</v>
      </c>
      <c r="R106" s="158">
        <f>Q106*H106</f>
        <v>0</v>
      </c>
      <c r="S106" s="158">
        <v>0</v>
      </c>
      <c r="T106" s="159">
        <f>S106*H106</f>
        <v>0</v>
      </c>
      <c r="AR106" s="14" t="s">
        <v>280</v>
      </c>
      <c r="AT106" s="14" t="s">
        <v>172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280</v>
      </c>
      <c r="BM106" s="14" t="s">
        <v>1314</v>
      </c>
    </row>
    <row r="107" s="1" customFormat="1" ht="16.5" customHeight="1">
      <c r="B107" s="150"/>
      <c r="C107" s="151" t="s">
        <v>878</v>
      </c>
      <c r="D107" s="151" t="s">
        <v>172</v>
      </c>
      <c r="E107" s="152" t="s">
        <v>871</v>
      </c>
      <c r="F107" s="153" t="s">
        <v>872</v>
      </c>
      <c r="G107" s="154" t="s">
        <v>826</v>
      </c>
      <c r="H107" s="155">
        <v>1267.05</v>
      </c>
      <c r="I107" s="156">
        <v>0</v>
      </c>
      <c r="J107" s="156">
        <f>ROUND(I107*H107,2)</f>
        <v>0</v>
      </c>
      <c r="K107" s="153" t="s">
        <v>176</v>
      </c>
      <c r="L107" s="26"/>
      <c r="M107" s="54" t="s">
        <v>1</v>
      </c>
      <c r="N107" s="157" t="s">
        <v>39</v>
      </c>
      <c r="O107" s="158">
        <v>0.0080000000000000002</v>
      </c>
      <c r="P107" s="158">
        <f>O107*H107</f>
        <v>10.1364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14" t="s">
        <v>280</v>
      </c>
      <c r="AT107" s="14" t="s">
        <v>172</v>
      </c>
      <c r="AU107" s="14" t="s">
        <v>77</v>
      </c>
      <c r="AY107" s="14" t="s">
        <v>168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14" t="s">
        <v>75</v>
      </c>
      <c r="BK107" s="160">
        <f>ROUND(I107*H107,2)</f>
        <v>0</v>
      </c>
      <c r="BL107" s="14" t="s">
        <v>280</v>
      </c>
      <c r="BM107" s="14" t="s">
        <v>1315</v>
      </c>
    </row>
    <row r="108" s="1" customFormat="1" ht="16.5" customHeight="1">
      <c r="B108" s="150"/>
      <c r="C108" s="151" t="s">
        <v>823</v>
      </c>
      <c r="D108" s="151" t="s">
        <v>172</v>
      </c>
      <c r="E108" s="152" t="s">
        <v>875</v>
      </c>
      <c r="F108" s="153" t="s">
        <v>876</v>
      </c>
      <c r="G108" s="154" t="s">
        <v>826</v>
      </c>
      <c r="H108" s="155">
        <v>135</v>
      </c>
      <c r="I108" s="156">
        <v>0</v>
      </c>
      <c r="J108" s="156">
        <f>ROUND(I108*H108,2)</f>
        <v>0</v>
      </c>
      <c r="K108" s="153" t="s">
        <v>1</v>
      </c>
      <c r="L108" s="26"/>
      <c r="M108" s="54" t="s">
        <v>1</v>
      </c>
      <c r="N108" s="157" t="s">
        <v>39</v>
      </c>
      <c r="O108" s="158">
        <v>0.0080000000000000002</v>
      </c>
      <c r="P108" s="158">
        <f>O108*H108</f>
        <v>1.0800000000000001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280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280</v>
      </c>
      <c r="BM108" s="14" t="s">
        <v>1316</v>
      </c>
    </row>
    <row r="109" s="1" customFormat="1" ht="16.5" customHeight="1">
      <c r="B109" s="150"/>
      <c r="C109" s="151" t="s">
        <v>828</v>
      </c>
      <c r="D109" s="151" t="s">
        <v>172</v>
      </c>
      <c r="E109" s="152" t="s">
        <v>879</v>
      </c>
      <c r="F109" s="153" t="s">
        <v>880</v>
      </c>
      <c r="G109" s="154" t="s">
        <v>826</v>
      </c>
      <c r="H109" s="155">
        <v>142.63999999999999</v>
      </c>
      <c r="I109" s="156">
        <v>0</v>
      </c>
      <c r="J109" s="156">
        <f>ROUND(I109*H109,2)</f>
        <v>0</v>
      </c>
      <c r="K109" s="153" t="s">
        <v>1</v>
      </c>
      <c r="L109" s="26"/>
      <c r="M109" s="54" t="s">
        <v>1</v>
      </c>
      <c r="N109" s="157" t="s">
        <v>39</v>
      </c>
      <c r="O109" s="158">
        <v>0.0080000000000000002</v>
      </c>
      <c r="P109" s="158">
        <f>O109*H109</f>
        <v>1.1411199999999999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280</v>
      </c>
      <c r="AT109" s="14" t="s">
        <v>172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280</v>
      </c>
      <c r="BM109" s="14" t="s">
        <v>1317</v>
      </c>
    </row>
    <row r="110" s="1" customFormat="1" ht="16.5" customHeight="1">
      <c r="B110" s="150"/>
      <c r="C110" s="151" t="s">
        <v>393</v>
      </c>
      <c r="D110" s="151" t="s">
        <v>172</v>
      </c>
      <c r="E110" s="152" t="s">
        <v>882</v>
      </c>
      <c r="F110" s="153" t="s">
        <v>883</v>
      </c>
      <c r="G110" s="154" t="s">
        <v>836</v>
      </c>
      <c r="H110" s="155">
        <v>100.81999999999999</v>
      </c>
      <c r="I110" s="156">
        <v>0</v>
      </c>
      <c r="J110" s="156">
        <f>ROUND(I110*H110,2)</f>
        <v>0</v>
      </c>
      <c r="K110" s="153" t="s">
        <v>176</v>
      </c>
      <c r="L110" s="26"/>
      <c r="M110" s="54" t="s">
        <v>1</v>
      </c>
      <c r="N110" s="157" t="s">
        <v>39</v>
      </c>
      <c r="O110" s="158">
        <v>0.035999999999999997</v>
      </c>
      <c r="P110" s="158">
        <f>O110*H110</f>
        <v>3.6295199999999994</v>
      </c>
      <c r="Q110" s="158">
        <v>0.18906999999999999</v>
      </c>
      <c r="R110" s="158">
        <f>Q110*H110</f>
        <v>19.062037399999998</v>
      </c>
      <c r="S110" s="158">
        <v>0</v>
      </c>
      <c r="T110" s="159">
        <f>S110*H110</f>
        <v>0</v>
      </c>
      <c r="AR110" s="14" t="s">
        <v>280</v>
      </c>
      <c r="AT110" s="14" t="s">
        <v>172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280</v>
      </c>
      <c r="BM110" s="14" t="s">
        <v>1318</v>
      </c>
    </row>
    <row r="111" s="1" customFormat="1" ht="16.5" customHeight="1">
      <c r="B111" s="150"/>
      <c r="C111" s="151" t="s">
        <v>397</v>
      </c>
      <c r="D111" s="151" t="s">
        <v>172</v>
      </c>
      <c r="E111" s="152" t="s">
        <v>885</v>
      </c>
      <c r="F111" s="153" t="s">
        <v>886</v>
      </c>
      <c r="G111" s="154" t="s">
        <v>836</v>
      </c>
      <c r="H111" s="155">
        <v>30</v>
      </c>
      <c r="I111" s="156">
        <v>0</v>
      </c>
      <c r="J111" s="156">
        <f>ROUND(I111*H111,2)</f>
        <v>0</v>
      </c>
      <c r="K111" s="153" t="s">
        <v>176</v>
      </c>
      <c r="L111" s="26"/>
      <c r="M111" s="54" t="s">
        <v>1</v>
      </c>
      <c r="N111" s="157" t="s">
        <v>39</v>
      </c>
      <c r="O111" s="158">
        <v>0.073999999999999996</v>
      </c>
      <c r="P111" s="158">
        <f>O111*H111</f>
        <v>2.2199999999999998</v>
      </c>
      <c r="Q111" s="158">
        <v>0.36575999999999997</v>
      </c>
      <c r="R111" s="158">
        <f>Q111*H111</f>
        <v>10.972799999999999</v>
      </c>
      <c r="S111" s="158">
        <v>0</v>
      </c>
      <c r="T111" s="159">
        <f>S111*H111</f>
        <v>0</v>
      </c>
      <c r="AR111" s="14" t="s">
        <v>280</v>
      </c>
      <c r="AT111" s="14" t="s">
        <v>172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280</v>
      </c>
      <c r="BM111" s="14" t="s">
        <v>1319</v>
      </c>
    </row>
    <row r="112" s="1" customFormat="1" ht="16.5" customHeight="1">
      <c r="B112" s="150"/>
      <c r="C112" s="151" t="s">
        <v>401</v>
      </c>
      <c r="D112" s="151" t="s">
        <v>172</v>
      </c>
      <c r="E112" s="152" t="s">
        <v>888</v>
      </c>
      <c r="F112" s="153" t="s">
        <v>889</v>
      </c>
      <c r="G112" s="154" t="s">
        <v>836</v>
      </c>
      <c r="H112" s="155">
        <v>20.5</v>
      </c>
      <c r="I112" s="156">
        <v>0</v>
      </c>
      <c r="J112" s="156">
        <f>ROUND(I112*H112,2)</f>
        <v>0</v>
      </c>
      <c r="K112" s="153" t="s">
        <v>176</v>
      </c>
      <c r="L112" s="26"/>
      <c r="M112" s="54" t="s">
        <v>1</v>
      </c>
      <c r="N112" s="157" t="s">
        <v>39</v>
      </c>
      <c r="O112" s="158">
        <v>0.19900000000000001</v>
      </c>
      <c r="P112" s="158">
        <f>O112*H112</f>
        <v>4.0795000000000003</v>
      </c>
      <c r="Q112" s="158">
        <v>0.090130000000000002</v>
      </c>
      <c r="R112" s="158">
        <f>Q112*H112</f>
        <v>1.8476650000000001</v>
      </c>
      <c r="S112" s="158">
        <v>0</v>
      </c>
      <c r="T112" s="159">
        <f>S112*H112</f>
        <v>0</v>
      </c>
      <c r="AR112" s="14" t="s">
        <v>280</v>
      </c>
      <c r="AT112" s="14" t="s">
        <v>172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280</v>
      </c>
      <c r="BM112" s="14" t="s">
        <v>1320</v>
      </c>
    </row>
    <row r="113" s="1" customFormat="1" ht="16.5" customHeight="1">
      <c r="B113" s="150"/>
      <c r="C113" s="151" t="s">
        <v>405</v>
      </c>
      <c r="D113" s="151" t="s">
        <v>172</v>
      </c>
      <c r="E113" s="152" t="s">
        <v>891</v>
      </c>
      <c r="F113" s="153" t="s">
        <v>892</v>
      </c>
      <c r="G113" s="154" t="s">
        <v>836</v>
      </c>
      <c r="H113" s="155">
        <v>30</v>
      </c>
      <c r="I113" s="156">
        <v>0</v>
      </c>
      <c r="J113" s="156">
        <f>ROUND(I113*H113,2)</f>
        <v>0</v>
      </c>
      <c r="K113" s="153" t="s">
        <v>176</v>
      </c>
      <c r="L113" s="26"/>
      <c r="M113" s="54" t="s">
        <v>1</v>
      </c>
      <c r="N113" s="157" t="s">
        <v>39</v>
      </c>
      <c r="O113" s="158">
        <v>0.39800000000000002</v>
      </c>
      <c r="P113" s="158">
        <f>O113*H113</f>
        <v>11.940000000000001</v>
      </c>
      <c r="Q113" s="158">
        <v>0.18024999999999999</v>
      </c>
      <c r="R113" s="158">
        <f>Q113*H113</f>
        <v>5.4074999999999998</v>
      </c>
      <c r="S113" s="158">
        <v>0</v>
      </c>
      <c r="T113" s="159">
        <f>S113*H113</f>
        <v>0</v>
      </c>
      <c r="AR113" s="14" t="s">
        <v>280</v>
      </c>
      <c r="AT113" s="14" t="s">
        <v>172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280</v>
      </c>
      <c r="BM113" s="14" t="s">
        <v>1321</v>
      </c>
    </row>
    <row r="114" s="1" customFormat="1" ht="16.5" customHeight="1">
      <c r="B114" s="150"/>
      <c r="C114" s="151" t="s">
        <v>409</v>
      </c>
      <c r="D114" s="151" t="s">
        <v>172</v>
      </c>
      <c r="E114" s="152" t="s">
        <v>894</v>
      </c>
      <c r="F114" s="153" t="s">
        <v>895</v>
      </c>
      <c r="G114" s="154" t="s">
        <v>836</v>
      </c>
      <c r="H114" s="155">
        <v>100.31999999999999</v>
      </c>
      <c r="I114" s="156">
        <v>0</v>
      </c>
      <c r="J114" s="156">
        <f>ROUND(I114*H114,2)</f>
        <v>0</v>
      </c>
      <c r="K114" s="153" t="s">
        <v>176</v>
      </c>
      <c r="L114" s="26"/>
      <c r="M114" s="54" t="s">
        <v>1</v>
      </c>
      <c r="N114" s="157" t="s">
        <v>39</v>
      </c>
      <c r="O114" s="158">
        <v>0.57999999999999996</v>
      </c>
      <c r="P114" s="158">
        <f>O114*H114</f>
        <v>58.185599999999994</v>
      </c>
      <c r="Q114" s="158">
        <v>0.084250000000000005</v>
      </c>
      <c r="R114" s="158">
        <f>Q114*H114</f>
        <v>8.4519599999999997</v>
      </c>
      <c r="S114" s="158">
        <v>0</v>
      </c>
      <c r="T114" s="159">
        <f>S114*H114</f>
        <v>0</v>
      </c>
      <c r="AR114" s="14" t="s">
        <v>280</v>
      </c>
      <c r="AT114" s="14" t="s">
        <v>172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280</v>
      </c>
      <c r="BM114" s="14" t="s">
        <v>1322</v>
      </c>
    </row>
    <row r="115" s="1" customFormat="1" ht="16.5" customHeight="1">
      <c r="B115" s="150"/>
      <c r="C115" s="151" t="s">
        <v>355</v>
      </c>
      <c r="D115" s="151" t="s">
        <v>172</v>
      </c>
      <c r="E115" s="152" t="s">
        <v>894</v>
      </c>
      <c r="F115" s="153" t="s">
        <v>895</v>
      </c>
      <c r="G115" s="154" t="s">
        <v>836</v>
      </c>
      <c r="H115" s="155">
        <v>53.520000000000003</v>
      </c>
      <c r="I115" s="156">
        <v>0</v>
      </c>
      <c r="J115" s="156">
        <f>ROUND(I115*H115,2)</f>
        <v>0</v>
      </c>
      <c r="K115" s="153" t="s">
        <v>176</v>
      </c>
      <c r="L115" s="26"/>
      <c r="M115" s="54" t="s">
        <v>1</v>
      </c>
      <c r="N115" s="157" t="s">
        <v>39</v>
      </c>
      <c r="O115" s="158">
        <v>0.57999999999999996</v>
      </c>
      <c r="P115" s="158">
        <f>O115*H115</f>
        <v>31.041599999999999</v>
      </c>
      <c r="Q115" s="158">
        <v>0.084250000000000005</v>
      </c>
      <c r="R115" s="158">
        <f>Q115*H115</f>
        <v>4.5090600000000007</v>
      </c>
      <c r="S115" s="158">
        <v>0</v>
      </c>
      <c r="T115" s="159">
        <f>S115*H115</f>
        <v>0</v>
      </c>
      <c r="AR115" s="14" t="s">
        <v>280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280</v>
      </c>
      <c r="BM115" s="14" t="s">
        <v>1323</v>
      </c>
    </row>
    <row r="116" s="1" customFormat="1" ht="16.5" customHeight="1">
      <c r="B116" s="150"/>
      <c r="C116" s="161" t="s">
        <v>359</v>
      </c>
      <c r="D116" s="161" t="s">
        <v>180</v>
      </c>
      <c r="E116" s="162" t="s">
        <v>1324</v>
      </c>
      <c r="F116" s="163" t="s">
        <v>1325</v>
      </c>
      <c r="G116" s="164" t="s">
        <v>836</v>
      </c>
      <c r="H116" s="165">
        <v>53.520000000000003</v>
      </c>
      <c r="I116" s="166">
        <v>0</v>
      </c>
      <c r="J116" s="166">
        <f>ROUND(I116*H116,2)</f>
        <v>0</v>
      </c>
      <c r="K116" s="163" t="s">
        <v>176</v>
      </c>
      <c r="L116" s="167"/>
      <c r="M116" s="168" t="s">
        <v>1</v>
      </c>
      <c r="N116" s="169" t="s">
        <v>39</v>
      </c>
      <c r="O116" s="158">
        <v>0</v>
      </c>
      <c r="P116" s="158">
        <f>O116*H116</f>
        <v>0</v>
      </c>
      <c r="Q116" s="158">
        <v>0.13100000000000001</v>
      </c>
      <c r="R116" s="158">
        <f>Q116*H116</f>
        <v>7.0111200000000009</v>
      </c>
      <c r="S116" s="158">
        <v>0</v>
      </c>
      <c r="T116" s="159">
        <f>S116*H116</f>
        <v>0</v>
      </c>
      <c r="AR116" s="14" t="s">
        <v>333</v>
      </c>
      <c r="AT116" s="14" t="s">
        <v>180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333</v>
      </c>
      <c r="BM116" s="14" t="s">
        <v>1326</v>
      </c>
    </row>
    <row r="117" s="1" customFormat="1" ht="16.5" customHeight="1">
      <c r="B117" s="150"/>
      <c r="C117" s="151" t="s">
        <v>8</v>
      </c>
      <c r="D117" s="151" t="s">
        <v>172</v>
      </c>
      <c r="E117" s="152" t="s">
        <v>897</v>
      </c>
      <c r="F117" s="153" t="s">
        <v>898</v>
      </c>
      <c r="G117" s="154" t="s">
        <v>836</v>
      </c>
      <c r="H117" s="155">
        <v>46.799999999999997</v>
      </c>
      <c r="I117" s="156">
        <v>0</v>
      </c>
      <c r="J117" s="156">
        <f>ROUND(I117*H117,2)</f>
        <v>0</v>
      </c>
      <c r="K117" s="153" t="s">
        <v>176</v>
      </c>
      <c r="L117" s="26"/>
      <c r="M117" s="54" t="s">
        <v>1</v>
      </c>
      <c r="N117" s="157" t="s">
        <v>39</v>
      </c>
      <c r="O117" s="158">
        <v>0.22</v>
      </c>
      <c r="P117" s="158">
        <f>O117*H117</f>
        <v>10.295999999999999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280</v>
      </c>
      <c r="AT117" s="14" t="s">
        <v>172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280</v>
      </c>
      <c r="BM117" s="14" t="s">
        <v>1327</v>
      </c>
    </row>
    <row r="118" s="1" customFormat="1" ht="16.5" customHeight="1">
      <c r="B118" s="150"/>
      <c r="C118" s="151" t="s">
        <v>177</v>
      </c>
      <c r="D118" s="151" t="s">
        <v>172</v>
      </c>
      <c r="E118" s="152" t="s">
        <v>900</v>
      </c>
      <c r="F118" s="153" t="s">
        <v>901</v>
      </c>
      <c r="G118" s="154" t="s">
        <v>189</v>
      </c>
      <c r="H118" s="155">
        <v>29</v>
      </c>
      <c r="I118" s="156">
        <v>0</v>
      </c>
      <c r="J118" s="156">
        <f>ROUND(I118*H118,2)</f>
        <v>0</v>
      </c>
      <c r="K118" s="153" t="s">
        <v>176</v>
      </c>
      <c r="L118" s="26"/>
      <c r="M118" s="54" t="s">
        <v>1</v>
      </c>
      <c r="N118" s="157" t="s">
        <v>39</v>
      </c>
      <c r="O118" s="158">
        <v>0.23400000000000001</v>
      </c>
      <c r="P118" s="158">
        <f>O118*H118</f>
        <v>6.7860000000000005</v>
      </c>
      <c r="Q118" s="158">
        <v>0.11934</v>
      </c>
      <c r="R118" s="158">
        <f>Q118*H118</f>
        <v>3.4608600000000003</v>
      </c>
      <c r="S118" s="158">
        <v>0</v>
      </c>
      <c r="T118" s="159">
        <f>S118*H118</f>
        <v>0</v>
      </c>
      <c r="AR118" s="14" t="s">
        <v>280</v>
      </c>
      <c r="AT118" s="14" t="s">
        <v>172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280</v>
      </c>
      <c r="BM118" s="14" t="s">
        <v>1328</v>
      </c>
    </row>
    <row r="119" s="1" customFormat="1" ht="16.5" customHeight="1">
      <c r="B119" s="150"/>
      <c r="C119" s="161" t="s">
        <v>377</v>
      </c>
      <c r="D119" s="161" t="s">
        <v>180</v>
      </c>
      <c r="E119" s="162" t="s">
        <v>903</v>
      </c>
      <c r="F119" s="163" t="s">
        <v>904</v>
      </c>
      <c r="G119" s="164" t="s">
        <v>189</v>
      </c>
      <c r="H119" s="165">
        <v>29</v>
      </c>
      <c r="I119" s="166">
        <v>0</v>
      </c>
      <c r="J119" s="166">
        <f>ROUND(I119*H119,2)</f>
        <v>0</v>
      </c>
      <c r="K119" s="163" t="s">
        <v>176</v>
      </c>
      <c r="L119" s="167"/>
      <c r="M119" s="168" t="s">
        <v>1</v>
      </c>
      <c r="N119" s="169" t="s">
        <v>39</v>
      </c>
      <c r="O119" s="158">
        <v>0</v>
      </c>
      <c r="P119" s="158">
        <f>O119*H119</f>
        <v>0</v>
      </c>
      <c r="Q119" s="158">
        <v>0.058000000000000003</v>
      </c>
      <c r="R119" s="158">
        <f>Q119*H119</f>
        <v>1.6820000000000002</v>
      </c>
      <c r="S119" s="158">
        <v>0</v>
      </c>
      <c r="T119" s="159">
        <f>S119*H119</f>
        <v>0</v>
      </c>
      <c r="AR119" s="14" t="s">
        <v>333</v>
      </c>
      <c r="AT119" s="14" t="s">
        <v>180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333</v>
      </c>
      <c r="BM119" s="14" t="s">
        <v>1329</v>
      </c>
    </row>
    <row r="120" s="1" customFormat="1" ht="16.5" customHeight="1">
      <c r="B120" s="150"/>
      <c r="C120" s="151" t="s">
        <v>381</v>
      </c>
      <c r="D120" s="151" t="s">
        <v>172</v>
      </c>
      <c r="E120" s="152" t="s">
        <v>906</v>
      </c>
      <c r="F120" s="153" t="s">
        <v>907</v>
      </c>
      <c r="G120" s="154" t="s">
        <v>189</v>
      </c>
      <c r="H120" s="155">
        <v>60</v>
      </c>
      <c r="I120" s="156">
        <v>0</v>
      </c>
      <c r="J120" s="156">
        <f>ROUND(I120*H120,2)</f>
        <v>0</v>
      </c>
      <c r="K120" s="153" t="s">
        <v>176</v>
      </c>
      <c r="L120" s="26"/>
      <c r="M120" s="54" t="s">
        <v>1</v>
      </c>
      <c r="N120" s="157" t="s">
        <v>39</v>
      </c>
      <c r="O120" s="158">
        <v>0.28100000000000003</v>
      </c>
      <c r="P120" s="158">
        <f>O120*H120</f>
        <v>16.860000000000003</v>
      </c>
      <c r="Q120" s="158">
        <v>0.14321</v>
      </c>
      <c r="R120" s="158">
        <f>Q120*H120</f>
        <v>8.5926000000000009</v>
      </c>
      <c r="S120" s="158">
        <v>0</v>
      </c>
      <c r="T120" s="159">
        <f>S120*H120</f>
        <v>0</v>
      </c>
      <c r="AR120" s="14" t="s">
        <v>280</v>
      </c>
      <c r="AT120" s="14" t="s">
        <v>172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280</v>
      </c>
      <c r="BM120" s="14" t="s">
        <v>1330</v>
      </c>
    </row>
    <row r="121" s="1" customFormat="1" ht="16.5" customHeight="1">
      <c r="B121" s="150"/>
      <c r="C121" s="161" t="s">
        <v>347</v>
      </c>
      <c r="D121" s="161" t="s">
        <v>180</v>
      </c>
      <c r="E121" s="162" t="s">
        <v>909</v>
      </c>
      <c r="F121" s="163" t="s">
        <v>910</v>
      </c>
      <c r="G121" s="164" t="s">
        <v>189</v>
      </c>
      <c r="H121" s="165">
        <v>60</v>
      </c>
      <c r="I121" s="166">
        <v>0</v>
      </c>
      <c r="J121" s="166">
        <f>ROUND(I121*H121,2)</f>
        <v>0</v>
      </c>
      <c r="K121" s="163" t="s">
        <v>176</v>
      </c>
      <c r="L121" s="167"/>
      <c r="M121" s="168" t="s">
        <v>1</v>
      </c>
      <c r="N121" s="169" t="s">
        <v>39</v>
      </c>
      <c r="O121" s="158">
        <v>0</v>
      </c>
      <c r="P121" s="158">
        <f>O121*H121</f>
        <v>0</v>
      </c>
      <c r="Q121" s="158">
        <v>0.10199999999999999</v>
      </c>
      <c r="R121" s="158">
        <f>Q121*H121</f>
        <v>6.1199999999999992</v>
      </c>
      <c r="S121" s="158">
        <v>0</v>
      </c>
      <c r="T121" s="159">
        <f>S121*H121</f>
        <v>0</v>
      </c>
      <c r="AR121" s="14" t="s">
        <v>333</v>
      </c>
      <c r="AT121" s="14" t="s">
        <v>180</v>
      </c>
      <c r="AU121" s="14" t="s">
        <v>77</v>
      </c>
      <c r="AY121" s="14" t="s">
        <v>168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4" t="s">
        <v>75</v>
      </c>
      <c r="BK121" s="160">
        <f>ROUND(I121*H121,2)</f>
        <v>0</v>
      </c>
      <c r="BL121" s="14" t="s">
        <v>333</v>
      </c>
      <c r="BM121" s="14" t="s">
        <v>1331</v>
      </c>
    </row>
    <row r="122" s="1" customFormat="1" ht="16.5" customHeight="1">
      <c r="B122" s="150"/>
      <c r="C122" s="151" t="s">
        <v>351</v>
      </c>
      <c r="D122" s="151" t="s">
        <v>172</v>
      </c>
      <c r="E122" s="152" t="s">
        <v>912</v>
      </c>
      <c r="F122" s="153" t="s">
        <v>913</v>
      </c>
      <c r="G122" s="154" t="s">
        <v>189</v>
      </c>
      <c r="H122" s="155">
        <v>29</v>
      </c>
      <c r="I122" s="156">
        <v>0</v>
      </c>
      <c r="J122" s="156">
        <f>ROUND(I122*H122,2)</f>
        <v>0</v>
      </c>
      <c r="K122" s="153" t="s">
        <v>176</v>
      </c>
      <c r="L122" s="26"/>
      <c r="M122" s="54" t="s">
        <v>1</v>
      </c>
      <c r="N122" s="157" t="s">
        <v>39</v>
      </c>
      <c r="O122" s="158">
        <v>0.105</v>
      </c>
      <c r="P122" s="158">
        <f>O122*H122</f>
        <v>3.0449999999999999</v>
      </c>
      <c r="Q122" s="158">
        <v>0</v>
      </c>
      <c r="R122" s="158">
        <f>Q122*H122</f>
        <v>0</v>
      </c>
      <c r="S122" s="158">
        <v>0</v>
      </c>
      <c r="T122" s="159">
        <f>S122*H122</f>
        <v>0</v>
      </c>
      <c r="AR122" s="14" t="s">
        <v>280</v>
      </c>
      <c r="AT122" s="14" t="s">
        <v>172</v>
      </c>
      <c r="AU122" s="14" t="s">
        <v>77</v>
      </c>
      <c r="AY122" s="14" t="s">
        <v>168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75</v>
      </c>
      <c r="BK122" s="160">
        <f>ROUND(I122*H122,2)</f>
        <v>0</v>
      </c>
      <c r="BL122" s="14" t="s">
        <v>280</v>
      </c>
      <c r="BM122" s="14" t="s">
        <v>1332</v>
      </c>
    </row>
    <row r="123" s="1" customFormat="1" ht="16.5" customHeight="1">
      <c r="B123" s="150"/>
      <c r="C123" s="151" t="s">
        <v>7</v>
      </c>
      <c r="D123" s="151" t="s">
        <v>172</v>
      </c>
      <c r="E123" s="152" t="s">
        <v>915</v>
      </c>
      <c r="F123" s="153" t="s">
        <v>916</v>
      </c>
      <c r="G123" s="154" t="s">
        <v>189</v>
      </c>
      <c r="H123" s="155">
        <v>60</v>
      </c>
      <c r="I123" s="156">
        <v>0</v>
      </c>
      <c r="J123" s="156">
        <f>ROUND(I123*H123,2)</f>
        <v>0</v>
      </c>
      <c r="K123" s="153" t="s">
        <v>176</v>
      </c>
      <c r="L123" s="26"/>
      <c r="M123" s="170" t="s">
        <v>1</v>
      </c>
      <c r="N123" s="171" t="s">
        <v>39</v>
      </c>
      <c r="O123" s="172">
        <v>0.124</v>
      </c>
      <c r="P123" s="172">
        <f>O123*H123</f>
        <v>7.4399999999999995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AR123" s="14" t="s">
        <v>280</v>
      </c>
      <c r="AT123" s="14" t="s">
        <v>172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280</v>
      </c>
      <c r="BM123" s="14" t="s">
        <v>1333</v>
      </c>
    </row>
    <row r="124" s="1" customFormat="1" ht="6.96" customHeight="1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26"/>
    </row>
  </sheetData>
  <autoFilter ref="C88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97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1021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1334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ROUND(J90,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ROUND((SUM(BE90:BE132)),  2)</f>
        <v>0</v>
      </c>
      <c r="I35" s="32">
        <v>0.20999999999999999</v>
      </c>
      <c r="J35" s="111">
        <f>ROUND(((SUM(BE90:BE132))*I35),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ROUND((SUM(BF90:BF132)),  2)</f>
        <v>0</v>
      </c>
      <c r="I36" s="32">
        <v>0.14999999999999999</v>
      </c>
      <c r="J36" s="111">
        <f>ROUND(((SUM(BF90:BF132))*I36),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ROUND((SUM(BG90:BG132)),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ROUND((SUM(BH90:BH132)),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ROUND((SUM(BI90:BI132)),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1021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K2.3 - Nezpůsobilé položky – výkopy pro rekonstrukci SSZ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J90</f>
        <v>0</v>
      </c>
      <c r="L63" s="26"/>
      <c r="AU63" s="14" t="s">
        <v>142</v>
      </c>
    </row>
    <row r="64" s="8" customFormat="1" ht="24.96" customHeight="1">
      <c r="B64" s="121"/>
      <c r="D64" s="122" t="s">
        <v>816</v>
      </c>
      <c r="E64" s="123"/>
      <c r="F64" s="123"/>
      <c r="G64" s="123"/>
      <c r="H64" s="123"/>
      <c r="I64" s="123"/>
      <c r="J64" s="124">
        <f>J91</f>
        <v>0</v>
      </c>
      <c r="L64" s="121"/>
    </row>
    <row r="65" s="9" customFormat="1" ht="19.92" customHeight="1">
      <c r="B65" s="125"/>
      <c r="D65" s="126" t="s">
        <v>919</v>
      </c>
      <c r="E65" s="127"/>
      <c r="F65" s="127"/>
      <c r="G65" s="127"/>
      <c r="H65" s="127"/>
      <c r="I65" s="127"/>
      <c r="J65" s="128">
        <f>J92</f>
        <v>0</v>
      </c>
      <c r="L65" s="125"/>
    </row>
    <row r="66" s="9" customFormat="1" ht="19.92" customHeight="1">
      <c r="B66" s="125"/>
      <c r="D66" s="126" t="s">
        <v>920</v>
      </c>
      <c r="E66" s="127"/>
      <c r="F66" s="127"/>
      <c r="G66" s="127"/>
      <c r="H66" s="127"/>
      <c r="I66" s="127"/>
      <c r="J66" s="128">
        <f>J98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J100</f>
        <v>0</v>
      </c>
      <c r="L67" s="121"/>
    </row>
    <row r="68" s="9" customFormat="1" ht="19.92" customHeight="1">
      <c r="B68" s="125"/>
      <c r="D68" s="126" t="s">
        <v>818</v>
      </c>
      <c r="E68" s="127"/>
      <c r="F68" s="127"/>
      <c r="G68" s="127"/>
      <c r="H68" s="127"/>
      <c r="I68" s="127"/>
      <c r="J68" s="128">
        <f>J101</f>
        <v>0</v>
      </c>
      <c r="L68" s="125"/>
    </row>
    <row r="69" s="1" customFormat="1" ht="21.84" customHeight="1">
      <c r="B69" s="26"/>
      <c r="L69" s="26"/>
    </row>
    <row r="70" s="1" customFormat="1" ht="6.96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26"/>
    </row>
    <row r="74" s="1" customFormat="1" ht="6.96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26"/>
    </row>
    <row r="75" s="1" customFormat="1" ht="24.96" customHeight="1">
      <c r="B75" s="26"/>
      <c r="C75" s="18" t="s">
        <v>153</v>
      </c>
      <c r="L75" s="26"/>
    </row>
    <row r="76" s="1" customFormat="1" ht="6.96" customHeight="1">
      <c r="B76" s="26"/>
      <c r="L76" s="26"/>
    </row>
    <row r="77" s="1" customFormat="1" ht="12" customHeight="1">
      <c r="B77" s="26"/>
      <c r="C77" s="23" t="s">
        <v>14</v>
      </c>
      <c r="L77" s="26"/>
    </row>
    <row r="78" s="1" customFormat="1" ht="16.5" customHeight="1">
      <c r="B78" s="26"/>
      <c r="E78" s="108" t="str">
        <f>E7</f>
        <v>Dopravní telematika ZR2018 - VÝKAZ VÝMĚR</v>
      </c>
      <c r="F78" s="23"/>
      <c r="G78" s="23"/>
      <c r="H78" s="23"/>
      <c r="L78" s="26"/>
    </row>
    <row r="79" ht="12" customHeight="1">
      <c r="B79" s="17"/>
      <c r="C79" s="23" t="s">
        <v>134</v>
      </c>
      <c r="L79" s="17"/>
    </row>
    <row r="80" s="1" customFormat="1" ht="16.5" customHeight="1">
      <c r="B80" s="26"/>
      <c r="E80" s="108" t="s">
        <v>1021</v>
      </c>
      <c r="F80" s="1"/>
      <c r="G80" s="1"/>
      <c r="H80" s="1"/>
      <c r="L80" s="26"/>
    </row>
    <row r="81" s="1" customFormat="1" ht="12" customHeight="1">
      <c r="B81" s="26"/>
      <c r="C81" s="23" t="s">
        <v>136</v>
      </c>
      <c r="L81" s="26"/>
    </row>
    <row r="82" s="1" customFormat="1" ht="16.5" customHeight="1">
      <c r="B82" s="26"/>
      <c r="E82" s="47" t="str">
        <f>E11</f>
        <v>K2.3 - Nezpůsobilé položky – výkopy pro rekonstrukci SSZ</v>
      </c>
      <c r="F82" s="1"/>
      <c r="G82" s="1"/>
      <c r="H82" s="1"/>
      <c r="L82" s="26"/>
    </row>
    <row r="83" s="1" customFormat="1" ht="6.96" customHeight="1">
      <c r="B83" s="26"/>
      <c r="L83" s="26"/>
    </row>
    <row r="84" s="1" customFormat="1" ht="12" customHeight="1">
      <c r="B84" s="26"/>
      <c r="C84" s="23" t="s">
        <v>18</v>
      </c>
      <c r="F84" s="14" t="str">
        <f>F14</f>
        <v xml:space="preserve"> </v>
      </c>
      <c r="I84" s="23" t="s">
        <v>20</v>
      </c>
      <c r="J84" s="49" t="str">
        <f>IF(J14="","",J14)</f>
        <v>10. 9. 2018</v>
      </c>
      <c r="L84" s="26"/>
    </row>
    <row r="85" s="1" customFormat="1" ht="6.96" customHeight="1">
      <c r="B85" s="26"/>
      <c r="L85" s="26"/>
    </row>
    <row r="86" s="1" customFormat="1" ht="13.65" customHeight="1">
      <c r="B86" s="26"/>
      <c r="C86" s="23" t="s">
        <v>22</v>
      </c>
      <c r="F86" s="14" t="str">
        <f>E17</f>
        <v xml:space="preserve"> </v>
      </c>
      <c r="I86" s="23" t="s">
        <v>26</v>
      </c>
      <c r="J86" s="24" t="str">
        <f>E23</f>
        <v>Tomislav Kradijan</v>
      </c>
      <c r="L86" s="26"/>
    </row>
    <row r="87" s="1" customFormat="1" ht="38.55" customHeight="1">
      <c r="B87" s="26"/>
      <c r="C87" s="23" t="s">
        <v>25</v>
      </c>
      <c r="F87" s="14" t="str">
        <f>IF(E20="","",E20)</f>
        <v xml:space="preserve"> </v>
      </c>
      <c r="I87" s="23" t="s">
        <v>29</v>
      </c>
      <c r="J87" s="24" t="str">
        <f>E26</f>
        <v>SAGASTA, a.s., Novodvorská 1010/14, 142 00 Praha 4</v>
      </c>
      <c r="L87" s="26"/>
    </row>
    <row r="88" s="1" customFormat="1" ht="10.32" customHeight="1">
      <c r="B88" s="26"/>
      <c r="L88" s="26"/>
    </row>
    <row r="89" s="10" customFormat="1" ht="29.28" customHeight="1">
      <c r="B89" s="129"/>
      <c r="C89" s="130" t="s">
        <v>154</v>
      </c>
      <c r="D89" s="131" t="s">
        <v>53</v>
      </c>
      <c r="E89" s="131" t="s">
        <v>49</v>
      </c>
      <c r="F89" s="131" t="s">
        <v>50</v>
      </c>
      <c r="G89" s="131" t="s">
        <v>155</v>
      </c>
      <c r="H89" s="131" t="s">
        <v>156</v>
      </c>
      <c r="I89" s="131" t="s">
        <v>157</v>
      </c>
      <c r="J89" s="132" t="s">
        <v>140</v>
      </c>
      <c r="K89" s="133" t="s">
        <v>158</v>
      </c>
      <c r="L89" s="129"/>
      <c r="M89" s="65" t="s">
        <v>1</v>
      </c>
      <c r="N89" s="66" t="s">
        <v>38</v>
      </c>
      <c r="O89" s="66" t="s">
        <v>159</v>
      </c>
      <c r="P89" s="66" t="s">
        <v>160</v>
      </c>
      <c r="Q89" s="66" t="s">
        <v>161</v>
      </c>
      <c r="R89" s="66" t="s">
        <v>162</v>
      </c>
      <c r="S89" s="66" t="s">
        <v>163</v>
      </c>
      <c r="T89" s="67" t="s">
        <v>164</v>
      </c>
    </row>
    <row r="90" s="1" customFormat="1" ht="22.8" customHeight="1">
      <c r="B90" s="26"/>
      <c r="C90" s="70" t="s">
        <v>165</v>
      </c>
      <c r="J90" s="134">
        <f>BK90</f>
        <v>0</v>
      </c>
      <c r="L90" s="26"/>
      <c r="M90" s="68"/>
      <c r="N90" s="52"/>
      <c r="O90" s="52"/>
      <c r="P90" s="135">
        <f>P91+P100</f>
        <v>880.65923600000008</v>
      </c>
      <c r="Q90" s="52"/>
      <c r="R90" s="135">
        <f>R91+R100</f>
        <v>145.61860640000003</v>
      </c>
      <c r="S90" s="52"/>
      <c r="T90" s="136">
        <f>T91+T100</f>
        <v>0</v>
      </c>
      <c r="AT90" s="14" t="s">
        <v>67</v>
      </c>
      <c r="AU90" s="14" t="s">
        <v>142</v>
      </c>
      <c r="BK90" s="137">
        <f>BK91+BK100</f>
        <v>0</v>
      </c>
    </row>
    <row r="91" s="11" customFormat="1" ht="25.92" customHeight="1">
      <c r="B91" s="138"/>
      <c r="D91" s="139" t="s">
        <v>67</v>
      </c>
      <c r="E91" s="140" t="s">
        <v>819</v>
      </c>
      <c r="F91" s="140" t="s">
        <v>820</v>
      </c>
      <c r="J91" s="141">
        <f>BK91</f>
        <v>0</v>
      </c>
      <c r="L91" s="138"/>
      <c r="M91" s="142"/>
      <c r="N91" s="143"/>
      <c r="O91" s="143"/>
      <c r="P91" s="144">
        <f>P92+P98</f>
        <v>225.84753600000002</v>
      </c>
      <c r="Q91" s="143"/>
      <c r="R91" s="144">
        <f>R92+R98</f>
        <v>11.637484800000001</v>
      </c>
      <c r="S91" s="143"/>
      <c r="T91" s="145">
        <f>T92+T98</f>
        <v>0</v>
      </c>
      <c r="AR91" s="139" t="s">
        <v>75</v>
      </c>
      <c r="AT91" s="146" t="s">
        <v>67</v>
      </c>
      <c r="AU91" s="146" t="s">
        <v>68</v>
      </c>
      <c r="AY91" s="139" t="s">
        <v>168</v>
      </c>
      <c r="BK91" s="147">
        <f>BK92+BK98</f>
        <v>0</v>
      </c>
    </row>
    <row r="92" s="11" customFormat="1" ht="22.8" customHeight="1">
      <c r="B92" s="138"/>
      <c r="D92" s="139" t="s">
        <v>67</v>
      </c>
      <c r="E92" s="148" t="s">
        <v>75</v>
      </c>
      <c r="F92" s="148" t="s">
        <v>921</v>
      </c>
      <c r="J92" s="149">
        <f>BK92</f>
        <v>0</v>
      </c>
      <c r="L92" s="138"/>
      <c r="M92" s="142"/>
      <c r="N92" s="143"/>
      <c r="O92" s="143"/>
      <c r="P92" s="144">
        <f>SUM(P93:P97)</f>
        <v>147.60043200000001</v>
      </c>
      <c r="Q92" s="143"/>
      <c r="R92" s="144">
        <f>SUM(R93:R97)</f>
        <v>0</v>
      </c>
      <c r="S92" s="143"/>
      <c r="T92" s="145">
        <f>SUM(T93:T97)</f>
        <v>0</v>
      </c>
      <c r="AR92" s="139" t="s">
        <v>75</v>
      </c>
      <c r="AT92" s="146" t="s">
        <v>67</v>
      </c>
      <c r="AU92" s="146" t="s">
        <v>75</v>
      </c>
      <c r="AY92" s="139" t="s">
        <v>168</v>
      </c>
      <c r="BK92" s="147">
        <f>SUM(BK93:BK97)</f>
        <v>0</v>
      </c>
    </row>
    <row r="93" s="1" customFormat="1" ht="16.5" customHeight="1">
      <c r="B93" s="150"/>
      <c r="C93" s="151" t="s">
        <v>184</v>
      </c>
      <c r="D93" s="151" t="s">
        <v>172</v>
      </c>
      <c r="E93" s="152" t="s">
        <v>922</v>
      </c>
      <c r="F93" s="153" t="s">
        <v>923</v>
      </c>
      <c r="G93" s="154" t="s">
        <v>924</v>
      </c>
      <c r="H93" s="155">
        <v>51.600000000000001</v>
      </c>
      <c r="I93" s="156">
        <v>0</v>
      </c>
      <c r="J93" s="156">
        <f>ROUND(I93*H93,2)</f>
        <v>0</v>
      </c>
      <c r="K93" s="153" t="s">
        <v>176</v>
      </c>
      <c r="L93" s="26"/>
      <c r="M93" s="54" t="s">
        <v>1</v>
      </c>
      <c r="N93" s="157" t="s">
        <v>39</v>
      </c>
      <c r="O93" s="158">
        <v>0.002</v>
      </c>
      <c r="P93" s="158">
        <f>O93*H93</f>
        <v>0.1032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363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363</v>
      </c>
      <c r="BM93" s="14" t="s">
        <v>1335</v>
      </c>
    </row>
    <row r="94" s="1" customFormat="1" ht="16.5" customHeight="1">
      <c r="B94" s="150"/>
      <c r="C94" s="151" t="s">
        <v>933</v>
      </c>
      <c r="D94" s="151" t="s">
        <v>172</v>
      </c>
      <c r="E94" s="152" t="s">
        <v>927</v>
      </c>
      <c r="F94" s="153" t="s">
        <v>928</v>
      </c>
      <c r="G94" s="154" t="s">
        <v>924</v>
      </c>
      <c r="H94" s="155">
        <v>4.4160000000000004</v>
      </c>
      <c r="I94" s="156">
        <v>0</v>
      </c>
      <c r="J94" s="156">
        <f>ROUND(I94*H94,2)</f>
        <v>0</v>
      </c>
      <c r="K94" s="153" t="s">
        <v>176</v>
      </c>
      <c r="L94" s="26"/>
      <c r="M94" s="54" t="s">
        <v>1</v>
      </c>
      <c r="N94" s="157" t="s">
        <v>39</v>
      </c>
      <c r="O94" s="158">
        <v>16.001999999999999</v>
      </c>
      <c r="P94" s="158">
        <f>O94*H94</f>
        <v>70.664832000000004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14" t="s">
        <v>363</v>
      </c>
      <c r="AT94" s="14" t="s">
        <v>172</v>
      </c>
      <c r="AU94" s="14" t="s">
        <v>77</v>
      </c>
      <c r="AY94" s="14" t="s">
        <v>168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14" t="s">
        <v>75</v>
      </c>
      <c r="BK94" s="160">
        <f>ROUND(I94*H94,2)</f>
        <v>0</v>
      </c>
      <c r="BL94" s="14" t="s">
        <v>363</v>
      </c>
      <c r="BM94" s="14" t="s">
        <v>1336</v>
      </c>
    </row>
    <row r="95" s="1" customFormat="1" ht="16.5" customHeight="1">
      <c r="B95" s="150"/>
      <c r="C95" s="151" t="s">
        <v>937</v>
      </c>
      <c r="D95" s="151" t="s">
        <v>172</v>
      </c>
      <c r="E95" s="152" t="s">
        <v>930</v>
      </c>
      <c r="F95" s="153" t="s">
        <v>931</v>
      </c>
      <c r="G95" s="154" t="s">
        <v>924</v>
      </c>
      <c r="H95" s="155">
        <v>51.600000000000001</v>
      </c>
      <c r="I95" s="156">
        <v>0</v>
      </c>
      <c r="J95" s="156">
        <f>ROUND(I95*H95,2)</f>
        <v>0</v>
      </c>
      <c r="K95" s="153" t="s">
        <v>176</v>
      </c>
      <c r="L95" s="26"/>
      <c r="M95" s="54" t="s">
        <v>1</v>
      </c>
      <c r="N95" s="157" t="s">
        <v>39</v>
      </c>
      <c r="O95" s="158">
        <v>1.272</v>
      </c>
      <c r="P95" s="158">
        <f>O95*H95</f>
        <v>65.635199999999998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14" t="s">
        <v>363</v>
      </c>
      <c r="AT95" s="14" t="s">
        <v>172</v>
      </c>
      <c r="AU95" s="14" t="s">
        <v>77</v>
      </c>
      <c r="AY95" s="14" t="s">
        <v>168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14" t="s">
        <v>75</v>
      </c>
      <c r="BK95" s="160">
        <f>ROUND(I95*H95,2)</f>
        <v>0</v>
      </c>
      <c r="BL95" s="14" t="s">
        <v>363</v>
      </c>
      <c r="BM95" s="14" t="s">
        <v>1337</v>
      </c>
    </row>
    <row r="96" s="1" customFormat="1" ht="16.5" customHeight="1">
      <c r="B96" s="150"/>
      <c r="C96" s="151" t="s">
        <v>942</v>
      </c>
      <c r="D96" s="151" t="s">
        <v>172</v>
      </c>
      <c r="E96" s="152" t="s">
        <v>934</v>
      </c>
      <c r="F96" s="153" t="s">
        <v>935</v>
      </c>
      <c r="G96" s="154" t="s">
        <v>924</v>
      </c>
      <c r="H96" s="155">
        <v>51.600000000000001</v>
      </c>
      <c r="I96" s="156">
        <v>0</v>
      </c>
      <c r="J96" s="156">
        <f>ROUND(I96*H96,2)</f>
        <v>0</v>
      </c>
      <c r="K96" s="153" t="s">
        <v>176</v>
      </c>
      <c r="L96" s="26"/>
      <c r="M96" s="54" t="s">
        <v>1</v>
      </c>
      <c r="N96" s="157" t="s">
        <v>39</v>
      </c>
      <c r="O96" s="158">
        <v>0.10199999999999999</v>
      </c>
      <c r="P96" s="158">
        <f>O96*H96</f>
        <v>5.2631999999999994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14" t="s">
        <v>363</v>
      </c>
      <c r="AT96" s="14" t="s">
        <v>172</v>
      </c>
      <c r="AU96" s="14" t="s">
        <v>77</v>
      </c>
      <c r="AY96" s="14" t="s">
        <v>168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14" t="s">
        <v>75</v>
      </c>
      <c r="BK96" s="160">
        <f>ROUND(I96*H96,2)</f>
        <v>0</v>
      </c>
      <c r="BL96" s="14" t="s">
        <v>363</v>
      </c>
      <c r="BM96" s="14" t="s">
        <v>1338</v>
      </c>
    </row>
    <row r="97" s="1" customFormat="1" ht="16.5" customHeight="1">
      <c r="B97" s="150"/>
      <c r="C97" s="151" t="s">
        <v>1079</v>
      </c>
      <c r="D97" s="151" t="s">
        <v>172</v>
      </c>
      <c r="E97" s="152" t="s">
        <v>938</v>
      </c>
      <c r="F97" s="153" t="s">
        <v>939</v>
      </c>
      <c r="G97" s="154" t="s">
        <v>924</v>
      </c>
      <c r="H97" s="155">
        <v>51.600000000000001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0.11500000000000001</v>
      </c>
      <c r="P97" s="158">
        <f>O97*H97</f>
        <v>5.9340000000000002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14" t="s">
        <v>363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363</v>
      </c>
      <c r="BM97" s="14" t="s">
        <v>1339</v>
      </c>
    </row>
    <row r="98" s="11" customFormat="1" ht="22.8" customHeight="1">
      <c r="B98" s="138"/>
      <c r="D98" s="139" t="s">
        <v>67</v>
      </c>
      <c r="E98" s="148" t="s">
        <v>77</v>
      </c>
      <c r="F98" s="148" t="s">
        <v>941</v>
      </c>
      <c r="J98" s="149">
        <f>BK98</f>
        <v>0</v>
      </c>
      <c r="L98" s="138"/>
      <c r="M98" s="142"/>
      <c r="N98" s="143"/>
      <c r="O98" s="143"/>
      <c r="P98" s="144">
        <f>P99</f>
        <v>78.247104000000007</v>
      </c>
      <c r="Q98" s="143"/>
      <c r="R98" s="144">
        <f>R99</f>
        <v>11.637484800000001</v>
      </c>
      <c r="S98" s="143"/>
      <c r="T98" s="145">
        <f>T99</f>
        <v>0</v>
      </c>
      <c r="AR98" s="139" t="s">
        <v>75</v>
      </c>
      <c r="AT98" s="146" t="s">
        <v>67</v>
      </c>
      <c r="AU98" s="146" t="s">
        <v>75</v>
      </c>
      <c r="AY98" s="139" t="s">
        <v>168</v>
      </c>
      <c r="BK98" s="147">
        <f>BK99</f>
        <v>0</v>
      </c>
    </row>
    <row r="99" s="1" customFormat="1" ht="16.5" customHeight="1">
      <c r="B99" s="150"/>
      <c r="C99" s="151" t="s">
        <v>1081</v>
      </c>
      <c r="D99" s="151" t="s">
        <v>172</v>
      </c>
      <c r="E99" s="152" t="s">
        <v>943</v>
      </c>
      <c r="F99" s="153" t="s">
        <v>944</v>
      </c>
      <c r="G99" s="154" t="s">
        <v>924</v>
      </c>
      <c r="H99" s="155">
        <v>4.4160000000000004</v>
      </c>
      <c r="I99" s="156">
        <v>0</v>
      </c>
      <c r="J99" s="156">
        <f>ROUND(I99*H99,2)</f>
        <v>0</v>
      </c>
      <c r="K99" s="153" t="s">
        <v>176</v>
      </c>
      <c r="L99" s="26"/>
      <c r="M99" s="54" t="s">
        <v>1</v>
      </c>
      <c r="N99" s="157" t="s">
        <v>39</v>
      </c>
      <c r="O99" s="158">
        <v>17.719000000000001</v>
      </c>
      <c r="P99" s="158">
        <f>O99*H99</f>
        <v>78.247104000000007</v>
      </c>
      <c r="Q99" s="158">
        <v>2.6353</v>
      </c>
      <c r="R99" s="158">
        <f>Q99*H99</f>
        <v>11.637484800000001</v>
      </c>
      <c r="S99" s="158">
        <v>0</v>
      </c>
      <c r="T99" s="159">
        <f>S99*H99</f>
        <v>0</v>
      </c>
      <c r="AR99" s="14" t="s">
        <v>363</v>
      </c>
      <c r="AT99" s="14" t="s">
        <v>172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363</v>
      </c>
      <c r="BM99" s="14" t="s">
        <v>1340</v>
      </c>
    </row>
    <row r="100" s="11" customFormat="1" ht="25.92" customHeight="1">
      <c r="B100" s="138"/>
      <c r="D100" s="139" t="s">
        <v>67</v>
      </c>
      <c r="E100" s="140" t="s">
        <v>180</v>
      </c>
      <c r="F100" s="140" t="s">
        <v>273</v>
      </c>
      <c r="J100" s="141">
        <f>BK100</f>
        <v>0</v>
      </c>
      <c r="L100" s="138"/>
      <c r="M100" s="142"/>
      <c r="N100" s="143"/>
      <c r="O100" s="143"/>
      <c r="P100" s="144">
        <f>P101</f>
        <v>654.81170000000009</v>
      </c>
      <c r="Q100" s="143"/>
      <c r="R100" s="144">
        <f>R101</f>
        <v>133.98112160000002</v>
      </c>
      <c r="S100" s="143"/>
      <c r="T100" s="145">
        <f>T101</f>
        <v>0</v>
      </c>
      <c r="AR100" s="139" t="s">
        <v>274</v>
      </c>
      <c r="AT100" s="146" t="s">
        <v>67</v>
      </c>
      <c r="AU100" s="146" t="s">
        <v>68</v>
      </c>
      <c r="AY100" s="139" t="s">
        <v>168</v>
      </c>
      <c r="BK100" s="147">
        <f>BK101</f>
        <v>0</v>
      </c>
    </row>
    <row r="101" s="11" customFormat="1" ht="22.8" customHeight="1">
      <c r="B101" s="138"/>
      <c r="D101" s="139" t="s">
        <v>67</v>
      </c>
      <c r="E101" s="148" t="s">
        <v>832</v>
      </c>
      <c r="F101" s="148" t="s">
        <v>833</v>
      </c>
      <c r="J101" s="149">
        <f>BK101</f>
        <v>0</v>
      </c>
      <c r="L101" s="138"/>
      <c r="M101" s="142"/>
      <c r="N101" s="143"/>
      <c r="O101" s="143"/>
      <c r="P101" s="144">
        <f>SUM(P102:P132)</f>
        <v>654.81170000000009</v>
      </c>
      <c r="Q101" s="143"/>
      <c r="R101" s="144">
        <f>SUM(R102:R132)</f>
        <v>133.98112160000002</v>
      </c>
      <c r="S101" s="143"/>
      <c r="T101" s="145">
        <f>SUM(T102:T132)</f>
        <v>0</v>
      </c>
      <c r="AR101" s="139" t="s">
        <v>274</v>
      </c>
      <c r="AT101" s="146" t="s">
        <v>67</v>
      </c>
      <c r="AU101" s="146" t="s">
        <v>75</v>
      </c>
      <c r="AY101" s="139" t="s">
        <v>168</v>
      </c>
      <c r="BK101" s="147">
        <f>SUM(BK102:BK132)</f>
        <v>0</v>
      </c>
    </row>
    <row r="102" s="1" customFormat="1" ht="16.5" customHeight="1">
      <c r="B102" s="150"/>
      <c r="C102" s="151" t="s">
        <v>75</v>
      </c>
      <c r="D102" s="151" t="s">
        <v>172</v>
      </c>
      <c r="E102" s="152" t="s">
        <v>946</v>
      </c>
      <c r="F102" s="153" t="s">
        <v>947</v>
      </c>
      <c r="G102" s="154" t="s">
        <v>948</v>
      </c>
      <c r="H102" s="155">
        <v>0.21199999999999999</v>
      </c>
      <c r="I102" s="156">
        <v>0</v>
      </c>
      <c r="J102" s="156">
        <f>ROUND(I102*H102,2)</f>
        <v>0</v>
      </c>
      <c r="K102" s="153" t="s">
        <v>176</v>
      </c>
      <c r="L102" s="26"/>
      <c r="M102" s="54" t="s">
        <v>1</v>
      </c>
      <c r="N102" s="157" t="s">
        <v>39</v>
      </c>
      <c r="O102" s="158">
        <v>4.0999999999999996</v>
      </c>
      <c r="P102" s="158">
        <f>O102*H102</f>
        <v>0.86919999999999986</v>
      </c>
      <c r="Q102" s="158">
        <v>0.0088000000000000005</v>
      </c>
      <c r="R102" s="158">
        <f>Q102*H102</f>
        <v>0.0018656</v>
      </c>
      <c r="S102" s="158">
        <v>0</v>
      </c>
      <c r="T102" s="159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1341</v>
      </c>
    </row>
    <row r="103" s="1" customFormat="1" ht="16.5" customHeight="1">
      <c r="B103" s="150"/>
      <c r="C103" s="151" t="s">
        <v>77</v>
      </c>
      <c r="D103" s="151" t="s">
        <v>172</v>
      </c>
      <c r="E103" s="152" t="s">
        <v>950</v>
      </c>
      <c r="F103" s="153" t="s">
        <v>951</v>
      </c>
      <c r="G103" s="154" t="s">
        <v>836</v>
      </c>
      <c r="H103" s="155">
        <v>83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0.17000000000000001</v>
      </c>
      <c r="P103" s="158">
        <f>O103*H103</f>
        <v>14.110000000000001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280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280</v>
      </c>
      <c r="BM103" s="14" t="s">
        <v>1342</v>
      </c>
    </row>
    <row r="104" s="1" customFormat="1" ht="16.5" customHeight="1">
      <c r="B104" s="150"/>
      <c r="C104" s="151" t="s">
        <v>274</v>
      </c>
      <c r="D104" s="151" t="s">
        <v>172</v>
      </c>
      <c r="E104" s="152" t="s">
        <v>834</v>
      </c>
      <c r="F104" s="153" t="s">
        <v>835</v>
      </c>
      <c r="G104" s="154" t="s">
        <v>836</v>
      </c>
      <c r="H104" s="155">
        <v>24.050000000000001</v>
      </c>
      <c r="I104" s="156">
        <v>0</v>
      </c>
      <c r="J104" s="156">
        <f>ROUND(I104*H104,2)</f>
        <v>0</v>
      </c>
      <c r="K104" s="153" t="s">
        <v>176</v>
      </c>
      <c r="L104" s="26"/>
      <c r="M104" s="54" t="s">
        <v>1</v>
      </c>
      <c r="N104" s="157" t="s">
        <v>39</v>
      </c>
      <c r="O104" s="158">
        <v>0.17100000000000001</v>
      </c>
      <c r="P104" s="158">
        <f>O104*H104</f>
        <v>4.1125500000000006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14" t="s">
        <v>280</v>
      </c>
      <c r="AT104" s="14" t="s">
        <v>172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280</v>
      </c>
      <c r="BM104" s="14" t="s">
        <v>1343</v>
      </c>
    </row>
    <row r="105" s="1" customFormat="1" ht="16.5" customHeight="1">
      <c r="B105" s="150"/>
      <c r="C105" s="151" t="s">
        <v>363</v>
      </c>
      <c r="D105" s="151" t="s">
        <v>172</v>
      </c>
      <c r="E105" s="152" t="s">
        <v>845</v>
      </c>
      <c r="F105" s="153" t="s">
        <v>846</v>
      </c>
      <c r="G105" s="154" t="s">
        <v>836</v>
      </c>
      <c r="H105" s="155">
        <v>29.899999999999999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0.45000000000000001</v>
      </c>
      <c r="P105" s="158">
        <f>O105*H105</f>
        <v>13.455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280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280</v>
      </c>
      <c r="BM105" s="14" t="s">
        <v>1344</v>
      </c>
    </row>
    <row r="106" s="1" customFormat="1" ht="16.5" customHeight="1">
      <c r="B106" s="150"/>
      <c r="C106" s="151" t="s">
        <v>367</v>
      </c>
      <c r="D106" s="151" t="s">
        <v>172</v>
      </c>
      <c r="E106" s="152" t="s">
        <v>851</v>
      </c>
      <c r="F106" s="153" t="s">
        <v>852</v>
      </c>
      <c r="G106" s="154" t="s">
        <v>836</v>
      </c>
      <c r="H106" s="155">
        <v>5.8499999999999996</v>
      </c>
      <c r="I106" s="156">
        <v>0</v>
      </c>
      <c r="J106" s="156">
        <f>ROUND(I106*H106,2)</f>
        <v>0</v>
      </c>
      <c r="K106" s="153" t="s">
        <v>176</v>
      </c>
      <c r="L106" s="26"/>
      <c r="M106" s="54" t="s">
        <v>1</v>
      </c>
      <c r="N106" s="157" t="s">
        <v>39</v>
      </c>
      <c r="O106" s="158">
        <v>0.20000000000000001</v>
      </c>
      <c r="P106" s="158">
        <f>O106*H106</f>
        <v>1.1699999999999999</v>
      </c>
      <c r="Q106" s="158">
        <v>0</v>
      </c>
      <c r="R106" s="158">
        <f>Q106*H106</f>
        <v>0</v>
      </c>
      <c r="S106" s="158">
        <v>0</v>
      </c>
      <c r="T106" s="159">
        <f>S106*H106</f>
        <v>0</v>
      </c>
      <c r="AR106" s="14" t="s">
        <v>280</v>
      </c>
      <c r="AT106" s="14" t="s">
        <v>172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280</v>
      </c>
      <c r="BM106" s="14" t="s">
        <v>1345</v>
      </c>
    </row>
    <row r="107" s="1" customFormat="1" ht="16.5" customHeight="1">
      <c r="B107" s="150"/>
      <c r="C107" s="151" t="s">
        <v>385</v>
      </c>
      <c r="D107" s="151" t="s">
        <v>172</v>
      </c>
      <c r="E107" s="152" t="s">
        <v>955</v>
      </c>
      <c r="F107" s="153" t="s">
        <v>956</v>
      </c>
      <c r="G107" s="154" t="s">
        <v>189</v>
      </c>
      <c r="H107" s="155">
        <v>147</v>
      </c>
      <c r="I107" s="156">
        <v>0</v>
      </c>
      <c r="J107" s="156">
        <f>ROUND(I107*H107,2)</f>
        <v>0</v>
      </c>
      <c r="K107" s="153" t="s">
        <v>176</v>
      </c>
      <c r="L107" s="26"/>
      <c r="M107" s="54" t="s">
        <v>1</v>
      </c>
      <c r="N107" s="157" t="s">
        <v>39</v>
      </c>
      <c r="O107" s="158">
        <v>0.43099999999999999</v>
      </c>
      <c r="P107" s="158">
        <f>O107*H107</f>
        <v>63.356999999999999</v>
      </c>
      <c r="Q107" s="158">
        <v>3.0000000000000001E-05</v>
      </c>
      <c r="R107" s="158">
        <f>Q107*H107</f>
        <v>0.0044099999999999999</v>
      </c>
      <c r="S107" s="158">
        <v>0</v>
      </c>
      <c r="T107" s="159">
        <f>S107*H107</f>
        <v>0</v>
      </c>
      <c r="AR107" s="14" t="s">
        <v>280</v>
      </c>
      <c r="AT107" s="14" t="s">
        <v>172</v>
      </c>
      <c r="AU107" s="14" t="s">
        <v>77</v>
      </c>
      <c r="AY107" s="14" t="s">
        <v>168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14" t="s">
        <v>75</v>
      </c>
      <c r="BK107" s="160">
        <f>ROUND(I107*H107,2)</f>
        <v>0</v>
      </c>
      <c r="BL107" s="14" t="s">
        <v>280</v>
      </c>
      <c r="BM107" s="14" t="s">
        <v>1346</v>
      </c>
    </row>
    <row r="108" s="1" customFormat="1" ht="16.5" customHeight="1">
      <c r="B108" s="150"/>
      <c r="C108" s="151" t="s">
        <v>389</v>
      </c>
      <c r="D108" s="151" t="s">
        <v>172</v>
      </c>
      <c r="E108" s="152" t="s">
        <v>958</v>
      </c>
      <c r="F108" s="153" t="s">
        <v>959</v>
      </c>
      <c r="G108" s="154" t="s">
        <v>189</v>
      </c>
      <c r="H108" s="155">
        <v>268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0.96899999999999997</v>
      </c>
      <c r="P108" s="158">
        <f>O108*H108</f>
        <v>259.69200000000001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280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280</v>
      </c>
      <c r="BM108" s="14" t="s">
        <v>1347</v>
      </c>
    </row>
    <row r="109" s="1" customFormat="1" ht="16.5" customHeight="1">
      <c r="B109" s="150"/>
      <c r="C109" s="151" t="s">
        <v>393</v>
      </c>
      <c r="D109" s="151" t="s">
        <v>172</v>
      </c>
      <c r="E109" s="152" t="s">
        <v>961</v>
      </c>
      <c r="F109" s="153" t="s">
        <v>962</v>
      </c>
      <c r="G109" s="154" t="s">
        <v>189</v>
      </c>
      <c r="H109" s="155">
        <v>102</v>
      </c>
      <c r="I109" s="156">
        <v>0</v>
      </c>
      <c r="J109" s="156">
        <f>ROUND(I109*H109,2)</f>
        <v>0</v>
      </c>
      <c r="K109" s="153" t="s">
        <v>176</v>
      </c>
      <c r="L109" s="26"/>
      <c r="M109" s="54" t="s">
        <v>1</v>
      </c>
      <c r="N109" s="157" t="s">
        <v>39</v>
      </c>
      <c r="O109" s="158">
        <v>0.83899999999999997</v>
      </c>
      <c r="P109" s="158">
        <f>O109*H109</f>
        <v>85.578000000000003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280</v>
      </c>
      <c r="AT109" s="14" t="s">
        <v>172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280</v>
      </c>
      <c r="BM109" s="14" t="s">
        <v>1348</v>
      </c>
    </row>
    <row r="110" s="1" customFormat="1" ht="16.5" customHeight="1">
      <c r="B110" s="150"/>
      <c r="C110" s="161" t="s">
        <v>397</v>
      </c>
      <c r="D110" s="161" t="s">
        <v>180</v>
      </c>
      <c r="E110" s="162" t="s">
        <v>964</v>
      </c>
      <c r="F110" s="163" t="s">
        <v>965</v>
      </c>
      <c r="G110" s="164" t="s">
        <v>189</v>
      </c>
      <c r="H110" s="165">
        <v>102</v>
      </c>
      <c r="I110" s="166">
        <v>0</v>
      </c>
      <c r="J110" s="166">
        <f>ROUND(I110*H110,2)</f>
        <v>0</v>
      </c>
      <c r="K110" s="163" t="s">
        <v>176</v>
      </c>
      <c r="L110" s="167"/>
      <c r="M110" s="168" t="s">
        <v>1</v>
      </c>
      <c r="N110" s="169" t="s">
        <v>39</v>
      </c>
      <c r="O110" s="158">
        <v>0</v>
      </c>
      <c r="P110" s="158">
        <f>O110*H110</f>
        <v>0</v>
      </c>
      <c r="Q110" s="158">
        <v>0.00068999999999999997</v>
      </c>
      <c r="R110" s="158">
        <f>Q110*H110</f>
        <v>0.070379999999999998</v>
      </c>
      <c r="S110" s="158">
        <v>0</v>
      </c>
      <c r="T110" s="159">
        <f>S110*H110</f>
        <v>0</v>
      </c>
      <c r="AR110" s="14" t="s">
        <v>333</v>
      </c>
      <c r="AT110" s="14" t="s">
        <v>180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333</v>
      </c>
      <c r="BM110" s="14" t="s">
        <v>1349</v>
      </c>
    </row>
    <row r="111" s="1" customFormat="1" ht="16.5" customHeight="1">
      <c r="B111" s="150"/>
      <c r="C111" s="151" t="s">
        <v>401</v>
      </c>
      <c r="D111" s="151" t="s">
        <v>172</v>
      </c>
      <c r="E111" s="152" t="s">
        <v>967</v>
      </c>
      <c r="F111" s="153" t="s">
        <v>968</v>
      </c>
      <c r="G111" s="154" t="s">
        <v>189</v>
      </c>
      <c r="H111" s="155">
        <v>268</v>
      </c>
      <c r="I111" s="156">
        <v>0</v>
      </c>
      <c r="J111" s="156">
        <f>ROUND(I111*H111,2)</f>
        <v>0</v>
      </c>
      <c r="K111" s="153" t="s">
        <v>176</v>
      </c>
      <c r="L111" s="26"/>
      <c r="M111" s="54" t="s">
        <v>1</v>
      </c>
      <c r="N111" s="157" t="s">
        <v>39</v>
      </c>
      <c r="O111" s="158">
        <v>0.072999999999999995</v>
      </c>
      <c r="P111" s="158">
        <f>O111*H111</f>
        <v>19.564</v>
      </c>
      <c r="Q111" s="158">
        <v>0.15614</v>
      </c>
      <c r="R111" s="158">
        <f>Q111*H111</f>
        <v>41.84552</v>
      </c>
      <c r="S111" s="158">
        <v>0</v>
      </c>
      <c r="T111" s="159">
        <f>S111*H111</f>
        <v>0</v>
      </c>
      <c r="AR111" s="14" t="s">
        <v>280</v>
      </c>
      <c r="AT111" s="14" t="s">
        <v>172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280</v>
      </c>
      <c r="BM111" s="14" t="s">
        <v>1350</v>
      </c>
    </row>
    <row r="112" s="1" customFormat="1" ht="16.5" customHeight="1">
      <c r="B112" s="150"/>
      <c r="C112" s="151" t="s">
        <v>405</v>
      </c>
      <c r="D112" s="151" t="s">
        <v>172</v>
      </c>
      <c r="E112" s="152" t="s">
        <v>970</v>
      </c>
      <c r="F112" s="153" t="s">
        <v>971</v>
      </c>
      <c r="G112" s="154" t="s">
        <v>189</v>
      </c>
      <c r="H112" s="155">
        <v>14</v>
      </c>
      <c r="I112" s="156">
        <v>0</v>
      </c>
      <c r="J112" s="156">
        <f>ROUND(I112*H112,2)</f>
        <v>0</v>
      </c>
      <c r="K112" s="153" t="s">
        <v>176</v>
      </c>
      <c r="L112" s="26"/>
      <c r="M112" s="54" t="s">
        <v>1</v>
      </c>
      <c r="N112" s="157" t="s">
        <v>39</v>
      </c>
      <c r="O112" s="158">
        <v>0.153</v>
      </c>
      <c r="P112" s="158">
        <f>O112*H112</f>
        <v>2.1419999999999999</v>
      </c>
      <c r="Q112" s="158">
        <v>0.13538</v>
      </c>
      <c r="R112" s="158">
        <f>Q112*H112</f>
        <v>1.8953199999999999</v>
      </c>
      <c r="S112" s="158">
        <v>0</v>
      </c>
      <c r="T112" s="159">
        <f>S112*H112</f>
        <v>0</v>
      </c>
      <c r="AR112" s="14" t="s">
        <v>280</v>
      </c>
      <c r="AT112" s="14" t="s">
        <v>172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280</v>
      </c>
      <c r="BM112" s="14" t="s">
        <v>1351</v>
      </c>
    </row>
    <row r="113" s="1" customFormat="1" ht="16.5" customHeight="1">
      <c r="B113" s="150"/>
      <c r="C113" s="161" t="s">
        <v>409</v>
      </c>
      <c r="D113" s="161" t="s">
        <v>180</v>
      </c>
      <c r="E113" s="162" t="s">
        <v>973</v>
      </c>
      <c r="F113" s="163" t="s">
        <v>974</v>
      </c>
      <c r="G113" s="164" t="s">
        <v>189</v>
      </c>
      <c r="H113" s="165">
        <v>14</v>
      </c>
      <c r="I113" s="166">
        <v>0</v>
      </c>
      <c r="J113" s="166">
        <f>ROUND(I113*H113,2)</f>
        <v>0</v>
      </c>
      <c r="K113" s="163" t="s">
        <v>176</v>
      </c>
      <c r="L113" s="167"/>
      <c r="M113" s="168" t="s">
        <v>1</v>
      </c>
      <c r="N113" s="169" t="s">
        <v>39</v>
      </c>
      <c r="O113" s="158">
        <v>0</v>
      </c>
      <c r="P113" s="158">
        <f>O113*H113</f>
        <v>0</v>
      </c>
      <c r="Q113" s="158">
        <v>0.00055000000000000003</v>
      </c>
      <c r="R113" s="158">
        <f>Q113*H113</f>
        <v>0.0077000000000000002</v>
      </c>
      <c r="S113" s="158">
        <v>0</v>
      </c>
      <c r="T113" s="159">
        <f>S113*H113</f>
        <v>0</v>
      </c>
      <c r="AR113" s="14" t="s">
        <v>333</v>
      </c>
      <c r="AT113" s="14" t="s">
        <v>180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333</v>
      </c>
      <c r="BM113" s="14" t="s">
        <v>1352</v>
      </c>
    </row>
    <row r="114" s="1" customFormat="1" ht="16.5" customHeight="1">
      <c r="B114" s="150"/>
      <c r="C114" s="151" t="s">
        <v>355</v>
      </c>
      <c r="D114" s="151" t="s">
        <v>172</v>
      </c>
      <c r="E114" s="152" t="s">
        <v>976</v>
      </c>
      <c r="F114" s="153" t="s">
        <v>977</v>
      </c>
      <c r="G114" s="154" t="s">
        <v>189</v>
      </c>
      <c r="H114" s="155">
        <v>102</v>
      </c>
      <c r="I114" s="156">
        <v>0</v>
      </c>
      <c r="J114" s="156">
        <f>ROUND(I114*H114,2)</f>
        <v>0</v>
      </c>
      <c r="K114" s="153" t="s">
        <v>176</v>
      </c>
      <c r="L114" s="26"/>
      <c r="M114" s="54" t="s">
        <v>1</v>
      </c>
      <c r="N114" s="157" t="s">
        <v>39</v>
      </c>
      <c r="O114" s="158">
        <v>0.065000000000000002</v>
      </c>
      <c r="P114" s="158">
        <f>O114*H114</f>
        <v>6.6299999999999999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280</v>
      </c>
      <c r="AT114" s="14" t="s">
        <v>172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280</v>
      </c>
      <c r="BM114" s="14" t="s">
        <v>1353</v>
      </c>
    </row>
    <row r="115" s="1" customFormat="1" ht="16.5" customHeight="1">
      <c r="B115" s="150"/>
      <c r="C115" s="151" t="s">
        <v>359</v>
      </c>
      <c r="D115" s="151" t="s">
        <v>172</v>
      </c>
      <c r="E115" s="152" t="s">
        <v>979</v>
      </c>
      <c r="F115" s="153" t="s">
        <v>980</v>
      </c>
      <c r="G115" s="154" t="s">
        <v>189</v>
      </c>
      <c r="H115" s="155">
        <v>268</v>
      </c>
      <c r="I115" s="156">
        <v>0</v>
      </c>
      <c r="J115" s="156">
        <f>ROUND(I115*H115,2)</f>
        <v>0</v>
      </c>
      <c r="K115" s="153" t="s">
        <v>176</v>
      </c>
      <c r="L115" s="26"/>
      <c r="M115" s="54" t="s">
        <v>1</v>
      </c>
      <c r="N115" s="157" t="s">
        <v>39</v>
      </c>
      <c r="O115" s="158">
        <v>0.13700000000000001</v>
      </c>
      <c r="P115" s="158">
        <f>O115*H115</f>
        <v>36.716000000000001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280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280</v>
      </c>
      <c r="BM115" s="14" t="s">
        <v>1354</v>
      </c>
    </row>
    <row r="116" s="1" customFormat="1" ht="16.5" customHeight="1">
      <c r="B116" s="150"/>
      <c r="C116" s="151" t="s">
        <v>8</v>
      </c>
      <c r="D116" s="151" t="s">
        <v>172</v>
      </c>
      <c r="E116" s="152" t="s">
        <v>982</v>
      </c>
      <c r="F116" s="153" t="s">
        <v>983</v>
      </c>
      <c r="G116" s="154" t="s">
        <v>924</v>
      </c>
      <c r="H116" s="155">
        <v>18.760000000000002</v>
      </c>
      <c r="I116" s="156">
        <v>0</v>
      </c>
      <c r="J116" s="156">
        <f>ROUND(I116*H116,2)</f>
        <v>0</v>
      </c>
      <c r="K116" s="153" t="s">
        <v>176</v>
      </c>
      <c r="L116" s="26"/>
      <c r="M116" s="54" t="s">
        <v>1</v>
      </c>
      <c r="N116" s="157" t="s">
        <v>39</v>
      </c>
      <c r="O116" s="158">
        <v>0.094</v>
      </c>
      <c r="P116" s="158">
        <f>O116*H116</f>
        <v>1.7634400000000001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280</v>
      </c>
      <c r="AT116" s="14" t="s">
        <v>172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280</v>
      </c>
      <c r="BM116" s="14" t="s">
        <v>1355</v>
      </c>
    </row>
    <row r="117" s="1" customFormat="1" ht="16.5" customHeight="1">
      <c r="B117" s="150"/>
      <c r="C117" s="151" t="s">
        <v>177</v>
      </c>
      <c r="D117" s="151" t="s">
        <v>172</v>
      </c>
      <c r="E117" s="152" t="s">
        <v>985</v>
      </c>
      <c r="F117" s="153" t="s">
        <v>986</v>
      </c>
      <c r="G117" s="154" t="s">
        <v>924</v>
      </c>
      <c r="H117" s="155">
        <v>562.79999999999995</v>
      </c>
      <c r="I117" s="156">
        <v>0</v>
      </c>
      <c r="J117" s="156">
        <f>ROUND(I117*H117,2)</f>
        <v>0</v>
      </c>
      <c r="K117" s="153" t="s">
        <v>176</v>
      </c>
      <c r="L117" s="26"/>
      <c r="M117" s="54" t="s">
        <v>1</v>
      </c>
      <c r="N117" s="157" t="s">
        <v>39</v>
      </c>
      <c r="O117" s="158">
        <v>0.012999999999999999</v>
      </c>
      <c r="P117" s="158">
        <f>O117*H117</f>
        <v>7.3163999999999989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280</v>
      </c>
      <c r="AT117" s="14" t="s">
        <v>172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280</v>
      </c>
      <c r="BM117" s="14" t="s">
        <v>1356</v>
      </c>
    </row>
    <row r="118" s="1" customFormat="1" ht="16.5" customHeight="1">
      <c r="B118" s="150"/>
      <c r="C118" s="151" t="s">
        <v>377</v>
      </c>
      <c r="D118" s="151" t="s">
        <v>172</v>
      </c>
      <c r="E118" s="152" t="s">
        <v>860</v>
      </c>
      <c r="F118" s="153" t="s">
        <v>861</v>
      </c>
      <c r="G118" s="154" t="s">
        <v>826</v>
      </c>
      <c r="H118" s="155">
        <v>17.760000000000002</v>
      </c>
      <c r="I118" s="156">
        <v>0</v>
      </c>
      <c r="J118" s="156">
        <f>ROUND(I118*H118,2)</f>
        <v>0</v>
      </c>
      <c r="K118" s="153" t="s">
        <v>176</v>
      </c>
      <c r="L118" s="26"/>
      <c r="M118" s="54" t="s">
        <v>1</v>
      </c>
      <c r="N118" s="157" t="s">
        <v>39</v>
      </c>
      <c r="O118" s="158">
        <v>0.77200000000000002</v>
      </c>
      <c r="P118" s="158">
        <f>O118*H118</f>
        <v>13.710720000000002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280</v>
      </c>
      <c r="AT118" s="14" t="s">
        <v>172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280</v>
      </c>
      <c r="BM118" s="14" t="s">
        <v>1357</v>
      </c>
    </row>
    <row r="119" s="1" customFormat="1" ht="16.5" customHeight="1">
      <c r="B119" s="150"/>
      <c r="C119" s="151" t="s">
        <v>381</v>
      </c>
      <c r="D119" s="151" t="s">
        <v>172</v>
      </c>
      <c r="E119" s="152" t="s">
        <v>989</v>
      </c>
      <c r="F119" s="153" t="s">
        <v>990</v>
      </c>
      <c r="G119" s="154" t="s">
        <v>826</v>
      </c>
      <c r="H119" s="155">
        <v>3</v>
      </c>
      <c r="I119" s="156">
        <v>0</v>
      </c>
      <c r="J119" s="156">
        <f>ROUND(I119*H119,2)</f>
        <v>0</v>
      </c>
      <c r="K119" s="153" t="s">
        <v>1</v>
      </c>
      <c r="L119" s="26"/>
      <c r="M119" s="54" t="s">
        <v>1</v>
      </c>
      <c r="N119" s="157" t="s">
        <v>39</v>
      </c>
      <c r="O119" s="158">
        <v>0.77200000000000002</v>
      </c>
      <c r="P119" s="158">
        <f>O119*H119</f>
        <v>2.3159999999999998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280</v>
      </c>
      <c r="AT119" s="14" t="s">
        <v>172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280</v>
      </c>
      <c r="BM119" s="14" t="s">
        <v>1358</v>
      </c>
    </row>
    <row r="120" s="1" customFormat="1" ht="16.5" customHeight="1">
      <c r="B120" s="150"/>
      <c r="C120" s="151" t="s">
        <v>347</v>
      </c>
      <c r="D120" s="151" t="s">
        <v>172</v>
      </c>
      <c r="E120" s="152" t="s">
        <v>871</v>
      </c>
      <c r="F120" s="153" t="s">
        <v>872</v>
      </c>
      <c r="G120" s="154" t="s">
        <v>826</v>
      </c>
      <c r="H120" s="155">
        <v>532.98000000000002</v>
      </c>
      <c r="I120" s="156">
        <v>0</v>
      </c>
      <c r="J120" s="156">
        <f>ROUND(I120*H120,2)</f>
        <v>0</v>
      </c>
      <c r="K120" s="153" t="s">
        <v>176</v>
      </c>
      <c r="L120" s="26"/>
      <c r="M120" s="54" t="s">
        <v>1</v>
      </c>
      <c r="N120" s="157" t="s">
        <v>39</v>
      </c>
      <c r="O120" s="158">
        <v>0.0080000000000000002</v>
      </c>
      <c r="P120" s="158">
        <f>O120*H120</f>
        <v>4.2638400000000001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14" t="s">
        <v>280</v>
      </c>
      <c r="AT120" s="14" t="s">
        <v>172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280</v>
      </c>
      <c r="BM120" s="14" t="s">
        <v>1359</v>
      </c>
    </row>
    <row r="121" s="1" customFormat="1" ht="16.5" customHeight="1">
      <c r="B121" s="150"/>
      <c r="C121" s="151" t="s">
        <v>351</v>
      </c>
      <c r="D121" s="151" t="s">
        <v>172</v>
      </c>
      <c r="E121" s="152" t="s">
        <v>993</v>
      </c>
      <c r="F121" s="153" t="s">
        <v>994</v>
      </c>
      <c r="G121" s="154" t="s">
        <v>826</v>
      </c>
      <c r="H121" s="155">
        <v>90</v>
      </c>
      <c r="I121" s="156">
        <v>0</v>
      </c>
      <c r="J121" s="156">
        <f>ROUND(I121*H121,2)</f>
        <v>0</v>
      </c>
      <c r="K121" s="153" t="s">
        <v>1</v>
      </c>
      <c r="L121" s="26"/>
      <c r="M121" s="54" t="s">
        <v>1</v>
      </c>
      <c r="N121" s="157" t="s">
        <v>39</v>
      </c>
      <c r="O121" s="158">
        <v>0.0080000000000000002</v>
      </c>
      <c r="P121" s="158">
        <f>O121*H121</f>
        <v>0.71999999999999997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AR121" s="14" t="s">
        <v>280</v>
      </c>
      <c r="AT121" s="14" t="s">
        <v>172</v>
      </c>
      <c r="AU121" s="14" t="s">
        <v>77</v>
      </c>
      <c r="AY121" s="14" t="s">
        <v>168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4" t="s">
        <v>75</v>
      </c>
      <c r="BK121" s="160">
        <f>ROUND(I121*H121,2)</f>
        <v>0</v>
      </c>
      <c r="BL121" s="14" t="s">
        <v>280</v>
      </c>
      <c r="BM121" s="14" t="s">
        <v>1360</v>
      </c>
    </row>
    <row r="122" s="1" customFormat="1" ht="16.5" customHeight="1">
      <c r="B122" s="150"/>
      <c r="C122" s="151" t="s">
        <v>7</v>
      </c>
      <c r="D122" s="151" t="s">
        <v>172</v>
      </c>
      <c r="E122" s="152" t="s">
        <v>996</v>
      </c>
      <c r="F122" s="153" t="s">
        <v>997</v>
      </c>
      <c r="G122" s="154" t="s">
        <v>836</v>
      </c>
      <c r="H122" s="155">
        <v>83</v>
      </c>
      <c r="I122" s="156">
        <v>0</v>
      </c>
      <c r="J122" s="156">
        <f>ROUND(I122*H122,2)</f>
        <v>0</v>
      </c>
      <c r="K122" s="153" t="s">
        <v>176</v>
      </c>
      <c r="L122" s="26"/>
      <c r="M122" s="54" t="s">
        <v>1</v>
      </c>
      <c r="N122" s="157" t="s">
        <v>39</v>
      </c>
      <c r="O122" s="158">
        <v>0.048000000000000001</v>
      </c>
      <c r="P122" s="158">
        <f>O122*H122</f>
        <v>3.984</v>
      </c>
      <c r="Q122" s="158">
        <v>0</v>
      </c>
      <c r="R122" s="158">
        <f>Q122*H122</f>
        <v>0</v>
      </c>
      <c r="S122" s="158">
        <v>0</v>
      </c>
      <c r="T122" s="159">
        <f>S122*H122</f>
        <v>0</v>
      </c>
      <c r="AR122" s="14" t="s">
        <v>280</v>
      </c>
      <c r="AT122" s="14" t="s">
        <v>172</v>
      </c>
      <c r="AU122" s="14" t="s">
        <v>77</v>
      </c>
      <c r="AY122" s="14" t="s">
        <v>168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14" t="s">
        <v>75</v>
      </c>
      <c r="BK122" s="160">
        <f>ROUND(I122*H122,2)</f>
        <v>0</v>
      </c>
      <c r="BL122" s="14" t="s">
        <v>280</v>
      </c>
      <c r="BM122" s="14" t="s">
        <v>1361</v>
      </c>
    </row>
    <row r="123" s="1" customFormat="1" ht="16.5" customHeight="1">
      <c r="B123" s="150"/>
      <c r="C123" s="161" t="s">
        <v>838</v>
      </c>
      <c r="D123" s="161" t="s">
        <v>180</v>
      </c>
      <c r="E123" s="162" t="s">
        <v>999</v>
      </c>
      <c r="F123" s="163" t="s">
        <v>1000</v>
      </c>
      <c r="G123" s="164" t="s">
        <v>332</v>
      </c>
      <c r="H123" s="165">
        <v>83</v>
      </c>
      <c r="I123" s="166">
        <v>0</v>
      </c>
      <c r="J123" s="166">
        <f>ROUND(I123*H123,2)</f>
        <v>0</v>
      </c>
      <c r="K123" s="163" t="s">
        <v>176</v>
      </c>
      <c r="L123" s="167"/>
      <c r="M123" s="168" t="s">
        <v>1</v>
      </c>
      <c r="N123" s="169" t="s">
        <v>39</v>
      </c>
      <c r="O123" s="158">
        <v>0</v>
      </c>
      <c r="P123" s="158">
        <f>O123*H123</f>
        <v>0</v>
      </c>
      <c r="Q123" s="158">
        <v>0.001</v>
      </c>
      <c r="R123" s="158">
        <f>Q123*H123</f>
        <v>0.083000000000000004</v>
      </c>
      <c r="S123" s="158">
        <v>0</v>
      </c>
      <c r="T123" s="159">
        <f>S123*H123</f>
        <v>0</v>
      </c>
      <c r="AR123" s="14" t="s">
        <v>333</v>
      </c>
      <c r="AT123" s="14" t="s">
        <v>180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333</v>
      </c>
      <c r="BM123" s="14" t="s">
        <v>1362</v>
      </c>
    </row>
    <row r="124" s="1" customFormat="1" ht="16.5" customHeight="1">
      <c r="B124" s="150"/>
      <c r="C124" s="151" t="s">
        <v>428</v>
      </c>
      <c r="D124" s="151" t="s">
        <v>172</v>
      </c>
      <c r="E124" s="152" t="s">
        <v>882</v>
      </c>
      <c r="F124" s="153" t="s">
        <v>883</v>
      </c>
      <c r="G124" s="154" t="s">
        <v>836</v>
      </c>
      <c r="H124" s="155">
        <v>29.899999999999999</v>
      </c>
      <c r="I124" s="156">
        <v>0</v>
      </c>
      <c r="J124" s="156">
        <f>ROUND(I124*H124,2)</f>
        <v>0</v>
      </c>
      <c r="K124" s="153" t="s">
        <v>176</v>
      </c>
      <c r="L124" s="26"/>
      <c r="M124" s="54" t="s">
        <v>1</v>
      </c>
      <c r="N124" s="157" t="s">
        <v>39</v>
      </c>
      <c r="O124" s="158">
        <v>0.035999999999999997</v>
      </c>
      <c r="P124" s="158">
        <f>O124*H124</f>
        <v>1.0763999999999998</v>
      </c>
      <c r="Q124" s="158">
        <v>0.18906999999999999</v>
      </c>
      <c r="R124" s="158">
        <f>Q124*H124</f>
        <v>5.653192999999999</v>
      </c>
      <c r="S124" s="158">
        <v>0</v>
      </c>
      <c r="T124" s="159">
        <f>S124*H124</f>
        <v>0</v>
      </c>
      <c r="AR124" s="14" t="s">
        <v>280</v>
      </c>
      <c r="AT124" s="14" t="s">
        <v>172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1363</v>
      </c>
    </row>
    <row r="125" s="1" customFormat="1" ht="16.5" customHeight="1">
      <c r="B125" s="150"/>
      <c r="C125" s="151" t="s">
        <v>432</v>
      </c>
      <c r="D125" s="151" t="s">
        <v>172</v>
      </c>
      <c r="E125" s="152" t="s">
        <v>1003</v>
      </c>
      <c r="F125" s="153" t="s">
        <v>1004</v>
      </c>
      <c r="G125" s="154" t="s">
        <v>836</v>
      </c>
      <c r="H125" s="155">
        <v>110</v>
      </c>
      <c r="I125" s="156">
        <v>0</v>
      </c>
      <c r="J125" s="156">
        <f>ROUND(I125*H125,2)</f>
        <v>0</v>
      </c>
      <c r="K125" s="153" t="s">
        <v>1</v>
      </c>
      <c r="L125" s="26"/>
      <c r="M125" s="54" t="s">
        <v>1</v>
      </c>
      <c r="N125" s="157" t="s">
        <v>39</v>
      </c>
      <c r="O125" s="158">
        <v>0.184</v>
      </c>
      <c r="P125" s="158">
        <f>O125*H125</f>
        <v>20.239999999999998</v>
      </c>
      <c r="Q125" s="158">
        <v>0.19431999999999999</v>
      </c>
      <c r="R125" s="158">
        <f>Q125*H125</f>
        <v>21.3752</v>
      </c>
      <c r="S125" s="158">
        <v>0</v>
      </c>
      <c r="T125" s="159">
        <f>S125*H125</f>
        <v>0</v>
      </c>
      <c r="AR125" s="14" t="s">
        <v>280</v>
      </c>
      <c r="AT125" s="14" t="s">
        <v>172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1364</v>
      </c>
    </row>
    <row r="126" s="1" customFormat="1" ht="16.5" customHeight="1">
      <c r="B126" s="150"/>
      <c r="C126" s="151" t="s">
        <v>863</v>
      </c>
      <c r="D126" s="151" t="s">
        <v>172</v>
      </c>
      <c r="E126" s="152" t="s">
        <v>1006</v>
      </c>
      <c r="F126" s="153" t="s">
        <v>1007</v>
      </c>
      <c r="G126" s="154" t="s">
        <v>836</v>
      </c>
      <c r="H126" s="155">
        <v>110</v>
      </c>
      <c r="I126" s="156">
        <v>0</v>
      </c>
      <c r="J126" s="156">
        <f>ROUND(I126*H126,2)</f>
        <v>0</v>
      </c>
      <c r="K126" s="153" t="s">
        <v>1</v>
      </c>
      <c r="L126" s="26"/>
      <c r="M126" s="54" t="s">
        <v>1</v>
      </c>
      <c r="N126" s="157" t="s">
        <v>39</v>
      </c>
      <c r="O126" s="158">
        <v>0.184</v>
      </c>
      <c r="P126" s="158">
        <f>O126*H126</f>
        <v>20.239999999999998</v>
      </c>
      <c r="Q126" s="158">
        <v>0.19431999999999999</v>
      </c>
      <c r="R126" s="158">
        <f>Q126*H126</f>
        <v>21.3752</v>
      </c>
      <c r="S126" s="158">
        <v>0</v>
      </c>
      <c r="T126" s="159">
        <f>S126*H126</f>
        <v>0</v>
      </c>
      <c r="AR126" s="14" t="s">
        <v>280</v>
      </c>
      <c r="AT126" s="14" t="s">
        <v>172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1365</v>
      </c>
    </row>
    <row r="127" s="1" customFormat="1" ht="16.5" customHeight="1">
      <c r="B127" s="150"/>
      <c r="C127" s="151" t="s">
        <v>867</v>
      </c>
      <c r="D127" s="151" t="s">
        <v>172</v>
      </c>
      <c r="E127" s="152" t="s">
        <v>1009</v>
      </c>
      <c r="F127" s="153" t="s">
        <v>1010</v>
      </c>
      <c r="G127" s="154" t="s">
        <v>1011</v>
      </c>
      <c r="H127" s="155">
        <v>55</v>
      </c>
      <c r="I127" s="156">
        <v>0</v>
      </c>
      <c r="J127" s="156">
        <f>ROUND(I127*H127,2)</f>
        <v>0</v>
      </c>
      <c r="K127" s="153" t="s">
        <v>1</v>
      </c>
      <c r="L127" s="26"/>
      <c r="M127" s="54" t="s">
        <v>1</v>
      </c>
      <c r="N127" s="157" t="s">
        <v>39</v>
      </c>
      <c r="O127" s="158">
        <v>0.184</v>
      </c>
      <c r="P127" s="158">
        <f>O127*H127</f>
        <v>10.119999999999999</v>
      </c>
      <c r="Q127" s="158">
        <v>0.19431999999999999</v>
      </c>
      <c r="R127" s="158">
        <f>Q127*H127</f>
        <v>10.6876</v>
      </c>
      <c r="S127" s="158">
        <v>0</v>
      </c>
      <c r="T127" s="159">
        <f>S127*H127</f>
        <v>0</v>
      </c>
      <c r="AR127" s="14" t="s">
        <v>280</v>
      </c>
      <c r="AT127" s="14" t="s">
        <v>172</v>
      </c>
      <c r="AU127" s="14" t="s">
        <v>77</v>
      </c>
      <c r="AY127" s="14" t="s">
        <v>168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4" t="s">
        <v>75</v>
      </c>
      <c r="BK127" s="160">
        <f>ROUND(I127*H127,2)</f>
        <v>0</v>
      </c>
      <c r="BL127" s="14" t="s">
        <v>280</v>
      </c>
      <c r="BM127" s="14" t="s">
        <v>1366</v>
      </c>
    </row>
    <row r="128" s="1" customFormat="1" ht="16.5" customHeight="1">
      <c r="B128" s="150"/>
      <c r="C128" s="151" t="s">
        <v>874</v>
      </c>
      <c r="D128" s="151" t="s">
        <v>172</v>
      </c>
      <c r="E128" s="152" t="s">
        <v>1013</v>
      </c>
      <c r="F128" s="153" t="s">
        <v>1014</v>
      </c>
      <c r="G128" s="154" t="s">
        <v>836</v>
      </c>
      <c r="H128" s="155">
        <v>110</v>
      </c>
      <c r="I128" s="156">
        <v>0</v>
      </c>
      <c r="J128" s="156">
        <f>ROUND(I128*H128,2)</f>
        <v>0</v>
      </c>
      <c r="K128" s="153" t="s">
        <v>1</v>
      </c>
      <c r="L128" s="26"/>
      <c r="M128" s="54" t="s">
        <v>1</v>
      </c>
      <c r="N128" s="157" t="s">
        <v>39</v>
      </c>
      <c r="O128" s="158">
        <v>0.184</v>
      </c>
      <c r="P128" s="158">
        <f>O128*H128</f>
        <v>20.239999999999998</v>
      </c>
      <c r="Q128" s="158">
        <v>0.19431999999999999</v>
      </c>
      <c r="R128" s="158">
        <f>Q128*H128</f>
        <v>21.3752</v>
      </c>
      <c r="S128" s="158">
        <v>0</v>
      </c>
      <c r="T128" s="159">
        <f>S128*H128</f>
        <v>0</v>
      </c>
      <c r="AR128" s="14" t="s">
        <v>280</v>
      </c>
      <c r="AT128" s="14" t="s">
        <v>172</v>
      </c>
      <c r="AU128" s="14" t="s">
        <v>77</v>
      </c>
      <c r="AY128" s="14" t="s">
        <v>168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75</v>
      </c>
      <c r="BK128" s="160">
        <f>ROUND(I128*H128,2)</f>
        <v>0</v>
      </c>
      <c r="BL128" s="14" t="s">
        <v>280</v>
      </c>
      <c r="BM128" s="14" t="s">
        <v>1367</v>
      </c>
    </row>
    <row r="129" s="1" customFormat="1" ht="16.5" customHeight="1">
      <c r="B129" s="150"/>
      <c r="C129" s="151" t="s">
        <v>878</v>
      </c>
      <c r="D129" s="151" t="s">
        <v>172</v>
      </c>
      <c r="E129" s="152" t="s">
        <v>1016</v>
      </c>
      <c r="F129" s="153" t="s">
        <v>1017</v>
      </c>
      <c r="G129" s="154" t="s">
        <v>189</v>
      </c>
      <c r="H129" s="155">
        <v>147</v>
      </c>
      <c r="I129" s="156">
        <v>0</v>
      </c>
      <c r="J129" s="156">
        <f>ROUND(I129*H129,2)</f>
        <v>0</v>
      </c>
      <c r="K129" s="153" t="s">
        <v>176</v>
      </c>
      <c r="L129" s="26"/>
      <c r="M129" s="54" t="s">
        <v>1</v>
      </c>
      <c r="N129" s="157" t="s">
        <v>39</v>
      </c>
      <c r="O129" s="158">
        <v>0.14299999999999999</v>
      </c>
      <c r="P129" s="158">
        <f>O129*H129</f>
        <v>21.020999999999997</v>
      </c>
      <c r="Q129" s="158">
        <v>0.047980000000000002</v>
      </c>
      <c r="R129" s="158">
        <f>Q129*H129</f>
        <v>7.0530600000000003</v>
      </c>
      <c r="S129" s="158">
        <v>0</v>
      </c>
      <c r="T129" s="159">
        <f>S129*H129</f>
        <v>0</v>
      </c>
      <c r="AR129" s="14" t="s">
        <v>280</v>
      </c>
      <c r="AT129" s="14" t="s">
        <v>172</v>
      </c>
      <c r="AU129" s="14" t="s">
        <v>77</v>
      </c>
      <c r="AY129" s="14" t="s">
        <v>168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4" t="s">
        <v>75</v>
      </c>
      <c r="BK129" s="160">
        <f>ROUND(I129*H129,2)</f>
        <v>0</v>
      </c>
      <c r="BL129" s="14" t="s">
        <v>280</v>
      </c>
      <c r="BM129" s="14" t="s">
        <v>1368</v>
      </c>
    </row>
    <row r="130" s="1" customFormat="1" ht="16.5" customHeight="1">
      <c r="B130" s="150"/>
      <c r="C130" s="151" t="s">
        <v>823</v>
      </c>
      <c r="D130" s="151" t="s">
        <v>172</v>
      </c>
      <c r="E130" s="152" t="s">
        <v>888</v>
      </c>
      <c r="F130" s="153" t="s">
        <v>889</v>
      </c>
      <c r="G130" s="154" t="s">
        <v>836</v>
      </c>
      <c r="H130" s="155">
        <v>5.8499999999999996</v>
      </c>
      <c r="I130" s="156">
        <v>0</v>
      </c>
      <c r="J130" s="156">
        <f>ROUND(I130*H130,2)</f>
        <v>0</v>
      </c>
      <c r="K130" s="153" t="s">
        <v>176</v>
      </c>
      <c r="L130" s="26"/>
      <c r="M130" s="54" t="s">
        <v>1</v>
      </c>
      <c r="N130" s="157" t="s">
        <v>39</v>
      </c>
      <c r="O130" s="158">
        <v>0.19900000000000001</v>
      </c>
      <c r="P130" s="158">
        <f>O130*H130</f>
        <v>1.16415</v>
      </c>
      <c r="Q130" s="158">
        <v>0.090130000000000002</v>
      </c>
      <c r="R130" s="158">
        <f>Q130*H130</f>
        <v>0.52726050000000002</v>
      </c>
      <c r="S130" s="158">
        <v>0</v>
      </c>
      <c r="T130" s="159">
        <f>S130*H130</f>
        <v>0</v>
      </c>
      <c r="AR130" s="14" t="s">
        <v>280</v>
      </c>
      <c r="AT130" s="14" t="s">
        <v>172</v>
      </c>
      <c r="AU130" s="14" t="s">
        <v>77</v>
      </c>
      <c r="AY130" s="14" t="s">
        <v>168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4" t="s">
        <v>75</v>
      </c>
      <c r="BK130" s="160">
        <f>ROUND(I130*H130,2)</f>
        <v>0</v>
      </c>
      <c r="BL130" s="14" t="s">
        <v>280</v>
      </c>
      <c r="BM130" s="14" t="s">
        <v>1369</v>
      </c>
    </row>
    <row r="131" s="1" customFormat="1" ht="16.5" customHeight="1">
      <c r="B131" s="150"/>
      <c r="C131" s="151" t="s">
        <v>828</v>
      </c>
      <c r="D131" s="151" t="s">
        <v>172</v>
      </c>
      <c r="E131" s="152" t="s">
        <v>894</v>
      </c>
      <c r="F131" s="153" t="s">
        <v>895</v>
      </c>
      <c r="G131" s="154" t="s">
        <v>836</v>
      </c>
      <c r="H131" s="155">
        <v>24.050000000000001</v>
      </c>
      <c r="I131" s="156">
        <v>0</v>
      </c>
      <c r="J131" s="156">
        <f>ROUND(I131*H131,2)</f>
        <v>0</v>
      </c>
      <c r="K131" s="153" t="s">
        <v>176</v>
      </c>
      <c r="L131" s="26"/>
      <c r="M131" s="54" t="s">
        <v>1</v>
      </c>
      <c r="N131" s="157" t="s">
        <v>39</v>
      </c>
      <c r="O131" s="158">
        <v>0.57999999999999996</v>
      </c>
      <c r="P131" s="158">
        <f>O131*H131</f>
        <v>13.949</v>
      </c>
      <c r="Q131" s="158">
        <v>0.084250000000000005</v>
      </c>
      <c r="R131" s="158">
        <f>Q131*H131</f>
        <v>2.0262125000000002</v>
      </c>
      <c r="S131" s="158">
        <v>0</v>
      </c>
      <c r="T131" s="159">
        <f>S131*H131</f>
        <v>0</v>
      </c>
      <c r="AR131" s="14" t="s">
        <v>280</v>
      </c>
      <c r="AT131" s="14" t="s">
        <v>172</v>
      </c>
      <c r="AU131" s="14" t="s">
        <v>77</v>
      </c>
      <c r="AY131" s="14" t="s">
        <v>168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4" t="s">
        <v>75</v>
      </c>
      <c r="BK131" s="160">
        <f>ROUND(I131*H131,2)</f>
        <v>0</v>
      </c>
      <c r="BL131" s="14" t="s">
        <v>280</v>
      </c>
      <c r="BM131" s="14" t="s">
        <v>1370</v>
      </c>
    </row>
    <row r="132" s="1" customFormat="1" ht="16.5" customHeight="1">
      <c r="B132" s="150"/>
      <c r="C132" s="151" t="s">
        <v>926</v>
      </c>
      <c r="D132" s="151" t="s">
        <v>172</v>
      </c>
      <c r="E132" s="152" t="s">
        <v>897</v>
      </c>
      <c r="F132" s="153" t="s">
        <v>898</v>
      </c>
      <c r="G132" s="154" t="s">
        <v>836</v>
      </c>
      <c r="H132" s="155">
        <v>24.050000000000001</v>
      </c>
      <c r="I132" s="156">
        <v>0</v>
      </c>
      <c r="J132" s="156">
        <f>ROUND(I132*H132,2)</f>
        <v>0</v>
      </c>
      <c r="K132" s="153" t="s">
        <v>176</v>
      </c>
      <c r="L132" s="26"/>
      <c r="M132" s="170" t="s">
        <v>1</v>
      </c>
      <c r="N132" s="171" t="s">
        <v>39</v>
      </c>
      <c r="O132" s="172">
        <v>0.22</v>
      </c>
      <c r="P132" s="172">
        <f>O132*H132</f>
        <v>5.2910000000000004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AR132" s="14" t="s">
        <v>280</v>
      </c>
      <c r="AT132" s="14" t="s">
        <v>172</v>
      </c>
      <c r="AU132" s="14" t="s">
        <v>77</v>
      </c>
      <c r="AY132" s="14" t="s">
        <v>168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4" t="s">
        <v>75</v>
      </c>
      <c r="BK132" s="160">
        <f>ROUND(I132*H132,2)</f>
        <v>0</v>
      </c>
      <c r="BL132" s="14" t="s">
        <v>280</v>
      </c>
      <c r="BM132" s="14" t="s">
        <v>1371</v>
      </c>
    </row>
    <row r="133" s="1" customFormat="1" ht="6.96" customHeight="1"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26"/>
    </row>
  </sheetData>
  <autoFilter ref="C89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102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1372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1373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ROUND(J95,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ROUND((SUM(BE95:BE268)),  2)</f>
        <v>0</v>
      </c>
      <c r="I35" s="32">
        <v>0.20999999999999999</v>
      </c>
      <c r="J35" s="111">
        <f>ROUND(((SUM(BE95:BE268))*I35),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ROUND((SUM(BF95:BF268)),  2)</f>
        <v>0</v>
      </c>
      <c r="I36" s="32">
        <v>0.14999999999999999</v>
      </c>
      <c r="J36" s="111">
        <f>ROUND(((SUM(BF95:BF268))*I36),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ROUND((SUM(BG95:BG268)),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ROUND((SUM(BH95:BH268)),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ROUND((SUM(BI95:BI268)),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1372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K4.1 - Způsobilé položky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J95</f>
        <v>0</v>
      </c>
      <c r="L63" s="26"/>
      <c r="AU63" s="14" t="s">
        <v>142</v>
      </c>
    </row>
    <row r="64" s="8" customFormat="1" ht="24.96" customHeight="1">
      <c r="B64" s="121"/>
      <c r="D64" s="122" t="s">
        <v>143</v>
      </c>
      <c r="E64" s="123"/>
      <c r="F64" s="123"/>
      <c r="G64" s="123"/>
      <c r="H64" s="123"/>
      <c r="I64" s="123"/>
      <c r="J64" s="124">
        <f>J96</f>
        <v>0</v>
      </c>
      <c r="L64" s="121"/>
    </row>
    <row r="65" s="9" customFormat="1" ht="19.92" customHeight="1">
      <c r="B65" s="125"/>
      <c r="D65" s="126" t="s">
        <v>144</v>
      </c>
      <c r="E65" s="127"/>
      <c r="F65" s="127"/>
      <c r="G65" s="127"/>
      <c r="H65" s="127"/>
      <c r="I65" s="127"/>
      <c r="J65" s="128">
        <f>J97</f>
        <v>0</v>
      </c>
      <c r="L65" s="125"/>
    </row>
    <row r="66" s="9" customFormat="1" ht="19.92" customHeight="1">
      <c r="B66" s="125"/>
      <c r="D66" s="126" t="s">
        <v>145</v>
      </c>
      <c r="E66" s="127"/>
      <c r="F66" s="127"/>
      <c r="G66" s="127"/>
      <c r="H66" s="127"/>
      <c r="I66" s="127"/>
      <c r="J66" s="128">
        <f>J107</f>
        <v>0</v>
      </c>
      <c r="L66" s="125"/>
    </row>
    <row r="67" s="8" customFormat="1" ht="24.96" customHeight="1">
      <c r="B67" s="121"/>
      <c r="D67" s="122" t="s">
        <v>146</v>
      </c>
      <c r="E67" s="123"/>
      <c r="F67" s="123"/>
      <c r="G67" s="123"/>
      <c r="H67" s="123"/>
      <c r="I67" s="123"/>
      <c r="J67" s="124">
        <f>J121</f>
        <v>0</v>
      </c>
      <c r="L67" s="121"/>
    </row>
    <row r="68" s="9" customFormat="1" ht="19.92" customHeight="1">
      <c r="B68" s="125"/>
      <c r="D68" s="126" t="s">
        <v>147</v>
      </c>
      <c r="E68" s="127"/>
      <c r="F68" s="127"/>
      <c r="G68" s="127"/>
      <c r="H68" s="127"/>
      <c r="I68" s="127"/>
      <c r="J68" s="128">
        <f>J122</f>
        <v>0</v>
      </c>
      <c r="L68" s="125"/>
    </row>
    <row r="69" s="9" customFormat="1" ht="19.92" customHeight="1">
      <c r="B69" s="125"/>
      <c r="D69" s="126" t="s">
        <v>148</v>
      </c>
      <c r="E69" s="127"/>
      <c r="F69" s="127"/>
      <c r="G69" s="127"/>
      <c r="H69" s="127"/>
      <c r="I69" s="127"/>
      <c r="J69" s="128">
        <f>J159</f>
        <v>0</v>
      </c>
      <c r="L69" s="125"/>
    </row>
    <row r="70" s="8" customFormat="1" ht="24.96" customHeight="1">
      <c r="B70" s="121"/>
      <c r="D70" s="122" t="s">
        <v>149</v>
      </c>
      <c r="E70" s="123"/>
      <c r="F70" s="123"/>
      <c r="G70" s="123"/>
      <c r="H70" s="123"/>
      <c r="I70" s="123"/>
      <c r="J70" s="124">
        <f>J258</f>
        <v>0</v>
      </c>
      <c r="L70" s="121"/>
    </row>
    <row r="71" s="9" customFormat="1" ht="19.92" customHeight="1">
      <c r="B71" s="125"/>
      <c r="D71" s="126" t="s">
        <v>150</v>
      </c>
      <c r="E71" s="127"/>
      <c r="F71" s="127"/>
      <c r="G71" s="127"/>
      <c r="H71" s="127"/>
      <c r="I71" s="127"/>
      <c r="J71" s="128">
        <f>J259</f>
        <v>0</v>
      </c>
      <c r="L71" s="125"/>
    </row>
    <row r="72" s="9" customFormat="1" ht="19.92" customHeight="1">
      <c r="B72" s="125"/>
      <c r="D72" s="126" t="s">
        <v>151</v>
      </c>
      <c r="E72" s="127"/>
      <c r="F72" s="127"/>
      <c r="G72" s="127"/>
      <c r="H72" s="127"/>
      <c r="I72" s="127"/>
      <c r="J72" s="128">
        <f>J265</f>
        <v>0</v>
      </c>
      <c r="L72" s="125"/>
    </row>
    <row r="73" s="9" customFormat="1" ht="19.92" customHeight="1">
      <c r="B73" s="125"/>
      <c r="D73" s="126" t="s">
        <v>152</v>
      </c>
      <c r="E73" s="127"/>
      <c r="F73" s="127"/>
      <c r="G73" s="127"/>
      <c r="H73" s="127"/>
      <c r="I73" s="127"/>
      <c r="J73" s="128">
        <f>J267</f>
        <v>0</v>
      </c>
      <c r="L73" s="125"/>
    </row>
    <row r="74" s="1" customFormat="1" ht="21.84" customHeight="1">
      <c r="B74" s="26"/>
      <c r="L74" s="26"/>
    </row>
    <row r="75" s="1" customFormat="1" ht="6.96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26"/>
    </row>
    <row r="79" s="1" customFormat="1" ht="6.96" customHeight="1"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26"/>
    </row>
    <row r="80" s="1" customFormat="1" ht="24.96" customHeight="1">
      <c r="B80" s="26"/>
      <c r="C80" s="18" t="s">
        <v>153</v>
      </c>
      <c r="L80" s="26"/>
    </row>
    <row r="81" s="1" customFormat="1" ht="6.96" customHeight="1">
      <c r="B81" s="26"/>
      <c r="L81" s="26"/>
    </row>
    <row r="82" s="1" customFormat="1" ht="12" customHeight="1">
      <c r="B82" s="26"/>
      <c r="C82" s="23" t="s">
        <v>14</v>
      </c>
      <c r="L82" s="26"/>
    </row>
    <row r="83" s="1" customFormat="1" ht="16.5" customHeight="1">
      <c r="B83" s="26"/>
      <c r="E83" s="108" t="str">
        <f>E7</f>
        <v>Dopravní telematika ZR2018 - VÝKAZ VÝMĚR</v>
      </c>
      <c r="F83" s="23"/>
      <c r="G83" s="23"/>
      <c r="H83" s="23"/>
      <c r="L83" s="26"/>
    </row>
    <row r="84" ht="12" customHeight="1">
      <c r="B84" s="17"/>
      <c r="C84" s="23" t="s">
        <v>134</v>
      </c>
      <c r="L84" s="17"/>
    </row>
    <row r="85" s="1" customFormat="1" ht="16.5" customHeight="1">
      <c r="B85" s="26"/>
      <c r="E85" s="108" t="s">
        <v>1372</v>
      </c>
      <c r="F85" s="1"/>
      <c r="G85" s="1"/>
      <c r="H85" s="1"/>
      <c r="L85" s="26"/>
    </row>
    <row r="86" s="1" customFormat="1" ht="12" customHeight="1">
      <c r="B86" s="26"/>
      <c r="C86" s="23" t="s">
        <v>136</v>
      </c>
      <c r="L86" s="26"/>
    </row>
    <row r="87" s="1" customFormat="1" ht="16.5" customHeight="1">
      <c r="B87" s="26"/>
      <c r="E87" s="47" t="str">
        <f>E11</f>
        <v>K4.1 - Způsobilé položky</v>
      </c>
      <c r="F87" s="1"/>
      <c r="G87" s="1"/>
      <c r="H87" s="1"/>
      <c r="L87" s="26"/>
    </row>
    <row r="88" s="1" customFormat="1" ht="6.96" customHeight="1">
      <c r="B88" s="26"/>
      <c r="L88" s="26"/>
    </row>
    <row r="89" s="1" customFormat="1" ht="12" customHeight="1">
      <c r="B89" s="26"/>
      <c r="C89" s="23" t="s">
        <v>18</v>
      </c>
      <c r="F89" s="14" t="str">
        <f>F14</f>
        <v xml:space="preserve"> </v>
      </c>
      <c r="I89" s="23" t="s">
        <v>20</v>
      </c>
      <c r="J89" s="49" t="str">
        <f>IF(J14="","",J14)</f>
        <v>10. 9. 2018</v>
      </c>
      <c r="L89" s="26"/>
    </row>
    <row r="90" s="1" customFormat="1" ht="6.96" customHeight="1">
      <c r="B90" s="26"/>
      <c r="L90" s="26"/>
    </row>
    <row r="91" s="1" customFormat="1" ht="13.65" customHeight="1">
      <c r="B91" s="26"/>
      <c r="C91" s="23" t="s">
        <v>22</v>
      </c>
      <c r="F91" s="14" t="str">
        <f>E17</f>
        <v xml:space="preserve"> </v>
      </c>
      <c r="I91" s="23" t="s">
        <v>26</v>
      </c>
      <c r="J91" s="24" t="str">
        <f>E23</f>
        <v>Tomislav Kradijan</v>
      </c>
      <c r="L91" s="26"/>
    </row>
    <row r="92" s="1" customFormat="1" ht="38.55" customHeight="1">
      <c r="B92" s="26"/>
      <c r="C92" s="23" t="s">
        <v>25</v>
      </c>
      <c r="F92" s="14" t="str">
        <f>IF(E20="","",E20)</f>
        <v xml:space="preserve"> </v>
      </c>
      <c r="I92" s="23" t="s">
        <v>29</v>
      </c>
      <c r="J92" s="24" t="str">
        <f>E26</f>
        <v>SAGASTA, a.s., Novodvorská 1010/14, 142 00 Praha 4</v>
      </c>
      <c r="L92" s="26"/>
    </row>
    <row r="93" s="1" customFormat="1" ht="10.32" customHeight="1">
      <c r="B93" s="26"/>
      <c r="L93" s="26"/>
    </row>
    <row r="94" s="10" customFormat="1" ht="29.28" customHeight="1">
      <c r="B94" s="129"/>
      <c r="C94" s="130" t="s">
        <v>154</v>
      </c>
      <c r="D94" s="131" t="s">
        <v>53</v>
      </c>
      <c r="E94" s="131" t="s">
        <v>49</v>
      </c>
      <c r="F94" s="131" t="s">
        <v>50</v>
      </c>
      <c r="G94" s="131" t="s">
        <v>155</v>
      </c>
      <c r="H94" s="131" t="s">
        <v>156</v>
      </c>
      <c r="I94" s="131" t="s">
        <v>157</v>
      </c>
      <c r="J94" s="132" t="s">
        <v>140</v>
      </c>
      <c r="K94" s="133" t="s">
        <v>158</v>
      </c>
      <c r="L94" s="129"/>
      <c r="M94" s="65" t="s">
        <v>1</v>
      </c>
      <c r="N94" s="66" t="s">
        <v>38</v>
      </c>
      <c r="O94" s="66" t="s">
        <v>159</v>
      </c>
      <c r="P94" s="66" t="s">
        <v>160</v>
      </c>
      <c r="Q94" s="66" t="s">
        <v>161</v>
      </c>
      <c r="R94" s="66" t="s">
        <v>162</v>
      </c>
      <c r="S94" s="66" t="s">
        <v>163</v>
      </c>
      <c r="T94" s="67" t="s">
        <v>164</v>
      </c>
    </row>
    <row r="95" s="1" customFormat="1" ht="22.8" customHeight="1">
      <c r="B95" s="26"/>
      <c r="C95" s="70" t="s">
        <v>165</v>
      </c>
      <c r="J95" s="134">
        <f>BK95</f>
        <v>0</v>
      </c>
      <c r="L95" s="26"/>
      <c r="M95" s="68"/>
      <c r="N95" s="52"/>
      <c r="O95" s="52"/>
      <c r="P95" s="135">
        <f>P96+P121+P258</f>
        <v>2868.5210000000002</v>
      </c>
      <c r="Q95" s="52"/>
      <c r="R95" s="135">
        <f>R96+R121+R258</f>
        <v>27.36101</v>
      </c>
      <c r="S95" s="52"/>
      <c r="T95" s="136">
        <f>T96+T121+T258</f>
        <v>0</v>
      </c>
      <c r="AT95" s="14" t="s">
        <v>67</v>
      </c>
      <c r="AU95" s="14" t="s">
        <v>142</v>
      </c>
      <c r="BK95" s="137">
        <f>BK96+BK121+BK258</f>
        <v>0</v>
      </c>
    </row>
    <row r="96" s="11" customFormat="1" ht="25.92" customHeight="1">
      <c r="B96" s="138"/>
      <c r="D96" s="139" t="s">
        <v>67</v>
      </c>
      <c r="E96" s="140" t="s">
        <v>166</v>
      </c>
      <c r="F96" s="140" t="s">
        <v>167</v>
      </c>
      <c r="J96" s="141">
        <f>BK96</f>
        <v>0</v>
      </c>
      <c r="L96" s="138"/>
      <c r="M96" s="142"/>
      <c r="N96" s="143"/>
      <c r="O96" s="143"/>
      <c r="P96" s="144">
        <f>P97+P107</f>
        <v>73.994</v>
      </c>
      <c r="Q96" s="143"/>
      <c r="R96" s="144">
        <f>R97+R107</f>
        <v>0.0090799999999999995</v>
      </c>
      <c r="S96" s="143"/>
      <c r="T96" s="145">
        <f>T97+T107</f>
        <v>0</v>
      </c>
      <c r="AR96" s="139" t="s">
        <v>77</v>
      </c>
      <c r="AT96" s="146" t="s">
        <v>67</v>
      </c>
      <c r="AU96" s="146" t="s">
        <v>68</v>
      </c>
      <c r="AY96" s="139" t="s">
        <v>168</v>
      </c>
      <c r="BK96" s="147">
        <f>BK97+BK107</f>
        <v>0</v>
      </c>
    </row>
    <row r="97" s="11" customFormat="1" ht="22.8" customHeight="1">
      <c r="B97" s="138"/>
      <c r="D97" s="139" t="s">
        <v>67</v>
      </c>
      <c r="E97" s="148" t="s">
        <v>169</v>
      </c>
      <c r="F97" s="148" t="s">
        <v>170</v>
      </c>
      <c r="J97" s="149">
        <f>BK97</f>
        <v>0</v>
      </c>
      <c r="L97" s="138"/>
      <c r="M97" s="142"/>
      <c r="N97" s="143"/>
      <c r="O97" s="143"/>
      <c r="P97" s="144">
        <f>SUM(P98:P106)</f>
        <v>9.8439999999999994</v>
      </c>
      <c r="Q97" s="143"/>
      <c r="R97" s="144">
        <f>SUM(R98:R106)</f>
        <v>0.0090799999999999995</v>
      </c>
      <c r="S97" s="143"/>
      <c r="T97" s="145">
        <f>SUM(T98:T106)</f>
        <v>0</v>
      </c>
      <c r="AR97" s="139" t="s">
        <v>77</v>
      </c>
      <c r="AT97" s="146" t="s">
        <v>67</v>
      </c>
      <c r="AU97" s="146" t="s">
        <v>75</v>
      </c>
      <c r="AY97" s="139" t="s">
        <v>168</v>
      </c>
      <c r="BK97" s="147">
        <f>SUM(BK98:BK106)</f>
        <v>0</v>
      </c>
    </row>
    <row r="98" s="1" customFormat="1" ht="16.5" customHeight="1">
      <c r="B98" s="150"/>
      <c r="C98" s="151" t="s">
        <v>389</v>
      </c>
      <c r="D98" s="151" t="s">
        <v>172</v>
      </c>
      <c r="E98" s="152" t="s">
        <v>173</v>
      </c>
      <c r="F98" s="153" t="s">
        <v>174</v>
      </c>
      <c r="G98" s="154" t="s">
        <v>175</v>
      </c>
      <c r="H98" s="155">
        <v>42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0.025999999999999999</v>
      </c>
      <c r="P98" s="158">
        <f>O98*H98</f>
        <v>1.0919999999999999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14" t="s">
        <v>177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177</v>
      </c>
      <c r="BM98" s="14" t="s">
        <v>1374</v>
      </c>
    </row>
    <row r="99" s="1" customFormat="1" ht="16.5" customHeight="1">
      <c r="B99" s="150"/>
      <c r="C99" s="161" t="s">
        <v>393</v>
      </c>
      <c r="D99" s="161" t="s">
        <v>180</v>
      </c>
      <c r="E99" s="162" t="s">
        <v>181</v>
      </c>
      <c r="F99" s="163" t="s">
        <v>182</v>
      </c>
      <c r="G99" s="164" t="s">
        <v>183</v>
      </c>
      <c r="H99" s="165">
        <v>28</v>
      </c>
      <c r="I99" s="166">
        <v>0</v>
      </c>
      <c r="J99" s="166">
        <f>ROUND(I99*H99,2)</f>
        <v>0</v>
      </c>
      <c r="K99" s="163" t="s">
        <v>1</v>
      </c>
      <c r="L99" s="167"/>
      <c r="M99" s="168" t="s">
        <v>1</v>
      </c>
      <c r="N99" s="169" t="s">
        <v>39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14" t="s">
        <v>184</v>
      </c>
      <c r="AT99" s="14" t="s">
        <v>180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177</v>
      </c>
      <c r="BM99" s="14" t="s">
        <v>1375</v>
      </c>
    </row>
    <row r="100" s="1" customFormat="1" ht="16.5" customHeight="1">
      <c r="B100" s="150"/>
      <c r="C100" s="161" t="s">
        <v>397</v>
      </c>
      <c r="D100" s="161" t="s">
        <v>180</v>
      </c>
      <c r="E100" s="162" t="s">
        <v>187</v>
      </c>
      <c r="F100" s="163" t="s">
        <v>188</v>
      </c>
      <c r="G100" s="164" t="s">
        <v>189</v>
      </c>
      <c r="H100" s="165">
        <v>14</v>
      </c>
      <c r="I100" s="166">
        <v>0</v>
      </c>
      <c r="J100" s="166">
        <f>ROUND(I100*H100,2)</f>
        <v>0</v>
      </c>
      <c r="K100" s="163" t="s">
        <v>1</v>
      </c>
      <c r="L100" s="167"/>
      <c r="M100" s="168" t="s">
        <v>1</v>
      </c>
      <c r="N100" s="169" t="s">
        <v>39</v>
      </c>
      <c r="O100" s="158">
        <v>0</v>
      </c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14" t="s">
        <v>184</v>
      </c>
      <c r="AT100" s="14" t="s">
        <v>180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177</v>
      </c>
      <c r="BM100" s="14" t="s">
        <v>1376</v>
      </c>
    </row>
    <row r="101" s="1" customFormat="1" ht="16.5" customHeight="1">
      <c r="B101" s="150"/>
      <c r="C101" s="151" t="s">
        <v>401</v>
      </c>
      <c r="D101" s="151" t="s">
        <v>172</v>
      </c>
      <c r="E101" s="152" t="s">
        <v>192</v>
      </c>
      <c r="F101" s="153" t="s">
        <v>193</v>
      </c>
      <c r="G101" s="154" t="s">
        <v>175</v>
      </c>
      <c r="H101" s="155">
        <v>8</v>
      </c>
      <c r="I101" s="156">
        <v>0</v>
      </c>
      <c r="J101" s="156">
        <f>ROUND(I101*H101,2)</f>
        <v>0</v>
      </c>
      <c r="K101" s="153" t="s">
        <v>1</v>
      </c>
      <c r="L101" s="26"/>
      <c r="M101" s="54" t="s">
        <v>1</v>
      </c>
      <c r="N101" s="157" t="s">
        <v>39</v>
      </c>
      <c r="O101" s="158">
        <v>0.40200000000000002</v>
      </c>
      <c r="P101" s="158">
        <f>O101*H101</f>
        <v>3.2160000000000002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177</v>
      </c>
      <c r="AT101" s="14" t="s">
        <v>172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177</v>
      </c>
      <c r="BM101" s="14" t="s">
        <v>1377</v>
      </c>
    </row>
    <row r="102" s="1" customFormat="1" ht="16.5" customHeight="1">
      <c r="B102" s="150"/>
      <c r="C102" s="161" t="s">
        <v>405</v>
      </c>
      <c r="D102" s="161" t="s">
        <v>180</v>
      </c>
      <c r="E102" s="162" t="s">
        <v>196</v>
      </c>
      <c r="F102" s="163" t="s">
        <v>197</v>
      </c>
      <c r="G102" s="164" t="s">
        <v>183</v>
      </c>
      <c r="H102" s="165">
        <v>8</v>
      </c>
      <c r="I102" s="166">
        <v>0</v>
      </c>
      <c r="J102" s="166">
        <f>ROUND(I102*H102,2)</f>
        <v>0</v>
      </c>
      <c r="K102" s="163" t="s">
        <v>1</v>
      </c>
      <c r="L102" s="167"/>
      <c r="M102" s="168" t="s">
        <v>1</v>
      </c>
      <c r="N102" s="169" t="s">
        <v>39</v>
      </c>
      <c r="O102" s="158">
        <v>0</v>
      </c>
      <c r="P102" s="158">
        <f>O102*H102</f>
        <v>0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184</v>
      </c>
      <c r="AT102" s="14" t="s">
        <v>180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177</v>
      </c>
      <c r="BM102" s="14" t="s">
        <v>1378</v>
      </c>
    </row>
    <row r="103" s="1" customFormat="1" ht="16.5" customHeight="1">
      <c r="B103" s="150"/>
      <c r="C103" s="151" t="s">
        <v>409</v>
      </c>
      <c r="D103" s="151" t="s">
        <v>172</v>
      </c>
      <c r="E103" s="152" t="s">
        <v>200</v>
      </c>
      <c r="F103" s="153" t="s">
        <v>201</v>
      </c>
      <c r="G103" s="154" t="s">
        <v>175</v>
      </c>
      <c r="H103" s="155">
        <v>8</v>
      </c>
      <c r="I103" s="156">
        <v>0</v>
      </c>
      <c r="J103" s="156">
        <f>ROUND(I103*H103,2)</f>
        <v>0</v>
      </c>
      <c r="K103" s="153" t="s">
        <v>176</v>
      </c>
      <c r="L103" s="26"/>
      <c r="M103" s="54" t="s">
        <v>1</v>
      </c>
      <c r="N103" s="157" t="s">
        <v>39</v>
      </c>
      <c r="O103" s="158">
        <v>0.252</v>
      </c>
      <c r="P103" s="158">
        <f>O103*H103</f>
        <v>2.016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177</v>
      </c>
      <c r="AT103" s="14" t="s">
        <v>172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177</v>
      </c>
      <c r="BM103" s="14" t="s">
        <v>1379</v>
      </c>
    </row>
    <row r="104" s="1" customFormat="1" ht="16.5" customHeight="1">
      <c r="B104" s="150"/>
      <c r="C104" s="161" t="s">
        <v>355</v>
      </c>
      <c r="D104" s="161" t="s">
        <v>180</v>
      </c>
      <c r="E104" s="162" t="s">
        <v>204</v>
      </c>
      <c r="F104" s="163" t="s">
        <v>205</v>
      </c>
      <c r="G104" s="164" t="s">
        <v>175</v>
      </c>
      <c r="H104" s="165">
        <v>8</v>
      </c>
      <c r="I104" s="166">
        <v>0</v>
      </c>
      <c r="J104" s="166">
        <f>ROUND(I104*H104,2)</f>
        <v>0</v>
      </c>
      <c r="K104" s="163" t="s">
        <v>176</v>
      </c>
      <c r="L104" s="167"/>
      <c r="M104" s="168" t="s">
        <v>1</v>
      </c>
      <c r="N104" s="169" t="s">
        <v>39</v>
      </c>
      <c r="O104" s="158">
        <v>0</v>
      </c>
      <c r="P104" s="158">
        <f>O104*H104</f>
        <v>0</v>
      </c>
      <c r="Q104" s="158">
        <v>0.00025999999999999998</v>
      </c>
      <c r="R104" s="158">
        <f>Q104*H104</f>
        <v>0.0020799999999999998</v>
      </c>
      <c r="S104" s="158">
        <v>0</v>
      </c>
      <c r="T104" s="159">
        <f>S104*H104</f>
        <v>0</v>
      </c>
      <c r="AR104" s="14" t="s">
        <v>184</v>
      </c>
      <c r="AT104" s="14" t="s">
        <v>180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177</v>
      </c>
      <c r="BM104" s="14" t="s">
        <v>1380</v>
      </c>
    </row>
    <row r="105" s="1" customFormat="1" ht="16.5" customHeight="1">
      <c r="B105" s="150"/>
      <c r="C105" s="151" t="s">
        <v>359</v>
      </c>
      <c r="D105" s="151" t="s">
        <v>172</v>
      </c>
      <c r="E105" s="152" t="s">
        <v>208</v>
      </c>
      <c r="F105" s="153" t="s">
        <v>209</v>
      </c>
      <c r="G105" s="154" t="s">
        <v>175</v>
      </c>
      <c r="H105" s="155">
        <v>10</v>
      </c>
      <c r="I105" s="156">
        <v>0</v>
      </c>
      <c r="J105" s="156">
        <f>ROUND(I105*H105,2)</f>
        <v>0</v>
      </c>
      <c r="K105" s="153" t="s">
        <v>176</v>
      </c>
      <c r="L105" s="26"/>
      <c r="M105" s="54" t="s">
        <v>1</v>
      </c>
      <c r="N105" s="157" t="s">
        <v>39</v>
      </c>
      <c r="O105" s="158">
        <v>0.35199999999999998</v>
      </c>
      <c r="P105" s="158">
        <f>O105*H105</f>
        <v>3.5199999999999996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14" t="s">
        <v>177</v>
      </c>
      <c r="AT105" s="14" t="s">
        <v>172</v>
      </c>
      <c r="AU105" s="14" t="s">
        <v>77</v>
      </c>
      <c r="AY105" s="14" t="s">
        <v>168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14" t="s">
        <v>75</v>
      </c>
      <c r="BK105" s="160">
        <f>ROUND(I105*H105,2)</f>
        <v>0</v>
      </c>
      <c r="BL105" s="14" t="s">
        <v>177</v>
      </c>
      <c r="BM105" s="14" t="s">
        <v>1381</v>
      </c>
    </row>
    <row r="106" s="1" customFormat="1" ht="16.5" customHeight="1">
      <c r="B106" s="150"/>
      <c r="C106" s="161" t="s">
        <v>8</v>
      </c>
      <c r="D106" s="161" t="s">
        <v>180</v>
      </c>
      <c r="E106" s="162" t="s">
        <v>212</v>
      </c>
      <c r="F106" s="163" t="s">
        <v>213</v>
      </c>
      <c r="G106" s="164" t="s">
        <v>175</v>
      </c>
      <c r="H106" s="165">
        <v>10</v>
      </c>
      <c r="I106" s="166">
        <v>0</v>
      </c>
      <c r="J106" s="166">
        <f>ROUND(I106*H106,2)</f>
        <v>0</v>
      </c>
      <c r="K106" s="163" t="s">
        <v>176</v>
      </c>
      <c r="L106" s="167"/>
      <c r="M106" s="168" t="s">
        <v>1</v>
      </c>
      <c r="N106" s="169" t="s">
        <v>39</v>
      </c>
      <c r="O106" s="158">
        <v>0</v>
      </c>
      <c r="P106" s="158">
        <f>O106*H106</f>
        <v>0</v>
      </c>
      <c r="Q106" s="158">
        <v>0.00069999999999999999</v>
      </c>
      <c r="R106" s="158">
        <f>Q106*H106</f>
        <v>0.0070000000000000001</v>
      </c>
      <c r="S106" s="158">
        <v>0</v>
      </c>
      <c r="T106" s="159">
        <f>S106*H106</f>
        <v>0</v>
      </c>
      <c r="AR106" s="14" t="s">
        <v>184</v>
      </c>
      <c r="AT106" s="14" t="s">
        <v>180</v>
      </c>
      <c r="AU106" s="14" t="s">
        <v>77</v>
      </c>
      <c r="AY106" s="14" t="s">
        <v>168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4" t="s">
        <v>75</v>
      </c>
      <c r="BK106" s="160">
        <f>ROUND(I106*H106,2)</f>
        <v>0</v>
      </c>
      <c r="BL106" s="14" t="s">
        <v>177</v>
      </c>
      <c r="BM106" s="14" t="s">
        <v>1382</v>
      </c>
    </row>
    <row r="107" s="11" customFormat="1" ht="22.8" customHeight="1">
      <c r="B107" s="138"/>
      <c r="D107" s="139" t="s">
        <v>67</v>
      </c>
      <c r="E107" s="148" t="s">
        <v>215</v>
      </c>
      <c r="F107" s="148" t="s">
        <v>216</v>
      </c>
      <c r="J107" s="149">
        <f>BK107</f>
        <v>0</v>
      </c>
      <c r="L107" s="138"/>
      <c r="M107" s="142"/>
      <c r="N107" s="143"/>
      <c r="O107" s="143"/>
      <c r="P107" s="144">
        <f>SUM(P108:P120)</f>
        <v>64.150000000000006</v>
      </c>
      <c r="Q107" s="143"/>
      <c r="R107" s="144">
        <f>SUM(R108:R120)</f>
        <v>0</v>
      </c>
      <c r="S107" s="143"/>
      <c r="T107" s="145">
        <f>SUM(T108:T120)</f>
        <v>0</v>
      </c>
      <c r="AR107" s="139" t="s">
        <v>77</v>
      </c>
      <c r="AT107" s="146" t="s">
        <v>67</v>
      </c>
      <c r="AU107" s="146" t="s">
        <v>75</v>
      </c>
      <c r="AY107" s="139" t="s">
        <v>168</v>
      </c>
      <c r="BK107" s="147">
        <f>SUM(BK108:BK120)</f>
        <v>0</v>
      </c>
    </row>
    <row r="108" s="1" customFormat="1" ht="16.5" customHeight="1">
      <c r="B108" s="150"/>
      <c r="C108" s="151" t="s">
        <v>177</v>
      </c>
      <c r="D108" s="151" t="s">
        <v>172</v>
      </c>
      <c r="E108" s="152" t="s">
        <v>218</v>
      </c>
      <c r="F108" s="153" t="s">
        <v>219</v>
      </c>
      <c r="G108" s="154" t="s">
        <v>189</v>
      </c>
      <c r="H108" s="155">
        <v>245</v>
      </c>
      <c r="I108" s="156">
        <v>0</v>
      </c>
      <c r="J108" s="156">
        <f>ROUND(I108*H108,2)</f>
        <v>0</v>
      </c>
      <c r="K108" s="153" t="s">
        <v>176</v>
      </c>
      <c r="L108" s="26"/>
      <c r="M108" s="54" t="s">
        <v>1</v>
      </c>
      <c r="N108" s="157" t="s">
        <v>39</v>
      </c>
      <c r="O108" s="158">
        <v>0.13</v>
      </c>
      <c r="P108" s="158">
        <f>O108*H108</f>
        <v>31.850000000000001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14" t="s">
        <v>177</v>
      </c>
      <c r="AT108" s="14" t="s">
        <v>172</v>
      </c>
      <c r="AU108" s="14" t="s">
        <v>77</v>
      </c>
      <c r="AY108" s="14" t="s">
        <v>168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4" t="s">
        <v>75</v>
      </c>
      <c r="BK108" s="160">
        <f>ROUND(I108*H108,2)</f>
        <v>0</v>
      </c>
      <c r="BL108" s="14" t="s">
        <v>177</v>
      </c>
      <c r="BM108" s="14" t="s">
        <v>1383</v>
      </c>
    </row>
    <row r="109" s="1" customFormat="1" ht="16.5" customHeight="1">
      <c r="B109" s="150"/>
      <c r="C109" s="161" t="s">
        <v>377</v>
      </c>
      <c r="D109" s="161" t="s">
        <v>180</v>
      </c>
      <c r="E109" s="162" t="s">
        <v>222</v>
      </c>
      <c r="F109" s="163" t="s">
        <v>223</v>
      </c>
      <c r="G109" s="164" t="s">
        <v>189</v>
      </c>
      <c r="H109" s="165">
        <v>145</v>
      </c>
      <c r="I109" s="166">
        <v>0</v>
      </c>
      <c r="J109" s="166">
        <f>ROUND(I109*H109,2)</f>
        <v>0</v>
      </c>
      <c r="K109" s="163" t="s">
        <v>1</v>
      </c>
      <c r="L109" s="167"/>
      <c r="M109" s="168" t="s">
        <v>1</v>
      </c>
      <c r="N109" s="169" t="s">
        <v>39</v>
      </c>
      <c r="O109" s="158">
        <v>0</v>
      </c>
      <c r="P109" s="158">
        <f>O109*H109</f>
        <v>0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14" t="s">
        <v>184</v>
      </c>
      <c r="AT109" s="14" t="s">
        <v>180</v>
      </c>
      <c r="AU109" s="14" t="s">
        <v>77</v>
      </c>
      <c r="AY109" s="14" t="s">
        <v>168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14" t="s">
        <v>75</v>
      </c>
      <c r="BK109" s="160">
        <f>ROUND(I109*H109,2)</f>
        <v>0</v>
      </c>
      <c r="BL109" s="14" t="s">
        <v>177</v>
      </c>
      <c r="BM109" s="14" t="s">
        <v>1384</v>
      </c>
    </row>
    <row r="110" s="1" customFormat="1" ht="16.5" customHeight="1">
      <c r="B110" s="150"/>
      <c r="C110" s="161" t="s">
        <v>381</v>
      </c>
      <c r="D110" s="161" t="s">
        <v>180</v>
      </c>
      <c r="E110" s="162" t="s">
        <v>226</v>
      </c>
      <c r="F110" s="163" t="s">
        <v>227</v>
      </c>
      <c r="G110" s="164" t="s">
        <v>189</v>
      </c>
      <c r="H110" s="165">
        <v>100</v>
      </c>
      <c r="I110" s="166">
        <v>0</v>
      </c>
      <c r="J110" s="166">
        <f>ROUND(I110*H110,2)</f>
        <v>0</v>
      </c>
      <c r="K110" s="163" t="s">
        <v>1</v>
      </c>
      <c r="L110" s="167"/>
      <c r="M110" s="168" t="s">
        <v>1</v>
      </c>
      <c r="N110" s="169" t="s">
        <v>39</v>
      </c>
      <c r="O110" s="158">
        <v>0</v>
      </c>
      <c r="P110" s="158">
        <f>O110*H110</f>
        <v>0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14" t="s">
        <v>184</v>
      </c>
      <c r="AT110" s="14" t="s">
        <v>180</v>
      </c>
      <c r="AU110" s="14" t="s">
        <v>77</v>
      </c>
      <c r="AY110" s="14" t="s">
        <v>168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4" t="s">
        <v>75</v>
      </c>
      <c r="BK110" s="160">
        <f>ROUND(I110*H110,2)</f>
        <v>0</v>
      </c>
      <c r="BL110" s="14" t="s">
        <v>177</v>
      </c>
      <c r="BM110" s="14" t="s">
        <v>1385</v>
      </c>
    </row>
    <row r="111" s="1" customFormat="1" ht="16.5" customHeight="1">
      <c r="B111" s="150"/>
      <c r="C111" s="161" t="s">
        <v>347</v>
      </c>
      <c r="D111" s="161" t="s">
        <v>180</v>
      </c>
      <c r="E111" s="162" t="s">
        <v>230</v>
      </c>
      <c r="F111" s="163" t="s">
        <v>231</v>
      </c>
      <c r="G111" s="164" t="s">
        <v>183</v>
      </c>
      <c r="H111" s="165">
        <v>16</v>
      </c>
      <c r="I111" s="166">
        <v>0</v>
      </c>
      <c r="J111" s="166">
        <f>ROUND(I111*H111,2)</f>
        <v>0</v>
      </c>
      <c r="K111" s="163" t="s">
        <v>1</v>
      </c>
      <c r="L111" s="167"/>
      <c r="M111" s="168" t="s">
        <v>1</v>
      </c>
      <c r="N111" s="169" t="s">
        <v>39</v>
      </c>
      <c r="O111" s="158">
        <v>0</v>
      </c>
      <c r="P111" s="158">
        <f>O111*H111</f>
        <v>0</v>
      </c>
      <c r="Q111" s="158">
        <v>0</v>
      </c>
      <c r="R111" s="158">
        <f>Q111*H111</f>
        <v>0</v>
      </c>
      <c r="S111" s="158">
        <v>0</v>
      </c>
      <c r="T111" s="159">
        <f>S111*H111</f>
        <v>0</v>
      </c>
      <c r="AR111" s="14" t="s">
        <v>184</v>
      </c>
      <c r="AT111" s="14" t="s">
        <v>180</v>
      </c>
      <c r="AU111" s="14" t="s">
        <v>77</v>
      </c>
      <c r="AY111" s="14" t="s">
        <v>168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14" t="s">
        <v>75</v>
      </c>
      <c r="BK111" s="160">
        <f>ROUND(I111*H111,2)</f>
        <v>0</v>
      </c>
      <c r="BL111" s="14" t="s">
        <v>177</v>
      </c>
      <c r="BM111" s="14" t="s">
        <v>1386</v>
      </c>
    </row>
    <row r="112" s="1" customFormat="1" ht="16.5" customHeight="1">
      <c r="B112" s="150"/>
      <c r="C112" s="161" t="s">
        <v>7</v>
      </c>
      <c r="D112" s="161" t="s">
        <v>180</v>
      </c>
      <c r="E112" s="162" t="s">
        <v>238</v>
      </c>
      <c r="F112" s="163" t="s">
        <v>239</v>
      </c>
      <c r="G112" s="164" t="s">
        <v>183</v>
      </c>
      <c r="H112" s="165">
        <v>5</v>
      </c>
      <c r="I112" s="166">
        <v>0</v>
      </c>
      <c r="J112" s="166">
        <f>ROUND(I112*H112,2)</f>
        <v>0</v>
      </c>
      <c r="K112" s="163" t="s">
        <v>1</v>
      </c>
      <c r="L112" s="167"/>
      <c r="M112" s="168" t="s">
        <v>1</v>
      </c>
      <c r="N112" s="169" t="s">
        <v>39</v>
      </c>
      <c r="O112" s="158">
        <v>0</v>
      </c>
      <c r="P112" s="158">
        <f>O112*H112</f>
        <v>0</v>
      </c>
      <c r="Q112" s="158">
        <v>0</v>
      </c>
      <c r="R112" s="158">
        <f>Q112*H112</f>
        <v>0</v>
      </c>
      <c r="S112" s="158">
        <v>0</v>
      </c>
      <c r="T112" s="159">
        <f>S112*H112</f>
        <v>0</v>
      </c>
      <c r="AR112" s="14" t="s">
        <v>184</v>
      </c>
      <c r="AT112" s="14" t="s">
        <v>180</v>
      </c>
      <c r="AU112" s="14" t="s">
        <v>77</v>
      </c>
      <c r="AY112" s="14" t="s">
        <v>168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4" t="s">
        <v>75</v>
      </c>
      <c r="BK112" s="160">
        <f>ROUND(I112*H112,2)</f>
        <v>0</v>
      </c>
      <c r="BL112" s="14" t="s">
        <v>177</v>
      </c>
      <c r="BM112" s="14" t="s">
        <v>1387</v>
      </c>
    </row>
    <row r="113" s="1" customFormat="1" ht="16.5" customHeight="1">
      <c r="B113" s="150"/>
      <c r="C113" s="161" t="s">
        <v>838</v>
      </c>
      <c r="D113" s="161" t="s">
        <v>180</v>
      </c>
      <c r="E113" s="162" t="s">
        <v>242</v>
      </c>
      <c r="F113" s="163" t="s">
        <v>243</v>
      </c>
      <c r="G113" s="164" t="s">
        <v>183</v>
      </c>
      <c r="H113" s="165">
        <v>7</v>
      </c>
      <c r="I113" s="166">
        <v>0</v>
      </c>
      <c r="J113" s="166">
        <f>ROUND(I113*H113,2)</f>
        <v>0</v>
      </c>
      <c r="K113" s="163" t="s">
        <v>1</v>
      </c>
      <c r="L113" s="167"/>
      <c r="M113" s="168" t="s">
        <v>1</v>
      </c>
      <c r="N113" s="169" t="s">
        <v>39</v>
      </c>
      <c r="O113" s="158">
        <v>0</v>
      </c>
      <c r="P113" s="158">
        <f>O113*H113</f>
        <v>0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AR113" s="14" t="s">
        <v>184</v>
      </c>
      <c r="AT113" s="14" t="s">
        <v>180</v>
      </c>
      <c r="AU113" s="14" t="s">
        <v>77</v>
      </c>
      <c r="AY113" s="14" t="s">
        <v>168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4" t="s">
        <v>75</v>
      </c>
      <c r="BK113" s="160">
        <f>ROUND(I113*H113,2)</f>
        <v>0</v>
      </c>
      <c r="BL113" s="14" t="s">
        <v>177</v>
      </c>
      <c r="BM113" s="14" t="s">
        <v>1388</v>
      </c>
    </row>
    <row r="114" s="1" customFormat="1" ht="16.5" customHeight="1">
      <c r="B114" s="150"/>
      <c r="C114" s="161" t="s">
        <v>428</v>
      </c>
      <c r="D114" s="161" t="s">
        <v>180</v>
      </c>
      <c r="E114" s="162" t="s">
        <v>246</v>
      </c>
      <c r="F114" s="163" t="s">
        <v>247</v>
      </c>
      <c r="G114" s="164" t="s">
        <v>183</v>
      </c>
      <c r="H114" s="165">
        <v>6</v>
      </c>
      <c r="I114" s="166">
        <v>0</v>
      </c>
      <c r="J114" s="166">
        <f>ROUND(I114*H114,2)</f>
        <v>0</v>
      </c>
      <c r="K114" s="163" t="s">
        <v>1</v>
      </c>
      <c r="L114" s="167"/>
      <c r="M114" s="168" t="s">
        <v>1</v>
      </c>
      <c r="N114" s="169" t="s">
        <v>39</v>
      </c>
      <c r="O114" s="158">
        <v>0</v>
      </c>
      <c r="P114" s="158">
        <f>O114*H114</f>
        <v>0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4" t="s">
        <v>184</v>
      </c>
      <c r="AT114" s="14" t="s">
        <v>180</v>
      </c>
      <c r="AU114" s="14" t="s">
        <v>77</v>
      </c>
      <c r="AY114" s="14" t="s">
        <v>168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4" t="s">
        <v>75</v>
      </c>
      <c r="BK114" s="160">
        <f>ROUND(I114*H114,2)</f>
        <v>0</v>
      </c>
      <c r="BL114" s="14" t="s">
        <v>177</v>
      </c>
      <c r="BM114" s="14" t="s">
        <v>1389</v>
      </c>
    </row>
    <row r="115" s="1" customFormat="1" ht="16.5" customHeight="1">
      <c r="B115" s="150"/>
      <c r="C115" s="151" t="s">
        <v>432</v>
      </c>
      <c r="D115" s="151" t="s">
        <v>172</v>
      </c>
      <c r="E115" s="152" t="s">
        <v>250</v>
      </c>
      <c r="F115" s="153" t="s">
        <v>251</v>
      </c>
      <c r="G115" s="154" t="s">
        <v>175</v>
      </c>
      <c r="H115" s="155">
        <v>9</v>
      </c>
      <c r="I115" s="156">
        <v>0</v>
      </c>
      <c r="J115" s="156">
        <f>ROUND(I115*H115,2)</f>
        <v>0</v>
      </c>
      <c r="K115" s="153" t="s">
        <v>1</v>
      </c>
      <c r="L115" s="26"/>
      <c r="M115" s="54" t="s">
        <v>1</v>
      </c>
      <c r="N115" s="157" t="s">
        <v>39</v>
      </c>
      <c r="O115" s="158">
        <v>0.69999999999999996</v>
      </c>
      <c r="P115" s="158">
        <f>O115*H115</f>
        <v>6.2999999999999998</v>
      </c>
      <c r="Q115" s="158">
        <v>0</v>
      </c>
      <c r="R115" s="158">
        <f>Q115*H115</f>
        <v>0</v>
      </c>
      <c r="S115" s="158">
        <v>0</v>
      </c>
      <c r="T115" s="159">
        <f>S115*H115</f>
        <v>0</v>
      </c>
      <c r="AR115" s="14" t="s">
        <v>177</v>
      </c>
      <c r="AT115" s="14" t="s">
        <v>172</v>
      </c>
      <c r="AU115" s="14" t="s">
        <v>77</v>
      </c>
      <c r="AY115" s="14" t="s">
        <v>168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14" t="s">
        <v>75</v>
      </c>
      <c r="BK115" s="160">
        <f>ROUND(I115*H115,2)</f>
        <v>0</v>
      </c>
      <c r="BL115" s="14" t="s">
        <v>177</v>
      </c>
      <c r="BM115" s="14" t="s">
        <v>1390</v>
      </c>
    </row>
    <row r="116" s="1" customFormat="1" ht="16.5" customHeight="1">
      <c r="B116" s="150"/>
      <c r="C116" s="161" t="s">
        <v>863</v>
      </c>
      <c r="D116" s="161" t="s">
        <v>180</v>
      </c>
      <c r="E116" s="162" t="s">
        <v>254</v>
      </c>
      <c r="F116" s="163" t="s">
        <v>255</v>
      </c>
      <c r="G116" s="164" t="s">
        <v>183</v>
      </c>
      <c r="H116" s="165">
        <v>5</v>
      </c>
      <c r="I116" s="166">
        <v>0</v>
      </c>
      <c r="J116" s="166">
        <f>ROUND(I116*H116,2)</f>
        <v>0</v>
      </c>
      <c r="K116" s="163" t="s">
        <v>1</v>
      </c>
      <c r="L116" s="167"/>
      <c r="M116" s="168" t="s">
        <v>1</v>
      </c>
      <c r="N116" s="169" t="s">
        <v>39</v>
      </c>
      <c r="O116" s="158">
        <v>0</v>
      </c>
      <c r="P116" s="158">
        <f>O116*H116</f>
        <v>0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4" t="s">
        <v>184</v>
      </c>
      <c r="AT116" s="14" t="s">
        <v>180</v>
      </c>
      <c r="AU116" s="14" t="s">
        <v>77</v>
      </c>
      <c r="AY116" s="14" t="s">
        <v>168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4" t="s">
        <v>75</v>
      </c>
      <c r="BK116" s="160">
        <f>ROUND(I116*H116,2)</f>
        <v>0</v>
      </c>
      <c r="BL116" s="14" t="s">
        <v>177</v>
      </c>
      <c r="BM116" s="14" t="s">
        <v>1391</v>
      </c>
    </row>
    <row r="117" s="1" customFormat="1" ht="16.5" customHeight="1">
      <c r="B117" s="150"/>
      <c r="C117" s="161" t="s">
        <v>867</v>
      </c>
      <c r="D117" s="161" t="s">
        <v>180</v>
      </c>
      <c r="E117" s="162" t="s">
        <v>258</v>
      </c>
      <c r="F117" s="163" t="s">
        <v>259</v>
      </c>
      <c r="G117" s="164" t="s">
        <v>183</v>
      </c>
      <c r="H117" s="165">
        <v>4</v>
      </c>
      <c r="I117" s="166">
        <v>0</v>
      </c>
      <c r="J117" s="166">
        <f>ROUND(I117*H117,2)</f>
        <v>0</v>
      </c>
      <c r="K117" s="163" t="s">
        <v>1</v>
      </c>
      <c r="L117" s="167"/>
      <c r="M117" s="168" t="s">
        <v>1</v>
      </c>
      <c r="N117" s="169" t="s">
        <v>39</v>
      </c>
      <c r="O117" s="158">
        <v>0</v>
      </c>
      <c r="P117" s="158">
        <f>O117*H117</f>
        <v>0</v>
      </c>
      <c r="Q117" s="158">
        <v>0</v>
      </c>
      <c r="R117" s="158">
        <f>Q117*H117</f>
        <v>0</v>
      </c>
      <c r="S117" s="158">
        <v>0</v>
      </c>
      <c r="T117" s="159">
        <f>S117*H117</f>
        <v>0</v>
      </c>
      <c r="AR117" s="14" t="s">
        <v>184</v>
      </c>
      <c r="AT117" s="14" t="s">
        <v>180</v>
      </c>
      <c r="AU117" s="14" t="s">
        <v>77</v>
      </c>
      <c r="AY117" s="14" t="s">
        <v>168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4" t="s">
        <v>75</v>
      </c>
      <c r="BK117" s="160">
        <f>ROUND(I117*H117,2)</f>
        <v>0</v>
      </c>
      <c r="BL117" s="14" t="s">
        <v>177</v>
      </c>
      <c r="BM117" s="14" t="s">
        <v>1392</v>
      </c>
    </row>
    <row r="118" s="1" customFormat="1" ht="16.5" customHeight="1">
      <c r="B118" s="150"/>
      <c r="C118" s="151" t="s">
        <v>874</v>
      </c>
      <c r="D118" s="151" t="s">
        <v>172</v>
      </c>
      <c r="E118" s="152" t="s">
        <v>262</v>
      </c>
      <c r="F118" s="153" t="s">
        <v>263</v>
      </c>
      <c r="G118" s="154" t="s">
        <v>175</v>
      </c>
      <c r="H118" s="155">
        <v>10</v>
      </c>
      <c r="I118" s="156">
        <v>0</v>
      </c>
      <c r="J118" s="156">
        <f>ROUND(I118*H118,2)</f>
        <v>0</v>
      </c>
      <c r="K118" s="153" t="s">
        <v>176</v>
      </c>
      <c r="L118" s="26"/>
      <c r="M118" s="54" t="s">
        <v>1</v>
      </c>
      <c r="N118" s="157" t="s">
        <v>39</v>
      </c>
      <c r="O118" s="158">
        <v>1.3</v>
      </c>
      <c r="P118" s="158">
        <f>O118*H118</f>
        <v>13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14" t="s">
        <v>177</v>
      </c>
      <c r="AT118" s="14" t="s">
        <v>172</v>
      </c>
      <c r="AU118" s="14" t="s">
        <v>77</v>
      </c>
      <c r="AY118" s="14" t="s">
        <v>168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14" t="s">
        <v>75</v>
      </c>
      <c r="BK118" s="160">
        <f>ROUND(I118*H118,2)</f>
        <v>0</v>
      </c>
      <c r="BL118" s="14" t="s">
        <v>177</v>
      </c>
      <c r="BM118" s="14" t="s">
        <v>1393</v>
      </c>
    </row>
    <row r="119" s="1" customFormat="1" ht="16.5" customHeight="1">
      <c r="B119" s="150"/>
      <c r="C119" s="161" t="s">
        <v>878</v>
      </c>
      <c r="D119" s="161" t="s">
        <v>180</v>
      </c>
      <c r="E119" s="162" t="s">
        <v>266</v>
      </c>
      <c r="F119" s="163" t="s">
        <v>267</v>
      </c>
      <c r="G119" s="164" t="s">
        <v>183</v>
      </c>
      <c r="H119" s="165">
        <v>10</v>
      </c>
      <c r="I119" s="166">
        <v>0</v>
      </c>
      <c r="J119" s="166">
        <f>ROUND(I119*H119,2)</f>
        <v>0</v>
      </c>
      <c r="K119" s="163" t="s">
        <v>1</v>
      </c>
      <c r="L119" s="167"/>
      <c r="M119" s="168" t="s">
        <v>1</v>
      </c>
      <c r="N119" s="169" t="s">
        <v>39</v>
      </c>
      <c r="O119" s="158">
        <v>0</v>
      </c>
      <c r="P119" s="158">
        <f>O119*H119</f>
        <v>0</v>
      </c>
      <c r="Q119" s="158">
        <v>0</v>
      </c>
      <c r="R119" s="158">
        <f>Q119*H119</f>
        <v>0</v>
      </c>
      <c r="S119" s="158">
        <v>0</v>
      </c>
      <c r="T119" s="159">
        <f>S119*H119</f>
        <v>0</v>
      </c>
      <c r="AR119" s="14" t="s">
        <v>184</v>
      </c>
      <c r="AT119" s="14" t="s">
        <v>180</v>
      </c>
      <c r="AU119" s="14" t="s">
        <v>77</v>
      </c>
      <c r="AY119" s="14" t="s">
        <v>168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4" t="s">
        <v>75</v>
      </c>
      <c r="BK119" s="160">
        <f>ROUND(I119*H119,2)</f>
        <v>0</v>
      </c>
      <c r="BL119" s="14" t="s">
        <v>177</v>
      </c>
      <c r="BM119" s="14" t="s">
        <v>1394</v>
      </c>
    </row>
    <row r="120" s="1" customFormat="1" ht="16.5" customHeight="1">
      <c r="B120" s="150"/>
      <c r="C120" s="151" t="s">
        <v>823</v>
      </c>
      <c r="D120" s="151" t="s">
        <v>172</v>
      </c>
      <c r="E120" s="152" t="s">
        <v>270</v>
      </c>
      <c r="F120" s="153" t="s">
        <v>271</v>
      </c>
      <c r="G120" s="154" t="s">
        <v>175</v>
      </c>
      <c r="H120" s="155">
        <v>10</v>
      </c>
      <c r="I120" s="156">
        <v>0</v>
      </c>
      <c r="J120" s="156">
        <f>ROUND(I120*H120,2)</f>
        <v>0</v>
      </c>
      <c r="K120" s="153" t="s">
        <v>1</v>
      </c>
      <c r="L120" s="26"/>
      <c r="M120" s="54" t="s">
        <v>1</v>
      </c>
      <c r="N120" s="157" t="s">
        <v>39</v>
      </c>
      <c r="O120" s="158">
        <v>1.3</v>
      </c>
      <c r="P120" s="158">
        <f>O120*H120</f>
        <v>13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14" t="s">
        <v>177</v>
      </c>
      <c r="AT120" s="14" t="s">
        <v>172</v>
      </c>
      <c r="AU120" s="14" t="s">
        <v>77</v>
      </c>
      <c r="AY120" s="14" t="s">
        <v>168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14" t="s">
        <v>75</v>
      </c>
      <c r="BK120" s="160">
        <f>ROUND(I120*H120,2)</f>
        <v>0</v>
      </c>
      <c r="BL120" s="14" t="s">
        <v>177</v>
      </c>
      <c r="BM120" s="14" t="s">
        <v>1395</v>
      </c>
    </row>
    <row r="121" s="11" customFormat="1" ht="25.92" customHeight="1">
      <c r="B121" s="138"/>
      <c r="D121" s="139" t="s">
        <v>67</v>
      </c>
      <c r="E121" s="140" t="s">
        <v>180</v>
      </c>
      <c r="F121" s="140" t="s">
        <v>273</v>
      </c>
      <c r="J121" s="141">
        <f>BK121</f>
        <v>0</v>
      </c>
      <c r="L121" s="138"/>
      <c r="M121" s="142"/>
      <c r="N121" s="143"/>
      <c r="O121" s="143"/>
      <c r="P121" s="144">
        <f>P122+P159</f>
        <v>2794.527</v>
      </c>
      <c r="Q121" s="143"/>
      <c r="R121" s="144">
        <f>R122+R159</f>
        <v>27.351929999999999</v>
      </c>
      <c r="S121" s="143"/>
      <c r="T121" s="145">
        <f>T122+T159</f>
        <v>0</v>
      </c>
      <c r="AR121" s="139" t="s">
        <v>274</v>
      </c>
      <c r="AT121" s="146" t="s">
        <v>67</v>
      </c>
      <c r="AU121" s="146" t="s">
        <v>68</v>
      </c>
      <c r="AY121" s="139" t="s">
        <v>168</v>
      </c>
      <c r="BK121" s="147">
        <f>BK122+BK159</f>
        <v>0</v>
      </c>
    </row>
    <row r="122" s="11" customFormat="1" ht="22.8" customHeight="1">
      <c r="B122" s="138"/>
      <c r="D122" s="139" t="s">
        <v>67</v>
      </c>
      <c r="E122" s="148" t="s">
        <v>275</v>
      </c>
      <c r="F122" s="148" t="s">
        <v>276</v>
      </c>
      <c r="J122" s="149">
        <f>BK122</f>
        <v>0</v>
      </c>
      <c r="L122" s="138"/>
      <c r="M122" s="142"/>
      <c r="N122" s="143"/>
      <c r="O122" s="143"/>
      <c r="P122" s="144">
        <f>SUM(P123:P158)</f>
        <v>106.09399999999999</v>
      </c>
      <c r="Q122" s="143"/>
      <c r="R122" s="144">
        <f>SUM(R123:R158)</f>
        <v>0.66639999999999999</v>
      </c>
      <c r="S122" s="143"/>
      <c r="T122" s="145">
        <f>SUM(T123:T158)</f>
        <v>0</v>
      </c>
      <c r="AR122" s="139" t="s">
        <v>274</v>
      </c>
      <c r="AT122" s="146" t="s">
        <v>67</v>
      </c>
      <c r="AU122" s="146" t="s">
        <v>75</v>
      </c>
      <c r="AY122" s="139" t="s">
        <v>168</v>
      </c>
      <c r="BK122" s="147">
        <f>SUM(BK123:BK158)</f>
        <v>0</v>
      </c>
    </row>
    <row r="123" s="1" customFormat="1" ht="16.5" customHeight="1">
      <c r="B123" s="150"/>
      <c r="C123" s="151" t="s">
        <v>828</v>
      </c>
      <c r="D123" s="151" t="s">
        <v>172</v>
      </c>
      <c r="E123" s="152" t="s">
        <v>278</v>
      </c>
      <c r="F123" s="153" t="s">
        <v>279</v>
      </c>
      <c r="G123" s="154" t="s">
        <v>175</v>
      </c>
      <c r="H123" s="155">
        <v>4</v>
      </c>
      <c r="I123" s="156">
        <v>0</v>
      </c>
      <c r="J123" s="156">
        <f>ROUND(I123*H123,2)</f>
        <v>0</v>
      </c>
      <c r="K123" s="153" t="s">
        <v>1</v>
      </c>
      <c r="L123" s="26"/>
      <c r="M123" s="54" t="s">
        <v>1</v>
      </c>
      <c r="N123" s="157" t="s">
        <v>39</v>
      </c>
      <c r="O123" s="158">
        <v>0.22</v>
      </c>
      <c r="P123" s="158">
        <f>O123*H123</f>
        <v>0.88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AR123" s="14" t="s">
        <v>280</v>
      </c>
      <c r="AT123" s="14" t="s">
        <v>172</v>
      </c>
      <c r="AU123" s="14" t="s">
        <v>77</v>
      </c>
      <c r="AY123" s="14" t="s">
        <v>168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4" t="s">
        <v>75</v>
      </c>
      <c r="BK123" s="160">
        <f>ROUND(I123*H123,2)</f>
        <v>0</v>
      </c>
      <c r="BL123" s="14" t="s">
        <v>280</v>
      </c>
      <c r="BM123" s="14" t="s">
        <v>1396</v>
      </c>
    </row>
    <row r="124" s="1" customFormat="1" ht="16.5" customHeight="1">
      <c r="B124" s="150"/>
      <c r="C124" s="161" t="s">
        <v>926</v>
      </c>
      <c r="D124" s="161" t="s">
        <v>180</v>
      </c>
      <c r="E124" s="162" t="s">
        <v>283</v>
      </c>
      <c r="F124" s="163" t="s">
        <v>284</v>
      </c>
      <c r="G124" s="164" t="s">
        <v>183</v>
      </c>
      <c r="H124" s="165">
        <v>4</v>
      </c>
      <c r="I124" s="166">
        <v>0</v>
      </c>
      <c r="J124" s="166">
        <f>ROUND(I124*H124,2)</f>
        <v>0</v>
      </c>
      <c r="K124" s="163" t="s">
        <v>1</v>
      </c>
      <c r="L124" s="167"/>
      <c r="M124" s="168" t="s">
        <v>1</v>
      </c>
      <c r="N124" s="169" t="s">
        <v>39</v>
      </c>
      <c r="O124" s="158">
        <v>0</v>
      </c>
      <c r="P124" s="158">
        <f>O124*H124</f>
        <v>0</v>
      </c>
      <c r="Q124" s="158">
        <v>0</v>
      </c>
      <c r="R124" s="158">
        <f>Q124*H124</f>
        <v>0</v>
      </c>
      <c r="S124" s="158">
        <v>0</v>
      </c>
      <c r="T124" s="159">
        <f>S124*H124</f>
        <v>0</v>
      </c>
      <c r="AR124" s="14" t="s">
        <v>285</v>
      </c>
      <c r="AT124" s="14" t="s">
        <v>180</v>
      </c>
      <c r="AU124" s="14" t="s">
        <v>77</v>
      </c>
      <c r="AY124" s="14" t="s">
        <v>168</v>
      </c>
      <c r="BE124" s="160">
        <f>IF(N124="základní",J124,0)</f>
        <v>0</v>
      </c>
      <c r="BF124" s="160">
        <f>IF(N124="snížená",J124,0)</f>
        <v>0</v>
      </c>
      <c r="BG124" s="160">
        <f>IF(N124="zákl. přenesená",J124,0)</f>
        <v>0</v>
      </c>
      <c r="BH124" s="160">
        <f>IF(N124="sníž. přenesená",J124,0)</f>
        <v>0</v>
      </c>
      <c r="BI124" s="160">
        <f>IF(N124="nulová",J124,0)</f>
        <v>0</v>
      </c>
      <c r="BJ124" s="14" t="s">
        <v>75</v>
      </c>
      <c r="BK124" s="160">
        <f>ROUND(I124*H124,2)</f>
        <v>0</v>
      </c>
      <c r="BL124" s="14" t="s">
        <v>280</v>
      </c>
      <c r="BM124" s="14" t="s">
        <v>1397</v>
      </c>
    </row>
    <row r="125" s="1" customFormat="1" ht="16.5" customHeight="1">
      <c r="B125" s="150"/>
      <c r="C125" s="151" t="s">
        <v>184</v>
      </c>
      <c r="D125" s="151" t="s">
        <v>172</v>
      </c>
      <c r="E125" s="152" t="s">
        <v>288</v>
      </c>
      <c r="F125" s="153" t="s">
        <v>289</v>
      </c>
      <c r="G125" s="154" t="s">
        <v>175</v>
      </c>
      <c r="H125" s="155">
        <v>3</v>
      </c>
      <c r="I125" s="156">
        <v>0</v>
      </c>
      <c r="J125" s="156">
        <f>ROUND(I125*H125,2)</f>
        <v>0</v>
      </c>
      <c r="K125" s="153" t="s">
        <v>1</v>
      </c>
      <c r="L125" s="26"/>
      <c r="M125" s="54" t="s">
        <v>1</v>
      </c>
      <c r="N125" s="157" t="s">
        <v>39</v>
      </c>
      <c r="O125" s="158">
        <v>0.052999999999999998</v>
      </c>
      <c r="P125" s="158">
        <f>O125*H125</f>
        <v>0.159</v>
      </c>
      <c r="Q125" s="158">
        <v>0</v>
      </c>
      <c r="R125" s="158">
        <f>Q125*H125</f>
        <v>0</v>
      </c>
      <c r="S125" s="158">
        <v>0</v>
      </c>
      <c r="T125" s="159">
        <f>S125*H125</f>
        <v>0</v>
      </c>
      <c r="AR125" s="14" t="s">
        <v>280</v>
      </c>
      <c r="AT125" s="14" t="s">
        <v>172</v>
      </c>
      <c r="AU125" s="14" t="s">
        <v>77</v>
      </c>
      <c r="AY125" s="14" t="s">
        <v>168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4" t="s">
        <v>75</v>
      </c>
      <c r="BK125" s="160">
        <f>ROUND(I125*H125,2)</f>
        <v>0</v>
      </c>
      <c r="BL125" s="14" t="s">
        <v>280</v>
      </c>
      <c r="BM125" s="14" t="s">
        <v>1398</v>
      </c>
    </row>
    <row r="126" s="1" customFormat="1" ht="16.5" customHeight="1">
      <c r="B126" s="150"/>
      <c r="C126" s="161" t="s">
        <v>933</v>
      </c>
      <c r="D126" s="161" t="s">
        <v>180</v>
      </c>
      <c r="E126" s="162" t="s">
        <v>292</v>
      </c>
      <c r="F126" s="163" t="s">
        <v>293</v>
      </c>
      <c r="G126" s="164" t="s">
        <v>183</v>
      </c>
      <c r="H126" s="165">
        <v>3</v>
      </c>
      <c r="I126" s="166">
        <v>0</v>
      </c>
      <c r="J126" s="166">
        <f>ROUND(I126*H126,2)</f>
        <v>0</v>
      </c>
      <c r="K126" s="163" t="s">
        <v>1</v>
      </c>
      <c r="L126" s="167"/>
      <c r="M126" s="168" t="s">
        <v>1</v>
      </c>
      <c r="N126" s="169" t="s">
        <v>39</v>
      </c>
      <c r="O126" s="158">
        <v>0</v>
      </c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AR126" s="14" t="s">
        <v>285</v>
      </c>
      <c r="AT126" s="14" t="s">
        <v>180</v>
      </c>
      <c r="AU126" s="14" t="s">
        <v>77</v>
      </c>
      <c r="AY126" s="14" t="s">
        <v>168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14" t="s">
        <v>75</v>
      </c>
      <c r="BK126" s="160">
        <f>ROUND(I126*H126,2)</f>
        <v>0</v>
      </c>
      <c r="BL126" s="14" t="s">
        <v>280</v>
      </c>
      <c r="BM126" s="14" t="s">
        <v>1399</v>
      </c>
    </row>
    <row r="127" s="1" customFormat="1" ht="16.5" customHeight="1">
      <c r="B127" s="150"/>
      <c r="C127" s="151" t="s">
        <v>1055</v>
      </c>
      <c r="D127" s="151" t="s">
        <v>172</v>
      </c>
      <c r="E127" s="152" t="s">
        <v>296</v>
      </c>
      <c r="F127" s="153" t="s">
        <v>297</v>
      </c>
      <c r="G127" s="154" t="s">
        <v>175</v>
      </c>
      <c r="H127" s="155">
        <v>6</v>
      </c>
      <c r="I127" s="156">
        <v>0</v>
      </c>
      <c r="J127" s="156">
        <f>ROUND(I127*H127,2)</f>
        <v>0</v>
      </c>
      <c r="K127" s="153" t="s">
        <v>1</v>
      </c>
      <c r="L127" s="26"/>
      <c r="M127" s="54" t="s">
        <v>1</v>
      </c>
      <c r="N127" s="157" t="s">
        <v>39</v>
      </c>
      <c r="O127" s="158">
        <v>0.156</v>
      </c>
      <c r="P127" s="158">
        <f>O127*H127</f>
        <v>0.93599999999999994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AR127" s="14" t="s">
        <v>280</v>
      </c>
      <c r="AT127" s="14" t="s">
        <v>172</v>
      </c>
      <c r="AU127" s="14" t="s">
        <v>77</v>
      </c>
      <c r="AY127" s="14" t="s">
        <v>168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4" t="s">
        <v>75</v>
      </c>
      <c r="BK127" s="160">
        <f>ROUND(I127*H127,2)</f>
        <v>0</v>
      </c>
      <c r="BL127" s="14" t="s">
        <v>280</v>
      </c>
      <c r="BM127" s="14" t="s">
        <v>1400</v>
      </c>
    </row>
    <row r="128" s="1" customFormat="1" ht="16.5" customHeight="1">
      <c r="B128" s="150"/>
      <c r="C128" s="161" t="s">
        <v>1051</v>
      </c>
      <c r="D128" s="161" t="s">
        <v>180</v>
      </c>
      <c r="E128" s="162" t="s">
        <v>300</v>
      </c>
      <c r="F128" s="163" t="s">
        <v>301</v>
      </c>
      <c r="G128" s="164" t="s">
        <v>183</v>
      </c>
      <c r="H128" s="165">
        <v>2</v>
      </c>
      <c r="I128" s="166">
        <v>0</v>
      </c>
      <c r="J128" s="166">
        <f>ROUND(I128*H128,2)</f>
        <v>0</v>
      </c>
      <c r="K128" s="163" t="s">
        <v>1</v>
      </c>
      <c r="L128" s="167"/>
      <c r="M128" s="168" t="s">
        <v>1</v>
      </c>
      <c r="N128" s="169" t="s">
        <v>39</v>
      </c>
      <c r="O128" s="158">
        <v>0</v>
      </c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14" t="s">
        <v>285</v>
      </c>
      <c r="AT128" s="14" t="s">
        <v>180</v>
      </c>
      <c r="AU128" s="14" t="s">
        <v>77</v>
      </c>
      <c r="AY128" s="14" t="s">
        <v>168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4" t="s">
        <v>75</v>
      </c>
      <c r="BK128" s="160">
        <f>ROUND(I128*H128,2)</f>
        <v>0</v>
      </c>
      <c r="BL128" s="14" t="s">
        <v>280</v>
      </c>
      <c r="BM128" s="14" t="s">
        <v>1401</v>
      </c>
    </row>
    <row r="129" s="1" customFormat="1" ht="16.5" customHeight="1">
      <c r="B129" s="150"/>
      <c r="C129" s="161" t="s">
        <v>1059</v>
      </c>
      <c r="D129" s="161" t="s">
        <v>180</v>
      </c>
      <c r="E129" s="162" t="s">
        <v>1052</v>
      </c>
      <c r="F129" s="163" t="s">
        <v>1053</v>
      </c>
      <c r="G129" s="164" t="s">
        <v>183</v>
      </c>
      <c r="H129" s="165">
        <v>4</v>
      </c>
      <c r="I129" s="166">
        <v>0</v>
      </c>
      <c r="J129" s="166">
        <f>ROUND(I129*H129,2)</f>
        <v>0</v>
      </c>
      <c r="K129" s="163" t="s">
        <v>1</v>
      </c>
      <c r="L129" s="167"/>
      <c r="M129" s="168" t="s">
        <v>1</v>
      </c>
      <c r="N129" s="169" t="s">
        <v>39</v>
      </c>
      <c r="O129" s="158">
        <v>0</v>
      </c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AR129" s="14" t="s">
        <v>285</v>
      </c>
      <c r="AT129" s="14" t="s">
        <v>180</v>
      </c>
      <c r="AU129" s="14" t="s">
        <v>77</v>
      </c>
      <c r="AY129" s="14" t="s">
        <v>168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4" t="s">
        <v>75</v>
      </c>
      <c r="BK129" s="160">
        <f>ROUND(I129*H129,2)</f>
        <v>0</v>
      </c>
      <c r="BL129" s="14" t="s">
        <v>280</v>
      </c>
      <c r="BM129" s="14" t="s">
        <v>1402</v>
      </c>
    </row>
    <row r="130" s="1" customFormat="1" ht="16.5" customHeight="1">
      <c r="B130" s="150"/>
      <c r="C130" s="151" t="s">
        <v>1063</v>
      </c>
      <c r="D130" s="151" t="s">
        <v>172</v>
      </c>
      <c r="E130" s="152" t="s">
        <v>1056</v>
      </c>
      <c r="F130" s="153" t="s">
        <v>1057</v>
      </c>
      <c r="G130" s="154" t="s">
        <v>175</v>
      </c>
      <c r="H130" s="155">
        <v>2</v>
      </c>
      <c r="I130" s="156">
        <v>0</v>
      </c>
      <c r="J130" s="156">
        <f>ROUND(I130*H130,2)</f>
        <v>0</v>
      </c>
      <c r="K130" s="153" t="s">
        <v>176</v>
      </c>
      <c r="L130" s="26"/>
      <c r="M130" s="54" t="s">
        <v>1</v>
      </c>
      <c r="N130" s="157" t="s">
        <v>39</v>
      </c>
      <c r="O130" s="158">
        <v>0.156</v>
      </c>
      <c r="P130" s="158">
        <f>O130*H130</f>
        <v>0.312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14" t="s">
        <v>280</v>
      </c>
      <c r="AT130" s="14" t="s">
        <v>172</v>
      </c>
      <c r="AU130" s="14" t="s">
        <v>77</v>
      </c>
      <c r="AY130" s="14" t="s">
        <v>168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4" t="s">
        <v>75</v>
      </c>
      <c r="BK130" s="160">
        <f>ROUND(I130*H130,2)</f>
        <v>0</v>
      </c>
      <c r="BL130" s="14" t="s">
        <v>280</v>
      </c>
      <c r="BM130" s="14" t="s">
        <v>1403</v>
      </c>
    </row>
    <row r="131" s="1" customFormat="1" ht="16.5" customHeight="1">
      <c r="B131" s="150"/>
      <c r="C131" s="161" t="s">
        <v>1067</v>
      </c>
      <c r="D131" s="161" t="s">
        <v>180</v>
      </c>
      <c r="E131" s="162" t="s">
        <v>1060</v>
      </c>
      <c r="F131" s="163" t="s">
        <v>1061</v>
      </c>
      <c r="G131" s="164" t="s">
        <v>183</v>
      </c>
      <c r="H131" s="165">
        <v>2</v>
      </c>
      <c r="I131" s="166">
        <v>0</v>
      </c>
      <c r="J131" s="166">
        <f>ROUND(I131*H131,2)</f>
        <v>0</v>
      </c>
      <c r="K131" s="163" t="s">
        <v>1</v>
      </c>
      <c r="L131" s="167"/>
      <c r="M131" s="168" t="s">
        <v>1</v>
      </c>
      <c r="N131" s="169" t="s">
        <v>39</v>
      </c>
      <c r="O131" s="158">
        <v>0</v>
      </c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AR131" s="14" t="s">
        <v>285</v>
      </c>
      <c r="AT131" s="14" t="s">
        <v>180</v>
      </c>
      <c r="AU131" s="14" t="s">
        <v>77</v>
      </c>
      <c r="AY131" s="14" t="s">
        <v>168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4" t="s">
        <v>75</v>
      </c>
      <c r="BK131" s="160">
        <f>ROUND(I131*H131,2)</f>
        <v>0</v>
      </c>
      <c r="BL131" s="14" t="s">
        <v>280</v>
      </c>
      <c r="BM131" s="14" t="s">
        <v>1404</v>
      </c>
    </row>
    <row r="132" s="1" customFormat="1" ht="16.5" customHeight="1">
      <c r="B132" s="150"/>
      <c r="C132" s="151" t="s">
        <v>1071</v>
      </c>
      <c r="D132" s="151" t="s">
        <v>172</v>
      </c>
      <c r="E132" s="152" t="s">
        <v>1064</v>
      </c>
      <c r="F132" s="153" t="s">
        <v>1065</v>
      </c>
      <c r="G132" s="154" t="s">
        <v>175</v>
      </c>
      <c r="H132" s="155">
        <v>6</v>
      </c>
      <c r="I132" s="156">
        <v>0</v>
      </c>
      <c r="J132" s="156">
        <f>ROUND(I132*H132,2)</f>
        <v>0</v>
      </c>
      <c r="K132" s="153" t="s">
        <v>1</v>
      </c>
      <c r="L132" s="26"/>
      <c r="M132" s="54" t="s">
        <v>1</v>
      </c>
      <c r="N132" s="157" t="s">
        <v>39</v>
      </c>
      <c r="O132" s="158">
        <v>0.156</v>
      </c>
      <c r="P132" s="158">
        <f>O132*H132</f>
        <v>0.93599999999999994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AR132" s="14" t="s">
        <v>280</v>
      </c>
      <c r="AT132" s="14" t="s">
        <v>172</v>
      </c>
      <c r="AU132" s="14" t="s">
        <v>77</v>
      </c>
      <c r="AY132" s="14" t="s">
        <v>168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14" t="s">
        <v>75</v>
      </c>
      <c r="BK132" s="160">
        <f>ROUND(I132*H132,2)</f>
        <v>0</v>
      </c>
      <c r="BL132" s="14" t="s">
        <v>280</v>
      </c>
      <c r="BM132" s="14" t="s">
        <v>1405</v>
      </c>
    </row>
    <row r="133" s="1" customFormat="1" ht="16.5" customHeight="1">
      <c r="B133" s="150"/>
      <c r="C133" s="161" t="s">
        <v>1075</v>
      </c>
      <c r="D133" s="161" t="s">
        <v>180</v>
      </c>
      <c r="E133" s="162" t="s">
        <v>1068</v>
      </c>
      <c r="F133" s="163" t="s">
        <v>1069</v>
      </c>
      <c r="G133" s="164" t="s">
        <v>183</v>
      </c>
      <c r="H133" s="165">
        <v>6</v>
      </c>
      <c r="I133" s="166">
        <v>0</v>
      </c>
      <c r="J133" s="166">
        <f>ROUND(I133*H133,2)</f>
        <v>0</v>
      </c>
      <c r="K133" s="163" t="s">
        <v>1</v>
      </c>
      <c r="L133" s="167"/>
      <c r="M133" s="168" t="s">
        <v>1</v>
      </c>
      <c r="N133" s="169" t="s">
        <v>39</v>
      </c>
      <c r="O133" s="158">
        <v>0</v>
      </c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AR133" s="14" t="s">
        <v>285</v>
      </c>
      <c r="AT133" s="14" t="s">
        <v>180</v>
      </c>
      <c r="AU133" s="14" t="s">
        <v>77</v>
      </c>
      <c r="AY133" s="14" t="s">
        <v>168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4" t="s">
        <v>75</v>
      </c>
      <c r="BK133" s="160">
        <f>ROUND(I133*H133,2)</f>
        <v>0</v>
      </c>
      <c r="BL133" s="14" t="s">
        <v>280</v>
      </c>
      <c r="BM133" s="14" t="s">
        <v>1406</v>
      </c>
    </row>
    <row r="134" s="1" customFormat="1" ht="16.5" customHeight="1">
      <c r="B134" s="150"/>
      <c r="C134" s="151" t="s">
        <v>1079</v>
      </c>
      <c r="D134" s="151" t="s">
        <v>172</v>
      </c>
      <c r="E134" s="152" t="s">
        <v>304</v>
      </c>
      <c r="F134" s="153" t="s">
        <v>305</v>
      </c>
      <c r="G134" s="154" t="s">
        <v>306</v>
      </c>
      <c r="H134" s="155">
        <v>9</v>
      </c>
      <c r="I134" s="156">
        <v>0</v>
      </c>
      <c r="J134" s="156">
        <f>ROUND(I134*H134,2)</f>
        <v>0</v>
      </c>
      <c r="K134" s="153" t="s">
        <v>176</v>
      </c>
      <c r="L134" s="26"/>
      <c r="M134" s="54" t="s">
        <v>1</v>
      </c>
      <c r="N134" s="157" t="s">
        <v>39</v>
      </c>
      <c r="O134" s="158">
        <v>0.49399999999999999</v>
      </c>
      <c r="P134" s="158">
        <f>O134*H134</f>
        <v>4.4459999999999997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14" t="s">
        <v>280</v>
      </c>
      <c r="AT134" s="14" t="s">
        <v>172</v>
      </c>
      <c r="AU134" s="14" t="s">
        <v>77</v>
      </c>
      <c r="AY134" s="14" t="s">
        <v>168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14" t="s">
        <v>75</v>
      </c>
      <c r="BK134" s="160">
        <f>ROUND(I134*H134,2)</f>
        <v>0</v>
      </c>
      <c r="BL134" s="14" t="s">
        <v>280</v>
      </c>
      <c r="BM134" s="14" t="s">
        <v>1407</v>
      </c>
    </row>
    <row r="135" s="1" customFormat="1" ht="16.5" customHeight="1">
      <c r="B135" s="150"/>
      <c r="C135" s="161" t="s">
        <v>1081</v>
      </c>
      <c r="D135" s="161" t="s">
        <v>180</v>
      </c>
      <c r="E135" s="162" t="s">
        <v>309</v>
      </c>
      <c r="F135" s="163" t="s">
        <v>310</v>
      </c>
      <c r="G135" s="164" t="s">
        <v>175</v>
      </c>
      <c r="H135" s="165">
        <v>9</v>
      </c>
      <c r="I135" s="166">
        <v>0</v>
      </c>
      <c r="J135" s="166">
        <f>ROUND(I135*H135,2)</f>
        <v>0</v>
      </c>
      <c r="K135" s="163" t="s">
        <v>1</v>
      </c>
      <c r="L135" s="167"/>
      <c r="M135" s="168" t="s">
        <v>1</v>
      </c>
      <c r="N135" s="169" t="s">
        <v>39</v>
      </c>
      <c r="O135" s="158">
        <v>0</v>
      </c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AR135" s="14" t="s">
        <v>285</v>
      </c>
      <c r="AT135" s="14" t="s">
        <v>180</v>
      </c>
      <c r="AU135" s="14" t="s">
        <v>77</v>
      </c>
      <c r="AY135" s="14" t="s">
        <v>168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4" t="s">
        <v>75</v>
      </c>
      <c r="BK135" s="160">
        <f>ROUND(I135*H135,2)</f>
        <v>0</v>
      </c>
      <c r="BL135" s="14" t="s">
        <v>280</v>
      </c>
      <c r="BM135" s="14" t="s">
        <v>1408</v>
      </c>
    </row>
    <row r="136" s="1" customFormat="1" ht="16.5" customHeight="1">
      <c r="B136" s="150"/>
      <c r="C136" s="151" t="s">
        <v>1087</v>
      </c>
      <c r="D136" s="151" t="s">
        <v>172</v>
      </c>
      <c r="E136" s="152" t="s">
        <v>326</v>
      </c>
      <c r="F136" s="153" t="s">
        <v>327</v>
      </c>
      <c r="G136" s="154" t="s">
        <v>189</v>
      </c>
      <c r="H136" s="155">
        <v>125</v>
      </c>
      <c r="I136" s="156">
        <v>0</v>
      </c>
      <c r="J136" s="156">
        <f>ROUND(I136*H136,2)</f>
        <v>0</v>
      </c>
      <c r="K136" s="153" t="s">
        <v>176</v>
      </c>
      <c r="L136" s="26"/>
      <c r="M136" s="54" t="s">
        <v>1</v>
      </c>
      <c r="N136" s="157" t="s">
        <v>39</v>
      </c>
      <c r="O136" s="158">
        <v>0.14000000000000001</v>
      </c>
      <c r="P136" s="158">
        <f>O136*H136</f>
        <v>17.5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AR136" s="14" t="s">
        <v>280</v>
      </c>
      <c r="AT136" s="14" t="s">
        <v>172</v>
      </c>
      <c r="AU136" s="14" t="s">
        <v>77</v>
      </c>
      <c r="AY136" s="14" t="s">
        <v>168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14" t="s">
        <v>75</v>
      </c>
      <c r="BK136" s="160">
        <f>ROUND(I136*H136,2)</f>
        <v>0</v>
      </c>
      <c r="BL136" s="14" t="s">
        <v>280</v>
      </c>
      <c r="BM136" s="14" t="s">
        <v>1409</v>
      </c>
    </row>
    <row r="137" s="1" customFormat="1" ht="16.5" customHeight="1">
      <c r="B137" s="150"/>
      <c r="C137" s="161" t="s">
        <v>1089</v>
      </c>
      <c r="D137" s="161" t="s">
        <v>180</v>
      </c>
      <c r="E137" s="162" t="s">
        <v>330</v>
      </c>
      <c r="F137" s="163" t="s">
        <v>331</v>
      </c>
      <c r="G137" s="164" t="s">
        <v>332</v>
      </c>
      <c r="H137" s="165">
        <v>125</v>
      </c>
      <c r="I137" s="166">
        <v>0</v>
      </c>
      <c r="J137" s="166">
        <f>ROUND(I137*H137,2)</f>
        <v>0</v>
      </c>
      <c r="K137" s="163" t="s">
        <v>176</v>
      </c>
      <c r="L137" s="167"/>
      <c r="M137" s="168" t="s">
        <v>1</v>
      </c>
      <c r="N137" s="169" t="s">
        <v>39</v>
      </c>
      <c r="O137" s="158">
        <v>0</v>
      </c>
      <c r="P137" s="158">
        <f>O137*H137</f>
        <v>0</v>
      </c>
      <c r="Q137" s="158">
        <v>0.001</v>
      </c>
      <c r="R137" s="158">
        <f>Q137*H137</f>
        <v>0.125</v>
      </c>
      <c r="S137" s="158">
        <v>0</v>
      </c>
      <c r="T137" s="159">
        <f>S137*H137</f>
        <v>0</v>
      </c>
      <c r="AR137" s="14" t="s">
        <v>333</v>
      </c>
      <c r="AT137" s="14" t="s">
        <v>180</v>
      </c>
      <c r="AU137" s="14" t="s">
        <v>77</v>
      </c>
      <c r="AY137" s="14" t="s">
        <v>168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4" t="s">
        <v>75</v>
      </c>
      <c r="BK137" s="160">
        <f>ROUND(I137*H137,2)</f>
        <v>0</v>
      </c>
      <c r="BL137" s="14" t="s">
        <v>333</v>
      </c>
      <c r="BM137" s="14" t="s">
        <v>1410</v>
      </c>
    </row>
    <row r="138" s="1" customFormat="1" ht="16.5" customHeight="1">
      <c r="B138" s="150"/>
      <c r="C138" s="151" t="s">
        <v>1091</v>
      </c>
      <c r="D138" s="151" t="s">
        <v>172</v>
      </c>
      <c r="E138" s="152" t="s">
        <v>336</v>
      </c>
      <c r="F138" s="153" t="s">
        <v>337</v>
      </c>
      <c r="G138" s="154" t="s">
        <v>189</v>
      </c>
      <c r="H138" s="155">
        <v>10</v>
      </c>
      <c r="I138" s="156">
        <v>0</v>
      </c>
      <c r="J138" s="156">
        <f>ROUND(I138*H138,2)</f>
        <v>0</v>
      </c>
      <c r="K138" s="153" t="s">
        <v>176</v>
      </c>
      <c r="L138" s="26"/>
      <c r="M138" s="54" t="s">
        <v>1</v>
      </c>
      <c r="N138" s="157" t="s">
        <v>39</v>
      </c>
      <c r="O138" s="158">
        <v>0.070000000000000007</v>
      </c>
      <c r="P138" s="158">
        <f>O138*H138</f>
        <v>0.70000000000000007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AR138" s="14" t="s">
        <v>280</v>
      </c>
      <c r="AT138" s="14" t="s">
        <v>172</v>
      </c>
      <c r="AU138" s="14" t="s">
        <v>77</v>
      </c>
      <c r="AY138" s="14" t="s">
        <v>168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14" t="s">
        <v>75</v>
      </c>
      <c r="BK138" s="160">
        <f>ROUND(I138*H138,2)</f>
        <v>0</v>
      </c>
      <c r="BL138" s="14" t="s">
        <v>280</v>
      </c>
      <c r="BM138" s="14" t="s">
        <v>1411</v>
      </c>
    </row>
    <row r="139" s="1" customFormat="1" ht="16.5" customHeight="1">
      <c r="B139" s="150"/>
      <c r="C139" s="151" t="s">
        <v>1093</v>
      </c>
      <c r="D139" s="151" t="s">
        <v>172</v>
      </c>
      <c r="E139" s="152" t="s">
        <v>340</v>
      </c>
      <c r="F139" s="153" t="s">
        <v>341</v>
      </c>
      <c r="G139" s="154" t="s">
        <v>189</v>
      </c>
      <c r="H139" s="155">
        <v>55</v>
      </c>
      <c r="I139" s="156">
        <v>0</v>
      </c>
      <c r="J139" s="156">
        <f>ROUND(I139*H139,2)</f>
        <v>0</v>
      </c>
      <c r="K139" s="153" t="s">
        <v>176</v>
      </c>
      <c r="L139" s="26"/>
      <c r="M139" s="54" t="s">
        <v>1</v>
      </c>
      <c r="N139" s="157" t="s">
        <v>39</v>
      </c>
      <c r="O139" s="158">
        <v>0.123</v>
      </c>
      <c r="P139" s="158">
        <f>O139*H139</f>
        <v>6.7649999999999997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AR139" s="14" t="s">
        <v>280</v>
      </c>
      <c r="AT139" s="14" t="s">
        <v>172</v>
      </c>
      <c r="AU139" s="14" t="s">
        <v>77</v>
      </c>
      <c r="AY139" s="14" t="s">
        <v>168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4" t="s">
        <v>75</v>
      </c>
      <c r="BK139" s="160">
        <f>ROUND(I139*H139,2)</f>
        <v>0</v>
      </c>
      <c r="BL139" s="14" t="s">
        <v>280</v>
      </c>
      <c r="BM139" s="14" t="s">
        <v>1412</v>
      </c>
    </row>
    <row r="140" s="1" customFormat="1" ht="16.5" customHeight="1">
      <c r="B140" s="150"/>
      <c r="C140" s="161" t="s">
        <v>1095</v>
      </c>
      <c r="D140" s="161" t="s">
        <v>180</v>
      </c>
      <c r="E140" s="162" t="s">
        <v>344</v>
      </c>
      <c r="F140" s="163" t="s">
        <v>345</v>
      </c>
      <c r="G140" s="164" t="s">
        <v>332</v>
      </c>
      <c r="H140" s="165">
        <v>55</v>
      </c>
      <c r="I140" s="166">
        <v>0</v>
      </c>
      <c r="J140" s="166">
        <f>ROUND(I140*H140,2)</f>
        <v>0</v>
      </c>
      <c r="K140" s="163" t="s">
        <v>176</v>
      </c>
      <c r="L140" s="167"/>
      <c r="M140" s="168" t="s">
        <v>1</v>
      </c>
      <c r="N140" s="169" t="s">
        <v>39</v>
      </c>
      <c r="O140" s="158">
        <v>0</v>
      </c>
      <c r="P140" s="158">
        <f>O140*H140</f>
        <v>0</v>
      </c>
      <c r="Q140" s="158">
        <v>0.001</v>
      </c>
      <c r="R140" s="158">
        <f>Q140*H140</f>
        <v>0.055</v>
      </c>
      <c r="S140" s="158">
        <v>0</v>
      </c>
      <c r="T140" s="159">
        <f>S140*H140</f>
        <v>0</v>
      </c>
      <c r="AR140" s="14" t="s">
        <v>333</v>
      </c>
      <c r="AT140" s="14" t="s">
        <v>180</v>
      </c>
      <c r="AU140" s="14" t="s">
        <v>77</v>
      </c>
      <c r="AY140" s="14" t="s">
        <v>168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14" t="s">
        <v>75</v>
      </c>
      <c r="BK140" s="160">
        <f>ROUND(I140*H140,2)</f>
        <v>0</v>
      </c>
      <c r="BL140" s="14" t="s">
        <v>333</v>
      </c>
      <c r="BM140" s="14" t="s">
        <v>1413</v>
      </c>
    </row>
    <row r="141" s="1" customFormat="1" ht="16.5" customHeight="1">
      <c r="B141" s="150"/>
      <c r="C141" s="151" t="s">
        <v>1097</v>
      </c>
      <c r="D141" s="151" t="s">
        <v>172</v>
      </c>
      <c r="E141" s="152" t="s">
        <v>348</v>
      </c>
      <c r="F141" s="153" t="s">
        <v>349</v>
      </c>
      <c r="G141" s="154" t="s">
        <v>189</v>
      </c>
      <c r="H141" s="155">
        <v>185</v>
      </c>
      <c r="I141" s="156">
        <v>0</v>
      </c>
      <c r="J141" s="156">
        <f>ROUND(I141*H141,2)</f>
        <v>0</v>
      </c>
      <c r="K141" s="153" t="s">
        <v>1</v>
      </c>
      <c r="L141" s="26"/>
      <c r="M141" s="54" t="s">
        <v>1</v>
      </c>
      <c r="N141" s="157" t="s">
        <v>39</v>
      </c>
      <c r="O141" s="158">
        <v>0.045999999999999999</v>
      </c>
      <c r="P141" s="158">
        <f>O141*H141</f>
        <v>8.5099999999999998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AR141" s="14" t="s">
        <v>280</v>
      </c>
      <c r="AT141" s="14" t="s">
        <v>172</v>
      </c>
      <c r="AU141" s="14" t="s">
        <v>77</v>
      </c>
      <c r="AY141" s="14" t="s">
        <v>168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4" t="s">
        <v>75</v>
      </c>
      <c r="BK141" s="160">
        <f>ROUND(I141*H141,2)</f>
        <v>0</v>
      </c>
      <c r="BL141" s="14" t="s">
        <v>280</v>
      </c>
      <c r="BM141" s="14" t="s">
        <v>1414</v>
      </c>
    </row>
    <row r="142" s="1" customFormat="1" ht="16.5" customHeight="1">
      <c r="B142" s="150"/>
      <c r="C142" s="161" t="s">
        <v>1099</v>
      </c>
      <c r="D142" s="161" t="s">
        <v>180</v>
      </c>
      <c r="E142" s="162" t="s">
        <v>352</v>
      </c>
      <c r="F142" s="163" t="s">
        <v>353</v>
      </c>
      <c r="G142" s="164" t="s">
        <v>189</v>
      </c>
      <c r="H142" s="165">
        <v>185</v>
      </c>
      <c r="I142" s="166">
        <v>0</v>
      </c>
      <c r="J142" s="166">
        <f>ROUND(I142*H142,2)</f>
        <v>0</v>
      </c>
      <c r="K142" s="163" t="s">
        <v>1</v>
      </c>
      <c r="L142" s="167"/>
      <c r="M142" s="168" t="s">
        <v>1</v>
      </c>
      <c r="N142" s="169" t="s">
        <v>39</v>
      </c>
      <c r="O142" s="158">
        <v>0</v>
      </c>
      <c r="P142" s="158">
        <f>O142*H142</f>
        <v>0</v>
      </c>
      <c r="Q142" s="158">
        <v>2.0000000000000002E-05</v>
      </c>
      <c r="R142" s="158">
        <f>Q142*H142</f>
        <v>0.0037000000000000002</v>
      </c>
      <c r="S142" s="158">
        <v>0</v>
      </c>
      <c r="T142" s="159">
        <f>S142*H142</f>
        <v>0</v>
      </c>
      <c r="AR142" s="14" t="s">
        <v>333</v>
      </c>
      <c r="AT142" s="14" t="s">
        <v>180</v>
      </c>
      <c r="AU142" s="14" t="s">
        <v>77</v>
      </c>
      <c r="AY142" s="14" t="s">
        <v>168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14" t="s">
        <v>75</v>
      </c>
      <c r="BK142" s="160">
        <f>ROUND(I142*H142,2)</f>
        <v>0</v>
      </c>
      <c r="BL142" s="14" t="s">
        <v>333</v>
      </c>
      <c r="BM142" s="14" t="s">
        <v>1415</v>
      </c>
    </row>
    <row r="143" s="1" customFormat="1" ht="16.5" customHeight="1">
      <c r="B143" s="150"/>
      <c r="C143" s="151" t="s">
        <v>1101</v>
      </c>
      <c r="D143" s="151" t="s">
        <v>172</v>
      </c>
      <c r="E143" s="152" t="s">
        <v>356</v>
      </c>
      <c r="F143" s="153" t="s">
        <v>357</v>
      </c>
      <c r="G143" s="154" t="s">
        <v>189</v>
      </c>
      <c r="H143" s="155">
        <v>40</v>
      </c>
      <c r="I143" s="156">
        <v>0</v>
      </c>
      <c r="J143" s="156">
        <f>ROUND(I143*H143,2)</f>
        <v>0</v>
      </c>
      <c r="K143" s="153" t="s">
        <v>1</v>
      </c>
      <c r="L143" s="26"/>
      <c r="M143" s="54" t="s">
        <v>1</v>
      </c>
      <c r="N143" s="157" t="s">
        <v>39</v>
      </c>
      <c r="O143" s="158">
        <v>0.045999999999999999</v>
      </c>
      <c r="P143" s="158">
        <f>O143*H143</f>
        <v>1.8399999999999999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AR143" s="14" t="s">
        <v>280</v>
      </c>
      <c r="AT143" s="14" t="s">
        <v>172</v>
      </c>
      <c r="AU143" s="14" t="s">
        <v>77</v>
      </c>
      <c r="AY143" s="14" t="s">
        <v>168</v>
      </c>
      <c r="BE143" s="160">
        <f>IF(N143="základní",J143,0)</f>
        <v>0</v>
      </c>
      <c r="BF143" s="160">
        <f>IF(N143="snížená",J143,0)</f>
        <v>0</v>
      </c>
      <c r="BG143" s="160">
        <f>IF(N143="zákl. přenesená",J143,0)</f>
        <v>0</v>
      </c>
      <c r="BH143" s="160">
        <f>IF(N143="sníž. přenesená",J143,0)</f>
        <v>0</v>
      </c>
      <c r="BI143" s="160">
        <f>IF(N143="nulová",J143,0)</f>
        <v>0</v>
      </c>
      <c r="BJ143" s="14" t="s">
        <v>75</v>
      </c>
      <c r="BK143" s="160">
        <f>ROUND(I143*H143,2)</f>
        <v>0</v>
      </c>
      <c r="BL143" s="14" t="s">
        <v>280</v>
      </c>
      <c r="BM143" s="14" t="s">
        <v>1416</v>
      </c>
    </row>
    <row r="144" s="1" customFormat="1" ht="16.5" customHeight="1">
      <c r="B144" s="150"/>
      <c r="C144" s="161" t="s">
        <v>1103</v>
      </c>
      <c r="D144" s="161" t="s">
        <v>180</v>
      </c>
      <c r="E144" s="162" t="s">
        <v>360</v>
      </c>
      <c r="F144" s="163" t="s">
        <v>361</v>
      </c>
      <c r="G144" s="164" t="s">
        <v>189</v>
      </c>
      <c r="H144" s="165">
        <v>40</v>
      </c>
      <c r="I144" s="166">
        <v>0</v>
      </c>
      <c r="J144" s="166">
        <f>ROUND(I144*H144,2)</f>
        <v>0</v>
      </c>
      <c r="K144" s="163" t="s">
        <v>1</v>
      </c>
      <c r="L144" s="167"/>
      <c r="M144" s="168" t="s">
        <v>1</v>
      </c>
      <c r="N144" s="169" t="s">
        <v>39</v>
      </c>
      <c r="O144" s="158">
        <v>0</v>
      </c>
      <c r="P144" s="158">
        <f>O144*H144</f>
        <v>0</v>
      </c>
      <c r="Q144" s="158">
        <v>0.00012</v>
      </c>
      <c r="R144" s="158">
        <f>Q144*H144</f>
        <v>0.0048000000000000004</v>
      </c>
      <c r="S144" s="158">
        <v>0</v>
      </c>
      <c r="T144" s="159">
        <f>S144*H144</f>
        <v>0</v>
      </c>
      <c r="AR144" s="14" t="s">
        <v>333</v>
      </c>
      <c r="AT144" s="14" t="s">
        <v>180</v>
      </c>
      <c r="AU144" s="14" t="s">
        <v>77</v>
      </c>
      <c r="AY144" s="14" t="s">
        <v>168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14" t="s">
        <v>75</v>
      </c>
      <c r="BK144" s="160">
        <f>ROUND(I144*H144,2)</f>
        <v>0</v>
      </c>
      <c r="BL144" s="14" t="s">
        <v>333</v>
      </c>
      <c r="BM144" s="14" t="s">
        <v>1417</v>
      </c>
    </row>
    <row r="145" s="1" customFormat="1" ht="16.5" customHeight="1">
      <c r="B145" s="150"/>
      <c r="C145" s="151" t="s">
        <v>1113</v>
      </c>
      <c r="D145" s="151" t="s">
        <v>172</v>
      </c>
      <c r="E145" s="152" t="s">
        <v>371</v>
      </c>
      <c r="F145" s="153" t="s">
        <v>372</v>
      </c>
      <c r="G145" s="154" t="s">
        <v>189</v>
      </c>
      <c r="H145" s="155">
        <v>325</v>
      </c>
      <c r="I145" s="156">
        <v>0</v>
      </c>
      <c r="J145" s="156">
        <f>ROUND(I145*H145,2)</f>
        <v>0</v>
      </c>
      <c r="K145" s="153" t="s">
        <v>1</v>
      </c>
      <c r="L145" s="26"/>
      <c r="M145" s="54" t="s">
        <v>1</v>
      </c>
      <c r="N145" s="157" t="s">
        <v>39</v>
      </c>
      <c r="O145" s="158">
        <v>0.045999999999999999</v>
      </c>
      <c r="P145" s="158">
        <f>O145*H145</f>
        <v>14.949999999999999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AR145" s="14" t="s">
        <v>280</v>
      </c>
      <c r="AT145" s="14" t="s">
        <v>172</v>
      </c>
      <c r="AU145" s="14" t="s">
        <v>77</v>
      </c>
      <c r="AY145" s="14" t="s">
        <v>168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4" t="s">
        <v>75</v>
      </c>
      <c r="BK145" s="160">
        <f>ROUND(I145*H145,2)</f>
        <v>0</v>
      </c>
      <c r="BL145" s="14" t="s">
        <v>280</v>
      </c>
      <c r="BM145" s="14" t="s">
        <v>1418</v>
      </c>
    </row>
    <row r="146" s="1" customFormat="1" ht="16.5" customHeight="1">
      <c r="B146" s="150"/>
      <c r="C146" s="161" t="s">
        <v>1115</v>
      </c>
      <c r="D146" s="161" t="s">
        <v>180</v>
      </c>
      <c r="E146" s="162" t="s">
        <v>374</v>
      </c>
      <c r="F146" s="163" t="s">
        <v>375</v>
      </c>
      <c r="G146" s="164" t="s">
        <v>189</v>
      </c>
      <c r="H146" s="165">
        <v>325</v>
      </c>
      <c r="I146" s="166">
        <v>0</v>
      </c>
      <c r="J146" s="166">
        <f>ROUND(I146*H146,2)</f>
        <v>0</v>
      </c>
      <c r="K146" s="163" t="s">
        <v>1</v>
      </c>
      <c r="L146" s="167"/>
      <c r="M146" s="168" t="s">
        <v>1</v>
      </c>
      <c r="N146" s="169" t="s">
        <v>39</v>
      </c>
      <c r="O146" s="158">
        <v>0</v>
      </c>
      <c r="P146" s="158">
        <f>O146*H146</f>
        <v>0</v>
      </c>
      <c r="Q146" s="158">
        <v>0.00016000000000000001</v>
      </c>
      <c r="R146" s="158">
        <f>Q146*H146</f>
        <v>0.052000000000000005</v>
      </c>
      <c r="S146" s="158">
        <v>0</v>
      </c>
      <c r="T146" s="159">
        <f>S146*H146</f>
        <v>0</v>
      </c>
      <c r="AR146" s="14" t="s">
        <v>333</v>
      </c>
      <c r="AT146" s="14" t="s">
        <v>180</v>
      </c>
      <c r="AU146" s="14" t="s">
        <v>77</v>
      </c>
      <c r="AY146" s="14" t="s">
        <v>168</v>
      </c>
      <c r="BE146" s="160">
        <f>IF(N146="základní",J146,0)</f>
        <v>0</v>
      </c>
      <c r="BF146" s="160">
        <f>IF(N146="snížená",J146,0)</f>
        <v>0</v>
      </c>
      <c r="BG146" s="160">
        <f>IF(N146="zákl. přenesená",J146,0)</f>
        <v>0</v>
      </c>
      <c r="BH146" s="160">
        <f>IF(N146="sníž. přenesená",J146,0)</f>
        <v>0</v>
      </c>
      <c r="BI146" s="160">
        <f>IF(N146="nulová",J146,0)</f>
        <v>0</v>
      </c>
      <c r="BJ146" s="14" t="s">
        <v>75</v>
      </c>
      <c r="BK146" s="160">
        <f>ROUND(I146*H146,2)</f>
        <v>0</v>
      </c>
      <c r="BL146" s="14" t="s">
        <v>333</v>
      </c>
      <c r="BM146" s="14" t="s">
        <v>1419</v>
      </c>
    </row>
    <row r="147" s="1" customFormat="1" ht="16.5" customHeight="1">
      <c r="B147" s="150"/>
      <c r="C147" s="151" t="s">
        <v>1117</v>
      </c>
      <c r="D147" s="151" t="s">
        <v>172</v>
      </c>
      <c r="E147" s="152" t="s">
        <v>378</v>
      </c>
      <c r="F147" s="153" t="s">
        <v>379</v>
      </c>
      <c r="G147" s="154" t="s">
        <v>189</v>
      </c>
      <c r="H147" s="155">
        <v>15</v>
      </c>
      <c r="I147" s="156">
        <v>0</v>
      </c>
      <c r="J147" s="156">
        <f>ROUND(I147*H147,2)</f>
        <v>0</v>
      </c>
      <c r="K147" s="153" t="s">
        <v>1</v>
      </c>
      <c r="L147" s="26"/>
      <c r="M147" s="54" t="s">
        <v>1</v>
      </c>
      <c r="N147" s="157" t="s">
        <v>39</v>
      </c>
      <c r="O147" s="158">
        <v>0.045999999999999999</v>
      </c>
      <c r="P147" s="158">
        <f>O147*H147</f>
        <v>0.68999999999999995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AR147" s="14" t="s">
        <v>280</v>
      </c>
      <c r="AT147" s="14" t="s">
        <v>172</v>
      </c>
      <c r="AU147" s="14" t="s">
        <v>77</v>
      </c>
      <c r="AY147" s="14" t="s">
        <v>168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14" t="s">
        <v>75</v>
      </c>
      <c r="BK147" s="160">
        <f>ROUND(I147*H147,2)</f>
        <v>0</v>
      </c>
      <c r="BL147" s="14" t="s">
        <v>280</v>
      </c>
      <c r="BM147" s="14" t="s">
        <v>1420</v>
      </c>
    </row>
    <row r="148" s="1" customFormat="1" ht="16.5" customHeight="1">
      <c r="B148" s="150"/>
      <c r="C148" s="161" t="s">
        <v>690</v>
      </c>
      <c r="D148" s="161" t="s">
        <v>180</v>
      </c>
      <c r="E148" s="162" t="s">
        <v>382</v>
      </c>
      <c r="F148" s="163" t="s">
        <v>383</v>
      </c>
      <c r="G148" s="164" t="s">
        <v>189</v>
      </c>
      <c r="H148" s="165">
        <v>15</v>
      </c>
      <c r="I148" s="166">
        <v>0</v>
      </c>
      <c r="J148" s="166">
        <f>ROUND(I148*H148,2)</f>
        <v>0</v>
      </c>
      <c r="K148" s="163" t="s">
        <v>1</v>
      </c>
      <c r="L148" s="167"/>
      <c r="M148" s="168" t="s">
        <v>1</v>
      </c>
      <c r="N148" s="169" t="s">
        <v>39</v>
      </c>
      <c r="O148" s="158">
        <v>0</v>
      </c>
      <c r="P148" s="158">
        <f>O148*H148</f>
        <v>0</v>
      </c>
      <c r="Q148" s="158">
        <v>0.00021000000000000001</v>
      </c>
      <c r="R148" s="158">
        <f>Q148*H148</f>
        <v>0.00315</v>
      </c>
      <c r="S148" s="158">
        <v>0</v>
      </c>
      <c r="T148" s="159">
        <f>S148*H148</f>
        <v>0</v>
      </c>
      <c r="AR148" s="14" t="s">
        <v>333</v>
      </c>
      <c r="AT148" s="14" t="s">
        <v>180</v>
      </c>
      <c r="AU148" s="14" t="s">
        <v>77</v>
      </c>
      <c r="AY148" s="14" t="s">
        <v>168</v>
      </c>
      <c r="BE148" s="160">
        <f>IF(N148="základní",J148,0)</f>
        <v>0</v>
      </c>
      <c r="BF148" s="160">
        <f>IF(N148="snížená",J148,0)</f>
        <v>0</v>
      </c>
      <c r="BG148" s="160">
        <f>IF(N148="zákl. přenesená",J148,0)</f>
        <v>0</v>
      </c>
      <c r="BH148" s="160">
        <f>IF(N148="sníž. přenesená",J148,0)</f>
        <v>0</v>
      </c>
      <c r="BI148" s="160">
        <f>IF(N148="nulová",J148,0)</f>
        <v>0</v>
      </c>
      <c r="BJ148" s="14" t="s">
        <v>75</v>
      </c>
      <c r="BK148" s="160">
        <f>ROUND(I148*H148,2)</f>
        <v>0</v>
      </c>
      <c r="BL148" s="14" t="s">
        <v>333</v>
      </c>
      <c r="BM148" s="14" t="s">
        <v>1421</v>
      </c>
    </row>
    <row r="149" s="1" customFormat="1" ht="16.5" customHeight="1">
      <c r="B149" s="150"/>
      <c r="C149" s="151" t="s">
        <v>694</v>
      </c>
      <c r="D149" s="151" t="s">
        <v>172</v>
      </c>
      <c r="E149" s="152" t="s">
        <v>386</v>
      </c>
      <c r="F149" s="153" t="s">
        <v>387</v>
      </c>
      <c r="G149" s="154" t="s">
        <v>189</v>
      </c>
      <c r="H149" s="155">
        <v>165</v>
      </c>
      <c r="I149" s="156">
        <v>0</v>
      </c>
      <c r="J149" s="156">
        <f>ROUND(I149*H149,2)</f>
        <v>0</v>
      </c>
      <c r="K149" s="153" t="s">
        <v>176</v>
      </c>
      <c r="L149" s="26"/>
      <c r="M149" s="54" t="s">
        <v>1</v>
      </c>
      <c r="N149" s="157" t="s">
        <v>39</v>
      </c>
      <c r="O149" s="158">
        <v>0.051999999999999998</v>
      </c>
      <c r="P149" s="158">
        <f>O149*H149</f>
        <v>8.5800000000000001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AR149" s="14" t="s">
        <v>280</v>
      </c>
      <c r="AT149" s="14" t="s">
        <v>172</v>
      </c>
      <c r="AU149" s="14" t="s">
        <v>77</v>
      </c>
      <c r="AY149" s="14" t="s">
        <v>168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4" t="s">
        <v>75</v>
      </c>
      <c r="BK149" s="160">
        <f>ROUND(I149*H149,2)</f>
        <v>0</v>
      </c>
      <c r="BL149" s="14" t="s">
        <v>280</v>
      </c>
      <c r="BM149" s="14" t="s">
        <v>1422</v>
      </c>
    </row>
    <row r="150" s="1" customFormat="1" ht="16.5" customHeight="1">
      <c r="B150" s="150"/>
      <c r="C150" s="161" t="s">
        <v>574</v>
      </c>
      <c r="D150" s="161" t="s">
        <v>180</v>
      </c>
      <c r="E150" s="162" t="s">
        <v>390</v>
      </c>
      <c r="F150" s="163" t="s">
        <v>391</v>
      </c>
      <c r="G150" s="164" t="s">
        <v>189</v>
      </c>
      <c r="H150" s="165">
        <v>165</v>
      </c>
      <c r="I150" s="166">
        <v>0</v>
      </c>
      <c r="J150" s="166">
        <f>ROUND(I150*H150,2)</f>
        <v>0</v>
      </c>
      <c r="K150" s="163" t="s">
        <v>176</v>
      </c>
      <c r="L150" s="167"/>
      <c r="M150" s="168" t="s">
        <v>1</v>
      </c>
      <c r="N150" s="169" t="s">
        <v>39</v>
      </c>
      <c r="O150" s="158">
        <v>0</v>
      </c>
      <c r="P150" s="158">
        <f>O150*H150</f>
        <v>0</v>
      </c>
      <c r="Q150" s="158">
        <v>0.00031</v>
      </c>
      <c r="R150" s="158">
        <f>Q150*H150</f>
        <v>0.051150000000000001</v>
      </c>
      <c r="S150" s="158">
        <v>0</v>
      </c>
      <c r="T150" s="159">
        <f>S150*H150</f>
        <v>0</v>
      </c>
      <c r="AR150" s="14" t="s">
        <v>333</v>
      </c>
      <c r="AT150" s="14" t="s">
        <v>180</v>
      </c>
      <c r="AU150" s="14" t="s">
        <v>77</v>
      </c>
      <c r="AY150" s="14" t="s">
        <v>168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14" t="s">
        <v>75</v>
      </c>
      <c r="BK150" s="160">
        <f>ROUND(I150*H150,2)</f>
        <v>0</v>
      </c>
      <c r="BL150" s="14" t="s">
        <v>333</v>
      </c>
      <c r="BM150" s="14" t="s">
        <v>1423</v>
      </c>
    </row>
    <row r="151" s="1" customFormat="1" ht="16.5" customHeight="1">
      <c r="B151" s="150"/>
      <c r="C151" s="151" t="s">
        <v>578</v>
      </c>
      <c r="D151" s="151" t="s">
        <v>172</v>
      </c>
      <c r="E151" s="152" t="s">
        <v>394</v>
      </c>
      <c r="F151" s="153" t="s">
        <v>395</v>
      </c>
      <c r="G151" s="154" t="s">
        <v>189</v>
      </c>
      <c r="H151" s="155">
        <v>30</v>
      </c>
      <c r="I151" s="156">
        <v>0</v>
      </c>
      <c r="J151" s="156">
        <f>ROUND(I151*H151,2)</f>
        <v>0</v>
      </c>
      <c r="K151" s="153" t="s">
        <v>176</v>
      </c>
      <c r="L151" s="26"/>
      <c r="M151" s="54" t="s">
        <v>1</v>
      </c>
      <c r="N151" s="157" t="s">
        <v>39</v>
      </c>
      <c r="O151" s="158">
        <v>0.058000000000000003</v>
      </c>
      <c r="P151" s="158">
        <f>O151*H151</f>
        <v>1.74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AR151" s="14" t="s">
        <v>280</v>
      </c>
      <c r="AT151" s="14" t="s">
        <v>172</v>
      </c>
      <c r="AU151" s="14" t="s">
        <v>77</v>
      </c>
      <c r="AY151" s="14" t="s">
        <v>168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4" t="s">
        <v>75</v>
      </c>
      <c r="BK151" s="160">
        <f>ROUND(I151*H151,2)</f>
        <v>0</v>
      </c>
      <c r="BL151" s="14" t="s">
        <v>280</v>
      </c>
      <c r="BM151" s="14" t="s">
        <v>1424</v>
      </c>
    </row>
    <row r="152" s="1" customFormat="1" ht="16.5" customHeight="1">
      <c r="B152" s="150"/>
      <c r="C152" s="161" t="s">
        <v>627</v>
      </c>
      <c r="D152" s="161" t="s">
        <v>180</v>
      </c>
      <c r="E152" s="162" t="s">
        <v>398</v>
      </c>
      <c r="F152" s="163" t="s">
        <v>399</v>
      </c>
      <c r="G152" s="164" t="s">
        <v>189</v>
      </c>
      <c r="H152" s="165">
        <v>30</v>
      </c>
      <c r="I152" s="166">
        <v>0</v>
      </c>
      <c r="J152" s="166">
        <f>ROUND(I152*H152,2)</f>
        <v>0</v>
      </c>
      <c r="K152" s="163" t="s">
        <v>176</v>
      </c>
      <c r="L152" s="167"/>
      <c r="M152" s="168" t="s">
        <v>1</v>
      </c>
      <c r="N152" s="169" t="s">
        <v>39</v>
      </c>
      <c r="O152" s="158">
        <v>0</v>
      </c>
      <c r="P152" s="158">
        <f>O152*H152</f>
        <v>0</v>
      </c>
      <c r="Q152" s="158">
        <v>0.00048000000000000001</v>
      </c>
      <c r="R152" s="158">
        <f>Q152*H152</f>
        <v>0.0144</v>
      </c>
      <c r="S152" s="158">
        <v>0</v>
      </c>
      <c r="T152" s="159">
        <f>S152*H152</f>
        <v>0</v>
      </c>
      <c r="AR152" s="14" t="s">
        <v>333</v>
      </c>
      <c r="AT152" s="14" t="s">
        <v>180</v>
      </c>
      <c r="AU152" s="14" t="s">
        <v>77</v>
      </c>
      <c r="AY152" s="14" t="s">
        <v>168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14" t="s">
        <v>75</v>
      </c>
      <c r="BK152" s="160">
        <f>ROUND(I152*H152,2)</f>
        <v>0</v>
      </c>
      <c r="BL152" s="14" t="s">
        <v>333</v>
      </c>
      <c r="BM152" s="14" t="s">
        <v>1425</v>
      </c>
    </row>
    <row r="153" s="1" customFormat="1" ht="16.5" customHeight="1">
      <c r="B153" s="150"/>
      <c r="C153" s="151" t="s">
        <v>682</v>
      </c>
      <c r="D153" s="151" t="s">
        <v>172</v>
      </c>
      <c r="E153" s="152" t="s">
        <v>406</v>
      </c>
      <c r="F153" s="153" t="s">
        <v>407</v>
      </c>
      <c r="G153" s="154" t="s">
        <v>189</v>
      </c>
      <c r="H153" s="155">
        <v>45</v>
      </c>
      <c r="I153" s="156">
        <v>0</v>
      </c>
      <c r="J153" s="156">
        <f>ROUND(I153*H153,2)</f>
        <v>0</v>
      </c>
      <c r="K153" s="153" t="s">
        <v>176</v>
      </c>
      <c r="L153" s="26"/>
      <c r="M153" s="54" t="s">
        <v>1</v>
      </c>
      <c r="N153" s="157" t="s">
        <v>39</v>
      </c>
      <c r="O153" s="158">
        <v>0.070000000000000007</v>
      </c>
      <c r="P153" s="158">
        <f>O153*H153</f>
        <v>3.1500000000000004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AR153" s="14" t="s">
        <v>280</v>
      </c>
      <c r="AT153" s="14" t="s">
        <v>172</v>
      </c>
      <c r="AU153" s="14" t="s">
        <v>77</v>
      </c>
      <c r="AY153" s="14" t="s">
        <v>168</v>
      </c>
      <c r="BE153" s="160">
        <f>IF(N153="základní",J153,0)</f>
        <v>0</v>
      </c>
      <c r="BF153" s="160">
        <f>IF(N153="snížená",J153,0)</f>
        <v>0</v>
      </c>
      <c r="BG153" s="160">
        <f>IF(N153="zákl. přenesená",J153,0)</f>
        <v>0</v>
      </c>
      <c r="BH153" s="160">
        <f>IF(N153="sníž. přenesená",J153,0)</f>
        <v>0</v>
      </c>
      <c r="BI153" s="160">
        <f>IF(N153="nulová",J153,0)</f>
        <v>0</v>
      </c>
      <c r="BJ153" s="14" t="s">
        <v>75</v>
      </c>
      <c r="BK153" s="160">
        <f>ROUND(I153*H153,2)</f>
        <v>0</v>
      </c>
      <c r="BL153" s="14" t="s">
        <v>280</v>
      </c>
      <c r="BM153" s="14" t="s">
        <v>1426</v>
      </c>
    </row>
    <row r="154" s="1" customFormat="1" ht="16.5" customHeight="1">
      <c r="B154" s="150"/>
      <c r="C154" s="161" t="s">
        <v>686</v>
      </c>
      <c r="D154" s="161" t="s">
        <v>180</v>
      </c>
      <c r="E154" s="162" t="s">
        <v>410</v>
      </c>
      <c r="F154" s="163" t="s">
        <v>411</v>
      </c>
      <c r="G154" s="164" t="s">
        <v>189</v>
      </c>
      <c r="H154" s="165">
        <v>45</v>
      </c>
      <c r="I154" s="166">
        <v>0</v>
      </c>
      <c r="J154" s="166">
        <f>ROUND(I154*H154,2)</f>
        <v>0</v>
      </c>
      <c r="K154" s="163" t="s">
        <v>176</v>
      </c>
      <c r="L154" s="167"/>
      <c r="M154" s="168" t="s">
        <v>1</v>
      </c>
      <c r="N154" s="169" t="s">
        <v>39</v>
      </c>
      <c r="O154" s="158">
        <v>0</v>
      </c>
      <c r="P154" s="158">
        <f>O154*H154</f>
        <v>0</v>
      </c>
      <c r="Q154" s="158">
        <v>0.00062</v>
      </c>
      <c r="R154" s="158">
        <f>Q154*H154</f>
        <v>0.027900000000000001</v>
      </c>
      <c r="S154" s="158">
        <v>0</v>
      </c>
      <c r="T154" s="159">
        <f>S154*H154</f>
        <v>0</v>
      </c>
      <c r="AR154" s="14" t="s">
        <v>333</v>
      </c>
      <c r="AT154" s="14" t="s">
        <v>180</v>
      </c>
      <c r="AU154" s="14" t="s">
        <v>77</v>
      </c>
      <c r="AY154" s="14" t="s">
        <v>168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4" t="s">
        <v>75</v>
      </c>
      <c r="BK154" s="160">
        <f>ROUND(I154*H154,2)</f>
        <v>0</v>
      </c>
      <c r="BL154" s="14" t="s">
        <v>333</v>
      </c>
      <c r="BM154" s="14" t="s">
        <v>1427</v>
      </c>
    </row>
    <row r="155" s="1" customFormat="1" ht="16.5" customHeight="1">
      <c r="B155" s="150"/>
      <c r="C155" s="151" t="s">
        <v>1142</v>
      </c>
      <c r="D155" s="151" t="s">
        <v>172</v>
      </c>
      <c r="E155" s="152" t="s">
        <v>1135</v>
      </c>
      <c r="F155" s="153" t="s">
        <v>1136</v>
      </c>
      <c r="G155" s="154" t="s">
        <v>189</v>
      </c>
      <c r="H155" s="155">
        <v>235</v>
      </c>
      <c r="I155" s="156">
        <v>0</v>
      </c>
      <c r="J155" s="156">
        <f>ROUND(I155*H155,2)</f>
        <v>0</v>
      </c>
      <c r="K155" s="153" t="s">
        <v>176</v>
      </c>
      <c r="L155" s="26"/>
      <c r="M155" s="54" t="s">
        <v>1</v>
      </c>
      <c r="N155" s="157" t="s">
        <v>39</v>
      </c>
      <c r="O155" s="158">
        <v>0.080000000000000002</v>
      </c>
      <c r="P155" s="158">
        <f>O155*H155</f>
        <v>18.800000000000001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AR155" s="14" t="s">
        <v>280</v>
      </c>
      <c r="AT155" s="14" t="s">
        <v>172</v>
      </c>
      <c r="AU155" s="14" t="s">
        <v>77</v>
      </c>
      <c r="AY155" s="14" t="s">
        <v>168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4" t="s">
        <v>75</v>
      </c>
      <c r="BK155" s="160">
        <f>ROUND(I155*H155,2)</f>
        <v>0</v>
      </c>
      <c r="BL155" s="14" t="s">
        <v>280</v>
      </c>
      <c r="BM155" s="14" t="s">
        <v>1428</v>
      </c>
    </row>
    <row r="156" s="1" customFormat="1" ht="16.5" customHeight="1">
      <c r="B156" s="150"/>
      <c r="C156" s="161" t="s">
        <v>1146</v>
      </c>
      <c r="D156" s="161" t="s">
        <v>180</v>
      </c>
      <c r="E156" s="162" t="s">
        <v>1139</v>
      </c>
      <c r="F156" s="163" t="s">
        <v>1140</v>
      </c>
      <c r="G156" s="164" t="s">
        <v>189</v>
      </c>
      <c r="H156" s="165">
        <v>235</v>
      </c>
      <c r="I156" s="166">
        <v>0</v>
      </c>
      <c r="J156" s="166">
        <f>ROUND(I156*H156,2)</f>
        <v>0</v>
      </c>
      <c r="K156" s="163" t="s">
        <v>176</v>
      </c>
      <c r="L156" s="167"/>
      <c r="M156" s="168" t="s">
        <v>1</v>
      </c>
      <c r="N156" s="169" t="s">
        <v>39</v>
      </c>
      <c r="O156" s="158">
        <v>0</v>
      </c>
      <c r="P156" s="158">
        <f>O156*H156</f>
        <v>0</v>
      </c>
      <c r="Q156" s="158">
        <v>0.00089999999999999998</v>
      </c>
      <c r="R156" s="158">
        <f>Q156*H156</f>
        <v>0.21149999999999999</v>
      </c>
      <c r="S156" s="158">
        <v>0</v>
      </c>
      <c r="T156" s="159">
        <f>S156*H156</f>
        <v>0</v>
      </c>
      <c r="AR156" s="14" t="s">
        <v>333</v>
      </c>
      <c r="AT156" s="14" t="s">
        <v>180</v>
      </c>
      <c r="AU156" s="14" t="s">
        <v>77</v>
      </c>
      <c r="AY156" s="14" t="s">
        <v>168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14" t="s">
        <v>75</v>
      </c>
      <c r="BK156" s="160">
        <f>ROUND(I156*H156,2)</f>
        <v>0</v>
      </c>
      <c r="BL156" s="14" t="s">
        <v>333</v>
      </c>
      <c r="BM156" s="14" t="s">
        <v>1429</v>
      </c>
    </row>
    <row r="157" s="1" customFormat="1" ht="16.5" customHeight="1">
      <c r="B157" s="150"/>
      <c r="C157" s="151" t="s">
        <v>1157</v>
      </c>
      <c r="D157" s="151" t="s">
        <v>172</v>
      </c>
      <c r="E157" s="152" t="s">
        <v>1143</v>
      </c>
      <c r="F157" s="153" t="s">
        <v>1144</v>
      </c>
      <c r="G157" s="154" t="s">
        <v>189</v>
      </c>
      <c r="H157" s="155">
        <v>190</v>
      </c>
      <c r="I157" s="156">
        <v>0</v>
      </c>
      <c r="J157" s="156">
        <f>ROUND(I157*H157,2)</f>
        <v>0</v>
      </c>
      <c r="K157" s="153" t="s">
        <v>176</v>
      </c>
      <c r="L157" s="26"/>
      <c r="M157" s="54" t="s">
        <v>1</v>
      </c>
      <c r="N157" s="157" t="s">
        <v>39</v>
      </c>
      <c r="O157" s="158">
        <v>0.080000000000000002</v>
      </c>
      <c r="P157" s="158">
        <f>O157*H157</f>
        <v>15.200000000000001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AR157" s="14" t="s">
        <v>280</v>
      </c>
      <c r="AT157" s="14" t="s">
        <v>172</v>
      </c>
      <c r="AU157" s="14" t="s">
        <v>77</v>
      </c>
      <c r="AY157" s="14" t="s">
        <v>168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4" t="s">
        <v>75</v>
      </c>
      <c r="BK157" s="160">
        <f>ROUND(I157*H157,2)</f>
        <v>0</v>
      </c>
      <c r="BL157" s="14" t="s">
        <v>280</v>
      </c>
      <c r="BM157" s="14" t="s">
        <v>1430</v>
      </c>
    </row>
    <row r="158" s="1" customFormat="1" ht="16.5" customHeight="1">
      <c r="B158" s="150"/>
      <c r="C158" s="161" t="s">
        <v>1169</v>
      </c>
      <c r="D158" s="161" t="s">
        <v>180</v>
      </c>
      <c r="E158" s="162" t="s">
        <v>1147</v>
      </c>
      <c r="F158" s="163" t="s">
        <v>1148</v>
      </c>
      <c r="G158" s="164" t="s">
        <v>189</v>
      </c>
      <c r="H158" s="165">
        <v>190</v>
      </c>
      <c r="I158" s="166">
        <v>0</v>
      </c>
      <c r="J158" s="166">
        <f>ROUND(I158*H158,2)</f>
        <v>0</v>
      </c>
      <c r="K158" s="163" t="s">
        <v>1</v>
      </c>
      <c r="L158" s="167"/>
      <c r="M158" s="168" t="s">
        <v>1</v>
      </c>
      <c r="N158" s="169" t="s">
        <v>39</v>
      </c>
      <c r="O158" s="158">
        <v>0</v>
      </c>
      <c r="P158" s="158">
        <f>O158*H158</f>
        <v>0</v>
      </c>
      <c r="Q158" s="158">
        <v>0.00062</v>
      </c>
      <c r="R158" s="158">
        <f>Q158*H158</f>
        <v>0.1178</v>
      </c>
      <c r="S158" s="158">
        <v>0</v>
      </c>
      <c r="T158" s="159">
        <f>S158*H158</f>
        <v>0</v>
      </c>
      <c r="AR158" s="14" t="s">
        <v>333</v>
      </c>
      <c r="AT158" s="14" t="s">
        <v>180</v>
      </c>
      <c r="AU158" s="14" t="s">
        <v>77</v>
      </c>
      <c r="AY158" s="14" t="s">
        <v>168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4" t="s">
        <v>75</v>
      </c>
      <c r="BK158" s="160">
        <f>ROUND(I158*H158,2)</f>
        <v>0</v>
      </c>
      <c r="BL158" s="14" t="s">
        <v>333</v>
      </c>
      <c r="BM158" s="14" t="s">
        <v>1431</v>
      </c>
    </row>
    <row r="159" s="11" customFormat="1" ht="22.8" customHeight="1">
      <c r="B159" s="138"/>
      <c r="D159" s="139" t="s">
        <v>67</v>
      </c>
      <c r="E159" s="148" t="s">
        <v>413</v>
      </c>
      <c r="F159" s="148" t="s">
        <v>414</v>
      </c>
      <c r="J159" s="149">
        <f>BK159</f>
        <v>0</v>
      </c>
      <c r="L159" s="138"/>
      <c r="M159" s="142"/>
      <c r="N159" s="143"/>
      <c r="O159" s="143"/>
      <c r="P159" s="144">
        <f>SUM(P160:P257)</f>
        <v>2688.433</v>
      </c>
      <c r="Q159" s="143"/>
      <c r="R159" s="144">
        <f>SUM(R160:R257)</f>
        <v>26.68553</v>
      </c>
      <c r="S159" s="143"/>
      <c r="T159" s="145">
        <f>SUM(T160:T257)</f>
        <v>0</v>
      </c>
      <c r="AR159" s="139" t="s">
        <v>274</v>
      </c>
      <c r="AT159" s="146" t="s">
        <v>67</v>
      </c>
      <c r="AU159" s="146" t="s">
        <v>75</v>
      </c>
      <c r="AY159" s="139" t="s">
        <v>168</v>
      </c>
      <c r="BK159" s="147">
        <f>SUM(BK160:BK257)</f>
        <v>0</v>
      </c>
    </row>
    <row r="160" s="1" customFormat="1" ht="16.5" customHeight="1">
      <c r="B160" s="150"/>
      <c r="C160" s="151" t="s">
        <v>762</v>
      </c>
      <c r="D160" s="151" t="s">
        <v>172</v>
      </c>
      <c r="E160" s="152" t="s">
        <v>416</v>
      </c>
      <c r="F160" s="153" t="s">
        <v>417</v>
      </c>
      <c r="G160" s="154" t="s">
        <v>175</v>
      </c>
      <c r="H160" s="155">
        <v>24</v>
      </c>
      <c r="I160" s="156">
        <v>0</v>
      </c>
      <c r="J160" s="156">
        <f>ROUND(I160*H160,2)</f>
        <v>0</v>
      </c>
      <c r="K160" s="153" t="s">
        <v>1</v>
      </c>
      <c r="L160" s="26"/>
      <c r="M160" s="54" t="s">
        <v>1</v>
      </c>
      <c r="N160" s="157" t="s">
        <v>39</v>
      </c>
      <c r="O160" s="158">
        <v>1.28</v>
      </c>
      <c r="P160" s="158">
        <f>O160*H160</f>
        <v>30.719999999999999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AR160" s="14" t="s">
        <v>280</v>
      </c>
      <c r="AT160" s="14" t="s">
        <v>172</v>
      </c>
      <c r="AU160" s="14" t="s">
        <v>77</v>
      </c>
      <c r="AY160" s="14" t="s">
        <v>168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4" t="s">
        <v>75</v>
      </c>
      <c r="BK160" s="160">
        <f>ROUND(I160*H160,2)</f>
        <v>0</v>
      </c>
      <c r="BL160" s="14" t="s">
        <v>280</v>
      </c>
      <c r="BM160" s="14" t="s">
        <v>1432</v>
      </c>
    </row>
    <row r="161" s="1" customFormat="1" ht="16.5" customHeight="1">
      <c r="B161" s="150"/>
      <c r="C161" s="151" t="s">
        <v>513</v>
      </c>
      <c r="D161" s="151" t="s">
        <v>172</v>
      </c>
      <c r="E161" s="152" t="s">
        <v>419</v>
      </c>
      <c r="F161" s="153" t="s">
        <v>420</v>
      </c>
      <c r="G161" s="154" t="s">
        <v>189</v>
      </c>
      <c r="H161" s="155">
        <v>375</v>
      </c>
      <c r="I161" s="156">
        <v>0</v>
      </c>
      <c r="J161" s="156">
        <f>ROUND(I161*H161,2)</f>
        <v>0</v>
      </c>
      <c r="K161" s="153" t="s">
        <v>176</v>
      </c>
      <c r="L161" s="26"/>
      <c r="M161" s="54" t="s">
        <v>1</v>
      </c>
      <c r="N161" s="157" t="s">
        <v>39</v>
      </c>
      <c r="O161" s="158">
        <v>0.10000000000000001</v>
      </c>
      <c r="P161" s="158">
        <f>O161*H161</f>
        <v>37.5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AR161" s="14" t="s">
        <v>280</v>
      </c>
      <c r="AT161" s="14" t="s">
        <v>172</v>
      </c>
      <c r="AU161" s="14" t="s">
        <v>77</v>
      </c>
      <c r="AY161" s="14" t="s">
        <v>168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4" t="s">
        <v>75</v>
      </c>
      <c r="BK161" s="160">
        <f>ROUND(I161*H161,2)</f>
        <v>0</v>
      </c>
      <c r="BL161" s="14" t="s">
        <v>280</v>
      </c>
      <c r="BM161" s="14" t="s">
        <v>1433</v>
      </c>
    </row>
    <row r="162" s="1" customFormat="1" ht="16.5" customHeight="1">
      <c r="B162" s="150"/>
      <c r="C162" s="161" t="s">
        <v>521</v>
      </c>
      <c r="D162" s="161" t="s">
        <v>180</v>
      </c>
      <c r="E162" s="162" t="s">
        <v>425</v>
      </c>
      <c r="F162" s="163" t="s">
        <v>426</v>
      </c>
      <c r="G162" s="164" t="s">
        <v>189</v>
      </c>
      <c r="H162" s="165">
        <v>375</v>
      </c>
      <c r="I162" s="166">
        <v>0</v>
      </c>
      <c r="J162" s="166">
        <f>ROUND(I162*H162,2)</f>
        <v>0</v>
      </c>
      <c r="K162" s="163" t="s">
        <v>176</v>
      </c>
      <c r="L162" s="167"/>
      <c r="M162" s="168" t="s">
        <v>1</v>
      </c>
      <c r="N162" s="169" t="s">
        <v>39</v>
      </c>
      <c r="O162" s="158">
        <v>0</v>
      </c>
      <c r="P162" s="158">
        <f>O162*H162</f>
        <v>0</v>
      </c>
      <c r="Q162" s="158">
        <v>0.00014999999999999999</v>
      </c>
      <c r="R162" s="158">
        <f>Q162*H162</f>
        <v>0.056249999999999994</v>
      </c>
      <c r="S162" s="158">
        <v>0</v>
      </c>
      <c r="T162" s="159">
        <f>S162*H162</f>
        <v>0</v>
      </c>
      <c r="AR162" s="14" t="s">
        <v>333</v>
      </c>
      <c r="AT162" s="14" t="s">
        <v>180</v>
      </c>
      <c r="AU162" s="14" t="s">
        <v>77</v>
      </c>
      <c r="AY162" s="14" t="s">
        <v>168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4" t="s">
        <v>75</v>
      </c>
      <c r="BK162" s="160">
        <f>ROUND(I162*H162,2)</f>
        <v>0</v>
      </c>
      <c r="BL162" s="14" t="s">
        <v>333</v>
      </c>
      <c r="BM162" s="14" t="s">
        <v>1434</v>
      </c>
    </row>
    <row r="163" s="1" customFormat="1" ht="16.5" customHeight="1">
      <c r="B163" s="150"/>
      <c r="C163" s="151" t="s">
        <v>261</v>
      </c>
      <c r="D163" s="151" t="s">
        <v>172</v>
      </c>
      <c r="E163" s="152" t="s">
        <v>429</v>
      </c>
      <c r="F163" s="153" t="s">
        <v>430</v>
      </c>
      <c r="G163" s="154" t="s">
        <v>175</v>
      </c>
      <c r="H163" s="155">
        <v>4</v>
      </c>
      <c r="I163" s="156">
        <v>0</v>
      </c>
      <c r="J163" s="156">
        <f>ROUND(I163*H163,2)</f>
        <v>0</v>
      </c>
      <c r="K163" s="153" t="s">
        <v>1</v>
      </c>
      <c r="L163" s="26"/>
      <c r="M163" s="54" t="s">
        <v>1</v>
      </c>
      <c r="N163" s="157" t="s">
        <v>39</v>
      </c>
      <c r="O163" s="158">
        <v>5.5999999999999996</v>
      </c>
      <c r="P163" s="158">
        <f>O163*H163</f>
        <v>22.399999999999999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AR163" s="14" t="s">
        <v>280</v>
      </c>
      <c r="AT163" s="14" t="s">
        <v>172</v>
      </c>
      <c r="AU163" s="14" t="s">
        <v>77</v>
      </c>
      <c r="AY163" s="14" t="s">
        <v>168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4" t="s">
        <v>75</v>
      </c>
      <c r="BK163" s="160">
        <f>ROUND(I163*H163,2)</f>
        <v>0</v>
      </c>
      <c r="BL163" s="14" t="s">
        <v>280</v>
      </c>
      <c r="BM163" s="14" t="s">
        <v>1435</v>
      </c>
    </row>
    <row r="164" s="1" customFormat="1" ht="16.5" customHeight="1">
      <c r="B164" s="150"/>
      <c r="C164" s="161" t="s">
        <v>265</v>
      </c>
      <c r="D164" s="161" t="s">
        <v>180</v>
      </c>
      <c r="E164" s="162" t="s">
        <v>433</v>
      </c>
      <c r="F164" s="163" t="s">
        <v>434</v>
      </c>
      <c r="G164" s="164" t="s">
        <v>175</v>
      </c>
      <c r="H164" s="165">
        <v>4</v>
      </c>
      <c r="I164" s="166">
        <v>0</v>
      </c>
      <c r="J164" s="166">
        <f>ROUND(I164*H164,2)</f>
        <v>0</v>
      </c>
      <c r="K164" s="163" t="s">
        <v>1</v>
      </c>
      <c r="L164" s="167"/>
      <c r="M164" s="168" t="s">
        <v>1</v>
      </c>
      <c r="N164" s="169" t="s">
        <v>39</v>
      </c>
      <c r="O164" s="158">
        <v>0</v>
      </c>
      <c r="P164" s="158">
        <f>O164*H164</f>
        <v>0</v>
      </c>
      <c r="Q164" s="158">
        <v>0.0080999999999999996</v>
      </c>
      <c r="R164" s="158">
        <f>Q164*H164</f>
        <v>0.032399999999999998</v>
      </c>
      <c r="S164" s="158">
        <v>0</v>
      </c>
      <c r="T164" s="159">
        <f>S164*H164</f>
        <v>0</v>
      </c>
      <c r="AR164" s="14" t="s">
        <v>333</v>
      </c>
      <c r="AT164" s="14" t="s">
        <v>180</v>
      </c>
      <c r="AU164" s="14" t="s">
        <v>77</v>
      </c>
      <c r="AY164" s="14" t="s">
        <v>168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4" t="s">
        <v>75</v>
      </c>
      <c r="BK164" s="160">
        <f>ROUND(I164*H164,2)</f>
        <v>0</v>
      </c>
      <c r="BL164" s="14" t="s">
        <v>333</v>
      </c>
      <c r="BM164" s="14" t="s">
        <v>1436</v>
      </c>
    </row>
    <row r="165" s="1" customFormat="1" ht="16.5" customHeight="1">
      <c r="B165" s="150"/>
      <c r="C165" s="151" t="s">
        <v>191</v>
      </c>
      <c r="D165" s="151" t="s">
        <v>172</v>
      </c>
      <c r="E165" s="152" t="s">
        <v>437</v>
      </c>
      <c r="F165" s="153" t="s">
        <v>438</v>
      </c>
      <c r="G165" s="154" t="s">
        <v>175</v>
      </c>
      <c r="H165" s="155">
        <v>120</v>
      </c>
      <c r="I165" s="156">
        <v>0</v>
      </c>
      <c r="J165" s="156">
        <f>ROUND(I165*H165,2)</f>
        <v>0</v>
      </c>
      <c r="K165" s="153" t="s">
        <v>176</v>
      </c>
      <c r="L165" s="26"/>
      <c r="M165" s="54" t="s">
        <v>1</v>
      </c>
      <c r="N165" s="157" t="s">
        <v>39</v>
      </c>
      <c r="O165" s="158">
        <v>1.8600000000000001</v>
      </c>
      <c r="P165" s="158">
        <f>O165*H165</f>
        <v>223.20000000000002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AR165" s="14" t="s">
        <v>280</v>
      </c>
      <c r="AT165" s="14" t="s">
        <v>172</v>
      </c>
      <c r="AU165" s="14" t="s">
        <v>77</v>
      </c>
      <c r="AY165" s="14" t="s">
        <v>168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4" t="s">
        <v>75</v>
      </c>
      <c r="BK165" s="160">
        <f>ROUND(I165*H165,2)</f>
        <v>0</v>
      </c>
      <c r="BL165" s="14" t="s">
        <v>280</v>
      </c>
      <c r="BM165" s="14" t="s">
        <v>1437</v>
      </c>
    </row>
    <row r="166" s="1" customFormat="1" ht="16.5" customHeight="1">
      <c r="B166" s="150"/>
      <c r="C166" s="151" t="s">
        <v>195</v>
      </c>
      <c r="D166" s="151" t="s">
        <v>172</v>
      </c>
      <c r="E166" s="152" t="s">
        <v>441</v>
      </c>
      <c r="F166" s="153" t="s">
        <v>442</v>
      </c>
      <c r="G166" s="154" t="s">
        <v>175</v>
      </c>
      <c r="H166" s="155">
        <v>12</v>
      </c>
      <c r="I166" s="156">
        <v>0</v>
      </c>
      <c r="J166" s="156">
        <f>ROUND(I166*H166,2)</f>
        <v>0</v>
      </c>
      <c r="K166" s="153" t="s">
        <v>176</v>
      </c>
      <c r="L166" s="26"/>
      <c r="M166" s="54" t="s">
        <v>1</v>
      </c>
      <c r="N166" s="157" t="s">
        <v>39</v>
      </c>
      <c r="O166" s="158">
        <v>2.5</v>
      </c>
      <c r="P166" s="158">
        <f>O166*H166</f>
        <v>30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AR166" s="14" t="s">
        <v>280</v>
      </c>
      <c r="AT166" s="14" t="s">
        <v>172</v>
      </c>
      <c r="AU166" s="14" t="s">
        <v>77</v>
      </c>
      <c r="AY166" s="14" t="s">
        <v>168</v>
      </c>
      <c r="BE166" s="160">
        <f>IF(N166="základní",J166,0)</f>
        <v>0</v>
      </c>
      <c r="BF166" s="160">
        <f>IF(N166="snížená",J166,0)</f>
        <v>0</v>
      </c>
      <c r="BG166" s="160">
        <f>IF(N166="zákl. přenesená",J166,0)</f>
        <v>0</v>
      </c>
      <c r="BH166" s="160">
        <f>IF(N166="sníž. přenesená",J166,0)</f>
        <v>0</v>
      </c>
      <c r="BI166" s="160">
        <f>IF(N166="nulová",J166,0)</f>
        <v>0</v>
      </c>
      <c r="BJ166" s="14" t="s">
        <v>75</v>
      </c>
      <c r="BK166" s="160">
        <f>ROUND(I166*H166,2)</f>
        <v>0</v>
      </c>
      <c r="BL166" s="14" t="s">
        <v>280</v>
      </c>
      <c r="BM166" s="14" t="s">
        <v>1438</v>
      </c>
    </row>
    <row r="167" s="1" customFormat="1" ht="16.5" customHeight="1">
      <c r="B167" s="150"/>
      <c r="C167" s="151" t="s">
        <v>546</v>
      </c>
      <c r="D167" s="151" t="s">
        <v>172</v>
      </c>
      <c r="E167" s="152" t="s">
        <v>445</v>
      </c>
      <c r="F167" s="153" t="s">
        <v>446</v>
      </c>
      <c r="G167" s="154" t="s">
        <v>175</v>
      </c>
      <c r="H167" s="155">
        <v>36</v>
      </c>
      <c r="I167" s="156">
        <v>0</v>
      </c>
      <c r="J167" s="156">
        <f>ROUND(I167*H167,2)</f>
        <v>0</v>
      </c>
      <c r="K167" s="153" t="s">
        <v>176</v>
      </c>
      <c r="L167" s="26"/>
      <c r="M167" s="54" t="s">
        <v>1</v>
      </c>
      <c r="N167" s="157" t="s">
        <v>39</v>
      </c>
      <c r="O167" s="158">
        <v>0.11</v>
      </c>
      <c r="P167" s="158">
        <f>O167*H167</f>
        <v>3.96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AR167" s="14" t="s">
        <v>280</v>
      </c>
      <c r="AT167" s="14" t="s">
        <v>172</v>
      </c>
      <c r="AU167" s="14" t="s">
        <v>77</v>
      </c>
      <c r="AY167" s="14" t="s">
        <v>168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4" t="s">
        <v>75</v>
      </c>
      <c r="BK167" s="160">
        <f>ROUND(I167*H167,2)</f>
        <v>0</v>
      </c>
      <c r="BL167" s="14" t="s">
        <v>280</v>
      </c>
      <c r="BM167" s="14" t="s">
        <v>1439</v>
      </c>
    </row>
    <row r="168" s="1" customFormat="1" ht="16.5" customHeight="1">
      <c r="B168" s="150"/>
      <c r="C168" s="161" t="s">
        <v>550</v>
      </c>
      <c r="D168" s="161" t="s">
        <v>180</v>
      </c>
      <c r="E168" s="162" t="s">
        <v>449</v>
      </c>
      <c r="F168" s="163" t="s">
        <v>450</v>
      </c>
      <c r="G168" s="164" t="s">
        <v>175</v>
      </c>
      <c r="H168" s="165">
        <v>36</v>
      </c>
      <c r="I168" s="166">
        <v>0</v>
      </c>
      <c r="J168" s="166">
        <f>ROUND(I168*H168,2)</f>
        <v>0</v>
      </c>
      <c r="K168" s="163" t="s">
        <v>1</v>
      </c>
      <c r="L168" s="167"/>
      <c r="M168" s="168" t="s">
        <v>1</v>
      </c>
      <c r="N168" s="169" t="s">
        <v>39</v>
      </c>
      <c r="O168" s="158">
        <v>0</v>
      </c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AR168" s="14" t="s">
        <v>285</v>
      </c>
      <c r="AT168" s="14" t="s">
        <v>180</v>
      </c>
      <c r="AU168" s="14" t="s">
        <v>77</v>
      </c>
      <c r="AY168" s="14" t="s">
        <v>168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14" t="s">
        <v>75</v>
      </c>
      <c r="BK168" s="160">
        <f>ROUND(I168*H168,2)</f>
        <v>0</v>
      </c>
      <c r="BL168" s="14" t="s">
        <v>280</v>
      </c>
      <c r="BM168" s="14" t="s">
        <v>1440</v>
      </c>
    </row>
    <row r="169" s="1" customFormat="1" ht="16.5" customHeight="1">
      <c r="B169" s="150"/>
      <c r="C169" s="151" t="s">
        <v>554</v>
      </c>
      <c r="D169" s="151" t="s">
        <v>172</v>
      </c>
      <c r="E169" s="152" t="s">
        <v>453</v>
      </c>
      <c r="F169" s="153" t="s">
        <v>454</v>
      </c>
      <c r="G169" s="154" t="s">
        <v>455</v>
      </c>
      <c r="H169" s="155">
        <v>4</v>
      </c>
      <c r="I169" s="156">
        <v>0</v>
      </c>
      <c r="J169" s="156">
        <f>ROUND(I169*H169,2)</f>
        <v>0</v>
      </c>
      <c r="K169" s="153" t="s">
        <v>176</v>
      </c>
      <c r="L169" s="26"/>
      <c r="M169" s="54" t="s">
        <v>1</v>
      </c>
      <c r="N169" s="157" t="s">
        <v>39</v>
      </c>
      <c r="O169" s="158">
        <v>0.23999999999999999</v>
      </c>
      <c r="P169" s="158">
        <f>O169*H169</f>
        <v>0.95999999999999996</v>
      </c>
      <c r="Q169" s="158">
        <v>1.0000000000000001E-05</v>
      </c>
      <c r="R169" s="158">
        <f>Q169*H169</f>
        <v>4.0000000000000003E-05</v>
      </c>
      <c r="S169" s="158">
        <v>0</v>
      </c>
      <c r="T169" s="159">
        <f>S169*H169</f>
        <v>0</v>
      </c>
      <c r="AR169" s="14" t="s">
        <v>280</v>
      </c>
      <c r="AT169" s="14" t="s">
        <v>172</v>
      </c>
      <c r="AU169" s="14" t="s">
        <v>77</v>
      </c>
      <c r="AY169" s="14" t="s">
        <v>168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14" t="s">
        <v>75</v>
      </c>
      <c r="BK169" s="160">
        <f>ROUND(I169*H169,2)</f>
        <v>0</v>
      </c>
      <c r="BL169" s="14" t="s">
        <v>280</v>
      </c>
      <c r="BM169" s="14" t="s">
        <v>1441</v>
      </c>
    </row>
    <row r="170" s="1" customFormat="1" ht="16.5" customHeight="1">
      <c r="B170" s="150"/>
      <c r="C170" s="151" t="s">
        <v>558</v>
      </c>
      <c r="D170" s="151" t="s">
        <v>172</v>
      </c>
      <c r="E170" s="152" t="s">
        <v>458</v>
      </c>
      <c r="F170" s="153" t="s">
        <v>459</v>
      </c>
      <c r="G170" s="154" t="s">
        <v>175</v>
      </c>
      <c r="H170" s="155">
        <v>118</v>
      </c>
      <c r="I170" s="156">
        <v>0</v>
      </c>
      <c r="J170" s="156">
        <f>ROUND(I170*H170,2)</f>
        <v>0</v>
      </c>
      <c r="K170" s="153" t="s">
        <v>176</v>
      </c>
      <c r="L170" s="26"/>
      <c r="M170" s="54" t="s">
        <v>1</v>
      </c>
      <c r="N170" s="157" t="s">
        <v>39</v>
      </c>
      <c r="O170" s="158">
        <v>2.9399999999999999</v>
      </c>
      <c r="P170" s="158">
        <f>O170*H170</f>
        <v>346.92000000000002</v>
      </c>
      <c r="Q170" s="158">
        <v>8.0000000000000007E-05</v>
      </c>
      <c r="R170" s="158">
        <f>Q170*H170</f>
        <v>0.0094400000000000005</v>
      </c>
      <c r="S170" s="158">
        <v>0</v>
      </c>
      <c r="T170" s="159">
        <f>S170*H170</f>
        <v>0</v>
      </c>
      <c r="AR170" s="14" t="s">
        <v>280</v>
      </c>
      <c r="AT170" s="14" t="s">
        <v>172</v>
      </c>
      <c r="AU170" s="14" t="s">
        <v>77</v>
      </c>
      <c r="AY170" s="14" t="s">
        <v>168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14" t="s">
        <v>75</v>
      </c>
      <c r="BK170" s="160">
        <f>ROUND(I170*H170,2)</f>
        <v>0</v>
      </c>
      <c r="BL170" s="14" t="s">
        <v>280</v>
      </c>
      <c r="BM170" s="14" t="s">
        <v>1442</v>
      </c>
    </row>
    <row r="171" s="1" customFormat="1" ht="16.5" customHeight="1">
      <c r="B171" s="150"/>
      <c r="C171" s="151" t="s">
        <v>529</v>
      </c>
      <c r="D171" s="151" t="s">
        <v>172</v>
      </c>
      <c r="E171" s="152" t="s">
        <v>462</v>
      </c>
      <c r="F171" s="153" t="s">
        <v>463</v>
      </c>
      <c r="G171" s="154" t="s">
        <v>175</v>
      </c>
      <c r="H171" s="155">
        <v>2</v>
      </c>
      <c r="I171" s="156">
        <v>0</v>
      </c>
      <c r="J171" s="156">
        <f>ROUND(I171*H171,2)</f>
        <v>0</v>
      </c>
      <c r="K171" s="153" t="s">
        <v>176</v>
      </c>
      <c r="L171" s="26"/>
      <c r="M171" s="54" t="s">
        <v>1</v>
      </c>
      <c r="N171" s="157" t="s">
        <v>39</v>
      </c>
      <c r="O171" s="158">
        <v>3.8799999999999999</v>
      </c>
      <c r="P171" s="158">
        <f>O171*H171</f>
        <v>7.7599999999999998</v>
      </c>
      <c r="Q171" s="158">
        <v>9.0000000000000006E-05</v>
      </c>
      <c r="R171" s="158">
        <f>Q171*H171</f>
        <v>0.00018000000000000001</v>
      </c>
      <c r="S171" s="158">
        <v>0</v>
      </c>
      <c r="T171" s="159">
        <f>S171*H171</f>
        <v>0</v>
      </c>
      <c r="AR171" s="14" t="s">
        <v>280</v>
      </c>
      <c r="AT171" s="14" t="s">
        <v>172</v>
      </c>
      <c r="AU171" s="14" t="s">
        <v>77</v>
      </c>
      <c r="AY171" s="14" t="s">
        <v>168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4" t="s">
        <v>75</v>
      </c>
      <c r="BK171" s="160">
        <f>ROUND(I171*H171,2)</f>
        <v>0</v>
      </c>
      <c r="BL171" s="14" t="s">
        <v>280</v>
      </c>
      <c r="BM171" s="14" t="s">
        <v>1443</v>
      </c>
    </row>
    <row r="172" s="1" customFormat="1" ht="16.5" customHeight="1">
      <c r="B172" s="150"/>
      <c r="C172" s="151" t="s">
        <v>533</v>
      </c>
      <c r="D172" s="151" t="s">
        <v>172</v>
      </c>
      <c r="E172" s="152" t="s">
        <v>466</v>
      </c>
      <c r="F172" s="153" t="s">
        <v>467</v>
      </c>
      <c r="G172" s="154" t="s">
        <v>175</v>
      </c>
      <c r="H172" s="155">
        <v>2</v>
      </c>
      <c r="I172" s="156">
        <v>0</v>
      </c>
      <c r="J172" s="156">
        <f>ROUND(I172*H172,2)</f>
        <v>0</v>
      </c>
      <c r="K172" s="153" t="s">
        <v>176</v>
      </c>
      <c r="L172" s="26"/>
      <c r="M172" s="54" t="s">
        <v>1</v>
      </c>
      <c r="N172" s="157" t="s">
        <v>39</v>
      </c>
      <c r="O172" s="158">
        <v>1.94</v>
      </c>
      <c r="P172" s="158">
        <f>O172*H172</f>
        <v>3.8799999999999999</v>
      </c>
      <c r="Q172" s="158">
        <v>9.0000000000000006E-05</v>
      </c>
      <c r="R172" s="158">
        <f>Q172*H172</f>
        <v>0.00018000000000000001</v>
      </c>
      <c r="S172" s="158">
        <v>0</v>
      </c>
      <c r="T172" s="159">
        <f>S172*H172</f>
        <v>0</v>
      </c>
      <c r="AR172" s="14" t="s">
        <v>280</v>
      </c>
      <c r="AT172" s="14" t="s">
        <v>172</v>
      </c>
      <c r="AU172" s="14" t="s">
        <v>77</v>
      </c>
      <c r="AY172" s="14" t="s">
        <v>168</v>
      </c>
      <c r="BE172" s="160">
        <f>IF(N172="základní",J172,0)</f>
        <v>0</v>
      </c>
      <c r="BF172" s="160">
        <f>IF(N172="snížená",J172,0)</f>
        <v>0</v>
      </c>
      <c r="BG172" s="160">
        <f>IF(N172="zákl. přenesená",J172,0)</f>
        <v>0</v>
      </c>
      <c r="BH172" s="160">
        <f>IF(N172="sníž. přenesená",J172,0)</f>
        <v>0</v>
      </c>
      <c r="BI172" s="160">
        <f>IF(N172="nulová",J172,0)</f>
        <v>0</v>
      </c>
      <c r="BJ172" s="14" t="s">
        <v>75</v>
      </c>
      <c r="BK172" s="160">
        <f>ROUND(I172*H172,2)</f>
        <v>0</v>
      </c>
      <c r="BL172" s="14" t="s">
        <v>280</v>
      </c>
      <c r="BM172" s="14" t="s">
        <v>1444</v>
      </c>
    </row>
    <row r="173" s="1" customFormat="1" ht="16.5" customHeight="1">
      <c r="B173" s="150"/>
      <c r="C173" s="151" t="s">
        <v>566</v>
      </c>
      <c r="D173" s="151" t="s">
        <v>172</v>
      </c>
      <c r="E173" s="152" t="s">
        <v>470</v>
      </c>
      <c r="F173" s="153" t="s">
        <v>471</v>
      </c>
      <c r="G173" s="154" t="s">
        <v>175</v>
      </c>
      <c r="H173" s="155">
        <v>6</v>
      </c>
      <c r="I173" s="156">
        <v>0</v>
      </c>
      <c r="J173" s="156">
        <f>ROUND(I173*H173,2)</f>
        <v>0</v>
      </c>
      <c r="K173" s="153" t="s">
        <v>176</v>
      </c>
      <c r="L173" s="26"/>
      <c r="M173" s="54" t="s">
        <v>1</v>
      </c>
      <c r="N173" s="157" t="s">
        <v>39</v>
      </c>
      <c r="O173" s="158">
        <v>4.5499999999999998</v>
      </c>
      <c r="P173" s="158">
        <f>O173*H173</f>
        <v>27.299999999999997</v>
      </c>
      <c r="Q173" s="158">
        <v>0.00011</v>
      </c>
      <c r="R173" s="158">
        <f>Q173*H173</f>
        <v>0.00066</v>
      </c>
      <c r="S173" s="158">
        <v>0</v>
      </c>
      <c r="T173" s="159">
        <f>S173*H173</f>
        <v>0</v>
      </c>
      <c r="AR173" s="14" t="s">
        <v>280</v>
      </c>
      <c r="AT173" s="14" t="s">
        <v>172</v>
      </c>
      <c r="AU173" s="14" t="s">
        <v>77</v>
      </c>
      <c r="AY173" s="14" t="s">
        <v>168</v>
      </c>
      <c r="BE173" s="160">
        <f>IF(N173="základní",J173,0)</f>
        <v>0</v>
      </c>
      <c r="BF173" s="160">
        <f>IF(N173="snížená",J173,0)</f>
        <v>0</v>
      </c>
      <c r="BG173" s="160">
        <f>IF(N173="zákl. přenesená",J173,0)</f>
        <v>0</v>
      </c>
      <c r="BH173" s="160">
        <f>IF(N173="sníž. přenesená",J173,0)</f>
        <v>0</v>
      </c>
      <c r="BI173" s="160">
        <f>IF(N173="nulová",J173,0)</f>
        <v>0</v>
      </c>
      <c r="BJ173" s="14" t="s">
        <v>75</v>
      </c>
      <c r="BK173" s="160">
        <f>ROUND(I173*H173,2)</f>
        <v>0</v>
      </c>
      <c r="BL173" s="14" t="s">
        <v>280</v>
      </c>
      <c r="BM173" s="14" t="s">
        <v>1445</v>
      </c>
    </row>
    <row r="174" s="1" customFormat="1" ht="16.5" customHeight="1">
      <c r="B174" s="150"/>
      <c r="C174" s="151" t="s">
        <v>639</v>
      </c>
      <c r="D174" s="151" t="s">
        <v>172</v>
      </c>
      <c r="E174" s="152" t="s">
        <v>474</v>
      </c>
      <c r="F174" s="153" t="s">
        <v>475</v>
      </c>
      <c r="G174" s="154" t="s">
        <v>175</v>
      </c>
      <c r="H174" s="155">
        <v>2</v>
      </c>
      <c r="I174" s="156">
        <v>0</v>
      </c>
      <c r="J174" s="156">
        <f>ROUND(I174*H174,2)</f>
        <v>0</v>
      </c>
      <c r="K174" s="153" t="s">
        <v>176</v>
      </c>
      <c r="L174" s="26"/>
      <c r="M174" s="54" t="s">
        <v>1</v>
      </c>
      <c r="N174" s="157" t="s">
        <v>39</v>
      </c>
      <c r="O174" s="158">
        <v>2.2749999999999999</v>
      </c>
      <c r="P174" s="158">
        <f>O174*H174</f>
        <v>4.5499999999999998</v>
      </c>
      <c r="Q174" s="158">
        <v>0.00011</v>
      </c>
      <c r="R174" s="158">
        <f>Q174*H174</f>
        <v>0.00022000000000000001</v>
      </c>
      <c r="S174" s="158">
        <v>0</v>
      </c>
      <c r="T174" s="159">
        <f>S174*H174</f>
        <v>0</v>
      </c>
      <c r="AR174" s="14" t="s">
        <v>280</v>
      </c>
      <c r="AT174" s="14" t="s">
        <v>172</v>
      </c>
      <c r="AU174" s="14" t="s">
        <v>77</v>
      </c>
      <c r="AY174" s="14" t="s">
        <v>168</v>
      </c>
      <c r="BE174" s="160">
        <f>IF(N174="základní",J174,0)</f>
        <v>0</v>
      </c>
      <c r="BF174" s="160">
        <f>IF(N174="snížená",J174,0)</f>
        <v>0</v>
      </c>
      <c r="BG174" s="160">
        <f>IF(N174="zákl. přenesená",J174,0)</f>
        <v>0</v>
      </c>
      <c r="BH174" s="160">
        <f>IF(N174="sníž. přenesená",J174,0)</f>
        <v>0</v>
      </c>
      <c r="BI174" s="160">
        <f>IF(N174="nulová",J174,0)</f>
        <v>0</v>
      </c>
      <c r="BJ174" s="14" t="s">
        <v>75</v>
      </c>
      <c r="BK174" s="160">
        <f>ROUND(I174*H174,2)</f>
        <v>0</v>
      </c>
      <c r="BL174" s="14" t="s">
        <v>280</v>
      </c>
      <c r="BM174" s="14" t="s">
        <v>1446</v>
      </c>
    </row>
    <row r="175" s="1" customFormat="1" ht="16.5" customHeight="1">
      <c r="B175" s="150"/>
      <c r="C175" s="151" t="s">
        <v>1203</v>
      </c>
      <c r="D175" s="151" t="s">
        <v>172</v>
      </c>
      <c r="E175" s="152" t="s">
        <v>1170</v>
      </c>
      <c r="F175" s="153" t="s">
        <v>1171</v>
      </c>
      <c r="G175" s="154" t="s">
        <v>175</v>
      </c>
      <c r="H175" s="155">
        <v>6</v>
      </c>
      <c r="I175" s="156">
        <v>0</v>
      </c>
      <c r="J175" s="156">
        <f>ROUND(I175*H175,2)</f>
        <v>0</v>
      </c>
      <c r="K175" s="153" t="s">
        <v>176</v>
      </c>
      <c r="L175" s="26"/>
      <c r="M175" s="54" t="s">
        <v>1</v>
      </c>
      <c r="N175" s="157" t="s">
        <v>39</v>
      </c>
      <c r="O175" s="158">
        <v>6.0199999999999996</v>
      </c>
      <c r="P175" s="158">
        <f>O175*H175</f>
        <v>36.119999999999997</v>
      </c>
      <c r="Q175" s="158">
        <v>0.00013999999999999999</v>
      </c>
      <c r="R175" s="158">
        <f>Q175*H175</f>
        <v>0.00083999999999999993</v>
      </c>
      <c r="S175" s="158">
        <v>0</v>
      </c>
      <c r="T175" s="159">
        <f>S175*H175</f>
        <v>0</v>
      </c>
      <c r="AR175" s="14" t="s">
        <v>280</v>
      </c>
      <c r="AT175" s="14" t="s">
        <v>172</v>
      </c>
      <c r="AU175" s="14" t="s">
        <v>77</v>
      </c>
      <c r="AY175" s="14" t="s">
        <v>168</v>
      </c>
      <c r="BE175" s="160">
        <f>IF(N175="základní",J175,0)</f>
        <v>0</v>
      </c>
      <c r="BF175" s="160">
        <f>IF(N175="snížená",J175,0)</f>
        <v>0</v>
      </c>
      <c r="BG175" s="160">
        <f>IF(N175="zákl. přenesená",J175,0)</f>
        <v>0</v>
      </c>
      <c r="BH175" s="160">
        <f>IF(N175="sníž. přenesená",J175,0)</f>
        <v>0</v>
      </c>
      <c r="BI175" s="160">
        <f>IF(N175="nulová",J175,0)</f>
        <v>0</v>
      </c>
      <c r="BJ175" s="14" t="s">
        <v>75</v>
      </c>
      <c r="BK175" s="160">
        <f>ROUND(I175*H175,2)</f>
        <v>0</v>
      </c>
      <c r="BL175" s="14" t="s">
        <v>280</v>
      </c>
      <c r="BM175" s="14" t="s">
        <v>1447</v>
      </c>
    </row>
    <row r="176" s="1" customFormat="1" ht="16.5" customHeight="1">
      <c r="B176" s="150"/>
      <c r="C176" s="151" t="s">
        <v>643</v>
      </c>
      <c r="D176" s="151" t="s">
        <v>172</v>
      </c>
      <c r="E176" s="152" t="s">
        <v>478</v>
      </c>
      <c r="F176" s="153" t="s">
        <v>479</v>
      </c>
      <c r="G176" s="154" t="s">
        <v>175</v>
      </c>
      <c r="H176" s="155">
        <v>14</v>
      </c>
      <c r="I176" s="156">
        <v>0</v>
      </c>
      <c r="J176" s="156">
        <f>ROUND(I176*H176,2)</f>
        <v>0</v>
      </c>
      <c r="K176" s="153" t="s">
        <v>176</v>
      </c>
      <c r="L176" s="26"/>
      <c r="M176" s="54" t="s">
        <v>1</v>
      </c>
      <c r="N176" s="157" t="s">
        <v>39</v>
      </c>
      <c r="O176" s="158">
        <v>3.0099999999999998</v>
      </c>
      <c r="P176" s="158">
        <f>O176*H176</f>
        <v>42.140000000000001</v>
      </c>
      <c r="Q176" s="158">
        <v>0.00013999999999999999</v>
      </c>
      <c r="R176" s="158">
        <f>Q176*H176</f>
        <v>0.0019599999999999999</v>
      </c>
      <c r="S176" s="158">
        <v>0</v>
      </c>
      <c r="T176" s="159">
        <f>S176*H176</f>
        <v>0</v>
      </c>
      <c r="AR176" s="14" t="s">
        <v>280</v>
      </c>
      <c r="AT176" s="14" t="s">
        <v>172</v>
      </c>
      <c r="AU176" s="14" t="s">
        <v>77</v>
      </c>
      <c r="AY176" s="14" t="s">
        <v>168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4" t="s">
        <v>75</v>
      </c>
      <c r="BK176" s="160">
        <f>ROUND(I176*H176,2)</f>
        <v>0</v>
      </c>
      <c r="BL176" s="14" t="s">
        <v>280</v>
      </c>
      <c r="BM176" s="14" t="s">
        <v>1448</v>
      </c>
    </row>
    <row r="177" s="1" customFormat="1" ht="16.5" customHeight="1">
      <c r="B177" s="150"/>
      <c r="C177" s="151" t="s">
        <v>647</v>
      </c>
      <c r="D177" s="151" t="s">
        <v>172</v>
      </c>
      <c r="E177" s="152" t="s">
        <v>482</v>
      </c>
      <c r="F177" s="153" t="s">
        <v>483</v>
      </c>
      <c r="G177" s="154" t="s">
        <v>175</v>
      </c>
      <c r="H177" s="155">
        <v>10</v>
      </c>
      <c r="I177" s="156">
        <v>0</v>
      </c>
      <c r="J177" s="156">
        <f>ROUND(I177*H177,2)</f>
        <v>0</v>
      </c>
      <c r="K177" s="153" t="s">
        <v>176</v>
      </c>
      <c r="L177" s="26"/>
      <c r="M177" s="54" t="s">
        <v>1</v>
      </c>
      <c r="N177" s="157" t="s">
        <v>39</v>
      </c>
      <c r="O177" s="158">
        <v>0.20999999999999999</v>
      </c>
      <c r="P177" s="158">
        <f>O177*H177</f>
        <v>2.1000000000000001</v>
      </c>
      <c r="Q177" s="158">
        <v>0</v>
      </c>
      <c r="R177" s="158">
        <f>Q177*H177</f>
        <v>0</v>
      </c>
      <c r="S177" s="158">
        <v>0</v>
      </c>
      <c r="T177" s="159">
        <f>S177*H177</f>
        <v>0</v>
      </c>
      <c r="AR177" s="14" t="s">
        <v>280</v>
      </c>
      <c r="AT177" s="14" t="s">
        <v>172</v>
      </c>
      <c r="AU177" s="14" t="s">
        <v>77</v>
      </c>
      <c r="AY177" s="14" t="s">
        <v>168</v>
      </c>
      <c r="BE177" s="160">
        <f>IF(N177="základní",J177,0)</f>
        <v>0</v>
      </c>
      <c r="BF177" s="160">
        <f>IF(N177="snížená",J177,0)</f>
        <v>0</v>
      </c>
      <c r="BG177" s="160">
        <f>IF(N177="zákl. přenesená",J177,0)</f>
        <v>0</v>
      </c>
      <c r="BH177" s="160">
        <f>IF(N177="sníž. přenesená",J177,0)</f>
        <v>0</v>
      </c>
      <c r="BI177" s="160">
        <f>IF(N177="nulová",J177,0)</f>
        <v>0</v>
      </c>
      <c r="BJ177" s="14" t="s">
        <v>75</v>
      </c>
      <c r="BK177" s="160">
        <f>ROUND(I177*H177,2)</f>
        <v>0</v>
      </c>
      <c r="BL177" s="14" t="s">
        <v>280</v>
      </c>
      <c r="BM177" s="14" t="s">
        <v>1449</v>
      </c>
    </row>
    <row r="178" s="1" customFormat="1" ht="16.5" customHeight="1">
      <c r="B178" s="150"/>
      <c r="C178" s="151" t="s">
        <v>651</v>
      </c>
      <c r="D178" s="151" t="s">
        <v>172</v>
      </c>
      <c r="E178" s="152" t="s">
        <v>486</v>
      </c>
      <c r="F178" s="153" t="s">
        <v>487</v>
      </c>
      <c r="G178" s="154" t="s">
        <v>175</v>
      </c>
      <c r="H178" s="155">
        <v>4</v>
      </c>
      <c r="I178" s="156">
        <v>0</v>
      </c>
      <c r="J178" s="156">
        <f>ROUND(I178*H178,2)</f>
        <v>0</v>
      </c>
      <c r="K178" s="153" t="s">
        <v>1</v>
      </c>
      <c r="L178" s="26"/>
      <c r="M178" s="54" t="s">
        <v>1</v>
      </c>
      <c r="N178" s="157" t="s">
        <v>39</v>
      </c>
      <c r="O178" s="158">
        <v>3.4199999999999999</v>
      </c>
      <c r="P178" s="158">
        <f>O178*H178</f>
        <v>13.68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AR178" s="14" t="s">
        <v>280</v>
      </c>
      <c r="AT178" s="14" t="s">
        <v>172</v>
      </c>
      <c r="AU178" s="14" t="s">
        <v>77</v>
      </c>
      <c r="AY178" s="14" t="s">
        <v>168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4" t="s">
        <v>75</v>
      </c>
      <c r="BK178" s="160">
        <f>ROUND(I178*H178,2)</f>
        <v>0</v>
      </c>
      <c r="BL178" s="14" t="s">
        <v>280</v>
      </c>
      <c r="BM178" s="14" t="s">
        <v>1450</v>
      </c>
    </row>
    <row r="179" s="1" customFormat="1" ht="16.5" customHeight="1">
      <c r="B179" s="150"/>
      <c r="C179" s="151" t="s">
        <v>659</v>
      </c>
      <c r="D179" s="151" t="s">
        <v>172</v>
      </c>
      <c r="E179" s="152" t="s">
        <v>490</v>
      </c>
      <c r="F179" s="153" t="s">
        <v>491</v>
      </c>
      <c r="G179" s="154" t="s">
        <v>175</v>
      </c>
      <c r="H179" s="155">
        <v>4</v>
      </c>
      <c r="I179" s="156">
        <v>0</v>
      </c>
      <c r="J179" s="156">
        <f>ROUND(I179*H179,2)</f>
        <v>0</v>
      </c>
      <c r="K179" s="153" t="s">
        <v>176</v>
      </c>
      <c r="L179" s="26"/>
      <c r="M179" s="54" t="s">
        <v>1</v>
      </c>
      <c r="N179" s="157" t="s">
        <v>39</v>
      </c>
      <c r="O179" s="158">
        <v>0.68000000000000005</v>
      </c>
      <c r="P179" s="158">
        <f>O179*H179</f>
        <v>2.7200000000000002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AR179" s="14" t="s">
        <v>280</v>
      </c>
      <c r="AT179" s="14" t="s">
        <v>172</v>
      </c>
      <c r="AU179" s="14" t="s">
        <v>77</v>
      </c>
      <c r="AY179" s="14" t="s">
        <v>168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14" t="s">
        <v>75</v>
      </c>
      <c r="BK179" s="160">
        <f>ROUND(I179*H179,2)</f>
        <v>0</v>
      </c>
      <c r="BL179" s="14" t="s">
        <v>280</v>
      </c>
      <c r="BM179" s="14" t="s">
        <v>1451</v>
      </c>
    </row>
    <row r="180" s="1" customFormat="1" ht="16.5" customHeight="1">
      <c r="B180" s="150"/>
      <c r="C180" s="161" t="s">
        <v>663</v>
      </c>
      <c r="D180" s="161" t="s">
        <v>180</v>
      </c>
      <c r="E180" s="162" t="s">
        <v>494</v>
      </c>
      <c r="F180" s="163" t="s">
        <v>495</v>
      </c>
      <c r="G180" s="164" t="s">
        <v>183</v>
      </c>
      <c r="H180" s="165">
        <v>4</v>
      </c>
      <c r="I180" s="166">
        <v>0</v>
      </c>
      <c r="J180" s="166">
        <f>ROUND(I180*H180,2)</f>
        <v>0</v>
      </c>
      <c r="K180" s="163" t="s">
        <v>1</v>
      </c>
      <c r="L180" s="167"/>
      <c r="M180" s="168" t="s">
        <v>1</v>
      </c>
      <c r="N180" s="169" t="s">
        <v>39</v>
      </c>
      <c r="O180" s="158">
        <v>0</v>
      </c>
      <c r="P180" s="158">
        <f>O180*H180</f>
        <v>0</v>
      </c>
      <c r="Q180" s="158">
        <v>0</v>
      </c>
      <c r="R180" s="158">
        <f>Q180*H180</f>
        <v>0</v>
      </c>
      <c r="S180" s="158">
        <v>0</v>
      </c>
      <c r="T180" s="159">
        <f>S180*H180</f>
        <v>0</v>
      </c>
      <c r="AR180" s="14" t="s">
        <v>285</v>
      </c>
      <c r="AT180" s="14" t="s">
        <v>180</v>
      </c>
      <c r="AU180" s="14" t="s">
        <v>77</v>
      </c>
      <c r="AY180" s="14" t="s">
        <v>168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14" t="s">
        <v>75</v>
      </c>
      <c r="BK180" s="160">
        <f>ROUND(I180*H180,2)</f>
        <v>0</v>
      </c>
      <c r="BL180" s="14" t="s">
        <v>280</v>
      </c>
      <c r="BM180" s="14" t="s">
        <v>1452</v>
      </c>
    </row>
    <row r="181" s="1" customFormat="1" ht="16.5" customHeight="1">
      <c r="B181" s="150"/>
      <c r="C181" s="151" t="s">
        <v>722</v>
      </c>
      <c r="D181" s="151" t="s">
        <v>172</v>
      </c>
      <c r="E181" s="152" t="s">
        <v>498</v>
      </c>
      <c r="F181" s="153" t="s">
        <v>499</v>
      </c>
      <c r="G181" s="154" t="s">
        <v>175</v>
      </c>
      <c r="H181" s="155">
        <v>4</v>
      </c>
      <c r="I181" s="156">
        <v>0</v>
      </c>
      <c r="J181" s="156">
        <f>ROUND(I181*H181,2)</f>
        <v>0</v>
      </c>
      <c r="K181" s="153" t="s">
        <v>176</v>
      </c>
      <c r="L181" s="26"/>
      <c r="M181" s="54" t="s">
        <v>1</v>
      </c>
      <c r="N181" s="157" t="s">
        <v>39</v>
      </c>
      <c r="O181" s="158">
        <v>2.6600000000000001</v>
      </c>
      <c r="P181" s="158">
        <f>O181*H181</f>
        <v>10.640000000000001</v>
      </c>
      <c r="Q181" s="158">
        <v>0</v>
      </c>
      <c r="R181" s="158">
        <f>Q181*H181</f>
        <v>0</v>
      </c>
      <c r="S181" s="158">
        <v>0</v>
      </c>
      <c r="T181" s="159">
        <f>S181*H181</f>
        <v>0</v>
      </c>
      <c r="AR181" s="14" t="s">
        <v>280</v>
      </c>
      <c r="AT181" s="14" t="s">
        <v>172</v>
      </c>
      <c r="AU181" s="14" t="s">
        <v>77</v>
      </c>
      <c r="AY181" s="14" t="s">
        <v>168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4" t="s">
        <v>75</v>
      </c>
      <c r="BK181" s="160">
        <f>ROUND(I181*H181,2)</f>
        <v>0</v>
      </c>
      <c r="BL181" s="14" t="s">
        <v>280</v>
      </c>
      <c r="BM181" s="14" t="s">
        <v>1453</v>
      </c>
    </row>
    <row r="182" s="1" customFormat="1" ht="16.5" customHeight="1">
      <c r="B182" s="150"/>
      <c r="C182" s="151" t="s">
        <v>730</v>
      </c>
      <c r="D182" s="151" t="s">
        <v>172</v>
      </c>
      <c r="E182" s="152" t="s">
        <v>502</v>
      </c>
      <c r="F182" s="153" t="s">
        <v>503</v>
      </c>
      <c r="G182" s="154" t="s">
        <v>175</v>
      </c>
      <c r="H182" s="155">
        <v>4</v>
      </c>
      <c r="I182" s="156">
        <v>0</v>
      </c>
      <c r="J182" s="156">
        <f>ROUND(I182*H182,2)</f>
        <v>0</v>
      </c>
      <c r="K182" s="153" t="s">
        <v>176</v>
      </c>
      <c r="L182" s="26"/>
      <c r="M182" s="54" t="s">
        <v>1</v>
      </c>
      <c r="N182" s="157" t="s">
        <v>39</v>
      </c>
      <c r="O182" s="158">
        <v>5.2000000000000002</v>
      </c>
      <c r="P182" s="158">
        <f>O182*H182</f>
        <v>20.800000000000001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AR182" s="14" t="s">
        <v>280</v>
      </c>
      <c r="AT182" s="14" t="s">
        <v>172</v>
      </c>
      <c r="AU182" s="14" t="s">
        <v>77</v>
      </c>
      <c r="AY182" s="14" t="s">
        <v>168</v>
      </c>
      <c r="BE182" s="160">
        <f>IF(N182="základní",J182,0)</f>
        <v>0</v>
      </c>
      <c r="BF182" s="160">
        <f>IF(N182="snížená",J182,0)</f>
        <v>0</v>
      </c>
      <c r="BG182" s="160">
        <f>IF(N182="zákl. přenesená",J182,0)</f>
        <v>0</v>
      </c>
      <c r="BH182" s="160">
        <f>IF(N182="sníž. přenesená",J182,0)</f>
        <v>0</v>
      </c>
      <c r="BI182" s="160">
        <f>IF(N182="nulová",J182,0)</f>
        <v>0</v>
      </c>
      <c r="BJ182" s="14" t="s">
        <v>75</v>
      </c>
      <c r="BK182" s="160">
        <f>ROUND(I182*H182,2)</f>
        <v>0</v>
      </c>
      <c r="BL182" s="14" t="s">
        <v>280</v>
      </c>
      <c r="BM182" s="14" t="s">
        <v>1454</v>
      </c>
    </row>
    <row r="183" s="1" customFormat="1" ht="16.5" customHeight="1">
      <c r="B183" s="150"/>
      <c r="C183" s="151" t="s">
        <v>734</v>
      </c>
      <c r="D183" s="151" t="s">
        <v>172</v>
      </c>
      <c r="E183" s="152" t="s">
        <v>506</v>
      </c>
      <c r="F183" s="153" t="s">
        <v>507</v>
      </c>
      <c r="G183" s="154" t="s">
        <v>189</v>
      </c>
      <c r="H183" s="155">
        <v>370</v>
      </c>
      <c r="I183" s="156">
        <v>0</v>
      </c>
      <c r="J183" s="156">
        <f>ROUND(I183*H183,2)</f>
        <v>0</v>
      </c>
      <c r="K183" s="153" t="s">
        <v>176</v>
      </c>
      <c r="L183" s="26"/>
      <c r="M183" s="54" t="s">
        <v>1</v>
      </c>
      <c r="N183" s="157" t="s">
        <v>39</v>
      </c>
      <c r="O183" s="158">
        <v>0.28999999999999998</v>
      </c>
      <c r="P183" s="158">
        <f>O183*H183</f>
        <v>107.3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AR183" s="14" t="s">
        <v>280</v>
      </c>
      <c r="AT183" s="14" t="s">
        <v>172</v>
      </c>
      <c r="AU183" s="14" t="s">
        <v>77</v>
      </c>
      <c r="AY183" s="14" t="s">
        <v>168</v>
      </c>
      <c r="BE183" s="160">
        <f>IF(N183="základní",J183,0)</f>
        <v>0</v>
      </c>
      <c r="BF183" s="160">
        <f>IF(N183="snížená",J183,0)</f>
        <v>0</v>
      </c>
      <c r="BG183" s="160">
        <f>IF(N183="zákl. přenesená",J183,0)</f>
        <v>0</v>
      </c>
      <c r="BH183" s="160">
        <f>IF(N183="sníž. přenesená",J183,0)</f>
        <v>0</v>
      </c>
      <c r="BI183" s="160">
        <f>IF(N183="nulová",J183,0)</f>
        <v>0</v>
      </c>
      <c r="BJ183" s="14" t="s">
        <v>75</v>
      </c>
      <c r="BK183" s="160">
        <f>ROUND(I183*H183,2)</f>
        <v>0</v>
      </c>
      <c r="BL183" s="14" t="s">
        <v>280</v>
      </c>
      <c r="BM183" s="14" t="s">
        <v>1455</v>
      </c>
    </row>
    <row r="184" s="1" customFormat="1" ht="16.5" customHeight="1">
      <c r="B184" s="150"/>
      <c r="C184" s="161" t="s">
        <v>758</v>
      </c>
      <c r="D184" s="161" t="s">
        <v>180</v>
      </c>
      <c r="E184" s="162" t="s">
        <v>510</v>
      </c>
      <c r="F184" s="163" t="s">
        <v>511</v>
      </c>
      <c r="G184" s="164" t="s">
        <v>189</v>
      </c>
      <c r="H184" s="165">
        <v>370</v>
      </c>
      <c r="I184" s="166">
        <v>0</v>
      </c>
      <c r="J184" s="166">
        <f>ROUND(I184*H184,2)</f>
        <v>0</v>
      </c>
      <c r="K184" s="163" t="s">
        <v>1</v>
      </c>
      <c r="L184" s="167"/>
      <c r="M184" s="168" t="s">
        <v>1</v>
      </c>
      <c r="N184" s="169" t="s">
        <v>39</v>
      </c>
      <c r="O184" s="158">
        <v>0</v>
      </c>
      <c r="P184" s="158">
        <f>O184*H184</f>
        <v>0</v>
      </c>
      <c r="Q184" s="158">
        <v>0</v>
      </c>
      <c r="R184" s="158">
        <f>Q184*H184</f>
        <v>0</v>
      </c>
      <c r="S184" s="158">
        <v>0</v>
      </c>
      <c r="T184" s="159">
        <f>S184*H184</f>
        <v>0</v>
      </c>
      <c r="AR184" s="14" t="s">
        <v>285</v>
      </c>
      <c r="AT184" s="14" t="s">
        <v>180</v>
      </c>
      <c r="AU184" s="14" t="s">
        <v>77</v>
      </c>
      <c r="AY184" s="14" t="s">
        <v>168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14" t="s">
        <v>75</v>
      </c>
      <c r="BK184" s="160">
        <f>ROUND(I184*H184,2)</f>
        <v>0</v>
      </c>
      <c r="BL184" s="14" t="s">
        <v>280</v>
      </c>
      <c r="BM184" s="14" t="s">
        <v>1456</v>
      </c>
    </row>
    <row r="185" s="1" customFormat="1" ht="16.5" customHeight="1">
      <c r="B185" s="150"/>
      <c r="C185" s="151" t="s">
        <v>770</v>
      </c>
      <c r="D185" s="151" t="s">
        <v>172</v>
      </c>
      <c r="E185" s="152" t="s">
        <v>514</v>
      </c>
      <c r="F185" s="153" t="s">
        <v>515</v>
      </c>
      <c r="G185" s="154" t="s">
        <v>175</v>
      </c>
      <c r="H185" s="155">
        <v>3</v>
      </c>
      <c r="I185" s="156">
        <v>0</v>
      </c>
      <c r="J185" s="156">
        <f>ROUND(I185*H185,2)</f>
        <v>0</v>
      </c>
      <c r="K185" s="153" t="s">
        <v>176</v>
      </c>
      <c r="L185" s="26"/>
      <c r="M185" s="54" t="s">
        <v>1</v>
      </c>
      <c r="N185" s="157" t="s">
        <v>39</v>
      </c>
      <c r="O185" s="158">
        <v>6.7999999999999998</v>
      </c>
      <c r="P185" s="158">
        <f>O185*H185</f>
        <v>20.399999999999999</v>
      </c>
      <c r="Q185" s="158">
        <v>0</v>
      </c>
      <c r="R185" s="158">
        <f>Q185*H185</f>
        <v>0</v>
      </c>
      <c r="S185" s="158">
        <v>0</v>
      </c>
      <c r="T185" s="159">
        <f>S185*H185</f>
        <v>0</v>
      </c>
      <c r="AR185" s="14" t="s">
        <v>280</v>
      </c>
      <c r="AT185" s="14" t="s">
        <v>172</v>
      </c>
      <c r="AU185" s="14" t="s">
        <v>77</v>
      </c>
      <c r="AY185" s="14" t="s">
        <v>168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14" t="s">
        <v>75</v>
      </c>
      <c r="BK185" s="160">
        <f>ROUND(I185*H185,2)</f>
        <v>0</v>
      </c>
      <c r="BL185" s="14" t="s">
        <v>280</v>
      </c>
      <c r="BM185" s="14" t="s">
        <v>1457</v>
      </c>
    </row>
    <row r="186" s="1" customFormat="1" ht="16.5" customHeight="1">
      <c r="B186" s="150"/>
      <c r="C186" s="161" t="s">
        <v>774</v>
      </c>
      <c r="D186" s="161" t="s">
        <v>180</v>
      </c>
      <c r="E186" s="162" t="s">
        <v>518</v>
      </c>
      <c r="F186" s="163" t="s">
        <v>519</v>
      </c>
      <c r="G186" s="164" t="s">
        <v>183</v>
      </c>
      <c r="H186" s="165">
        <v>3</v>
      </c>
      <c r="I186" s="166">
        <v>0</v>
      </c>
      <c r="J186" s="166">
        <f>ROUND(I186*H186,2)</f>
        <v>0</v>
      </c>
      <c r="K186" s="163" t="s">
        <v>1</v>
      </c>
      <c r="L186" s="167"/>
      <c r="M186" s="168" t="s">
        <v>1</v>
      </c>
      <c r="N186" s="169" t="s">
        <v>39</v>
      </c>
      <c r="O186" s="158">
        <v>0</v>
      </c>
      <c r="P186" s="158">
        <f>O186*H186</f>
        <v>0</v>
      </c>
      <c r="Q186" s="158">
        <v>0</v>
      </c>
      <c r="R186" s="158">
        <f>Q186*H186</f>
        <v>0</v>
      </c>
      <c r="S186" s="158">
        <v>0</v>
      </c>
      <c r="T186" s="159">
        <f>S186*H186</f>
        <v>0</v>
      </c>
      <c r="AR186" s="14" t="s">
        <v>285</v>
      </c>
      <c r="AT186" s="14" t="s">
        <v>180</v>
      </c>
      <c r="AU186" s="14" t="s">
        <v>77</v>
      </c>
      <c r="AY186" s="14" t="s">
        <v>168</v>
      </c>
      <c r="BE186" s="160">
        <f>IF(N186="základní",J186,0)</f>
        <v>0</v>
      </c>
      <c r="BF186" s="160">
        <f>IF(N186="snížená",J186,0)</f>
        <v>0</v>
      </c>
      <c r="BG186" s="160">
        <f>IF(N186="zákl. přenesená",J186,0)</f>
        <v>0</v>
      </c>
      <c r="BH186" s="160">
        <f>IF(N186="sníž. přenesená",J186,0)</f>
        <v>0</v>
      </c>
      <c r="BI186" s="160">
        <f>IF(N186="nulová",J186,0)</f>
        <v>0</v>
      </c>
      <c r="BJ186" s="14" t="s">
        <v>75</v>
      </c>
      <c r="BK186" s="160">
        <f>ROUND(I186*H186,2)</f>
        <v>0</v>
      </c>
      <c r="BL186" s="14" t="s">
        <v>280</v>
      </c>
      <c r="BM186" s="14" t="s">
        <v>1458</v>
      </c>
    </row>
    <row r="187" s="1" customFormat="1" ht="16.5" customHeight="1">
      <c r="B187" s="150"/>
      <c r="C187" s="161" t="s">
        <v>766</v>
      </c>
      <c r="D187" s="161" t="s">
        <v>180</v>
      </c>
      <c r="E187" s="162" t="s">
        <v>522</v>
      </c>
      <c r="F187" s="163" t="s">
        <v>523</v>
      </c>
      <c r="G187" s="164" t="s">
        <v>183</v>
      </c>
      <c r="H187" s="165">
        <v>1</v>
      </c>
      <c r="I187" s="166">
        <v>0</v>
      </c>
      <c r="J187" s="166">
        <f>ROUND(I187*H187,2)</f>
        <v>0</v>
      </c>
      <c r="K187" s="163" t="s">
        <v>1</v>
      </c>
      <c r="L187" s="167"/>
      <c r="M187" s="168" t="s">
        <v>1</v>
      </c>
      <c r="N187" s="169" t="s">
        <v>39</v>
      </c>
      <c r="O187" s="158">
        <v>0</v>
      </c>
      <c r="P187" s="158">
        <f>O187*H187</f>
        <v>0</v>
      </c>
      <c r="Q187" s="158">
        <v>0</v>
      </c>
      <c r="R187" s="158">
        <f>Q187*H187</f>
        <v>0</v>
      </c>
      <c r="S187" s="158">
        <v>0</v>
      </c>
      <c r="T187" s="159">
        <f>S187*H187</f>
        <v>0</v>
      </c>
      <c r="AR187" s="14" t="s">
        <v>285</v>
      </c>
      <c r="AT187" s="14" t="s">
        <v>180</v>
      </c>
      <c r="AU187" s="14" t="s">
        <v>77</v>
      </c>
      <c r="AY187" s="14" t="s">
        <v>168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14" t="s">
        <v>75</v>
      </c>
      <c r="BK187" s="160">
        <f>ROUND(I187*H187,2)</f>
        <v>0</v>
      </c>
      <c r="BL187" s="14" t="s">
        <v>280</v>
      </c>
      <c r="BM187" s="14" t="s">
        <v>1459</v>
      </c>
    </row>
    <row r="188" s="1" customFormat="1" ht="16.5" customHeight="1">
      <c r="B188" s="150"/>
      <c r="C188" s="151" t="s">
        <v>746</v>
      </c>
      <c r="D188" s="151" t="s">
        <v>172</v>
      </c>
      <c r="E188" s="152" t="s">
        <v>526</v>
      </c>
      <c r="F188" s="153" t="s">
        <v>527</v>
      </c>
      <c r="G188" s="154" t="s">
        <v>175</v>
      </c>
      <c r="H188" s="155">
        <v>2</v>
      </c>
      <c r="I188" s="156">
        <v>0</v>
      </c>
      <c r="J188" s="156">
        <f>ROUND(I188*H188,2)</f>
        <v>0</v>
      </c>
      <c r="K188" s="153" t="s">
        <v>176</v>
      </c>
      <c r="L188" s="26"/>
      <c r="M188" s="54" t="s">
        <v>1</v>
      </c>
      <c r="N188" s="157" t="s">
        <v>39</v>
      </c>
      <c r="O188" s="158">
        <v>3.3999999999999999</v>
      </c>
      <c r="P188" s="158">
        <f>O188*H188</f>
        <v>6.7999999999999998</v>
      </c>
      <c r="Q188" s="158">
        <v>0</v>
      </c>
      <c r="R188" s="158">
        <f>Q188*H188</f>
        <v>0</v>
      </c>
      <c r="S188" s="158">
        <v>0</v>
      </c>
      <c r="T188" s="159">
        <f>S188*H188</f>
        <v>0</v>
      </c>
      <c r="AR188" s="14" t="s">
        <v>280</v>
      </c>
      <c r="AT188" s="14" t="s">
        <v>172</v>
      </c>
      <c r="AU188" s="14" t="s">
        <v>77</v>
      </c>
      <c r="AY188" s="14" t="s">
        <v>168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14" t="s">
        <v>75</v>
      </c>
      <c r="BK188" s="160">
        <f>ROUND(I188*H188,2)</f>
        <v>0</v>
      </c>
      <c r="BL188" s="14" t="s">
        <v>280</v>
      </c>
      <c r="BM188" s="14" t="s">
        <v>1460</v>
      </c>
    </row>
    <row r="189" s="1" customFormat="1" ht="16.5" customHeight="1">
      <c r="B189" s="150"/>
      <c r="C189" s="151" t="s">
        <v>1207</v>
      </c>
      <c r="D189" s="151" t="s">
        <v>172</v>
      </c>
      <c r="E189" s="152" t="s">
        <v>530</v>
      </c>
      <c r="F189" s="153" t="s">
        <v>531</v>
      </c>
      <c r="G189" s="154" t="s">
        <v>175</v>
      </c>
      <c r="H189" s="155">
        <v>4</v>
      </c>
      <c r="I189" s="156">
        <v>0</v>
      </c>
      <c r="J189" s="156">
        <f>ROUND(I189*H189,2)</f>
        <v>0</v>
      </c>
      <c r="K189" s="153" t="s">
        <v>176</v>
      </c>
      <c r="L189" s="26"/>
      <c r="M189" s="54" t="s">
        <v>1</v>
      </c>
      <c r="N189" s="157" t="s">
        <v>39</v>
      </c>
      <c r="O189" s="158">
        <v>8.5999999999999996</v>
      </c>
      <c r="P189" s="158">
        <f>O189*H189</f>
        <v>34.399999999999999</v>
      </c>
      <c r="Q189" s="158">
        <v>0.57010000000000005</v>
      </c>
      <c r="R189" s="158">
        <f>Q189*H189</f>
        <v>2.2804000000000002</v>
      </c>
      <c r="S189" s="158">
        <v>0</v>
      </c>
      <c r="T189" s="159">
        <f>S189*H189</f>
        <v>0</v>
      </c>
      <c r="AR189" s="14" t="s">
        <v>280</v>
      </c>
      <c r="AT189" s="14" t="s">
        <v>172</v>
      </c>
      <c r="AU189" s="14" t="s">
        <v>77</v>
      </c>
      <c r="AY189" s="14" t="s">
        <v>168</v>
      </c>
      <c r="BE189" s="160">
        <f>IF(N189="základní",J189,0)</f>
        <v>0</v>
      </c>
      <c r="BF189" s="160">
        <f>IF(N189="snížená",J189,0)</f>
        <v>0</v>
      </c>
      <c r="BG189" s="160">
        <f>IF(N189="zákl. přenesená",J189,0)</f>
        <v>0</v>
      </c>
      <c r="BH189" s="160">
        <f>IF(N189="sníž. přenesená",J189,0)</f>
        <v>0</v>
      </c>
      <c r="BI189" s="160">
        <f>IF(N189="nulová",J189,0)</f>
        <v>0</v>
      </c>
      <c r="BJ189" s="14" t="s">
        <v>75</v>
      </c>
      <c r="BK189" s="160">
        <f>ROUND(I189*H189,2)</f>
        <v>0</v>
      </c>
      <c r="BL189" s="14" t="s">
        <v>280</v>
      </c>
      <c r="BM189" s="14" t="s">
        <v>1461</v>
      </c>
    </row>
    <row r="190" s="1" customFormat="1" ht="16.5" customHeight="1">
      <c r="B190" s="150"/>
      <c r="C190" s="161" t="s">
        <v>1211</v>
      </c>
      <c r="D190" s="161" t="s">
        <v>180</v>
      </c>
      <c r="E190" s="162" t="s">
        <v>534</v>
      </c>
      <c r="F190" s="163" t="s">
        <v>535</v>
      </c>
      <c r="G190" s="164" t="s">
        <v>536</v>
      </c>
      <c r="H190" s="165">
        <v>1</v>
      </c>
      <c r="I190" s="166">
        <v>0</v>
      </c>
      <c r="J190" s="166">
        <f>ROUND(I190*H190,2)</f>
        <v>0</v>
      </c>
      <c r="K190" s="163" t="s">
        <v>1</v>
      </c>
      <c r="L190" s="167"/>
      <c r="M190" s="168" t="s">
        <v>1</v>
      </c>
      <c r="N190" s="169" t="s">
        <v>39</v>
      </c>
      <c r="O190" s="158">
        <v>0</v>
      </c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AR190" s="14" t="s">
        <v>285</v>
      </c>
      <c r="AT190" s="14" t="s">
        <v>180</v>
      </c>
      <c r="AU190" s="14" t="s">
        <v>77</v>
      </c>
      <c r="AY190" s="14" t="s">
        <v>168</v>
      </c>
      <c r="BE190" s="160">
        <f>IF(N190="základní",J190,0)</f>
        <v>0</v>
      </c>
      <c r="BF190" s="160">
        <f>IF(N190="snížená",J190,0)</f>
        <v>0</v>
      </c>
      <c r="BG190" s="160">
        <f>IF(N190="zákl. přenesená",J190,0)</f>
        <v>0</v>
      </c>
      <c r="BH190" s="160">
        <f>IF(N190="sníž. přenesená",J190,0)</f>
        <v>0</v>
      </c>
      <c r="BI190" s="160">
        <f>IF(N190="nulová",J190,0)</f>
        <v>0</v>
      </c>
      <c r="BJ190" s="14" t="s">
        <v>75</v>
      </c>
      <c r="BK190" s="160">
        <f>ROUND(I190*H190,2)</f>
        <v>0</v>
      </c>
      <c r="BL190" s="14" t="s">
        <v>280</v>
      </c>
      <c r="BM190" s="14" t="s">
        <v>1462</v>
      </c>
    </row>
    <row r="191" s="1" customFormat="1" ht="16.5" customHeight="1">
      <c r="B191" s="150"/>
      <c r="C191" s="161" t="s">
        <v>1215</v>
      </c>
      <c r="D191" s="161" t="s">
        <v>180</v>
      </c>
      <c r="E191" s="162" t="s">
        <v>1189</v>
      </c>
      <c r="F191" s="163" t="s">
        <v>1190</v>
      </c>
      <c r="G191" s="164" t="s">
        <v>183</v>
      </c>
      <c r="H191" s="165">
        <v>3</v>
      </c>
      <c r="I191" s="166">
        <v>0</v>
      </c>
      <c r="J191" s="166">
        <f>ROUND(I191*H191,2)</f>
        <v>0</v>
      </c>
      <c r="K191" s="163" t="s">
        <v>1</v>
      </c>
      <c r="L191" s="167"/>
      <c r="M191" s="168" t="s">
        <v>1</v>
      </c>
      <c r="N191" s="169" t="s">
        <v>39</v>
      </c>
      <c r="O191" s="158">
        <v>0</v>
      </c>
      <c r="P191" s="158">
        <f>O191*H191</f>
        <v>0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AR191" s="14" t="s">
        <v>285</v>
      </c>
      <c r="AT191" s="14" t="s">
        <v>180</v>
      </c>
      <c r="AU191" s="14" t="s">
        <v>77</v>
      </c>
      <c r="AY191" s="14" t="s">
        <v>168</v>
      </c>
      <c r="BE191" s="160">
        <f>IF(N191="základní",J191,0)</f>
        <v>0</v>
      </c>
      <c r="BF191" s="160">
        <f>IF(N191="snížená",J191,0)</f>
        <v>0</v>
      </c>
      <c r="BG191" s="160">
        <f>IF(N191="zákl. přenesená",J191,0)</f>
        <v>0</v>
      </c>
      <c r="BH191" s="160">
        <f>IF(N191="sníž. přenesená",J191,0)</f>
        <v>0</v>
      </c>
      <c r="BI191" s="160">
        <f>IF(N191="nulová",J191,0)</f>
        <v>0</v>
      </c>
      <c r="BJ191" s="14" t="s">
        <v>75</v>
      </c>
      <c r="BK191" s="160">
        <f>ROUND(I191*H191,2)</f>
        <v>0</v>
      </c>
      <c r="BL191" s="14" t="s">
        <v>280</v>
      </c>
      <c r="BM191" s="14" t="s">
        <v>1463</v>
      </c>
    </row>
    <row r="192" s="1" customFormat="1" ht="16.5" customHeight="1">
      <c r="B192" s="150"/>
      <c r="C192" s="161" t="s">
        <v>1464</v>
      </c>
      <c r="D192" s="161" t="s">
        <v>180</v>
      </c>
      <c r="E192" s="162" t="s">
        <v>539</v>
      </c>
      <c r="F192" s="163" t="s">
        <v>540</v>
      </c>
      <c r="G192" s="164" t="s">
        <v>183</v>
      </c>
      <c r="H192" s="165">
        <v>4</v>
      </c>
      <c r="I192" s="166">
        <v>0</v>
      </c>
      <c r="J192" s="166">
        <f>ROUND(I192*H192,2)</f>
        <v>0</v>
      </c>
      <c r="K192" s="163" t="s">
        <v>1</v>
      </c>
      <c r="L192" s="167"/>
      <c r="M192" s="168" t="s">
        <v>1</v>
      </c>
      <c r="N192" s="169" t="s">
        <v>39</v>
      </c>
      <c r="O192" s="158">
        <v>0</v>
      </c>
      <c r="P192" s="158">
        <f>O192*H192</f>
        <v>0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AR192" s="14" t="s">
        <v>285</v>
      </c>
      <c r="AT192" s="14" t="s">
        <v>180</v>
      </c>
      <c r="AU192" s="14" t="s">
        <v>77</v>
      </c>
      <c r="AY192" s="14" t="s">
        <v>168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14" t="s">
        <v>75</v>
      </c>
      <c r="BK192" s="160">
        <f>ROUND(I192*H192,2)</f>
        <v>0</v>
      </c>
      <c r="BL192" s="14" t="s">
        <v>280</v>
      </c>
      <c r="BM192" s="14" t="s">
        <v>1465</v>
      </c>
    </row>
    <row r="193" s="1" customFormat="1" ht="16.5" customHeight="1">
      <c r="B193" s="150"/>
      <c r="C193" s="151" t="s">
        <v>754</v>
      </c>
      <c r="D193" s="151" t="s">
        <v>172</v>
      </c>
      <c r="E193" s="152" t="s">
        <v>543</v>
      </c>
      <c r="F193" s="153" t="s">
        <v>544</v>
      </c>
      <c r="G193" s="154" t="s">
        <v>175</v>
      </c>
      <c r="H193" s="155">
        <v>4</v>
      </c>
      <c r="I193" s="156">
        <v>0</v>
      </c>
      <c r="J193" s="156">
        <f>ROUND(I193*H193,2)</f>
        <v>0</v>
      </c>
      <c r="K193" s="153" t="s">
        <v>176</v>
      </c>
      <c r="L193" s="26"/>
      <c r="M193" s="54" t="s">
        <v>1</v>
      </c>
      <c r="N193" s="157" t="s">
        <v>39</v>
      </c>
      <c r="O193" s="158">
        <v>4.2999999999999998</v>
      </c>
      <c r="P193" s="158">
        <f>O193*H193</f>
        <v>17.199999999999999</v>
      </c>
      <c r="Q193" s="158">
        <v>0.57010000000000005</v>
      </c>
      <c r="R193" s="158">
        <f>Q193*H193</f>
        <v>2.2804000000000002</v>
      </c>
      <c r="S193" s="158">
        <v>0</v>
      </c>
      <c r="T193" s="159">
        <f>S193*H193</f>
        <v>0</v>
      </c>
      <c r="AR193" s="14" t="s">
        <v>280</v>
      </c>
      <c r="AT193" s="14" t="s">
        <v>172</v>
      </c>
      <c r="AU193" s="14" t="s">
        <v>77</v>
      </c>
      <c r="AY193" s="14" t="s">
        <v>168</v>
      </c>
      <c r="BE193" s="160">
        <f>IF(N193="základní",J193,0)</f>
        <v>0</v>
      </c>
      <c r="BF193" s="160">
        <f>IF(N193="snížená",J193,0)</f>
        <v>0</v>
      </c>
      <c r="BG193" s="160">
        <f>IF(N193="zákl. přenesená",J193,0)</f>
        <v>0</v>
      </c>
      <c r="BH193" s="160">
        <f>IF(N193="sníž. přenesená",J193,0)</f>
        <v>0</v>
      </c>
      <c r="BI193" s="160">
        <f>IF(N193="nulová",J193,0)</f>
        <v>0</v>
      </c>
      <c r="BJ193" s="14" t="s">
        <v>75</v>
      </c>
      <c r="BK193" s="160">
        <f>ROUND(I193*H193,2)</f>
        <v>0</v>
      </c>
      <c r="BL193" s="14" t="s">
        <v>280</v>
      </c>
      <c r="BM193" s="14" t="s">
        <v>1466</v>
      </c>
    </row>
    <row r="194" s="1" customFormat="1" ht="16.5" customHeight="1">
      <c r="B194" s="150"/>
      <c r="C194" s="151" t="s">
        <v>1228</v>
      </c>
      <c r="D194" s="151" t="s">
        <v>172</v>
      </c>
      <c r="E194" s="152" t="s">
        <v>547</v>
      </c>
      <c r="F194" s="153" t="s">
        <v>548</v>
      </c>
      <c r="G194" s="154" t="s">
        <v>175</v>
      </c>
      <c r="H194" s="155">
        <v>5</v>
      </c>
      <c r="I194" s="156">
        <v>0</v>
      </c>
      <c r="J194" s="156">
        <f>ROUND(I194*H194,2)</f>
        <v>0</v>
      </c>
      <c r="K194" s="153" t="s">
        <v>176</v>
      </c>
      <c r="L194" s="26"/>
      <c r="M194" s="54" t="s">
        <v>1</v>
      </c>
      <c r="N194" s="157" t="s">
        <v>39</v>
      </c>
      <c r="O194" s="158">
        <v>15.550000000000001</v>
      </c>
      <c r="P194" s="158">
        <f>O194*H194</f>
        <v>77.75</v>
      </c>
      <c r="Q194" s="158">
        <v>2.2001499999999998</v>
      </c>
      <c r="R194" s="158">
        <f>Q194*H194</f>
        <v>11.00075</v>
      </c>
      <c r="S194" s="158">
        <v>0</v>
      </c>
      <c r="T194" s="159">
        <f>S194*H194</f>
        <v>0</v>
      </c>
      <c r="AR194" s="14" t="s">
        <v>280</v>
      </c>
      <c r="AT194" s="14" t="s">
        <v>172</v>
      </c>
      <c r="AU194" s="14" t="s">
        <v>77</v>
      </c>
      <c r="AY194" s="14" t="s">
        <v>168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14" t="s">
        <v>75</v>
      </c>
      <c r="BK194" s="160">
        <f>ROUND(I194*H194,2)</f>
        <v>0</v>
      </c>
      <c r="BL194" s="14" t="s">
        <v>280</v>
      </c>
      <c r="BM194" s="14" t="s">
        <v>1467</v>
      </c>
    </row>
    <row r="195" s="1" customFormat="1" ht="16.5" customHeight="1">
      <c r="B195" s="150"/>
      <c r="C195" s="161" t="s">
        <v>1232</v>
      </c>
      <c r="D195" s="161" t="s">
        <v>180</v>
      </c>
      <c r="E195" s="162" t="s">
        <v>551</v>
      </c>
      <c r="F195" s="163" t="s">
        <v>552</v>
      </c>
      <c r="G195" s="164" t="s">
        <v>183</v>
      </c>
      <c r="H195" s="165">
        <v>1</v>
      </c>
      <c r="I195" s="166">
        <v>0</v>
      </c>
      <c r="J195" s="166">
        <f>ROUND(I195*H195,2)</f>
        <v>0</v>
      </c>
      <c r="K195" s="163" t="s">
        <v>1</v>
      </c>
      <c r="L195" s="167"/>
      <c r="M195" s="168" t="s">
        <v>1</v>
      </c>
      <c r="N195" s="169" t="s">
        <v>39</v>
      </c>
      <c r="O195" s="158">
        <v>0</v>
      </c>
      <c r="P195" s="158">
        <f>O195*H195</f>
        <v>0</v>
      </c>
      <c r="Q195" s="158">
        <v>0</v>
      </c>
      <c r="R195" s="158">
        <f>Q195*H195</f>
        <v>0</v>
      </c>
      <c r="S195" s="158">
        <v>0</v>
      </c>
      <c r="T195" s="159">
        <f>S195*H195</f>
        <v>0</v>
      </c>
      <c r="AR195" s="14" t="s">
        <v>285</v>
      </c>
      <c r="AT195" s="14" t="s">
        <v>180</v>
      </c>
      <c r="AU195" s="14" t="s">
        <v>77</v>
      </c>
      <c r="AY195" s="14" t="s">
        <v>168</v>
      </c>
      <c r="BE195" s="160">
        <f>IF(N195="základní",J195,0)</f>
        <v>0</v>
      </c>
      <c r="BF195" s="160">
        <f>IF(N195="snížená",J195,0)</f>
        <v>0</v>
      </c>
      <c r="BG195" s="160">
        <f>IF(N195="zákl. přenesená",J195,0)</f>
        <v>0</v>
      </c>
      <c r="BH195" s="160">
        <f>IF(N195="sníž. přenesená",J195,0)</f>
        <v>0</v>
      </c>
      <c r="BI195" s="160">
        <f>IF(N195="nulová",J195,0)</f>
        <v>0</v>
      </c>
      <c r="BJ195" s="14" t="s">
        <v>75</v>
      </c>
      <c r="BK195" s="160">
        <f>ROUND(I195*H195,2)</f>
        <v>0</v>
      </c>
      <c r="BL195" s="14" t="s">
        <v>280</v>
      </c>
      <c r="BM195" s="14" t="s">
        <v>1468</v>
      </c>
    </row>
    <row r="196" s="1" customFormat="1" ht="16.5" customHeight="1">
      <c r="B196" s="150"/>
      <c r="C196" s="161" t="s">
        <v>1239</v>
      </c>
      <c r="D196" s="161" t="s">
        <v>180</v>
      </c>
      <c r="E196" s="162" t="s">
        <v>555</v>
      </c>
      <c r="F196" s="163" t="s">
        <v>556</v>
      </c>
      <c r="G196" s="164" t="s">
        <v>183</v>
      </c>
      <c r="H196" s="165">
        <v>1</v>
      </c>
      <c r="I196" s="166">
        <v>0</v>
      </c>
      <c r="J196" s="166">
        <f>ROUND(I196*H196,2)</f>
        <v>0</v>
      </c>
      <c r="K196" s="163" t="s">
        <v>1</v>
      </c>
      <c r="L196" s="167"/>
      <c r="M196" s="168" t="s">
        <v>1</v>
      </c>
      <c r="N196" s="169" t="s">
        <v>39</v>
      </c>
      <c r="O196" s="158">
        <v>0</v>
      </c>
      <c r="P196" s="158">
        <f>O196*H196</f>
        <v>0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AR196" s="14" t="s">
        <v>285</v>
      </c>
      <c r="AT196" s="14" t="s">
        <v>180</v>
      </c>
      <c r="AU196" s="14" t="s">
        <v>77</v>
      </c>
      <c r="AY196" s="14" t="s">
        <v>168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4" t="s">
        <v>75</v>
      </c>
      <c r="BK196" s="160">
        <f>ROUND(I196*H196,2)</f>
        <v>0</v>
      </c>
      <c r="BL196" s="14" t="s">
        <v>280</v>
      </c>
      <c r="BM196" s="14" t="s">
        <v>1469</v>
      </c>
    </row>
    <row r="197" s="1" customFormat="1" ht="16.5" customHeight="1">
      <c r="B197" s="150"/>
      <c r="C197" s="161" t="s">
        <v>1470</v>
      </c>
      <c r="D197" s="161" t="s">
        <v>180</v>
      </c>
      <c r="E197" s="162" t="s">
        <v>1208</v>
      </c>
      <c r="F197" s="163" t="s">
        <v>1209</v>
      </c>
      <c r="G197" s="164" t="s">
        <v>183</v>
      </c>
      <c r="H197" s="165">
        <v>1</v>
      </c>
      <c r="I197" s="166">
        <v>0</v>
      </c>
      <c r="J197" s="166">
        <f>ROUND(I197*H197,2)</f>
        <v>0</v>
      </c>
      <c r="K197" s="163" t="s">
        <v>1</v>
      </c>
      <c r="L197" s="167"/>
      <c r="M197" s="168" t="s">
        <v>1</v>
      </c>
      <c r="N197" s="169" t="s">
        <v>39</v>
      </c>
      <c r="O197" s="158">
        <v>0</v>
      </c>
      <c r="P197" s="158">
        <f>O197*H197</f>
        <v>0</v>
      </c>
      <c r="Q197" s="158">
        <v>0</v>
      </c>
      <c r="R197" s="158">
        <f>Q197*H197</f>
        <v>0</v>
      </c>
      <c r="S197" s="158">
        <v>0</v>
      </c>
      <c r="T197" s="159">
        <f>S197*H197</f>
        <v>0</v>
      </c>
      <c r="AR197" s="14" t="s">
        <v>285</v>
      </c>
      <c r="AT197" s="14" t="s">
        <v>180</v>
      </c>
      <c r="AU197" s="14" t="s">
        <v>77</v>
      </c>
      <c r="AY197" s="14" t="s">
        <v>168</v>
      </c>
      <c r="BE197" s="160">
        <f>IF(N197="základní",J197,0)</f>
        <v>0</v>
      </c>
      <c r="BF197" s="160">
        <f>IF(N197="snížená",J197,0)</f>
        <v>0</v>
      </c>
      <c r="BG197" s="160">
        <f>IF(N197="zákl. přenesená",J197,0)</f>
        <v>0</v>
      </c>
      <c r="BH197" s="160">
        <f>IF(N197="sníž. přenesená",J197,0)</f>
        <v>0</v>
      </c>
      <c r="BI197" s="160">
        <f>IF(N197="nulová",J197,0)</f>
        <v>0</v>
      </c>
      <c r="BJ197" s="14" t="s">
        <v>75</v>
      </c>
      <c r="BK197" s="160">
        <f>ROUND(I197*H197,2)</f>
        <v>0</v>
      </c>
      <c r="BL197" s="14" t="s">
        <v>280</v>
      </c>
      <c r="BM197" s="14" t="s">
        <v>1471</v>
      </c>
    </row>
    <row r="198" s="1" customFormat="1" ht="16.5" customHeight="1">
      <c r="B198" s="150"/>
      <c r="C198" s="161" t="s">
        <v>1472</v>
      </c>
      <c r="D198" s="161" t="s">
        <v>180</v>
      </c>
      <c r="E198" s="162" t="s">
        <v>1212</v>
      </c>
      <c r="F198" s="163" t="s">
        <v>1213</v>
      </c>
      <c r="G198" s="164" t="s">
        <v>183</v>
      </c>
      <c r="H198" s="165">
        <v>2</v>
      </c>
      <c r="I198" s="166">
        <v>0</v>
      </c>
      <c r="J198" s="166">
        <f>ROUND(I198*H198,2)</f>
        <v>0</v>
      </c>
      <c r="K198" s="163" t="s">
        <v>1</v>
      </c>
      <c r="L198" s="167"/>
      <c r="M198" s="168" t="s">
        <v>1</v>
      </c>
      <c r="N198" s="169" t="s">
        <v>39</v>
      </c>
      <c r="O198" s="158">
        <v>0</v>
      </c>
      <c r="P198" s="158">
        <f>O198*H198</f>
        <v>0</v>
      </c>
      <c r="Q198" s="158">
        <v>0</v>
      </c>
      <c r="R198" s="158">
        <f>Q198*H198</f>
        <v>0</v>
      </c>
      <c r="S198" s="158">
        <v>0</v>
      </c>
      <c r="T198" s="159">
        <f>S198*H198</f>
        <v>0</v>
      </c>
      <c r="AR198" s="14" t="s">
        <v>285</v>
      </c>
      <c r="AT198" s="14" t="s">
        <v>180</v>
      </c>
      <c r="AU198" s="14" t="s">
        <v>77</v>
      </c>
      <c r="AY198" s="14" t="s">
        <v>168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14" t="s">
        <v>75</v>
      </c>
      <c r="BK198" s="160">
        <f>ROUND(I198*H198,2)</f>
        <v>0</v>
      </c>
      <c r="BL198" s="14" t="s">
        <v>280</v>
      </c>
      <c r="BM198" s="14" t="s">
        <v>1473</v>
      </c>
    </row>
    <row r="199" s="1" customFormat="1" ht="16.5" customHeight="1">
      <c r="B199" s="150"/>
      <c r="C199" s="151" t="s">
        <v>257</v>
      </c>
      <c r="D199" s="151" t="s">
        <v>172</v>
      </c>
      <c r="E199" s="152" t="s">
        <v>563</v>
      </c>
      <c r="F199" s="153" t="s">
        <v>564</v>
      </c>
      <c r="G199" s="154" t="s">
        <v>175</v>
      </c>
      <c r="H199" s="155">
        <v>5</v>
      </c>
      <c r="I199" s="156">
        <v>0</v>
      </c>
      <c r="J199" s="156">
        <f>ROUND(I199*H199,2)</f>
        <v>0</v>
      </c>
      <c r="K199" s="153" t="s">
        <v>176</v>
      </c>
      <c r="L199" s="26"/>
      <c r="M199" s="54" t="s">
        <v>1</v>
      </c>
      <c r="N199" s="157" t="s">
        <v>39</v>
      </c>
      <c r="O199" s="158">
        <v>7.7750000000000004</v>
      </c>
      <c r="P199" s="158">
        <f>O199*H199</f>
        <v>38.875</v>
      </c>
      <c r="Q199" s="158">
        <v>2.2001499999999998</v>
      </c>
      <c r="R199" s="158">
        <f>Q199*H199</f>
        <v>11.00075</v>
      </c>
      <c r="S199" s="158">
        <v>0</v>
      </c>
      <c r="T199" s="159">
        <f>S199*H199</f>
        <v>0</v>
      </c>
      <c r="AR199" s="14" t="s">
        <v>280</v>
      </c>
      <c r="AT199" s="14" t="s">
        <v>172</v>
      </c>
      <c r="AU199" s="14" t="s">
        <v>77</v>
      </c>
      <c r="AY199" s="14" t="s">
        <v>168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4" t="s">
        <v>75</v>
      </c>
      <c r="BK199" s="160">
        <f>ROUND(I199*H199,2)</f>
        <v>0</v>
      </c>
      <c r="BL199" s="14" t="s">
        <v>280</v>
      </c>
      <c r="BM199" s="14" t="s">
        <v>1474</v>
      </c>
    </row>
    <row r="200" s="1" customFormat="1" ht="16.5" customHeight="1">
      <c r="B200" s="150"/>
      <c r="C200" s="151" t="s">
        <v>277</v>
      </c>
      <c r="D200" s="151" t="s">
        <v>172</v>
      </c>
      <c r="E200" s="152" t="s">
        <v>567</v>
      </c>
      <c r="F200" s="153" t="s">
        <v>568</v>
      </c>
      <c r="G200" s="154" t="s">
        <v>175</v>
      </c>
      <c r="H200" s="155">
        <v>5</v>
      </c>
      <c r="I200" s="156">
        <v>0</v>
      </c>
      <c r="J200" s="156">
        <f>ROUND(I200*H200,2)</f>
        <v>0</v>
      </c>
      <c r="K200" s="153" t="s">
        <v>176</v>
      </c>
      <c r="L200" s="26"/>
      <c r="M200" s="54" t="s">
        <v>1</v>
      </c>
      <c r="N200" s="157" t="s">
        <v>39</v>
      </c>
      <c r="O200" s="158">
        <v>3</v>
      </c>
      <c r="P200" s="158">
        <f>O200*H200</f>
        <v>15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AR200" s="14" t="s">
        <v>280</v>
      </c>
      <c r="AT200" s="14" t="s">
        <v>172</v>
      </c>
      <c r="AU200" s="14" t="s">
        <v>77</v>
      </c>
      <c r="AY200" s="14" t="s">
        <v>168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4" t="s">
        <v>75</v>
      </c>
      <c r="BK200" s="160">
        <f>ROUND(I200*H200,2)</f>
        <v>0</v>
      </c>
      <c r="BL200" s="14" t="s">
        <v>280</v>
      </c>
      <c r="BM200" s="14" t="s">
        <v>1475</v>
      </c>
    </row>
    <row r="201" s="1" customFormat="1" ht="16.5" customHeight="1">
      <c r="B201" s="150"/>
      <c r="C201" s="151" t="s">
        <v>282</v>
      </c>
      <c r="D201" s="151" t="s">
        <v>172</v>
      </c>
      <c r="E201" s="152" t="s">
        <v>571</v>
      </c>
      <c r="F201" s="153" t="s">
        <v>572</v>
      </c>
      <c r="G201" s="154" t="s">
        <v>175</v>
      </c>
      <c r="H201" s="155">
        <v>5</v>
      </c>
      <c r="I201" s="156">
        <v>0</v>
      </c>
      <c r="J201" s="156">
        <f>ROUND(I201*H201,2)</f>
        <v>0</v>
      </c>
      <c r="K201" s="153" t="s">
        <v>176</v>
      </c>
      <c r="L201" s="26"/>
      <c r="M201" s="54" t="s">
        <v>1</v>
      </c>
      <c r="N201" s="157" t="s">
        <v>39</v>
      </c>
      <c r="O201" s="158">
        <v>1.5</v>
      </c>
      <c r="P201" s="158">
        <f>O201*H201</f>
        <v>7.5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AR201" s="14" t="s">
        <v>280</v>
      </c>
      <c r="AT201" s="14" t="s">
        <v>172</v>
      </c>
      <c r="AU201" s="14" t="s">
        <v>77</v>
      </c>
      <c r="AY201" s="14" t="s">
        <v>168</v>
      </c>
      <c r="BE201" s="160">
        <f>IF(N201="základní",J201,0)</f>
        <v>0</v>
      </c>
      <c r="BF201" s="160">
        <f>IF(N201="snížená",J201,0)</f>
        <v>0</v>
      </c>
      <c r="BG201" s="160">
        <f>IF(N201="zákl. přenesená",J201,0)</f>
        <v>0</v>
      </c>
      <c r="BH201" s="160">
        <f>IF(N201="sníž. přenesená",J201,0)</f>
        <v>0</v>
      </c>
      <c r="BI201" s="160">
        <f>IF(N201="nulová",J201,0)</f>
        <v>0</v>
      </c>
      <c r="BJ201" s="14" t="s">
        <v>75</v>
      </c>
      <c r="BK201" s="160">
        <f>ROUND(I201*H201,2)</f>
        <v>0</v>
      </c>
      <c r="BL201" s="14" t="s">
        <v>280</v>
      </c>
      <c r="BM201" s="14" t="s">
        <v>1476</v>
      </c>
    </row>
    <row r="202" s="1" customFormat="1" ht="16.5" customHeight="1">
      <c r="B202" s="150"/>
      <c r="C202" s="151" t="s">
        <v>667</v>
      </c>
      <c r="D202" s="151" t="s">
        <v>172</v>
      </c>
      <c r="E202" s="152" t="s">
        <v>575</v>
      </c>
      <c r="F202" s="153" t="s">
        <v>576</v>
      </c>
      <c r="G202" s="154" t="s">
        <v>175</v>
      </c>
      <c r="H202" s="155">
        <v>9</v>
      </c>
      <c r="I202" s="156">
        <v>0</v>
      </c>
      <c r="J202" s="156">
        <f>ROUND(I202*H202,2)</f>
        <v>0</v>
      </c>
      <c r="K202" s="153" t="s">
        <v>176</v>
      </c>
      <c r="L202" s="26"/>
      <c r="M202" s="54" t="s">
        <v>1</v>
      </c>
      <c r="N202" s="157" t="s">
        <v>39</v>
      </c>
      <c r="O202" s="158">
        <v>0.32000000000000001</v>
      </c>
      <c r="P202" s="158">
        <f>O202*H202</f>
        <v>2.8799999999999999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AR202" s="14" t="s">
        <v>280</v>
      </c>
      <c r="AT202" s="14" t="s">
        <v>172</v>
      </c>
      <c r="AU202" s="14" t="s">
        <v>77</v>
      </c>
      <c r="AY202" s="14" t="s">
        <v>168</v>
      </c>
      <c r="BE202" s="160">
        <f>IF(N202="základní",J202,0)</f>
        <v>0</v>
      </c>
      <c r="BF202" s="160">
        <f>IF(N202="snížená",J202,0)</f>
        <v>0</v>
      </c>
      <c r="BG202" s="160">
        <f>IF(N202="zákl. přenesená",J202,0)</f>
        <v>0</v>
      </c>
      <c r="BH202" s="160">
        <f>IF(N202="sníž. přenesená",J202,0)</f>
        <v>0</v>
      </c>
      <c r="BI202" s="160">
        <f>IF(N202="nulová",J202,0)</f>
        <v>0</v>
      </c>
      <c r="BJ202" s="14" t="s">
        <v>75</v>
      </c>
      <c r="BK202" s="160">
        <f>ROUND(I202*H202,2)</f>
        <v>0</v>
      </c>
      <c r="BL202" s="14" t="s">
        <v>280</v>
      </c>
      <c r="BM202" s="14" t="s">
        <v>1477</v>
      </c>
    </row>
    <row r="203" s="1" customFormat="1" ht="16.5" customHeight="1">
      <c r="B203" s="150"/>
      <c r="C203" s="161" t="s">
        <v>671</v>
      </c>
      <c r="D203" s="161" t="s">
        <v>180</v>
      </c>
      <c r="E203" s="162" t="s">
        <v>579</v>
      </c>
      <c r="F203" s="163" t="s">
        <v>580</v>
      </c>
      <c r="G203" s="164" t="s">
        <v>183</v>
      </c>
      <c r="H203" s="165">
        <v>9</v>
      </c>
      <c r="I203" s="166">
        <v>0</v>
      </c>
      <c r="J203" s="166">
        <f>ROUND(I203*H203,2)</f>
        <v>0</v>
      </c>
      <c r="K203" s="163" t="s">
        <v>1</v>
      </c>
      <c r="L203" s="167"/>
      <c r="M203" s="168" t="s">
        <v>1</v>
      </c>
      <c r="N203" s="169" t="s">
        <v>39</v>
      </c>
      <c r="O203" s="158">
        <v>0</v>
      </c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AR203" s="14" t="s">
        <v>285</v>
      </c>
      <c r="AT203" s="14" t="s">
        <v>180</v>
      </c>
      <c r="AU203" s="14" t="s">
        <v>77</v>
      </c>
      <c r="AY203" s="14" t="s">
        <v>168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14" t="s">
        <v>75</v>
      </c>
      <c r="BK203" s="160">
        <f>ROUND(I203*H203,2)</f>
        <v>0</v>
      </c>
      <c r="BL203" s="14" t="s">
        <v>280</v>
      </c>
      <c r="BM203" s="14" t="s">
        <v>1478</v>
      </c>
    </row>
    <row r="204" s="1" customFormat="1" ht="16.5" customHeight="1">
      <c r="B204" s="150"/>
      <c r="C204" s="151" t="s">
        <v>698</v>
      </c>
      <c r="D204" s="151" t="s">
        <v>172</v>
      </c>
      <c r="E204" s="152" t="s">
        <v>583</v>
      </c>
      <c r="F204" s="153" t="s">
        <v>584</v>
      </c>
      <c r="G204" s="154" t="s">
        <v>175</v>
      </c>
      <c r="H204" s="155">
        <v>9</v>
      </c>
      <c r="I204" s="156">
        <v>0</v>
      </c>
      <c r="J204" s="156">
        <f>ROUND(I204*H204,2)</f>
        <v>0</v>
      </c>
      <c r="K204" s="153" t="s">
        <v>176</v>
      </c>
      <c r="L204" s="26"/>
      <c r="M204" s="54" t="s">
        <v>1</v>
      </c>
      <c r="N204" s="157" t="s">
        <v>39</v>
      </c>
      <c r="O204" s="158">
        <v>0.16</v>
      </c>
      <c r="P204" s="158">
        <f>O204*H204</f>
        <v>1.44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AR204" s="14" t="s">
        <v>280</v>
      </c>
      <c r="AT204" s="14" t="s">
        <v>172</v>
      </c>
      <c r="AU204" s="14" t="s">
        <v>77</v>
      </c>
      <c r="AY204" s="14" t="s">
        <v>168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14" t="s">
        <v>75</v>
      </c>
      <c r="BK204" s="160">
        <f>ROUND(I204*H204,2)</f>
        <v>0</v>
      </c>
      <c r="BL204" s="14" t="s">
        <v>280</v>
      </c>
      <c r="BM204" s="14" t="s">
        <v>1479</v>
      </c>
    </row>
    <row r="205" s="1" customFormat="1" ht="16.5" customHeight="1">
      <c r="B205" s="150"/>
      <c r="C205" s="151" t="s">
        <v>1480</v>
      </c>
      <c r="D205" s="151" t="s">
        <v>172</v>
      </c>
      <c r="E205" s="152" t="s">
        <v>587</v>
      </c>
      <c r="F205" s="153" t="s">
        <v>588</v>
      </c>
      <c r="G205" s="154" t="s">
        <v>175</v>
      </c>
      <c r="H205" s="155">
        <v>8</v>
      </c>
      <c r="I205" s="156">
        <v>0</v>
      </c>
      <c r="J205" s="156">
        <f>ROUND(I205*H205,2)</f>
        <v>0</v>
      </c>
      <c r="K205" s="153" t="s">
        <v>176</v>
      </c>
      <c r="L205" s="26"/>
      <c r="M205" s="54" t="s">
        <v>1</v>
      </c>
      <c r="N205" s="157" t="s">
        <v>39</v>
      </c>
      <c r="O205" s="158">
        <v>1.8300000000000001</v>
      </c>
      <c r="P205" s="158">
        <f>O205*H205</f>
        <v>14.640000000000001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AR205" s="14" t="s">
        <v>280</v>
      </c>
      <c r="AT205" s="14" t="s">
        <v>172</v>
      </c>
      <c r="AU205" s="14" t="s">
        <v>77</v>
      </c>
      <c r="AY205" s="14" t="s">
        <v>168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4" t="s">
        <v>75</v>
      </c>
      <c r="BK205" s="160">
        <f>ROUND(I205*H205,2)</f>
        <v>0</v>
      </c>
      <c r="BL205" s="14" t="s">
        <v>280</v>
      </c>
      <c r="BM205" s="14" t="s">
        <v>1481</v>
      </c>
    </row>
    <row r="206" s="1" customFormat="1" ht="16.5" customHeight="1">
      <c r="B206" s="150"/>
      <c r="C206" s="161" t="s">
        <v>1482</v>
      </c>
      <c r="D206" s="161" t="s">
        <v>180</v>
      </c>
      <c r="E206" s="162" t="s">
        <v>591</v>
      </c>
      <c r="F206" s="163" t="s">
        <v>592</v>
      </c>
      <c r="G206" s="164" t="s">
        <v>183</v>
      </c>
      <c r="H206" s="165">
        <v>4</v>
      </c>
      <c r="I206" s="166">
        <v>0</v>
      </c>
      <c r="J206" s="166">
        <f>ROUND(I206*H206,2)</f>
        <v>0</v>
      </c>
      <c r="K206" s="163" t="s">
        <v>1</v>
      </c>
      <c r="L206" s="167"/>
      <c r="M206" s="168" t="s">
        <v>1</v>
      </c>
      <c r="N206" s="169" t="s">
        <v>39</v>
      </c>
      <c r="O206" s="158">
        <v>0</v>
      </c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AR206" s="14" t="s">
        <v>285</v>
      </c>
      <c r="AT206" s="14" t="s">
        <v>180</v>
      </c>
      <c r="AU206" s="14" t="s">
        <v>77</v>
      </c>
      <c r="AY206" s="14" t="s">
        <v>168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4" t="s">
        <v>75</v>
      </c>
      <c r="BK206" s="160">
        <f>ROUND(I206*H206,2)</f>
        <v>0</v>
      </c>
      <c r="BL206" s="14" t="s">
        <v>280</v>
      </c>
      <c r="BM206" s="14" t="s">
        <v>1483</v>
      </c>
    </row>
    <row r="207" s="1" customFormat="1" ht="16.5" customHeight="1">
      <c r="B207" s="150"/>
      <c r="C207" s="161" t="s">
        <v>1484</v>
      </c>
      <c r="D207" s="161" t="s">
        <v>180</v>
      </c>
      <c r="E207" s="162" t="s">
        <v>595</v>
      </c>
      <c r="F207" s="163" t="s">
        <v>596</v>
      </c>
      <c r="G207" s="164" t="s">
        <v>183</v>
      </c>
      <c r="H207" s="165">
        <v>4</v>
      </c>
      <c r="I207" s="166">
        <v>0</v>
      </c>
      <c r="J207" s="166">
        <f>ROUND(I207*H207,2)</f>
        <v>0</v>
      </c>
      <c r="K207" s="163" t="s">
        <v>1</v>
      </c>
      <c r="L207" s="167"/>
      <c r="M207" s="168" t="s">
        <v>1</v>
      </c>
      <c r="N207" s="169" t="s">
        <v>39</v>
      </c>
      <c r="O207" s="158">
        <v>0</v>
      </c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AR207" s="14" t="s">
        <v>285</v>
      </c>
      <c r="AT207" s="14" t="s">
        <v>180</v>
      </c>
      <c r="AU207" s="14" t="s">
        <v>77</v>
      </c>
      <c r="AY207" s="14" t="s">
        <v>168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14" t="s">
        <v>75</v>
      </c>
      <c r="BK207" s="160">
        <f>ROUND(I207*H207,2)</f>
        <v>0</v>
      </c>
      <c r="BL207" s="14" t="s">
        <v>280</v>
      </c>
      <c r="BM207" s="14" t="s">
        <v>1485</v>
      </c>
    </row>
    <row r="208" s="1" customFormat="1" ht="16.5" customHeight="1">
      <c r="B208" s="150"/>
      <c r="C208" s="151" t="s">
        <v>1486</v>
      </c>
      <c r="D208" s="151" t="s">
        <v>172</v>
      </c>
      <c r="E208" s="152" t="s">
        <v>1229</v>
      </c>
      <c r="F208" s="153" t="s">
        <v>1230</v>
      </c>
      <c r="G208" s="154" t="s">
        <v>175</v>
      </c>
      <c r="H208" s="155">
        <v>2</v>
      </c>
      <c r="I208" s="156">
        <v>0</v>
      </c>
      <c r="J208" s="156">
        <f>ROUND(I208*H208,2)</f>
        <v>0</v>
      </c>
      <c r="K208" s="153" t="s">
        <v>176</v>
      </c>
      <c r="L208" s="26"/>
      <c r="M208" s="54" t="s">
        <v>1</v>
      </c>
      <c r="N208" s="157" t="s">
        <v>39</v>
      </c>
      <c r="O208" s="158">
        <v>2.9900000000000002</v>
      </c>
      <c r="P208" s="158">
        <f>O208*H208</f>
        <v>5.9800000000000004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AR208" s="14" t="s">
        <v>280</v>
      </c>
      <c r="AT208" s="14" t="s">
        <v>172</v>
      </c>
      <c r="AU208" s="14" t="s">
        <v>77</v>
      </c>
      <c r="AY208" s="14" t="s">
        <v>168</v>
      </c>
      <c r="BE208" s="160">
        <f>IF(N208="základní",J208,0)</f>
        <v>0</v>
      </c>
      <c r="BF208" s="160">
        <f>IF(N208="snížená",J208,0)</f>
        <v>0</v>
      </c>
      <c r="BG208" s="160">
        <f>IF(N208="zákl. přenesená",J208,0)</f>
        <v>0</v>
      </c>
      <c r="BH208" s="160">
        <f>IF(N208="sníž. přenesená",J208,0)</f>
        <v>0</v>
      </c>
      <c r="BI208" s="160">
        <f>IF(N208="nulová",J208,0)</f>
        <v>0</v>
      </c>
      <c r="BJ208" s="14" t="s">
        <v>75</v>
      </c>
      <c r="BK208" s="160">
        <f>ROUND(I208*H208,2)</f>
        <v>0</v>
      </c>
      <c r="BL208" s="14" t="s">
        <v>280</v>
      </c>
      <c r="BM208" s="14" t="s">
        <v>1487</v>
      </c>
    </row>
    <row r="209" s="1" customFormat="1" ht="16.5" customHeight="1">
      <c r="B209" s="150"/>
      <c r="C209" s="161" t="s">
        <v>1488</v>
      </c>
      <c r="D209" s="161" t="s">
        <v>180</v>
      </c>
      <c r="E209" s="162" t="s">
        <v>1233</v>
      </c>
      <c r="F209" s="163" t="s">
        <v>592</v>
      </c>
      <c r="G209" s="164" t="s">
        <v>183</v>
      </c>
      <c r="H209" s="165">
        <v>2</v>
      </c>
      <c r="I209" s="166">
        <v>0</v>
      </c>
      <c r="J209" s="166">
        <f>ROUND(I209*H209,2)</f>
        <v>0</v>
      </c>
      <c r="K209" s="163" t="s">
        <v>1</v>
      </c>
      <c r="L209" s="167"/>
      <c r="M209" s="168" t="s">
        <v>1</v>
      </c>
      <c r="N209" s="169" t="s">
        <v>39</v>
      </c>
      <c r="O209" s="158">
        <v>0</v>
      </c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AR209" s="14" t="s">
        <v>285</v>
      </c>
      <c r="AT209" s="14" t="s">
        <v>180</v>
      </c>
      <c r="AU209" s="14" t="s">
        <v>77</v>
      </c>
      <c r="AY209" s="14" t="s">
        <v>168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14" t="s">
        <v>75</v>
      </c>
      <c r="BK209" s="160">
        <f>ROUND(I209*H209,2)</f>
        <v>0</v>
      </c>
      <c r="BL209" s="14" t="s">
        <v>280</v>
      </c>
      <c r="BM209" s="14" t="s">
        <v>1489</v>
      </c>
    </row>
    <row r="210" s="1" customFormat="1" ht="16.5" customHeight="1">
      <c r="B210" s="150"/>
      <c r="C210" s="151" t="s">
        <v>714</v>
      </c>
      <c r="D210" s="151" t="s">
        <v>172</v>
      </c>
      <c r="E210" s="152" t="s">
        <v>599</v>
      </c>
      <c r="F210" s="153" t="s">
        <v>600</v>
      </c>
      <c r="G210" s="154" t="s">
        <v>175</v>
      </c>
      <c r="H210" s="155">
        <v>10</v>
      </c>
      <c r="I210" s="156">
        <v>0</v>
      </c>
      <c r="J210" s="156">
        <f>ROUND(I210*H210,2)</f>
        <v>0</v>
      </c>
      <c r="K210" s="153" t="s">
        <v>176</v>
      </c>
      <c r="L210" s="26"/>
      <c r="M210" s="54" t="s">
        <v>1</v>
      </c>
      <c r="N210" s="157" t="s">
        <v>39</v>
      </c>
      <c r="O210" s="158">
        <v>1.8799999999999999</v>
      </c>
      <c r="P210" s="158">
        <f>O210*H210</f>
        <v>18.799999999999997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AR210" s="14" t="s">
        <v>280</v>
      </c>
      <c r="AT210" s="14" t="s">
        <v>172</v>
      </c>
      <c r="AU210" s="14" t="s">
        <v>77</v>
      </c>
      <c r="AY210" s="14" t="s">
        <v>168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4" t="s">
        <v>75</v>
      </c>
      <c r="BK210" s="160">
        <f>ROUND(I210*H210,2)</f>
        <v>0</v>
      </c>
      <c r="BL210" s="14" t="s">
        <v>280</v>
      </c>
      <c r="BM210" s="14" t="s">
        <v>1490</v>
      </c>
    </row>
    <row r="211" s="1" customFormat="1" ht="16.5" customHeight="1">
      <c r="B211" s="150"/>
      <c r="C211" s="161" t="s">
        <v>489</v>
      </c>
      <c r="D211" s="161" t="s">
        <v>180</v>
      </c>
      <c r="E211" s="162" t="s">
        <v>603</v>
      </c>
      <c r="F211" s="163" t="s">
        <v>604</v>
      </c>
      <c r="G211" s="164" t="s">
        <v>183</v>
      </c>
      <c r="H211" s="165">
        <v>10</v>
      </c>
      <c r="I211" s="166">
        <v>0</v>
      </c>
      <c r="J211" s="166">
        <f>ROUND(I211*H211,2)</f>
        <v>0</v>
      </c>
      <c r="K211" s="163" t="s">
        <v>1</v>
      </c>
      <c r="L211" s="167"/>
      <c r="M211" s="168" t="s">
        <v>1</v>
      </c>
      <c r="N211" s="169" t="s">
        <v>39</v>
      </c>
      <c r="O211" s="158">
        <v>0</v>
      </c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14" t="s">
        <v>285</v>
      </c>
      <c r="AT211" s="14" t="s">
        <v>180</v>
      </c>
      <c r="AU211" s="14" t="s">
        <v>77</v>
      </c>
      <c r="AY211" s="14" t="s">
        <v>168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14" t="s">
        <v>75</v>
      </c>
      <c r="BK211" s="160">
        <f>ROUND(I211*H211,2)</f>
        <v>0</v>
      </c>
      <c r="BL211" s="14" t="s">
        <v>280</v>
      </c>
      <c r="BM211" s="14" t="s">
        <v>1491</v>
      </c>
    </row>
    <row r="212" s="1" customFormat="1" ht="16.5" customHeight="1">
      <c r="B212" s="150"/>
      <c r="C212" s="151" t="s">
        <v>1492</v>
      </c>
      <c r="D212" s="151" t="s">
        <v>172</v>
      </c>
      <c r="E212" s="152" t="s">
        <v>607</v>
      </c>
      <c r="F212" s="153" t="s">
        <v>608</v>
      </c>
      <c r="G212" s="154" t="s">
        <v>175</v>
      </c>
      <c r="H212" s="155">
        <v>10</v>
      </c>
      <c r="I212" s="156">
        <v>0</v>
      </c>
      <c r="J212" s="156">
        <f>ROUND(I212*H212,2)</f>
        <v>0</v>
      </c>
      <c r="K212" s="153" t="s">
        <v>176</v>
      </c>
      <c r="L212" s="26"/>
      <c r="M212" s="54" t="s">
        <v>1</v>
      </c>
      <c r="N212" s="157" t="s">
        <v>39</v>
      </c>
      <c r="O212" s="158">
        <v>2</v>
      </c>
      <c r="P212" s="158">
        <f>O212*H212</f>
        <v>20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AR212" s="14" t="s">
        <v>280</v>
      </c>
      <c r="AT212" s="14" t="s">
        <v>172</v>
      </c>
      <c r="AU212" s="14" t="s">
        <v>77</v>
      </c>
      <c r="AY212" s="14" t="s">
        <v>168</v>
      </c>
      <c r="BE212" s="160">
        <f>IF(N212="základní",J212,0)</f>
        <v>0</v>
      </c>
      <c r="BF212" s="160">
        <f>IF(N212="snížená",J212,0)</f>
        <v>0</v>
      </c>
      <c r="BG212" s="160">
        <f>IF(N212="zákl. přenesená",J212,0)</f>
        <v>0</v>
      </c>
      <c r="BH212" s="160">
        <f>IF(N212="sníž. přenesená",J212,0)</f>
        <v>0</v>
      </c>
      <c r="BI212" s="160">
        <f>IF(N212="nulová",J212,0)</f>
        <v>0</v>
      </c>
      <c r="BJ212" s="14" t="s">
        <v>75</v>
      </c>
      <c r="BK212" s="160">
        <f>ROUND(I212*H212,2)</f>
        <v>0</v>
      </c>
      <c r="BL212" s="14" t="s">
        <v>280</v>
      </c>
      <c r="BM212" s="14" t="s">
        <v>1493</v>
      </c>
    </row>
    <row r="213" s="1" customFormat="1" ht="16.5" customHeight="1">
      <c r="B213" s="150"/>
      <c r="C213" s="161" t="s">
        <v>1494</v>
      </c>
      <c r="D213" s="161" t="s">
        <v>180</v>
      </c>
      <c r="E213" s="162" t="s">
        <v>611</v>
      </c>
      <c r="F213" s="163" t="s">
        <v>612</v>
      </c>
      <c r="G213" s="164" t="s">
        <v>183</v>
      </c>
      <c r="H213" s="165">
        <v>4</v>
      </c>
      <c r="I213" s="166">
        <v>0</v>
      </c>
      <c r="J213" s="166">
        <f>ROUND(I213*H213,2)</f>
        <v>0</v>
      </c>
      <c r="K213" s="163" t="s">
        <v>1</v>
      </c>
      <c r="L213" s="167"/>
      <c r="M213" s="168" t="s">
        <v>1</v>
      </c>
      <c r="N213" s="169" t="s">
        <v>39</v>
      </c>
      <c r="O213" s="158">
        <v>0</v>
      </c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AR213" s="14" t="s">
        <v>285</v>
      </c>
      <c r="AT213" s="14" t="s">
        <v>180</v>
      </c>
      <c r="AU213" s="14" t="s">
        <v>77</v>
      </c>
      <c r="AY213" s="14" t="s">
        <v>168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4" t="s">
        <v>75</v>
      </c>
      <c r="BK213" s="160">
        <f>ROUND(I213*H213,2)</f>
        <v>0</v>
      </c>
      <c r="BL213" s="14" t="s">
        <v>280</v>
      </c>
      <c r="BM213" s="14" t="s">
        <v>1495</v>
      </c>
    </row>
    <row r="214" s="1" customFormat="1" ht="16.5" customHeight="1">
      <c r="B214" s="150"/>
      <c r="C214" s="161" t="s">
        <v>1496</v>
      </c>
      <c r="D214" s="161" t="s">
        <v>180</v>
      </c>
      <c r="E214" s="162" t="s">
        <v>1240</v>
      </c>
      <c r="F214" s="163" t="s">
        <v>1241</v>
      </c>
      <c r="G214" s="164" t="s">
        <v>183</v>
      </c>
      <c r="H214" s="165">
        <v>6</v>
      </c>
      <c r="I214" s="166">
        <v>0</v>
      </c>
      <c r="J214" s="166">
        <f>ROUND(I214*H214,2)</f>
        <v>0</v>
      </c>
      <c r="K214" s="163" t="s">
        <v>1</v>
      </c>
      <c r="L214" s="167"/>
      <c r="M214" s="168" t="s">
        <v>1</v>
      </c>
      <c r="N214" s="169" t="s">
        <v>39</v>
      </c>
      <c r="O214" s="158">
        <v>0</v>
      </c>
      <c r="P214" s="158">
        <f>O214*H214</f>
        <v>0</v>
      </c>
      <c r="Q214" s="158">
        <v>0</v>
      </c>
      <c r="R214" s="158">
        <f>Q214*H214</f>
        <v>0</v>
      </c>
      <c r="S214" s="158">
        <v>0</v>
      </c>
      <c r="T214" s="159">
        <f>S214*H214</f>
        <v>0</v>
      </c>
      <c r="AR214" s="14" t="s">
        <v>285</v>
      </c>
      <c r="AT214" s="14" t="s">
        <v>180</v>
      </c>
      <c r="AU214" s="14" t="s">
        <v>77</v>
      </c>
      <c r="AY214" s="14" t="s">
        <v>168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4" t="s">
        <v>75</v>
      </c>
      <c r="BK214" s="160">
        <f>ROUND(I214*H214,2)</f>
        <v>0</v>
      </c>
      <c r="BL214" s="14" t="s">
        <v>280</v>
      </c>
      <c r="BM214" s="14" t="s">
        <v>1497</v>
      </c>
    </row>
    <row r="215" s="1" customFormat="1" ht="16.5" customHeight="1">
      <c r="B215" s="150"/>
      <c r="C215" s="151" t="s">
        <v>501</v>
      </c>
      <c r="D215" s="151" t="s">
        <v>172</v>
      </c>
      <c r="E215" s="152" t="s">
        <v>615</v>
      </c>
      <c r="F215" s="153" t="s">
        <v>616</v>
      </c>
      <c r="G215" s="154" t="s">
        <v>175</v>
      </c>
      <c r="H215" s="155">
        <v>24</v>
      </c>
      <c r="I215" s="156">
        <v>0</v>
      </c>
      <c r="J215" s="156">
        <f>ROUND(I215*H215,2)</f>
        <v>0</v>
      </c>
      <c r="K215" s="153" t="s">
        <v>176</v>
      </c>
      <c r="L215" s="26"/>
      <c r="M215" s="54" t="s">
        <v>1</v>
      </c>
      <c r="N215" s="157" t="s">
        <v>39</v>
      </c>
      <c r="O215" s="158">
        <v>1</v>
      </c>
      <c r="P215" s="158">
        <f>O215*H215</f>
        <v>24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AR215" s="14" t="s">
        <v>280</v>
      </c>
      <c r="AT215" s="14" t="s">
        <v>172</v>
      </c>
      <c r="AU215" s="14" t="s">
        <v>77</v>
      </c>
      <c r="AY215" s="14" t="s">
        <v>168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4" t="s">
        <v>75</v>
      </c>
      <c r="BK215" s="160">
        <f>ROUND(I215*H215,2)</f>
        <v>0</v>
      </c>
      <c r="BL215" s="14" t="s">
        <v>280</v>
      </c>
      <c r="BM215" s="14" t="s">
        <v>1498</v>
      </c>
    </row>
    <row r="216" s="1" customFormat="1" ht="16.5" customHeight="1">
      <c r="B216" s="150"/>
      <c r="C216" s="151" t="s">
        <v>1499</v>
      </c>
      <c r="D216" s="151" t="s">
        <v>172</v>
      </c>
      <c r="E216" s="152" t="s">
        <v>619</v>
      </c>
      <c r="F216" s="153" t="s">
        <v>620</v>
      </c>
      <c r="G216" s="154" t="s">
        <v>175</v>
      </c>
      <c r="H216" s="155">
        <v>6</v>
      </c>
      <c r="I216" s="156">
        <v>0</v>
      </c>
      <c r="J216" s="156">
        <f>ROUND(I216*H216,2)</f>
        <v>0</v>
      </c>
      <c r="K216" s="153" t="s">
        <v>176</v>
      </c>
      <c r="L216" s="26"/>
      <c r="M216" s="54" t="s">
        <v>1</v>
      </c>
      <c r="N216" s="157" t="s">
        <v>39</v>
      </c>
      <c r="O216" s="158">
        <v>3.3700000000000001</v>
      </c>
      <c r="P216" s="158">
        <f>O216*H216</f>
        <v>20.219999999999999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AR216" s="14" t="s">
        <v>280</v>
      </c>
      <c r="AT216" s="14" t="s">
        <v>172</v>
      </c>
      <c r="AU216" s="14" t="s">
        <v>77</v>
      </c>
      <c r="AY216" s="14" t="s">
        <v>168</v>
      </c>
      <c r="BE216" s="160">
        <f>IF(N216="základní",J216,0)</f>
        <v>0</v>
      </c>
      <c r="BF216" s="160">
        <f>IF(N216="snížená",J216,0)</f>
        <v>0</v>
      </c>
      <c r="BG216" s="160">
        <f>IF(N216="zákl. přenesená",J216,0)</f>
        <v>0</v>
      </c>
      <c r="BH216" s="160">
        <f>IF(N216="sníž. přenesená",J216,0)</f>
        <v>0</v>
      </c>
      <c r="BI216" s="160">
        <f>IF(N216="nulová",J216,0)</f>
        <v>0</v>
      </c>
      <c r="BJ216" s="14" t="s">
        <v>75</v>
      </c>
      <c r="BK216" s="160">
        <f>ROUND(I216*H216,2)</f>
        <v>0</v>
      </c>
      <c r="BL216" s="14" t="s">
        <v>280</v>
      </c>
      <c r="BM216" s="14" t="s">
        <v>1500</v>
      </c>
    </row>
    <row r="217" s="1" customFormat="1" ht="16.5" customHeight="1">
      <c r="B217" s="150"/>
      <c r="C217" s="161" t="s">
        <v>1501</v>
      </c>
      <c r="D217" s="161" t="s">
        <v>180</v>
      </c>
      <c r="E217" s="162" t="s">
        <v>611</v>
      </c>
      <c r="F217" s="163" t="s">
        <v>612</v>
      </c>
      <c r="G217" s="164" t="s">
        <v>183</v>
      </c>
      <c r="H217" s="165">
        <v>2</v>
      </c>
      <c r="I217" s="166">
        <v>0</v>
      </c>
      <c r="J217" s="166">
        <f>ROUND(I217*H217,2)</f>
        <v>0</v>
      </c>
      <c r="K217" s="163" t="s">
        <v>1</v>
      </c>
      <c r="L217" s="167"/>
      <c r="M217" s="168" t="s">
        <v>1</v>
      </c>
      <c r="N217" s="169" t="s">
        <v>39</v>
      </c>
      <c r="O217" s="158">
        <v>0</v>
      </c>
      <c r="P217" s="158">
        <f>O217*H217</f>
        <v>0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AR217" s="14" t="s">
        <v>285</v>
      </c>
      <c r="AT217" s="14" t="s">
        <v>180</v>
      </c>
      <c r="AU217" s="14" t="s">
        <v>77</v>
      </c>
      <c r="AY217" s="14" t="s">
        <v>168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4" t="s">
        <v>75</v>
      </c>
      <c r="BK217" s="160">
        <f>ROUND(I217*H217,2)</f>
        <v>0</v>
      </c>
      <c r="BL217" s="14" t="s">
        <v>280</v>
      </c>
      <c r="BM217" s="14" t="s">
        <v>1502</v>
      </c>
    </row>
    <row r="218" s="1" customFormat="1" ht="16.5" customHeight="1">
      <c r="B218" s="150"/>
      <c r="C218" s="161" t="s">
        <v>1503</v>
      </c>
      <c r="D218" s="161" t="s">
        <v>180</v>
      </c>
      <c r="E218" s="162" t="s">
        <v>1240</v>
      </c>
      <c r="F218" s="163" t="s">
        <v>1241</v>
      </c>
      <c r="G218" s="164" t="s">
        <v>183</v>
      </c>
      <c r="H218" s="165">
        <v>4</v>
      </c>
      <c r="I218" s="166">
        <v>0</v>
      </c>
      <c r="J218" s="166">
        <f>ROUND(I218*H218,2)</f>
        <v>0</v>
      </c>
      <c r="K218" s="163" t="s">
        <v>1</v>
      </c>
      <c r="L218" s="167"/>
      <c r="M218" s="168" t="s">
        <v>1</v>
      </c>
      <c r="N218" s="169" t="s">
        <v>39</v>
      </c>
      <c r="O218" s="158">
        <v>0</v>
      </c>
      <c r="P218" s="158">
        <f>O218*H218</f>
        <v>0</v>
      </c>
      <c r="Q218" s="158">
        <v>0</v>
      </c>
      <c r="R218" s="158">
        <f>Q218*H218</f>
        <v>0</v>
      </c>
      <c r="S218" s="158">
        <v>0</v>
      </c>
      <c r="T218" s="159">
        <f>S218*H218</f>
        <v>0</v>
      </c>
      <c r="AR218" s="14" t="s">
        <v>285</v>
      </c>
      <c r="AT218" s="14" t="s">
        <v>180</v>
      </c>
      <c r="AU218" s="14" t="s">
        <v>77</v>
      </c>
      <c r="AY218" s="14" t="s">
        <v>168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4" t="s">
        <v>75</v>
      </c>
      <c r="BK218" s="160">
        <f>ROUND(I218*H218,2)</f>
        <v>0</v>
      </c>
      <c r="BL218" s="14" t="s">
        <v>280</v>
      </c>
      <c r="BM218" s="14" t="s">
        <v>1504</v>
      </c>
    </row>
    <row r="219" s="1" customFormat="1" ht="16.5" customHeight="1">
      <c r="B219" s="150"/>
      <c r="C219" s="151" t="s">
        <v>312</v>
      </c>
      <c r="D219" s="151" t="s">
        <v>172</v>
      </c>
      <c r="E219" s="152" t="s">
        <v>624</v>
      </c>
      <c r="F219" s="153" t="s">
        <v>625</v>
      </c>
      <c r="G219" s="154" t="s">
        <v>175</v>
      </c>
      <c r="H219" s="155">
        <v>8</v>
      </c>
      <c r="I219" s="156">
        <v>0</v>
      </c>
      <c r="J219" s="156">
        <f>ROUND(I219*H219,2)</f>
        <v>0</v>
      </c>
      <c r="K219" s="153" t="s">
        <v>176</v>
      </c>
      <c r="L219" s="26"/>
      <c r="M219" s="54" t="s">
        <v>1</v>
      </c>
      <c r="N219" s="157" t="s">
        <v>39</v>
      </c>
      <c r="O219" s="158">
        <v>1.6850000000000001</v>
      </c>
      <c r="P219" s="158">
        <f>O219*H219</f>
        <v>13.48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AR219" s="14" t="s">
        <v>280</v>
      </c>
      <c r="AT219" s="14" t="s">
        <v>172</v>
      </c>
      <c r="AU219" s="14" t="s">
        <v>77</v>
      </c>
      <c r="AY219" s="14" t="s">
        <v>168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14" t="s">
        <v>75</v>
      </c>
      <c r="BK219" s="160">
        <f>ROUND(I219*H219,2)</f>
        <v>0</v>
      </c>
      <c r="BL219" s="14" t="s">
        <v>280</v>
      </c>
      <c r="BM219" s="14" t="s">
        <v>1505</v>
      </c>
    </row>
    <row r="220" s="1" customFormat="1" ht="16.5" customHeight="1">
      <c r="B220" s="150"/>
      <c r="C220" s="151" t="s">
        <v>316</v>
      </c>
      <c r="D220" s="151" t="s">
        <v>172</v>
      </c>
      <c r="E220" s="152" t="s">
        <v>628</v>
      </c>
      <c r="F220" s="153" t="s">
        <v>629</v>
      </c>
      <c r="G220" s="154" t="s">
        <v>175</v>
      </c>
      <c r="H220" s="155">
        <v>6</v>
      </c>
      <c r="I220" s="156">
        <v>0</v>
      </c>
      <c r="J220" s="156">
        <f>ROUND(I220*H220,2)</f>
        <v>0</v>
      </c>
      <c r="K220" s="153" t="s">
        <v>176</v>
      </c>
      <c r="L220" s="26"/>
      <c r="M220" s="54" t="s">
        <v>1</v>
      </c>
      <c r="N220" s="157" t="s">
        <v>39</v>
      </c>
      <c r="O220" s="158">
        <v>0.76000000000000001</v>
      </c>
      <c r="P220" s="158">
        <f>O220*H220</f>
        <v>4.5600000000000005</v>
      </c>
      <c r="Q220" s="158">
        <v>0</v>
      </c>
      <c r="R220" s="158">
        <f>Q220*H220</f>
        <v>0</v>
      </c>
      <c r="S220" s="158">
        <v>0</v>
      </c>
      <c r="T220" s="159">
        <f>S220*H220</f>
        <v>0</v>
      </c>
      <c r="AR220" s="14" t="s">
        <v>280</v>
      </c>
      <c r="AT220" s="14" t="s">
        <v>172</v>
      </c>
      <c r="AU220" s="14" t="s">
        <v>77</v>
      </c>
      <c r="AY220" s="14" t="s">
        <v>168</v>
      </c>
      <c r="BE220" s="160">
        <f>IF(N220="základní",J220,0)</f>
        <v>0</v>
      </c>
      <c r="BF220" s="160">
        <f>IF(N220="snížená",J220,0)</f>
        <v>0</v>
      </c>
      <c r="BG220" s="160">
        <f>IF(N220="zákl. přenesená",J220,0)</f>
        <v>0</v>
      </c>
      <c r="BH220" s="160">
        <f>IF(N220="sníž. přenesená",J220,0)</f>
        <v>0</v>
      </c>
      <c r="BI220" s="160">
        <f>IF(N220="nulová",J220,0)</f>
        <v>0</v>
      </c>
      <c r="BJ220" s="14" t="s">
        <v>75</v>
      </c>
      <c r="BK220" s="160">
        <f>ROUND(I220*H220,2)</f>
        <v>0</v>
      </c>
      <c r="BL220" s="14" t="s">
        <v>280</v>
      </c>
      <c r="BM220" s="14" t="s">
        <v>1506</v>
      </c>
    </row>
    <row r="221" s="1" customFormat="1" ht="16.5" customHeight="1">
      <c r="B221" s="150"/>
      <c r="C221" s="161" t="s">
        <v>320</v>
      </c>
      <c r="D221" s="161" t="s">
        <v>180</v>
      </c>
      <c r="E221" s="162" t="s">
        <v>632</v>
      </c>
      <c r="F221" s="163" t="s">
        <v>633</v>
      </c>
      <c r="G221" s="164" t="s">
        <v>183</v>
      </c>
      <c r="H221" s="165">
        <v>6</v>
      </c>
      <c r="I221" s="166">
        <v>0</v>
      </c>
      <c r="J221" s="166">
        <f>ROUND(I221*H221,2)</f>
        <v>0</v>
      </c>
      <c r="K221" s="163" t="s">
        <v>1</v>
      </c>
      <c r="L221" s="167"/>
      <c r="M221" s="168" t="s">
        <v>1</v>
      </c>
      <c r="N221" s="169" t="s">
        <v>39</v>
      </c>
      <c r="O221" s="158">
        <v>0</v>
      </c>
      <c r="P221" s="158">
        <f>O221*H221</f>
        <v>0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AR221" s="14" t="s">
        <v>285</v>
      </c>
      <c r="AT221" s="14" t="s">
        <v>180</v>
      </c>
      <c r="AU221" s="14" t="s">
        <v>77</v>
      </c>
      <c r="AY221" s="14" t="s">
        <v>168</v>
      </c>
      <c r="BE221" s="160">
        <f>IF(N221="základní",J221,0)</f>
        <v>0</v>
      </c>
      <c r="BF221" s="160">
        <f>IF(N221="snížená",J221,0)</f>
        <v>0</v>
      </c>
      <c r="BG221" s="160">
        <f>IF(N221="zákl. přenesená",J221,0)</f>
        <v>0</v>
      </c>
      <c r="BH221" s="160">
        <f>IF(N221="sníž. přenesená",J221,0)</f>
        <v>0</v>
      </c>
      <c r="BI221" s="160">
        <f>IF(N221="nulová",J221,0)</f>
        <v>0</v>
      </c>
      <c r="BJ221" s="14" t="s">
        <v>75</v>
      </c>
      <c r="BK221" s="160">
        <f>ROUND(I221*H221,2)</f>
        <v>0</v>
      </c>
      <c r="BL221" s="14" t="s">
        <v>280</v>
      </c>
      <c r="BM221" s="14" t="s">
        <v>1507</v>
      </c>
    </row>
    <row r="222" s="1" customFormat="1" ht="16.5" customHeight="1">
      <c r="B222" s="150"/>
      <c r="C222" s="151" t="s">
        <v>586</v>
      </c>
      <c r="D222" s="151" t="s">
        <v>172</v>
      </c>
      <c r="E222" s="152" t="s">
        <v>636</v>
      </c>
      <c r="F222" s="153" t="s">
        <v>637</v>
      </c>
      <c r="G222" s="154" t="s">
        <v>175</v>
      </c>
      <c r="H222" s="155">
        <v>6</v>
      </c>
      <c r="I222" s="156">
        <v>0</v>
      </c>
      <c r="J222" s="156">
        <f>ROUND(I222*H222,2)</f>
        <v>0</v>
      </c>
      <c r="K222" s="153" t="s">
        <v>176</v>
      </c>
      <c r="L222" s="26"/>
      <c r="M222" s="54" t="s">
        <v>1</v>
      </c>
      <c r="N222" s="157" t="s">
        <v>39</v>
      </c>
      <c r="O222" s="158">
        <v>0.38</v>
      </c>
      <c r="P222" s="158">
        <f>O222*H222</f>
        <v>2.2800000000000002</v>
      </c>
      <c r="Q222" s="158">
        <v>0</v>
      </c>
      <c r="R222" s="158">
        <f>Q222*H222</f>
        <v>0</v>
      </c>
      <c r="S222" s="158">
        <v>0</v>
      </c>
      <c r="T222" s="159">
        <f>S222*H222</f>
        <v>0</v>
      </c>
      <c r="AR222" s="14" t="s">
        <v>280</v>
      </c>
      <c r="AT222" s="14" t="s">
        <v>172</v>
      </c>
      <c r="AU222" s="14" t="s">
        <v>77</v>
      </c>
      <c r="AY222" s="14" t="s">
        <v>168</v>
      </c>
      <c r="BE222" s="160">
        <f>IF(N222="základní",J222,0)</f>
        <v>0</v>
      </c>
      <c r="BF222" s="160">
        <f>IF(N222="snížená",J222,0)</f>
        <v>0</v>
      </c>
      <c r="BG222" s="160">
        <f>IF(N222="zákl. přenesená",J222,0)</f>
        <v>0</v>
      </c>
      <c r="BH222" s="160">
        <f>IF(N222="sníž. přenesená",J222,0)</f>
        <v>0</v>
      </c>
      <c r="BI222" s="160">
        <f>IF(N222="nulová",J222,0)</f>
        <v>0</v>
      </c>
      <c r="BJ222" s="14" t="s">
        <v>75</v>
      </c>
      <c r="BK222" s="160">
        <f>ROUND(I222*H222,2)</f>
        <v>0</v>
      </c>
      <c r="BL222" s="14" t="s">
        <v>280</v>
      </c>
      <c r="BM222" s="14" t="s">
        <v>1508</v>
      </c>
    </row>
    <row r="223" s="1" customFormat="1" ht="16.5" customHeight="1">
      <c r="B223" s="150"/>
      <c r="C223" s="151" t="s">
        <v>590</v>
      </c>
      <c r="D223" s="151" t="s">
        <v>172</v>
      </c>
      <c r="E223" s="152" t="s">
        <v>640</v>
      </c>
      <c r="F223" s="153" t="s">
        <v>641</v>
      </c>
      <c r="G223" s="154" t="s">
        <v>175</v>
      </c>
      <c r="H223" s="155">
        <v>2</v>
      </c>
      <c r="I223" s="156">
        <v>0</v>
      </c>
      <c r="J223" s="156">
        <f>ROUND(I223*H223,2)</f>
        <v>0</v>
      </c>
      <c r="K223" s="153" t="s">
        <v>176</v>
      </c>
      <c r="L223" s="26"/>
      <c r="M223" s="54" t="s">
        <v>1</v>
      </c>
      <c r="N223" s="157" t="s">
        <v>39</v>
      </c>
      <c r="O223" s="158">
        <v>0.499</v>
      </c>
      <c r="P223" s="158">
        <f>O223*H223</f>
        <v>0.998</v>
      </c>
      <c r="Q223" s="158">
        <v>0</v>
      </c>
      <c r="R223" s="158">
        <f>Q223*H223</f>
        <v>0</v>
      </c>
      <c r="S223" s="158">
        <v>0</v>
      </c>
      <c r="T223" s="159">
        <f>S223*H223</f>
        <v>0</v>
      </c>
      <c r="AR223" s="14" t="s">
        <v>280</v>
      </c>
      <c r="AT223" s="14" t="s">
        <v>172</v>
      </c>
      <c r="AU223" s="14" t="s">
        <v>77</v>
      </c>
      <c r="AY223" s="14" t="s">
        <v>168</v>
      </c>
      <c r="BE223" s="160">
        <f>IF(N223="základní",J223,0)</f>
        <v>0</v>
      </c>
      <c r="BF223" s="160">
        <f>IF(N223="snížená",J223,0)</f>
        <v>0</v>
      </c>
      <c r="BG223" s="160">
        <f>IF(N223="zákl. přenesená",J223,0)</f>
        <v>0</v>
      </c>
      <c r="BH223" s="160">
        <f>IF(N223="sníž. přenesená",J223,0)</f>
        <v>0</v>
      </c>
      <c r="BI223" s="160">
        <f>IF(N223="nulová",J223,0)</f>
        <v>0</v>
      </c>
      <c r="BJ223" s="14" t="s">
        <v>75</v>
      </c>
      <c r="BK223" s="160">
        <f>ROUND(I223*H223,2)</f>
        <v>0</v>
      </c>
      <c r="BL223" s="14" t="s">
        <v>280</v>
      </c>
      <c r="BM223" s="14" t="s">
        <v>1509</v>
      </c>
    </row>
    <row r="224" s="1" customFormat="1" ht="16.5" customHeight="1">
      <c r="B224" s="150"/>
      <c r="C224" s="161" t="s">
        <v>598</v>
      </c>
      <c r="D224" s="161" t="s">
        <v>180</v>
      </c>
      <c r="E224" s="162" t="s">
        <v>644</v>
      </c>
      <c r="F224" s="163" t="s">
        <v>645</v>
      </c>
      <c r="G224" s="164" t="s">
        <v>183</v>
      </c>
      <c r="H224" s="165">
        <v>2</v>
      </c>
      <c r="I224" s="166">
        <v>0</v>
      </c>
      <c r="J224" s="166">
        <f>ROUND(I224*H224,2)</f>
        <v>0</v>
      </c>
      <c r="K224" s="163" t="s">
        <v>1</v>
      </c>
      <c r="L224" s="167"/>
      <c r="M224" s="168" t="s">
        <v>1</v>
      </c>
      <c r="N224" s="169" t="s">
        <v>39</v>
      </c>
      <c r="O224" s="158">
        <v>0</v>
      </c>
      <c r="P224" s="158">
        <f>O224*H224</f>
        <v>0</v>
      </c>
      <c r="Q224" s="158">
        <v>0</v>
      </c>
      <c r="R224" s="158">
        <f>Q224*H224</f>
        <v>0</v>
      </c>
      <c r="S224" s="158">
        <v>0</v>
      </c>
      <c r="T224" s="159">
        <f>S224*H224</f>
        <v>0</v>
      </c>
      <c r="AR224" s="14" t="s">
        <v>285</v>
      </c>
      <c r="AT224" s="14" t="s">
        <v>180</v>
      </c>
      <c r="AU224" s="14" t="s">
        <v>77</v>
      </c>
      <c r="AY224" s="14" t="s">
        <v>168</v>
      </c>
      <c r="BE224" s="160">
        <f>IF(N224="základní",J224,0)</f>
        <v>0</v>
      </c>
      <c r="BF224" s="160">
        <f>IF(N224="snížená",J224,0)</f>
        <v>0</v>
      </c>
      <c r="BG224" s="160">
        <f>IF(N224="zákl. přenesená",J224,0)</f>
        <v>0</v>
      </c>
      <c r="BH224" s="160">
        <f>IF(N224="sníž. přenesená",J224,0)</f>
        <v>0</v>
      </c>
      <c r="BI224" s="160">
        <f>IF(N224="nulová",J224,0)</f>
        <v>0</v>
      </c>
      <c r="BJ224" s="14" t="s">
        <v>75</v>
      </c>
      <c r="BK224" s="160">
        <f>ROUND(I224*H224,2)</f>
        <v>0</v>
      </c>
      <c r="BL224" s="14" t="s">
        <v>280</v>
      </c>
      <c r="BM224" s="14" t="s">
        <v>1510</v>
      </c>
    </row>
    <row r="225" s="1" customFormat="1" ht="16.5" customHeight="1">
      <c r="B225" s="150"/>
      <c r="C225" s="151" t="s">
        <v>602</v>
      </c>
      <c r="D225" s="151" t="s">
        <v>172</v>
      </c>
      <c r="E225" s="152" t="s">
        <v>648</v>
      </c>
      <c r="F225" s="153" t="s">
        <v>649</v>
      </c>
      <c r="G225" s="154" t="s">
        <v>175</v>
      </c>
      <c r="H225" s="155">
        <v>6</v>
      </c>
      <c r="I225" s="156">
        <v>0</v>
      </c>
      <c r="J225" s="156">
        <f>ROUND(I225*H225,2)</f>
        <v>0</v>
      </c>
      <c r="K225" s="153" t="s">
        <v>176</v>
      </c>
      <c r="L225" s="26"/>
      <c r="M225" s="54" t="s">
        <v>1</v>
      </c>
      <c r="N225" s="157" t="s">
        <v>39</v>
      </c>
      <c r="O225" s="158">
        <v>0.53000000000000003</v>
      </c>
      <c r="P225" s="158">
        <f>O225*H225</f>
        <v>3.1800000000000002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AR225" s="14" t="s">
        <v>280</v>
      </c>
      <c r="AT225" s="14" t="s">
        <v>172</v>
      </c>
      <c r="AU225" s="14" t="s">
        <v>77</v>
      </c>
      <c r="AY225" s="14" t="s">
        <v>168</v>
      </c>
      <c r="BE225" s="160">
        <f>IF(N225="základní",J225,0)</f>
        <v>0</v>
      </c>
      <c r="BF225" s="160">
        <f>IF(N225="snížená",J225,0)</f>
        <v>0</v>
      </c>
      <c r="BG225" s="160">
        <f>IF(N225="zákl. přenesená",J225,0)</f>
        <v>0</v>
      </c>
      <c r="BH225" s="160">
        <f>IF(N225="sníž. přenesená",J225,0)</f>
        <v>0</v>
      </c>
      <c r="BI225" s="160">
        <f>IF(N225="nulová",J225,0)</f>
        <v>0</v>
      </c>
      <c r="BJ225" s="14" t="s">
        <v>75</v>
      </c>
      <c r="BK225" s="160">
        <f>ROUND(I225*H225,2)</f>
        <v>0</v>
      </c>
      <c r="BL225" s="14" t="s">
        <v>280</v>
      </c>
      <c r="BM225" s="14" t="s">
        <v>1511</v>
      </c>
    </row>
    <row r="226" s="1" customFormat="1" ht="16.5" customHeight="1">
      <c r="B226" s="150"/>
      <c r="C226" s="161" t="s">
        <v>606</v>
      </c>
      <c r="D226" s="161" t="s">
        <v>180</v>
      </c>
      <c r="E226" s="162" t="s">
        <v>652</v>
      </c>
      <c r="F226" s="163" t="s">
        <v>653</v>
      </c>
      <c r="G226" s="164" t="s">
        <v>183</v>
      </c>
      <c r="H226" s="165">
        <v>6</v>
      </c>
      <c r="I226" s="166">
        <v>0</v>
      </c>
      <c r="J226" s="166">
        <f>ROUND(I226*H226,2)</f>
        <v>0</v>
      </c>
      <c r="K226" s="163" t="s">
        <v>1</v>
      </c>
      <c r="L226" s="167"/>
      <c r="M226" s="168" t="s">
        <v>1</v>
      </c>
      <c r="N226" s="169" t="s">
        <v>39</v>
      </c>
      <c r="O226" s="158">
        <v>0</v>
      </c>
      <c r="P226" s="158">
        <f>O226*H226</f>
        <v>0</v>
      </c>
      <c r="Q226" s="158">
        <v>0</v>
      </c>
      <c r="R226" s="158">
        <f>Q226*H226</f>
        <v>0</v>
      </c>
      <c r="S226" s="158">
        <v>0</v>
      </c>
      <c r="T226" s="159">
        <f>S226*H226</f>
        <v>0</v>
      </c>
      <c r="AR226" s="14" t="s">
        <v>285</v>
      </c>
      <c r="AT226" s="14" t="s">
        <v>180</v>
      </c>
      <c r="AU226" s="14" t="s">
        <v>77</v>
      </c>
      <c r="AY226" s="14" t="s">
        <v>168</v>
      </c>
      <c r="BE226" s="160">
        <f>IF(N226="základní",J226,0)</f>
        <v>0</v>
      </c>
      <c r="BF226" s="160">
        <f>IF(N226="snížená",J226,0)</f>
        <v>0</v>
      </c>
      <c r="BG226" s="160">
        <f>IF(N226="zákl. přenesená",J226,0)</f>
        <v>0</v>
      </c>
      <c r="BH226" s="160">
        <f>IF(N226="sníž. přenesená",J226,0)</f>
        <v>0</v>
      </c>
      <c r="BI226" s="160">
        <f>IF(N226="nulová",J226,0)</f>
        <v>0</v>
      </c>
      <c r="BJ226" s="14" t="s">
        <v>75</v>
      </c>
      <c r="BK226" s="160">
        <f>ROUND(I226*H226,2)</f>
        <v>0</v>
      </c>
      <c r="BL226" s="14" t="s">
        <v>280</v>
      </c>
      <c r="BM226" s="14" t="s">
        <v>1512</v>
      </c>
    </row>
    <row r="227" s="1" customFormat="1" ht="16.5" customHeight="1">
      <c r="B227" s="150"/>
      <c r="C227" s="151" t="s">
        <v>610</v>
      </c>
      <c r="D227" s="151" t="s">
        <v>172</v>
      </c>
      <c r="E227" s="152" t="s">
        <v>656</v>
      </c>
      <c r="F227" s="153" t="s">
        <v>657</v>
      </c>
      <c r="G227" s="154" t="s">
        <v>175</v>
      </c>
      <c r="H227" s="155">
        <v>8</v>
      </c>
      <c r="I227" s="156">
        <v>0</v>
      </c>
      <c r="J227" s="156">
        <f>ROUND(I227*H227,2)</f>
        <v>0</v>
      </c>
      <c r="K227" s="153" t="s">
        <v>176</v>
      </c>
      <c r="L227" s="26"/>
      <c r="M227" s="54" t="s">
        <v>1</v>
      </c>
      <c r="N227" s="157" t="s">
        <v>39</v>
      </c>
      <c r="O227" s="158">
        <v>0.26500000000000001</v>
      </c>
      <c r="P227" s="158">
        <f>O227*H227</f>
        <v>2.1200000000000001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14" t="s">
        <v>280</v>
      </c>
      <c r="AT227" s="14" t="s">
        <v>172</v>
      </c>
      <c r="AU227" s="14" t="s">
        <v>77</v>
      </c>
      <c r="AY227" s="14" t="s">
        <v>168</v>
      </c>
      <c r="BE227" s="160">
        <f>IF(N227="základní",J227,0)</f>
        <v>0</v>
      </c>
      <c r="BF227" s="160">
        <f>IF(N227="snížená",J227,0)</f>
        <v>0</v>
      </c>
      <c r="BG227" s="160">
        <f>IF(N227="zákl. přenesená",J227,0)</f>
        <v>0</v>
      </c>
      <c r="BH227" s="160">
        <f>IF(N227="sníž. přenesená",J227,0)</f>
        <v>0</v>
      </c>
      <c r="BI227" s="160">
        <f>IF(N227="nulová",J227,0)</f>
        <v>0</v>
      </c>
      <c r="BJ227" s="14" t="s">
        <v>75</v>
      </c>
      <c r="BK227" s="160">
        <f>ROUND(I227*H227,2)</f>
        <v>0</v>
      </c>
      <c r="BL227" s="14" t="s">
        <v>280</v>
      </c>
      <c r="BM227" s="14" t="s">
        <v>1513</v>
      </c>
    </row>
    <row r="228" s="1" customFormat="1" ht="16.5" customHeight="1">
      <c r="B228" s="150"/>
      <c r="C228" s="151" t="s">
        <v>1514</v>
      </c>
      <c r="D228" s="151" t="s">
        <v>172</v>
      </c>
      <c r="E228" s="152" t="s">
        <v>660</v>
      </c>
      <c r="F228" s="153" t="s">
        <v>661</v>
      </c>
      <c r="G228" s="154" t="s">
        <v>175</v>
      </c>
      <c r="H228" s="155">
        <v>4</v>
      </c>
      <c r="I228" s="156">
        <v>0</v>
      </c>
      <c r="J228" s="156">
        <f>ROUND(I228*H228,2)</f>
        <v>0</v>
      </c>
      <c r="K228" s="153" t="s">
        <v>176</v>
      </c>
      <c r="L228" s="26"/>
      <c r="M228" s="54" t="s">
        <v>1</v>
      </c>
      <c r="N228" s="157" t="s">
        <v>39</v>
      </c>
      <c r="O228" s="158">
        <v>1.0900000000000001</v>
      </c>
      <c r="P228" s="158">
        <f>O228*H228</f>
        <v>4.3600000000000003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AR228" s="14" t="s">
        <v>280</v>
      </c>
      <c r="AT228" s="14" t="s">
        <v>172</v>
      </c>
      <c r="AU228" s="14" t="s">
        <v>77</v>
      </c>
      <c r="AY228" s="14" t="s">
        <v>168</v>
      </c>
      <c r="BE228" s="160">
        <f>IF(N228="základní",J228,0)</f>
        <v>0</v>
      </c>
      <c r="BF228" s="160">
        <f>IF(N228="snížená",J228,0)</f>
        <v>0</v>
      </c>
      <c r="BG228" s="160">
        <f>IF(N228="zákl. přenesená",J228,0)</f>
        <v>0</v>
      </c>
      <c r="BH228" s="160">
        <f>IF(N228="sníž. přenesená",J228,0)</f>
        <v>0</v>
      </c>
      <c r="BI228" s="160">
        <f>IF(N228="nulová",J228,0)</f>
        <v>0</v>
      </c>
      <c r="BJ228" s="14" t="s">
        <v>75</v>
      </c>
      <c r="BK228" s="160">
        <f>ROUND(I228*H228,2)</f>
        <v>0</v>
      </c>
      <c r="BL228" s="14" t="s">
        <v>280</v>
      </c>
      <c r="BM228" s="14" t="s">
        <v>1515</v>
      </c>
    </row>
    <row r="229" s="1" customFormat="1" ht="16.5" customHeight="1">
      <c r="B229" s="150"/>
      <c r="C229" s="161" t="s">
        <v>1516</v>
      </c>
      <c r="D229" s="161" t="s">
        <v>180</v>
      </c>
      <c r="E229" s="162" t="s">
        <v>664</v>
      </c>
      <c r="F229" s="163" t="s">
        <v>665</v>
      </c>
      <c r="G229" s="164" t="s">
        <v>183</v>
      </c>
      <c r="H229" s="165">
        <v>4</v>
      </c>
      <c r="I229" s="166">
        <v>0</v>
      </c>
      <c r="J229" s="166">
        <f>ROUND(I229*H229,2)</f>
        <v>0</v>
      </c>
      <c r="K229" s="163" t="s">
        <v>1</v>
      </c>
      <c r="L229" s="167"/>
      <c r="M229" s="168" t="s">
        <v>1</v>
      </c>
      <c r="N229" s="169" t="s">
        <v>39</v>
      </c>
      <c r="O229" s="158">
        <v>0</v>
      </c>
      <c r="P229" s="158">
        <f>O229*H229</f>
        <v>0</v>
      </c>
      <c r="Q229" s="158">
        <v>0</v>
      </c>
      <c r="R229" s="158">
        <f>Q229*H229</f>
        <v>0</v>
      </c>
      <c r="S229" s="158">
        <v>0</v>
      </c>
      <c r="T229" s="159">
        <f>S229*H229</f>
        <v>0</v>
      </c>
      <c r="AR229" s="14" t="s">
        <v>285</v>
      </c>
      <c r="AT229" s="14" t="s">
        <v>180</v>
      </c>
      <c r="AU229" s="14" t="s">
        <v>77</v>
      </c>
      <c r="AY229" s="14" t="s">
        <v>168</v>
      </c>
      <c r="BE229" s="160">
        <f>IF(N229="základní",J229,0)</f>
        <v>0</v>
      </c>
      <c r="BF229" s="160">
        <f>IF(N229="snížená",J229,0)</f>
        <v>0</v>
      </c>
      <c r="BG229" s="160">
        <f>IF(N229="zákl. přenesená",J229,0)</f>
        <v>0</v>
      </c>
      <c r="BH229" s="160">
        <f>IF(N229="sníž. přenesená",J229,0)</f>
        <v>0</v>
      </c>
      <c r="BI229" s="160">
        <f>IF(N229="nulová",J229,0)</f>
        <v>0</v>
      </c>
      <c r="BJ229" s="14" t="s">
        <v>75</v>
      </c>
      <c r="BK229" s="160">
        <f>ROUND(I229*H229,2)</f>
        <v>0</v>
      </c>
      <c r="BL229" s="14" t="s">
        <v>280</v>
      </c>
      <c r="BM229" s="14" t="s">
        <v>1517</v>
      </c>
    </row>
    <row r="230" s="1" customFormat="1" ht="16.5" customHeight="1">
      <c r="B230" s="150"/>
      <c r="C230" s="161" t="s">
        <v>1518</v>
      </c>
      <c r="D230" s="161" t="s">
        <v>180</v>
      </c>
      <c r="E230" s="162" t="s">
        <v>668</v>
      </c>
      <c r="F230" s="163" t="s">
        <v>669</v>
      </c>
      <c r="G230" s="164" t="s">
        <v>183</v>
      </c>
      <c r="H230" s="165">
        <v>2</v>
      </c>
      <c r="I230" s="166">
        <v>0</v>
      </c>
      <c r="J230" s="166">
        <f>ROUND(I230*H230,2)</f>
        <v>0</v>
      </c>
      <c r="K230" s="163" t="s">
        <v>1</v>
      </c>
      <c r="L230" s="167"/>
      <c r="M230" s="168" t="s">
        <v>1</v>
      </c>
      <c r="N230" s="169" t="s">
        <v>39</v>
      </c>
      <c r="O230" s="158">
        <v>0</v>
      </c>
      <c r="P230" s="158">
        <f>O230*H230</f>
        <v>0</v>
      </c>
      <c r="Q230" s="158">
        <v>0</v>
      </c>
      <c r="R230" s="158">
        <f>Q230*H230</f>
        <v>0</v>
      </c>
      <c r="S230" s="158">
        <v>0</v>
      </c>
      <c r="T230" s="159">
        <f>S230*H230</f>
        <v>0</v>
      </c>
      <c r="AR230" s="14" t="s">
        <v>285</v>
      </c>
      <c r="AT230" s="14" t="s">
        <v>180</v>
      </c>
      <c r="AU230" s="14" t="s">
        <v>77</v>
      </c>
      <c r="AY230" s="14" t="s">
        <v>168</v>
      </c>
      <c r="BE230" s="160">
        <f>IF(N230="základní",J230,0)</f>
        <v>0</v>
      </c>
      <c r="BF230" s="160">
        <f>IF(N230="snížená",J230,0)</f>
        <v>0</v>
      </c>
      <c r="BG230" s="160">
        <f>IF(N230="zákl. přenesená",J230,0)</f>
        <v>0</v>
      </c>
      <c r="BH230" s="160">
        <f>IF(N230="sníž. přenesená",J230,0)</f>
        <v>0</v>
      </c>
      <c r="BI230" s="160">
        <f>IF(N230="nulová",J230,0)</f>
        <v>0</v>
      </c>
      <c r="BJ230" s="14" t="s">
        <v>75</v>
      </c>
      <c r="BK230" s="160">
        <f>ROUND(I230*H230,2)</f>
        <v>0</v>
      </c>
      <c r="BL230" s="14" t="s">
        <v>280</v>
      </c>
      <c r="BM230" s="14" t="s">
        <v>1519</v>
      </c>
    </row>
    <row r="231" s="1" customFormat="1" ht="16.5" customHeight="1">
      <c r="B231" s="150"/>
      <c r="C231" s="161" t="s">
        <v>1520</v>
      </c>
      <c r="D231" s="161" t="s">
        <v>180</v>
      </c>
      <c r="E231" s="162" t="s">
        <v>672</v>
      </c>
      <c r="F231" s="163" t="s">
        <v>673</v>
      </c>
      <c r="G231" s="164" t="s">
        <v>183</v>
      </c>
      <c r="H231" s="165">
        <v>2</v>
      </c>
      <c r="I231" s="166">
        <v>0</v>
      </c>
      <c r="J231" s="166">
        <f>ROUND(I231*H231,2)</f>
        <v>0</v>
      </c>
      <c r="K231" s="163" t="s">
        <v>1</v>
      </c>
      <c r="L231" s="167"/>
      <c r="M231" s="168" t="s">
        <v>1</v>
      </c>
      <c r="N231" s="169" t="s">
        <v>39</v>
      </c>
      <c r="O231" s="158">
        <v>0</v>
      </c>
      <c r="P231" s="158">
        <f>O231*H231</f>
        <v>0</v>
      </c>
      <c r="Q231" s="158">
        <v>0</v>
      </c>
      <c r="R231" s="158">
        <f>Q231*H231</f>
        <v>0</v>
      </c>
      <c r="S231" s="158">
        <v>0</v>
      </c>
      <c r="T231" s="159">
        <f>S231*H231</f>
        <v>0</v>
      </c>
      <c r="AR231" s="14" t="s">
        <v>285</v>
      </c>
      <c r="AT231" s="14" t="s">
        <v>180</v>
      </c>
      <c r="AU231" s="14" t="s">
        <v>77</v>
      </c>
      <c r="AY231" s="14" t="s">
        <v>168</v>
      </c>
      <c r="BE231" s="160">
        <f>IF(N231="základní",J231,0)</f>
        <v>0</v>
      </c>
      <c r="BF231" s="160">
        <f>IF(N231="snížená",J231,0)</f>
        <v>0</v>
      </c>
      <c r="BG231" s="160">
        <f>IF(N231="zákl. přenesená",J231,0)</f>
        <v>0</v>
      </c>
      <c r="BH231" s="160">
        <f>IF(N231="sníž. přenesená",J231,0)</f>
        <v>0</v>
      </c>
      <c r="BI231" s="160">
        <f>IF(N231="nulová",J231,0)</f>
        <v>0</v>
      </c>
      <c r="BJ231" s="14" t="s">
        <v>75</v>
      </c>
      <c r="BK231" s="160">
        <f>ROUND(I231*H231,2)</f>
        <v>0</v>
      </c>
      <c r="BL231" s="14" t="s">
        <v>280</v>
      </c>
      <c r="BM231" s="14" t="s">
        <v>1521</v>
      </c>
    </row>
    <row r="232" s="1" customFormat="1" ht="16.5" customHeight="1">
      <c r="B232" s="150"/>
      <c r="C232" s="151" t="s">
        <v>299</v>
      </c>
      <c r="D232" s="151" t="s">
        <v>172</v>
      </c>
      <c r="E232" s="152" t="s">
        <v>676</v>
      </c>
      <c r="F232" s="153" t="s">
        <v>677</v>
      </c>
      <c r="G232" s="154" t="s">
        <v>175</v>
      </c>
      <c r="H232" s="155">
        <v>8</v>
      </c>
      <c r="I232" s="156">
        <v>0</v>
      </c>
      <c r="J232" s="156">
        <f>ROUND(I232*H232,2)</f>
        <v>0</v>
      </c>
      <c r="K232" s="153" t="s">
        <v>176</v>
      </c>
      <c r="L232" s="26"/>
      <c r="M232" s="54" t="s">
        <v>1</v>
      </c>
      <c r="N232" s="157" t="s">
        <v>39</v>
      </c>
      <c r="O232" s="158">
        <v>3.3599999999999999</v>
      </c>
      <c r="P232" s="158">
        <f>O232*H232</f>
        <v>26.879999999999999</v>
      </c>
      <c r="Q232" s="158">
        <v>0.00063000000000000003</v>
      </c>
      <c r="R232" s="158">
        <f>Q232*H232</f>
        <v>0.0050400000000000002</v>
      </c>
      <c r="S232" s="158">
        <v>0</v>
      </c>
      <c r="T232" s="159">
        <f>S232*H232</f>
        <v>0</v>
      </c>
      <c r="AR232" s="14" t="s">
        <v>280</v>
      </c>
      <c r="AT232" s="14" t="s">
        <v>172</v>
      </c>
      <c r="AU232" s="14" t="s">
        <v>77</v>
      </c>
      <c r="AY232" s="14" t="s">
        <v>168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14" t="s">
        <v>75</v>
      </c>
      <c r="BK232" s="160">
        <f>ROUND(I232*H232,2)</f>
        <v>0</v>
      </c>
      <c r="BL232" s="14" t="s">
        <v>280</v>
      </c>
      <c r="BM232" s="14" t="s">
        <v>1522</v>
      </c>
    </row>
    <row r="233" s="1" customFormat="1" ht="16.5" customHeight="1">
      <c r="B233" s="150"/>
      <c r="C233" s="151" t="s">
        <v>199</v>
      </c>
      <c r="D233" s="151" t="s">
        <v>172</v>
      </c>
      <c r="E233" s="152" t="s">
        <v>679</v>
      </c>
      <c r="F233" s="153" t="s">
        <v>680</v>
      </c>
      <c r="G233" s="154" t="s">
        <v>175</v>
      </c>
      <c r="H233" s="155">
        <v>8</v>
      </c>
      <c r="I233" s="156">
        <v>0</v>
      </c>
      <c r="J233" s="156">
        <f>ROUND(I233*H233,2)</f>
        <v>0</v>
      </c>
      <c r="K233" s="153" t="s">
        <v>176</v>
      </c>
      <c r="L233" s="26"/>
      <c r="M233" s="54" t="s">
        <v>1</v>
      </c>
      <c r="N233" s="157" t="s">
        <v>39</v>
      </c>
      <c r="O233" s="158">
        <v>8.5399999999999991</v>
      </c>
      <c r="P233" s="158">
        <f>O233*H233</f>
        <v>68.319999999999993</v>
      </c>
      <c r="Q233" s="158">
        <v>0.00132</v>
      </c>
      <c r="R233" s="158">
        <f>Q233*H233</f>
        <v>0.01056</v>
      </c>
      <c r="S233" s="158">
        <v>0</v>
      </c>
      <c r="T233" s="159">
        <f>S233*H233</f>
        <v>0</v>
      </c>
      <c r="AR233" s="14" t="s">
        <v>280</v>
      </c>
      <c r="AT233" s="14" t="s">
        <v>172</v>
      </c>
      <c r="AU233" s="14" t="s">
        <v>77</v>
      </c>
      <c r="AY233" s="14" t="s">
        <v>168</v>
      </c>
      <c r="BE233" s="160">
        <f>IF(N233="základní",J233,0)</f>
        <v>0</v>
      </c>
      <c r="BF233" s="160">
        <f>IF(N233="snížená",J233,0)</f>
        <v>0</v>
      </c>
      <c r="BG233" s="160">
        <f>IF(N233="zákl. přenesená",J233,0)</f>
        <v>0</v>
      </c>
      <c r="BH233" s="160">
        <f>IF(N233="sníž. přenesená",J233,0)</f>
        <v>0</v>
      </c>
      <c r="BI233" s="160">
        <f>IF(N233="nulová",J233,0)</f>
        <v>0</v>
      </c>
      <c r="BJ233" s="14" t="s">
        <v>75</v>
      </c>
      <c r="BK233" s="160">
        <f>ROUND(I233*H233,2)</f>
        <v>0</v>
      </c>
      <c r="BL233" s="14" t="s">
        <v>280</v>
      </c>
      <c r="BM233" s="14" t="s">
        <v>1523</v>
      </c>
    </row>
    <row r="234" s="1" customFormat="1" ht="16.5" customHeight="1">
      <c r="B234" s="150"/>
      <c r="C234" s="151" t="s">
        <v>203</v>
      </c>
      <c r="D234" s="151" t="s">
        <v>172</v>
      </c>
      <c r="E234" s="152" t="s">
        <v>683</v>
      </c>
      <c r="F234" s="153" t="s">
        <v>684</v>
      </c>
      <c r="G234" s="154" t="s">
        <v>175</v>
      </c>
      <c r="H234" s="155">
        <v>1</v>
      </c>
      <c r="I234" s="156">
        <v>0</v>
      </c>
      <c r="J234" s="156">
        <f>ROUND(I234*H234,2)</f>
        <v>0</v>
      </c>
      <c r="K234" s="153" t="s">
        <v>176</v>
      </c>
      <c r="L234" s="26"/>
      <c r="M234" s="54" t="s">
        <v>1</v>
      </c>
      <c r="N234" s="157" t="s">
        <v>39</v>
      </c>
      <c r="O234" s="158">
        <v>1.55</v>
      </c>
      <c r="P234" s="158">
        <f>O234*H234</f>
        <v>1.55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AR234" s="14" t="s">
        <v>280</v>
      </c>
      <c r="AT234" s="14" t="s">
        <v>172</v>
      </c>
      <c r="AU234" s="14" t="s">
        <v>77</v>
      </c>
      <c r="AY234" s="14" t="s">
        <v>168</v>
      </c>
      <c r="BE234" s="160">
        <f>IF(N234="základní",J234,0)</f>
        <v>0</v>
      </c>
      <c r="BF234" s="160">
        <f>IF(N234="snížená",J234,0)</f>
        <v>0</v>
      </c>
      <c r="BG234" s="160">
        <f>IF(N234="zákl. přenesená",J234,0)</f>
        <v>0</v>
      </c>
      <c r="BH234" s="160">
        <f>IF(N234="sníž. přenesená",J234,0)</f>
        <v>0</v>
      </c>
      <c r="BI234" s="160">
        <f>IF(N234="nulová",J234,0)</f>
        <v>0</v>
      </c>
      <c r="BJ234" s="14" t="s">
        <v>75</v>
      </c>
      <c r="BK234" s="160">
        <f>ROUND(I234*H234,2)</f>
        <v>0</v>
      </c>
      <c r="BL234" s="14" t="s">
        <v>280</v>
      </c>
      <c r="BM234" s="14" t="s">
        <v>1524</v>
      </c>
    </row>
    <row r="235" s="1" customFormat="1" ht="16.5" customHeight="1">
      <c r="B235" s="150"/>
      <c r="C235" s="161" t="s">
        <v>207</v>
      </c>
      <c r="D235" s="161" t="s">
        <v>180</v>
      </c>
      <c r="E235" s="162" t="s">
        <v>687</v>
      </c>
      <c r="F235" s="163" t="s">
        <v>688</v>
      </c>
      <c r="G235" s="164" t="s">
        <v>183</v>
      </c>
      <c r="H235" s="165">
        <v>1</v>
      </c>
      <c r="I235" s="166">
        <v>0</v>
      </c>
      <c r="J235" s="166">
        <f>ROUND(I235*H235,2)</f>
        <v>0</v>
      </c>
      <c r="K235" s="163" t="s">
        <v>1</v>
      </c>
      <c r="L235" s="167"/>
      <c r="M235" s="168" t="s">
        <v>1</v>
      </c>
      <c r="N235" s="169" t="s">
        <v>39</v>
      </c>
      <c r="O235" s="158">
        <v>0</v>
      </c>
      <c r="P235" s="158">
        <f>O235*H235</f>
        <v>0</v>
      </c>
      <c r="Q235" s="158">
        <v>0</v>
      </c>
      <c r="R235" s="158">
        <f>Q235*H235</f>
        <v>0</v>
      </c>
      <c r="S235" s="158">
        <v>0</v>
      </c>
      <c r="T235" s="159">
        <f>S235*H235</f>
        <v>0</v>
      </c>
      <c r="AR235" s="14" t="s">
        <v>285</v>
      </c>
      <c r="AT235" s="14" t="s">
        <v>180</v>
      </c>
      <c r="AU235" s="14" t="s">
        <v>77</v>
      </c>
      <c r="AY235" s="14" t="s">
        <v>168</v>
      </c>
      <c r="BE235" s="160">
        <f>IF(N235="základní",J235,0)</f>
        <v>0</v>
      </c>
      <c r="BF235" s="160">
        <f>IF(N235="snížená",J235,0)</f>
        <v>0</v>
      </c>
      <c r="BG235" s="160">
        <f>IF(N235="zákl. přenesená",J235,0)</f>
        <v>0</v>
      </c>
      <c r="BH235" s="160">
        <f>IF(N235="sníž. přenesená",J235,0)</f>
        <v>0</v>
      </c>
      <c r="BI235" s="160">
        <f>IF(N235="nulová",J235,0)</f>
        <v>0</v>
      </c>
      <c r="BJ235" s="14" t="s">
        <v>75</v>
      </c>
      <c r="BK235" s="160">
        <f>ROUND(I235*H235,2)</f>
        <v>0</v>
      </c>
      <c r="BL235" s="14" t="s">
        <v>280</v>
      </c>
      <c r="BM235" s="14" t="s">
        <v>1525</v>
      </c>
    </row>
    <row r="236" s="1" customFormat="1" ht="16.5" customHeight="1">
      <c r="B236" s="150"/>
      <c r="C236" s="151" t="s">
        <v>211</v>
      </c>
      <c r="D236" s="151" t="s">
        <v>172</v>
      </c>
      <c r="E236" s="152" t="s">
        <v>691</v>
      </c>
      <c r="F236" s="153" t="s">
        <v>692</v>
      </c>
      <c r="G236" s="154" t="s">
        <v>175</v>
      </c>
      <c r="H236" s="155">
        <v>1</v>
      </c>
      <c r="I236" s="156">
        <v>0</v>
      </c>
      <c r="J236" s="156">
        <f>ROUND(I236*H236,2)</f>
        <v>0</v>
      </c>
      <c r="K236" s="153" t="s">
        <v>176</v>
      </c>
      <c r="L236" s="26"/>
      <c r="M236" s="54" t="s">
        <v>1</v>
      </c>
      <c r="N236" s="157" t="s">
        <v>39</v>
      </c>
      <c r="O236" s="158">
        <v>23.960000000000001</v>
      </c>
      <c r="P236" s="158">
        <f>O236*H236</f>
        <v>23.960000000000001</v>
      </c>
      <c r="Q236" s="158">
        <v>0.00182</v>
      </c>
      <c r="R236" s="158">
        <f>Q236*H236</f>
        <v>0.00182</v>
      </c>
      <c r="S236" s="158">
        <v>0</v>
      </c>
      <c r="T236" s="159">
        <f>S236*H236</f>
        <v>0</v>
      </c>
      <c r="AR236" s="14" t="s">
        <v>280</v>
      </c>
      <c r="AT236" s="14" t="s">
        <v>172</v>
      </c>
      <c r="AU236" s="14" t="s">
        <v>77</v>
      </c>
      <c r="AY236" s="14" t="s">
        <v>168</v>
      </c>
      <c r="BE236" s="160">
        <f>IF(N236="základní",J236,0)</f>
        <v>0</v>
      </c>
      <c r="BF236" s="160">
        <f>IF(N236="snížená",J236,0)</f>
        <v>0</v>
      </c>
      <c r="BG236" s="160">
        <f>IF(N236="zákl. přenesená",J236,0)</f>
        <v>0</v>
      </c>
      <c r="BH236" s="160">
        <f>IF(N236="sníž. přenesená",J236,0)</f>
        <v>0</v>
      </c>
      <c r="BI236" s="160">
        <f>IF(N236="nulová",J236,0)</f>
        <v>0</v>
      </c>
      <c r="BJ236" s="14" t="s">
        <v>75</v>
      </c>
      <c r="BK236" s="160">
        <f>ROUND(I236*H236,2)</f>
        <v>0</v>
      </c>
      <c r="BL236" s="14" t="s">
        <v>280</v>
      </c>
      <c r="BM236" s="14" t="s">
        <v>1526</v>
      </c>
    </row>
    <row r="237" s="1" customFormat="1" ht="16.5" customHeight="1">
      <c r="B237" s="150"/>
      <c r="C237" s="161" t="s">
        <v>171</v>
      </c>
      <c r="D237" s="161" t="s">
        <v>180</v>
      </c>
      <c r="E237" s="162" t="s">
        <v>695</v>
      </c>
      <c r="F237" s="163" t="s">
        <v>696</v>
      </c>
      <c r="G237" s="164" t="s">
        <v>183</v>
      </c>
      <c r="H237" s="165">
        <v>1</v>
      </c>
      <c r="I237" s="166">
        <v>0</v>
      </c>
      <c r="J237" s="166">
        <f>ROUND(I237*H237,2)</f>
        <v>0</v>
      </c>
      <c r="K237" s="163" t="s">
        <v>1</v>
      </c>
      <c r="L237" s="167"/>
      <c r="M237" s="168" t="s">
        <v>1</v>
      </c>
      <c r="N237" s="169" t="s">
        <v>39</v>
      </c>
      <c r="O237" s="158">
        <v>0</v>
      </c>
      <c r="P237" s="158">
        <f>O237*H237</f>
        <v>0</v>
      </c>
      <c r="Q237" s="158">
        <v>0</v>
      </c>
      <c r="R237" s="158">
        <f>Q237*H237</f>
        <v>0</v>
      </c>
      <c r="S237" s="158">
        <v>0</v>
      </c>
      <c r="T237" s="159">
        <f>S237*H237</f>
        <v>0</v>
      </c>
      <c r="AR237" s="14" t="s">
        <v>285</v>
      </c>
      <c r="AT237" s="14" t="s">
        <v>180</v>
      </c>
      <c r="AU237" s="14" t="s">
        <v>77</v>
      </c>
      <c r="AY237" s="14" t="s">
        <v>168</v>
      </c>
      <c r="BE237" s="160">
        <f>IF(N237="základní",J237,0)</f>
        <v>0</v>
      </c>
      <c r="BF237" s="160">
        <f>IF(N237="snížená",J237,0)</f>
        <v>0</v>
      </c>
      <c r="BG237" s="160">
        <f>IF(N237="zákl. přenesená",J237,0)</f>
        <v>0</v>
      </c>
      <c r="BH237" s="160">
        <f>IF(N237="sníž. přenesená",J237,0)</f>
        <v>0</v>
      </c>
      <c r="BI237" s="160">
        <f>IF(N237="nulová",J237,0)</f>
        <v>0</v>
      </c>
      <c r="BJ237" s="14" t="s">
        <v>75</v>
      </c>
      <c r="BK237" s="160">
        <f>ROUND(I237*H237,2)</f>
        <v>0</v>
      </c>
      <c r="BL237" s="14" t="s">
        <v>280</v>
      </c>
      <c r="BM237" s="14" t="s">
        <v>1527</v>
      </c>
    </row>
    <row r="238" s="1" customFormat="1" ht="16.5" customHeight="1">
      <c r="B238" s="150"/>
      <c r="C238" s="151" t="s">
        <v>179</v>
      </c>
      <c r="D238" s="151" t="s">
        <v>172</v>
      </c>
      <c r="E238" s="152" t="s">
        <v>699</v>
      </c>
      <c r="F238" s="153" t="s">
        <v>700</v>
      </c>
      <c r="G238" s="154" t="s">
        <v>323</v>
      </c>
      <c r="H238" s="155">
        <v>1</v>
      </c>
      <c r="I238" s="156">
        <v>0</v>
      </c>
      <c r="J238" s="156">
        <f>ROUND(I238*H238,2)</f>
        <v>0</v>
      </c>
      <c r="K238" s="153" t="s">
        <v>176</v>
      </c>
      <c r="L238" s="26"/>
      <c r="M238" s="54" t="s">
        <v>1</v>
      </c>
      <c r="N238" s="157" t="s">
        <v>39</v>
      </c>
      <c r="O238" s="158">
        <v>23.960000000000001</v>
      </c>
      <c r="P238" s="158">
        <f>O238*H238</f>
        <v>23.960000000000001</v>
      </c>
      <c r="Q238" s="158">
        <v>0.00182</v>
      </c>
      <c r="R238" s="158">
        <f>Q238*H238</f>
        <v>0.00182</v>
      </c>
      <c r="S238" s="158">
        <v>0</v>
      </c>
      <c r="T238" s="159">
        <f>S238*H238</f>
        <v>0</v>
      </c>
      <c r="AR238" s="14" t="s">
        <v>280</v>
      </c>
      <c r="AT238" s="14" t="s">
        <v>172</v>
      </c>
      <c r="AU238" s="14" t="s">
        <v>77</v>
      </c>
      <c r="AY238" s="14" t="s">
        <v>168</v>
      </c>
      <c r="BE238" s="160">
        <f>IF(N238="základní",J238,0)</f>
        <v>0</v>
      </c>
      <c r="BF238" s="160">
        <f>IF(N238="snížená",J238,0)</f>
        <v>0</v>
      </c>
      <c r="BG238" s="160">
        <f>IF(N238="zákl. přenesená",J238,0)</f>
        <v>0</v>
      </c>
      <c r="BH238" s="160">
        <f>IF(N238="sníž. přenesená",J238,0)</f>
        <v>0</v>
      </c>
      <c r="BI238" s="160">
        <f>IF(N238="nulová",J238,0)</f>
        <v>0</v>
      </c>
      <c r="BJ238" s="14" t="s">
        <v>75</v>
      </c>
      <c r="BK238" s="160">
        <f>ROUND(I238*H238,2)</f>
        <v>0</v>
      </c>
      <c r="BL238" s="14" t="s">
        <v>280</v>
      </c>
      <c r="BM238" s="14" t="s">
        <v>1528</v>
      </c>
    </row>
    <row r="239" s="1" customFormat="1" ht="16.5" customHeight="1">
      <c r="B239" s="150"/>
      <c r="C239" s="161" t="s">
        <v>186</v>
      </c>
      <c r="D239" s="161" t="s">
        <v>180</v>
      </c>
      <c r="E239" s="162" t="s">
        <v>703</v>
      </c>
      <c r="F239" s="163" t="s">
        <v>704</v>
      </c>
      <c r="G239" s="164" t="s">
        <v>183</v>
      </c>
      <c r="H239" s="165">
        <v>1</v>
      </c>
      <c r="I239" s="166">
        <v>0</v>
      </c>
      <c r="J239" s="166">
        <f>ROUND(I239*H239,2)</f>
        <v>0</v>
      </c>
      <c r="K239" s="163" t="s">
        <v>1</v>
      </c>
      <c r="L239" s="167"/>
      <c r="M239" s="168" t="s">
        <v>1</v>
      </c>
      <c r="N239" s="169" t="s">
        <v>39</v>
      </c>
      <c r="O239" s="158">
        <v>0</v>
      </c>
      <c r="P239" s="158">
        <f>O239*H239</f>
        <v>0</v>
      </c>
      <c r="Q239" s="158">
        <v>0</v>
      </c>
      <c r="R239" s="158">
        <f>Q239*H239</f>
        <v>0</v>
      </c>
      <c r="S239" s="158">
        <v>0</v>
      </c>
      <c r="T239" s="159">
        <f>S239*H239</f>
        <v>0</v>
      </c>
      <c r="AR239" s="14" t="s">
        <v>285</v>
      </c>
      <c r="AT239" s="14" t="s">
        <v>180</v>
      </c>
      <c r="AU239" s="14" t="s">
        <v>77</v>
      </c>
      <c r="AY239" s="14" t="s">
        <v>168</v>
      </c>
      <c r="BE239" s="160">
        <f>IF(N239="základní",J239,0)</f>
        <v>0</v>
      </c>
      <c r="BF239" s="160">
        <f>IF(N239="snížená",J239,0)</f>
        <v>0</v>
      </c>
      <c r="BG239" s="160">
        <f>IF(N239="zákl. přenesená",J239,0)</f>
        <v>0</v>
      </c>
      <c r="BH239" s="160">
        <f>IF(N239="sníž. přenesená",J239,0)</f>
        <v>0</v>
      </c>
      <c r="BI239" s="160">
        <f>IF(N239="nulová",J239,0)</f>
        <v>0</v>
      </c>
      <c r="BJ239" s="14" t="s">
        <v>75</v>
      </c>
      <c r="BK239" s="160">
        <f>ROUND(I239*H239,2)</f>
        <v>0</v>
      </c>
      <c r="BL239" s="14" t="s">
        <v>280</v>
      </c>
      <c r="BM239" s="14" t="s">
        <v>1529</v>
      </c>
    </row>
    <row r="240" s="1" customFormat="1" ht="16.5" customHeight="1">
      <c r="B240" s="150"/>
      <c r="C240" s="161" t="s">
        <v>339</v>
      </c>
      <c r="D240" s="161" t="s">
        <v>180</v>
      </c>
      <c r="E240" s="162" t="s">
        <v>707</v>
      </c>
      <c r="F240" s="163" t="s">
        <v>708</v>
      </c>
      <c r="G240" s="164" t="s">
        <v>183</v>
      </c>
      <c r="H240" s="165">
        <v>1</v>
      </c>
      <c r="I240" s="166">
        <v>0</v>
      </c>
      <c r="J240" s="166">
        <f>ROUND(I240*H240,2)</f>
        <v>0</v>
      </c>
      <c r="K240" s="163" t="s">
        <v>1</v>
      </c>
      <c r="L240" s="167"/>
      <c r="M240" s="168" t="s">
        <v>1</v>
      </c>
      <c r="N240" s="169" t="s">
        <v>39</v>
      </c>
      <c r="O240" s="158">
        <v>0</v>
      </c>
      <c r="P240" s="158">
        <f>O240*H240</f>
        <v>0</v>
      </c>
      <c r="Q240" s="158">
        <v>0</v>
      </c>
      <c r="R240" s="158">
        <f>Q240*H240</f>
        <v>0</v>
      </c>
      <c r="S240" s="158">
        <v>0</v>
      </c>
      <c r="T240" s="159">
        <f>S240*H240</f>
        <v>0</v>
      </c>
      <c r="AR240" s="14" t="s">
        <v>285</v>
      </c>
      <c r="AT240" s="14" t="s">
        <v>180</v>
      </c>
      <c r="AU240" s="14" t="s">
        <v>77</v>
      </c>
      <c r="AY240" s="14" t="s">
        <v>168</v>
      </c>
      <c r="BE240" s="160">
        <f>IF(N240="základní",J240,0)</f>
        <v>0</v>
      </c>
      <c r="BF240" s="160">
        <f>IF(N240="snížená",J240,0)</f>
        <v>0</v>
      </c>
      <c r="BG240" s="160">
        <f>IF(N240="zákl. přenesená",J240,0)</f>
        <v>0</v>
      </c>
      <c r="BH240" s="160">
        <f>IF(N240="sníž. přenesená",J240,0)</f>
        <v>0</v>
      </c>
      <c r="BI240" s="160">
        <f>IF(N240="nulová",J240,0)</f>
        <v>0</v>
      </c>
      <c r="BJ240" s="14" t="s">
        <v>75</v>
      </c>
      <c r="BK240" s="160">
        <f>ROUND(I240*H240,2)</f>
        <v>0</v>
      </c>
      <c r="BL240" s="14" t="s">
        <v>280</v>
      </c>
      <c r="BM240" s="14" t="s">
        <v>1530</v>
      </c>
    </row>
    <row r="241" s="1" customFormat="1" ht="16.5" customHeight="1">
      <c r="B241" s="150"/>
      <c r="C241" s="161" t="s">
        <v>343</v>
      </c>
      <c r="D241" s="161" t="s">
        <v>180</v>
      </c>
      <c r="E241" s="162" t="s">
        <v>711</v>
      </c>
      <c r="F241" s="163" t="s">
        <v>712</v>
      </c>
      <c r="G241" s="164" t="s">
        <v>183</v>
      </c>
      <c r="H241" s="165">
        <v>1</v>
      </c>
      <c r="I241" s="166">
        <v>0</v>
      </c>
      <c r="J241" s="166">
        <f>ROUND(I241*H241,2)</f>
        <v>0</v>
      </c>
      <c r="K241" s="163" t="s">
        <v>1</v>
      </c>
      <c r="L241" s="167"/>
      <c r="M241" s="168" t="s">
        <v>1</v>
      </c>
      <c r="N241" s="169" t="s">
        <v>39</v>
      </c>
      <c r="O241" s="158">
        <v>0</v>
      </c>
      <c r="P241" s="158">
        <f>O241*H241</f>
        <v>0</v>
      </c>
      <c r="Q241" s="158">
        <v>0</v>
      </c>
      <c r="R241" s="158">
        <f>Q241*H241</f>
        <v>0</v>
      </c>
      <c r="S241" s="158">
        <v>0</v>
      </c>
      <c r="T241" s="159">
        <f>S241*H241</f>
        <v>0</v>
      </c>
      <c r="AR241" s="14" t="s">
        <v>285</v>
      </c>
      <c r="AT241" s="14" t="s">
        <v>180</v>
      </c>
      <c r="AU241" s="14" t="s">
        <v>77</v>
      </c>
      <c r="AY241" s="14" t="s">
        <v>168</v>
      </c>
      <c r="BE241" s="160">
        <f>IF(N241="základní",J241,0)</f>
        <v>0</v>
      </c>
      <c r="BF241" s="160">
        <f>IF(N241="snížená",J241,0)</f>
        <v>0</v>
      </c>
      <c r="BG241" s="160">
        <f>IF(N241="zákl. přenesená",J241,0)</f>
        <v>0</v>
      </c>
      <c r="BH241" s="160">
        <f>IF(N241="sníž. přenesená",J241,0)</f>
        <v>0</v>
      </c>
      <c r="BI241" s="160">
        <f>IF(N241="nulová",J241,0)</f>
        <v>0</v>
      </c>
      <c r="BJ241" s="14" t="s">
        <v>75</v>
      </c>
      <c r="BK241" s="160">
        <f>ROUND(I241*H241,2)</f>
        <v>0</v>
      </c>
      <c r="BL241" s="14" t="s">
        <v>280</v>
      </c>
      <c r="BM241" s="14" t="s">
        <v>1531</v>
      </c>
    </row>
    <row r="242" s="1" customFormat="1" ht="16.5" customHeight="1">
      <c r="B242" s="150"/>
      <c r="C242" s="161" t="s">
        <v>325</v>
      </c>
      <c r="D242" s="161" t="s">
        <v>180</v>
      </c>
      <c r="E242" s="162" t="s">
        <v>715</v>
      </c>
      <c r="F242" s="163" t="s">
        <v>716</v>
      </c>
      <c r="G242" s="164" t="s">
        <v>183</v>
      </c>
      <c r="H242" s="165">
        <v>4</v>
      </c>
      <c r="I242" s="166">
        <v>0</v>
      </c>
      <c r="J242" s="166">
        <f>ROUND(I242*H242,2)</f>
        <v>0</v>
      </c>
      <c r="K242" s="163" t="s">
        <v>1</v>
      </c>
      <c r="L242" s="167"/>
      <c r="M242" s="168" t="s">
        <v>1</v>
      </c>
      <c r="N242" s="169" t="s">
        <v>39</v>
      </c>
      <c r="O242" s="158">
        <v>0</v>
      </c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AR242" s="14" t="s">
        <v>285</v>
      </c>
      <c r="AT242" s="14" t="s">
        <v>180</v>
      </c>
      <c r="AU242" s="14" t="s">
        <v>77</v>
      </c>
      <c r="AY242" s="14" t="s">
        <v>168</v>
      </c>
      <c r="BE242" s="160">
        <f>IF(N242="základní",J242,0)</f>
        <v>0</v>
      </c>
      <c r="BF242" s="160">
        <f>IF(N242="snížená",J242,0)</f>
        <v>0</v>
      </c>
      <c r="BG242" s="160">
        <f>IF(N242="zákl. přenesená",J242,0)</f>
        <v>0</v>
      </c>
      <c r="BH242" s="160">
        <f>IF(N242="sníž. přenesená",J242,0)</f>
        <v>0</v>
      </c>
      <c r="BI242" s="160">
        <f>IF(N242="nulová",J242,0)</f>
        <v>0</v>
      </c>
      <c r="BJ242" s="14" t="s">
        <v>75</v>
      </c>
      <c r="BK242" s="160">
        <f>ROUND(I242*H242,2)</f>
        <v>0</v>
      </c>
      <c r="BL242" s="14" t="s">
        <v>280</v>
      </c>
      <c r="BM242" s="14" t="s">
        <v>1532</v>
      </c>
    </row>
    <row r="243" s="1" customFormat="1" ht="16.5" customHeight="1">
      <c r="B243" s="150"/>
      <c r="C243" s="151" t="s">
        <v>329</v>
      </c>
      <c r="D243" s="151" t="s">
        <v>172</v>
      </c>
      <c r="E243" s="152" t="s">
        <v>719</v>
      </c>
      <c r="F243" s="153" t="s">
        <v>720</v>
      </c>
      <c r="G243" s="154" t="s">
        <v>175</v>
      </c>
      <c r="H243" s="155">
        <v>1</v>
      </c>
      <c r="I243" s="156">
        <v>0</v>
      </c>
      <c r="J243" s="156">
        <f>ROUND(I243*H243,2)</f>
        <v>0</v>
      </c>
      <c r="K243" s="153" t="s">
        <v>176</v>
      </c>
      <c r="L243" s="26"/>
      <c r="M243" s="54" t="s">
        <v>1</v>
      </c>
      <c r="N243" s="157" t="s">
        <v>39</v>
      </c>
      <c r="O243" s="158">
        <v>11.98</v>
      </c>
      <c r="P243" s="158">
        <f>O243*H243</f>
        <v>11.98</v>
      </c>
      <c r="Q243" s="158">
        <v>0.00182</v>
      </c>
      <c r="R243" s="158">
        <f>Q243*H243</f>
        <v>0.00182</v>
      </c>
      <c r="S243" s="158">
        <v>0</v>
      </c>
      <c r="T243" s="159">
        <f>S243*H243</f>
        <v>0</v>
      </c>
      <c r="AR243" s="14" t="s">
        <v>280</v>
      </c>
      <c r="AT243" s="14" t="s">
        <v>172</v>
      </c>
      <c r="AU243" s="14" t="s">
        <v>77</v>
      </c>
      <c r="AY243" s="14" t="s">
        <v>168</v>
      </c>
      <c r="BE243" s="160">
        <f>IF(N243="základní",J243,0)</f>
        <v>0</v>
      </c>
      <c r="BF243" s="160">
        <f>IF(N243="snížená",J243,0)</f>
        <v>0</v>
      </c>
      <c r="BG243" s="160">
        <f>IF(N243="zákl. přenesená",J243,0)</f>
        <v>0</v>
      </c>
      <c r="BH243" s="160">
        <f>IF(N243="sníž. přenesená",J243,0)</f>
        <v>0</v>
      </c>
      <c r="BI243" s="160">
        <f>IF(N243="nulová",J243,0)</f>
        <v>0</v>
      </c>
      <c r="BJ243" s="14" t="s">
        <v>75</v>
      </c>
      <c r="BK243" s="160">
        <f>ROUND(I243*H243,2)</f>
        <v>0</v>
      </c>
      <c r="BL243" s="14" t="s">
        <v>280</v>
      </c>
      <c r="BM243" s="14" t="s">
        <v>1533</v>
      </c>
    </row>
    <row r="244" s="1" customFormat="1" ht="16.5" customHeight="1">
      <c r="B244" s="150"/>
      <c r="C244" s="151" t="s">
        <v>791</v>
      </c>
      <c r="D244" s="151" t="s">
        <v>172</v>
      </c>
      <c r="E244" s="152" t="s">
        <v>723</v>
      </c>
      <c r="F244" s="153" t="s">
        <v>724</v>
      </c>
      <c r="G244" s="154" t="s">
        <v>175</v>
      </c>
      <c r="H244" s="155">
        <v>1</v>
      </c>
      <c r="I244" s="156">
        <v>0</v>
      </c>
      <c r="J244" s="156">
        <f>ROUND(I244*H244,2)</f>
        <v>0</v>
      </c>
      <c r="K244" s="153" t="s">
        <v>176</v>
      </c>
      <c r="L244" s="26"/>
      <c r="M244" s="54" t="s">
        <v>1</v>
      </c>
      <c r="N244" s="157" t="s">
        <v>39</v>
      </c>
      <c r="O244" s="158">
        <v>45.399999999999999</v>
      </c>
      <c r="P244" s="158">
        <f>O244*H244</f>
        <v>45.399999999999999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AR244" s="14" t="s">
        <v>280</v>
      </c>
      <c r="AT244" s="14" t="s">
        <v>172</v>
      </c>
      <c r="AU244" s="14" t="s">
        <v>77</v>
      </c>
      <c r="AY244" s="14" t="s">
        <v>168</v>
      </c>
      <c r="BE244" s="160">
        <f>IF(N244="základní",J244,0)</f>
        <v>0</v>
      </c>
      <c r="BF244" s="160">
        <f>IF(N244="snížená",J244,0)</f>
        <v>0</v>
      </c>
      <c r="BG244" s="160">
        <f>IF(N244="zákl. přenesená",J244,0)</f>
        <v>0</v>
      </c>
      <c r="BH244" s="160">
        <f>IF(N244="sníž. přenesená",J244,0)</f>
        <v>0</v>
      </c>
      <c r="BI244" s="160">
        <f>IF(N244="nulová",J244,0)</f>
        <v>0</v>
      </c>
      <c r="BJ244" s="14" t="s">
        <v>75</v>
      </c>
      <c r="BK244" s="160">
        <f>ROUND(I244*H244,2)</f>
        <v>0</v>
      </c>
      <c r="BL244" s="14" t="s">
        <v>280</v>
      </c>
      <c r="BM244" s="14" t="s">
        <v>1534</v>
      </c>
    </row>
    <row r="245" s="1" customFormat="1" ht="16.5" customHeight="1">
      <c r="B245" s="150"/>
      <c r="C245" s="151" t="s">
        <v>799</v>
      </c>
      <c r="D245" s="151" t="s">
        <v>172</v>
      </c>
      <c r="E245" s="152" t="s">
        <v>727</v>
      </c>
      <c r="F245" s="153" t="s">
        <v>728</v>
      </c>
      <c r="G245" s="154" t="s">
        <v>175</v>
      </c>
      <c r="H245" s="155">
        <v>8</v>
      </c>
      <c r="I245" s="156">
        <v>0</v>
      </c>
      <c r="J245" s="156">
        <f>ROUND(I245*H245,2)</f>
        <v>0</v>
      </c>
      <c r="K245" s="153" t="s">
        <v>1</v>
      </c>
      <c r="L245" s="26"/>
      <c r="M245" s="54" t="s">
        <v>1</v>
      </c>
      <c r="N245" s="157" t="s">
        <v>39</v>
      </c>
      <c r="O245" s="158">
        <v>45.399999999999999</v>
      </c>
      <c r="P245" s="158">
        <f>O245*H245</f>
        <v>363.19999999999999</v>
      </c>
      <c r="Q245" s="158">
        <v>0</v>
      </c>
      <c r="R245" s="158">
        <f>Q245*H245</f>
        <v>0</v>
      </c>
      <c r="S245" s="158">
        <v>0</v>
      </c>
      <c r="T245" s="159">
        <f>S245*H245</f>
        <v>0</v>
      </c>
      <c r="AR245" s="14" t="s">
        <v>280</v>
      </c>
      <c r="AT245" s="14" t="s">
        <v>172</v>
      </c>
      <c r="AU245" s="14" t="s">
        <v>77</v>
      </c>
      <c r="AY245" s="14" t="s">
        <v>168</v>
      </c>
      <c r="BE245" s="160">
        <f>IF(N245="základní",J245,0)</f>
        <v>0</v>
      </c>
      <c r="BF245" s="160">
        <f>IF(N245="snížená",J245,0)</f>
        <v>0</v>
      </c>
      <c r="BG245" s="160">
        <f>IF(N245="zákl. přenesená",J245,0)</f>
        <v>0</v>
      </c>
      <c r="BH245" s="160">
        <f>IF(N245="sníž. přenesená",J245,0)</f>
        <v>0</v>
      </c>
      <c r="BI245" s="160">
        <f>IF(N245="nulová",J245,0)</f>
        <v>0</v>
      </c>
      <c r="BJ245" s="14" t="s">
        <v>75</v>
      </c>
      <c r="BK245" s="160">
        <f>ROUND(I245*H245,2)</f>
        <v>0</v>
      </c>
      <c r="BL245" s="14" t="s">
        <v>280</v>
      </c>
      <c r="BM245" s="14" t="s">
        <v>1535</v>
      </c>
    </row>
    <row r="246" s="1" customFormat="1" ht="16.5" customHeight="1">
      <c r="B246" s="150"/>
      <c r="C246" s="151" t="s">
        <v>795</v>
      </c>
      <c r="D246" s="151" t="s">
        <v>172</v>
      </c>
      <c r="E246" s="152" t="s">
        <v>731</v>
      </c>
      <c r="F246" s="153" t="s">
        <v>732</v>
      </c>
      <c r="G246" s="154" t="s">
        <v>175</v>
      </c>
      <c r="H246" s="155">
        <v>6</v>
      </c>
      <c r="I246" s="156">
        <v>0</v>
      </c>
      <c r="J246" s="156">
        <f>ROUND(I246*H246,2)</f>
        <v>0</v>
      </c>
      <c r="K246" s="153" t="s">
        <v>176</v>
      </c>
      <c r="L246" s="26"/>
      <c r="M246" s="54" t="s">
        <v>1</v>
      </c>
      <c r="N246" s="157" t="s">
        <v>39</v>
      </c>
      <c r="O246" s="158">
        <v>6.7699999999999996</v>
      </c>
      <c r="P246" s="158">
        <f>O246*H246</f>
        <v>40.619999999999997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AR246" s="14" t="s">
        <v>280</v>
      </c>
      <c r="AT246" s="14" t="s">
        <v>172</v>
      </c>
      <c r="AU246" s="14" t="s">
        <v>77</v>
      </c>
      <c r="AY246" s="14" t="s">
        <v>168</v>
      </c>
      <c r="BE246" s="160">
        <f>IF(N246="základní",J246,0)</f>
        <v>0</v>
      </c>
      <c r="BF246" s="160">
        <f>IF(N246="snížená",J246,0)</f>
        <v>0</v>
      </c>
      <c r="BG246" s="160">
        <f>IF(N246="zákl. přenesená",J246,0)</f>
        <v>0</v>
      </c>
      <c r="BH246" s="160">
        <f>IF(N246="sníž. přenesená",J246,0)</f>
        <v>0</v>
      </c>
      <c r="BI246" s="160">
        <f>IF(N246="nulová",J246,0)</f>
        <v>0</v>
      </c>
      <c r="BJ246" s="14" t="s">
        <v>75</v>
      </c>
      <c r="BK246" s="160">
        <f>ROUND(I246*H246,2)</f>
        <v>0</v>
      </c>
      <c r="BL246" s="14" t="s">
        <v>280</v>
      </c>
      <c r="BM246" s="14" t="s">
        <v>1536</v>
      </c>
    </row>
    <row r="247" s="1" customFormat="1" ht="16.5" customHeight="1">
      <c r="B247" s="150"/>
      <c r="C247" s="151" t="s">
        <v>805</v>
      </c>
      <c r="D247" s="151" t="s">
        <v>172</v>
      </c>
      <c r="E247" s="152" t="s">
        <v>735</v>
      </c>
      <c r="F247" s="153" t="s">
        <v>736</v>
      </c>
      <c r="G247" s="154" t="s">
        <v>175</v>
      </c>
      <c r="H247" s="155">
        <v>9</v>
      </c>
      <c r="I247" s="156">
        <v>0</v>
      </c>
      <c r="J247" s="156">
        <f>ROUND(I247*H247,2)</f>
        <v>0</v>
      </c>
      <c r="K247" s="153" t="s">
        <v>176</v>
      </c>
      <c r="L247" s="26"/>
      <c r="M247" s="54" t="s">
        <v>1</v>
      </c>
      <c r="N247" s="157" t="s">
        <v>39</v>
      </c>
      <c r="O247" s="158">
        <v>3.3999999999999999</v>
      </c>
      <c r="P247" s="158">
        <f>O247*H247</f>
        <v>30.599999999999998</v>
      </c>
      <c r="Q247" s="158">
        <v>0</v>
      </c>
      <c r="R247" s="158">
        <f>Q247*H247</f>
        <v>0</v>
      </c>
      <c r="S247" s="158">
        <v>0</v>
      </c>
      <c r="T247" s="159">
        <f>S247*H247</f>
        <v>0</v>
      </c>
      <c r="AR247" s="14" t="s">
        <v>280</v>
      </c>
      <c r="AT247" s="14" t="s">
        <v>172</v>
      </c>
      <c r="AU247" s="14" t="s">
        <v>77</v>
      </c>
      <c r="AY247" s="14" t="s">
        <v>168</v>
      </c>
      <c r="BE247" s="160">
        <f>IF(N247="základní",J247,0)</f>
        <v>0</v>
      </c>
      <c r="BF247" s="160">
        <f>IF(N247="snížená",J247,0)</f>
        <v>0</v>
      </c>
      <c r="BG247" s="160">
        <f>IF(N247="zákl. přenesená",J247,0)</f>
        <v>0</v>
      </c>
      <c r="BH247" s="160">
        <f>IF(N247="sníž. přenesená",J247,0)</f>
        <v>0</v>
      </c>
      <c r="BI247" s="160">
        <f>IF(N247="nulová",J247,0)</f>
        <v>0</v>
      </c>
      <c r="BJ247" s="14" t="s">
        <v>75</v>
      </c>
      <c r="BK247" s="160">
        <f>ROUND(I247*H247,2)</f>
        <v>0</v>
      </c>
      <c r="BL247" s="14" t="s">
        <v>280</v>
      </c>
      <c r="BM247" s="14" t="s">
        <v>1537</v>
      </c>
    </row>
    <row r="248" s="1" customFormat="1" ht="16.5" customHeight="1">
      <c r="B248" s="150"/>
      <c r="C248" s="151" t="s">
        <v>811</v>
      </c>
      <c r="D248" s="151" t="s">
        <v>172</v>
      </c>
      <c r="E248" s="152" t="s">
        <v>739</v>
      </c>
      <c r="F248" s="153" t="s">
        <v>740</v>
      </c>
      <c r="G248" s="154" t="s">
        <v>175</v>
      </c>
      <c r="H248" s="155">
        <v>1</v>
      </c>
      <c r="I248" s="156">
        <v>0</v>
      </c>
      <c r="J248" s="156">
        <f>ROUND(I248*H248,2)</f>
        <v>0</v>
      </c>
      <c r="K248" s="153" t="s">
        <v>176</v>
      </c>
      <c r="L248" s="26"/>
      <c r="M248" s="54" t="s">
        <v>1</v>
      </c>
      <c r="N248" s="157" t="s">
        <v>39</v>
      </c>
      <c r="O248" s="158">
        <v>39.5</v>
      </c>
      <c r="P248" s="158">
        <f>O248*H248</f>
        <v>39.5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AR248" s="14" t="s">
        <v>280</v>
      </c>
      <c r="AT248" s="14" t="s">
        <v>172</v>
      </c>
      <c r="AU248" s="14" t="s">
        <v>77</v>
      </c>
      <c r="AY248" s="14" t="s">
        <v>168</v>
      </c>
      <c r="BE248" s="160">
        <f>IF(N248="základní",J248,0)</f>
        <v>0</v>
      </c>
      <c r="BF248" s="160">
        <f>IF(N248="snížená",J248,0)</f>
        <v>0</v>
      </c>
      <c r="BG248" s="160">
        <f>IF(N248="zákl. přenesená",J248,0)</f>
        <v>0</v>
      </c>
      <c r="BH248" s="160">
        <f>IF(N248="sníž. přenesená",J248,0)</f>
        <v>0</v>
      </c>
      <c r="BI248" s="160">
        <f>IF(N248="nulová",J248,0)</f>
        <v>0</v>
      </c>
      <c r="BJ248" s="14" t="s">
        <v>75</v>
      </c>
      <c r="BK248" s="160">
        <f>ROUND(I248*H248,2)</f>
        <v>0</v>
      </c>
      <c r="BL248" s="14" t="s">
        <v>280</v>
      </c>
      <c r="BM248" s="14" t="s">
        <v>1538</v>
      </c>
    </row>
    <row r="249" s="1" customFormat="1" ht="16.5" customHeight="1">
      <c r="B249" s="150"/>
      <c r="C249" s="151" t="s">
        <v>782</v>
      </c>
      <c r="D249" s="151" t="s">
        <v>172</v>
      </c>
      <c r="E249" s="152" t="s">
        <v>743</v>
      </c>
      <c r="F249" s="153" t="s">
        <v>744</v>
      </c>
      <c r="G249" s="154" t="s">
        <v>175</v>
      </c>
      <c r="H249" s="155">
        <v>15</v>
      </c>
      <c r="I249" s="156">
        <v>0</v>
      </c>
      <c r="J249" s="156">
        <f>ROUND(I249*H249,2)</f>
        <v>0</v>
      </c>
      <c r="K249" s="153" t="s">
        <v>176</v>
      </c>
      <c r="L249" s="26"/>
      <c r="M249" s="54" t="s">
        <v>1</v>
      </c>
      <c r="N249" s="157" t="s">
        <v>39</v>
      </c>
      <c r="O249" s="158">
        <v>14.199999999999999</v>
      </c>
      <c r="P249" s="158">
        <f>O249*H249</f>
        <v>213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AR249" s="14" t="s">
        <v>280</v>
      </c>
      <c r="AT249" s="14" t="s">
        <v>172</v>
      </c>
      <c r="AU249" s="14" t="s">
        <v>77</v>
      </c>
      <c r="AY249" s="14" t="s">
        <v>168</v>
      </c>
      <c r="BE249" s="160">
        <f>IF(N249="základní",J249,0)</f>
        <v>0</v>
      </c>
      <c r="BF249" s="160">
        <f>IF(N249="snížená",J249,0)</f>
        <v>0</v>
      </c>
      <c r="BG249" s="160">
        <f>IF(N249="zákl. přenesená",J249,0)</f>
        <v>0</v>
      </c>
      <c r="BH249" s="160">
        <f>IF(N249="sníž. přenesená",J249,0)</f>
        <v>0</v>
      </c>
      <c r="BI249" s="160">
        <f>IF(N249="nulová",J249,0)</f>
        <v>0</v>
      </c>
      <c r="BJ249" s="14" t="s">
        <v>75</v>
      </c>
      <c r="BK249" s="160">
        <f>ROUND(I249*H249,2)</f>
        <v>0</v>
      </c>
      <c r="BL249" s="14" t="s">
        <v>280</v>
      </c>
      <c r="BM249" s="14" t="s">
        <v>1539</v>
      </c>
    </row>
    <row r="250" s="1" customFormat="1" ht="16.5" customHeight="1">
      <c r="B250" s="150"/>
      <c r="C250" s="151" t="s">
        <v>787</v>
      </c>
      <c r="D250" s="151" t="s">
        <v>172</v>
      </c>
      <c r="E250" s="152" t="s">
        <v>747</v>
      </c>
      <c r="F250" s="153" t="s">
        <v>748</v>
      </c>
      <c r="G250" s="154" t="s">
        <v>175</v>
      </c>
      <c r="H250" s="155">
        <v>1</v>
      </c>
      <c r="I250" s="156">
        <v>0</v>
      </c>
      <c r="J250" s="156">
        <f>ROUND(I250*H250,2)</f>
        <v>0</v>
      </c>
      <c r="K250" s="153" t="s">
        <v>176</v>
      </c>
      <c r="L250" s="26"/>
      <c r="M250" s="54" t="s">
        <v>1</v>
      </c>
      <c r="N250" s="157" t="s">
        <v>39</v>
      </c>
      <c r="O250" s="158">
        <v>85.599999999999994</v>
      </c>
      <c r="P250" s="158">
        <f>O250*H250</f>
        <v>85.599999999999994</v>
      </c>
      <c r="Q250" s="158">
        <v>0</v>
      </c>
      <c r="R250" s="158">
        <f>Q250*H250</f>
        <v>0</v>
      </c>
      <c r="S250" s="158">
        <v>0</v>
      </c>
      <c r="T250" s="159">
        <f>S250*H250</f>
        <v>0</v>
      </c>
      <c r="AR250" s="14" t="s">
        <v>280</v>
      </c>
      <c r="AT250" s="14" t="s">
        <v>172</v>
      </c>
      <c r="AU250" s="14" t="s">
        <v>77</v>
      </c>
      <c r="AY250" s="14" t="s">
        <v>168</v>
      </c>
      <c r="BE250" s="160">
        <f>IF(N250="základní",J250,0)</f>
        <v>0</v>
      </c>
      <c r="BF250" s="160">
        <f>IF(N250="snížená",J250,0)</f>
        <v>0</v>
      </c>
      <c r="BG250" s="160">
        <f>IF(N250="zákl. přenesená",J250,0)</f>
        <v>0</v>
      </c>
      <c r="BH250" s="160">
        <f>IF(N250="sníž. přenesená",J250,0)</f>
        <v>0</v>
      </c>
      <c r="BI250" s="160">
        <f>IF(N250="nulová",J250,0)</f>
        <v>0</v>
      </c>
      <c r="BJ250" s="14" t="s">
        <v>75</v>
      </c>
      <c r="BK250" s="160">
        <f>ROUND(I250*H250,2)</f>
        <v>0</v>
      </c>
      <c r="BL250" s="14" t="s">
        <v>280</v>
      </c>
      <c r="BM250" s="14" t="s">
        <v>1540</v>
      </c>
    </row>
    <row r="251" s="1" customFormat="1" ht="16.5" customHeight="1">
      <c r="B251" s="150"/>
      <c r="C251" s="151" t="s">
        <v>287</v>
      </c>
      <c r="D251" s="151" t="s">
        <v>172</v>
      </c>
      <c r="E251" s="152" t="s">
        <v>751</v>
      </c>
      <c r="F251" s="153" t="s">
        <v>752</v>
      </c>
      <c r="G251" s="154" t="s">
        <v>175</v>
      </c>
      <c r="H251" s="155">
        <v>3</v>
      </c>
      <c r="I251" s="156">
        <v>0</v>
      </c>
      <c r="J251" s="156">
        <f>ROUND(I251*H251,2)</f>
        <v>0</v>
      </c>
      <c r="K251" s="153" t="s">
        <v>176</v>
      </c>
      <c r="L251" s="26"/>
      <c r="M251" s="54" t="s">
        <v>1</v>
      </c>
      <c r="N251" s="157" t="s">
        <v>39</v>
      </c>
      <c r="O251" s="158">
        <v>84</v>
      </c>
      <c r="P251" s="158">
        <f>O251*H251</f>
        <v>252</v>
      </c>
      <c r="Q251" s="158">
        <v>0</v>
      </c>
      <c r="R251" s="158">
        <f>Q251*H251</f>
        <v>0</v>
      </c>
      <c r="S251" s="158">
        <v>0</v>
      </c>
      <c r="T251" s="159">
        <f>S251*H251</f>
        <v>0</v>
      </c>
      <c r="AR251" s="14" t="s">
        <v>280</v>
      </c>
      <c r="AT251" s="14" t="s">
        <v>172</v>
      </c>
      <c r="AU251" s="14" t="s">
        <v>77</v>
      </c>
      <c r="AY251" s="14" t="s">
        <v>168</v>
      </c>
      <c r="BE251" s="160">
        <f>IF(N251="základní",J251,0)</f>
        <v>0</v>
      </c>
      <c r="BF251" s="160">
        <f>IF(N251="snížená",J251,0)</f>
        <v>0</v>
      </c>
      <c r="BG251" s="160">
        <f>IF(N251="zákl. přenesená",J251,0)</f>
        <v>0</v>
      </c>
      <c r="BH251" s="160">
        <f>IF(N251="sníž. přenesená",J251,0)</f>
        <v>0</v>
      </c>
      <c r="BI251" s="160">
        <f>IF(N251="nulová",J251,0)</f>
        <v>0</v>
      </c>
      <c r="BJ251" s="14" t="s">
        <v>75</v>
      </c>
      <c r="BK251" s="160">
        <f>ROUND(I251*H251,2)</f>
        <v>0</v>
      </c>
      <c r="BL251" s="14" t="s">
        <v>280</v>
      </c>
      <c r="BM251" s="14" t="s">
        <v>1541</v>
      </c>
    </row>
    <row r="252" s="1" customFormat="1" ht="16.5" customHeight="1">
      <c r="B252" s="150"/>
      <c r="C252" s="151" t="s">
        <v>291</v>
      </c>
      <c r="D252" s="151" t="s">
        <v>172</v>
      </c>
      <c r="E252" s="152" t="s">
        <v>755</v>
      </c>
      <c r="F252" s="153" t="s">
        <v>756</v>
      </c>
      <c r="G252" s="154" t="s">
        <v>175</v>
      </c>
      <c r="H252" s="155">
        <v>1</v>
      </c>
      <c r="I252" s="156">
        <v>0</v>
      </c>
      <c r="J252" s="156">
        <f>ROUND(I252*H252,2)</f>
        <v>0</v>
      </c>
      <c r="K252" s="153" t="s">
        <v>1</v>
      </c>
      <c r="L252" s="26"/>
      <c r="M252" s="54" t="s">
        <v>1</v>
      </c>
      <c r="N252" s="157" t="s">
        <v>39</v>
      </c>
      <c r="O252" s="158">
        <v>84</v>
      </c>
      <c r="P252" s="158">
        <f>O252*H252</f>
        <v>84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AR252" s="14" t="s">
        <v>280</v>
      </c>
      <c r="AT252" s="14" t="s">
        <v>172</v>
      </c>
      <c r="AU252" s="14" t="s">
        <v>77</v>
      </c>
      <c r="AY252" s="14" t="s">
        <v>168</v>
      </c>
      <c r="BE252" s="160">
        <f>IF(N252="základní",J252,0)</f>
        <v>0</v>
      </c>
      <c r="BF252" s="160">
        <f>IF(N252="snížená",J252,0)</f>
        <v>0</v>
      </c>
      <c r="BG252" s="160">
        <f>IF(N252="zákl. přenesená",J252,0)</f>
        <v>0</v>
      </c>
      <c r="BH252" s="160">
        <f>IF(N252="sníž. přenesená",J252,0)</f>
        <v>0</v>
      </c>
      <c r="BI252" s="160">
        <f>IF(N252="nulová",J252,0)</f>
        <v>0</v>
      </c>
      <c r="BJ252" s="14" t="s">
        <v>75</v>
      </c>
      <c r="BK252" s="160">
        <f>ROUND(I252*H252,2)</f>
        <v>0</v>
      </c>
      <c r="BL252" s="14" t="s">
        <v>280</v>
      </c>
      <c r="BM252" s="14" t="s">
        <v>1542</v>
      </c>
    </row>
    <row r="253" s="1" customFormat="1" ht="16.5" customHeight="1">
      <c r="B253" s="150"/>
      <c r="C253" s="151" t="s">
        <v>217</v>
      </c>
      <c r="D253" s="151" t="s">
        <v>172</v>
      </c>
      <c r="E253" s="152" t="s">
        <v>759</v>
      </c>
      <c r="F253" s="153" t="s">
        <v>760</v>
      </c>
      <c r="G253" s="154" t="s">
        <v>175</v>
      </c>
      <c r="H253" s="155">
        <v>1</v>
      </c>
      <c r="I253" s="156">
        <v>0</v>
      </c>
      <c r="J253" s="156">
        <f>ROUND(I253*H253,2)</f>
        <v>0</v>
      </c>
      <c r="K253" s="153" t="s">
        <v>176</v>
      </c>
      <c r="L253" s="26"/>
      <c r="M253" s="54" t="s">
        <v>1</v>
      </c>
      <c r="N253" s="157" t="s">
        <v>39</v>
      </c>
      <c r="O253" s="158">
        <v>1.3</v>
      </c>
      <c r="P253" s="158">
        <f>O253*H253</f>
        <v>1.3</v>
      </c>
      <c r="Q253" s="158">
        <v>0</v>
      </c>
      <c r="R253" s="158">
        <f>Q253*H253</f>
        <v>0</v>
      </c>
      <c r="S253" s="158">
        <v>0</v>
      </c>
      <c r="T253" s="159">
        <f>S253*H253</f>
        <v>0</v>
      </c>
      <c r="AR253" s="14" t="s">
        <v>280</v>
      </c>
      <c r="AT253" s="14" t="s">
        <v>172</v>
      </c>
      <c r="AU253" s="14" t="s">
        <v>77</v>
      </c>
      <c r="AY253" s="14" t="s">
        <v>168</v>
      </c>
      <c r="BE253" s="160">
        <f>IF(N253="základní",J253,0)</f>
        <v>0</v>
      </c>
      <c r="BF253" s="160">
        <f>IF(N253="snížená",J253,0)</f>
        <v>0</v>
      </c>
      <c r="BG253" s="160">
        <f>IF(N253="zákl. přenesená",J253,0)</f>
        <v>0</v>
      </c>
      <c r="BH253" s="160">
        <f>IF(N253="sníž. přenesená",J253,0)</f>
        <v>0</v>
      </c>
      <c r="BI253" s="160">
        <f>IF(N253="nulová",J253,0)</f>
        <v>0</v>
      </c>
      <c r="BJ253" s="14" t="s">
        <v>75</v>
      </c>
      <c r="BK253" s="160">
        <f>ROUND(I253*H253,2)</f>
        <v>0</v>
      </c>
      <c r="BL253" s="14" t="s">
        <v>280</v>
      </c>
      <c r="BM253" s="14" t="s">
        <v>1543</v>
      </c>
    </row>
    <row r="254" s="1" customFormat="1" ht="16.5" customHeight="1">
      <c r="B254" s="150"/>
      <c r="C254" s="151" t="s">
        <v>221</v>
      </c>
      <c r="D254" s="151" t="s">
        <v>172</v>
      </c>
      <c r="E254" s="152" t="s">
        <v>763</v>
      </c>
      <c r="F254" s="153" t="s">
        <v>764</v>
      </c>
      <c r="G254" s="154" t="s">
        <v>175</v>
      </c>
      <c r="H254" s="155">
        <v>1</v>
      </c>
      <c r="I254" s="156">
        <v>0</v>
      </c>
      <c r="J254" s="156">
        <f>ROUND(I254*H254,2)</f>
        <v>0</v>
      </c>
      <c r="K254" s="153" t="s">
        <v>176</v>
      </c>
      <c r="L254" s="26"/>
      <c r="M254" s="54" t="s">
        <v>1</v>
      </c>
      <c r="N254" s="157" t="s">
        <v>39</v>
      </c>
      <c r="O254" s="158">
        <v>6.5</v>
      </c>
      <c r="P254" s="158">
        <f>O254*H254</f>
        <v>6.5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AR254" s="14" t="s">
        <v>280</v>
      </c>
      <c r="AT254" s="14" t="s">
        <v>172</v>
      </c>
      <c r="AU254" s="14" t="s">
        <v>77</v>
      </c>
      <c r="AY254" s="14" t="s">
        <v>168</v>
      </c>
      <c r="BE254" s="160">
        <f>IF(N254="základní",J254,0)</f>
        <v>0</v>
      </c>
      <c r="BF254" s="160">
        <f>IF(N254="snížená",J254,0)</f>
        <v>0</v>
      </c>
      <c r="BG254" s="160">
        <f>IF(N254="zákl. přenesená",J254,0)</f>
        <v>0</v>
      </c>
      <c r="BH254" s="160">
        <f>IF(N254="sníž. přenesená",J254,0)</f>
        <v>0</v>
      </c>
      <c r="BI254" s="160">
        <f>IF(N254="nulová",J254,0)</f>
        <v>0</v>
      </c>
      <c r="BJ254" s="14" t="s">
        <v>75</v>
      </c>
      <c r="BK254" s="160">
        <f>ROUND(I254*H254,2)</f>
        <v>0</v>
      </c>
      <c r="BL254" s="14" t="s">
        <v>280</v>
      </c>
      <c r="BM254" s="14" t="s">
        <v>1544</v>
      </c>
    </row>
    <row r="255" s="1" customFormat="1" ht="16.5" customHeight="1">
      <c r="B255" s="150"/>
      <c r="C255" s="151" t="s">
        <v>225</v>
      </c>
      <c r="D255" s="151" t="s">
        <v>172</v>
      </c>
      <c r="E255" s="152" t="s">
        <v>767</v>
      </c>
      <c r="F255" s="153" t="s">
        <v>768</v>
      </c>
      <c r="G255" s="154" t="s">
        <v>175</v>
      </c>
      <c r="H255" s="155">
        <v>1</v>
      </c>
      <c r="I255" s="156">
        <v>0</v>
      </c>
      <c r="J255" s="156">
        <f>ROUND(I255*H255,2)</f>
        <v>0</v>
      </c>
      <c r="K255" s="153" t="s">
        <v>176</v>
      </c>
      <c r="L255" s="26"/>
      <c r="M255" s="54" t="s">
        <v>1</v>
      </c>
      <c r="N255" s="157" t="s">
        <v>39</v>
      </c>
      <c r="O255" s="158">
        <v>2.3500000000000001</v>
      </c>
      <c r="P255" s="158">
        <f>O255*H255</f>
        <v>2.3500000000000001</v>
      </c>
      <c r="Q255" s="158">
        <v>0</v>
      </c>
      <c r="R255" s="158">
        <f>Q255*H255</f>
        <v>0</v>
      </c>
      <c r="S255" s="158">
        <v>0</v>
      </c>
      <c r="T255" s="159">
        <f>S255*H255</f>
        <v>0</v>
      </c>
      <c r="AR255" s="14" t="s">
        <v>280</v>
      </c>
      <c r="AT255" s="14" t="s">
        <v>172</v>
      </c>
      <c r="AU255" s="14" t="s">
        <v>77</v>
      </c>
      <c r="AY255" s="14" t="s">
        <v>168</v>
      </c>
      <c r="BE255" s="160">
        <f>IF(N255="základní",J255,0)</f>
        <v>0</v>
      </c>
      <c r="BF255" s="160">
        <f>IF(N255="snížená",J255,0)</f>
        <v>0</v>
      </c>
      <c r="BG255" s="160">
        <f>IF(N255="zákl. přenesená",J255,0)</f>
        <v>0</v>
      </c>
      <c r="BH255" s="160">
        <f>IF(N255="sníž. přenesená",J255,0)</f>
        <v>0</v>
      </c>
      <c r="BI255" s="160">
        <f>IF(N255="nulová",J255,0)</f>
        <v>0</v>
      </c>
      <c r="BJ255" s="14" t="s">
        <v>75</v>
      </c>
      <c r="BK255" s="160">
        <f>ROUND(I255*H255,2)</f>
        <v>0</v>
      </c>
      <c r="BL255" s="14" t="s">
        <v>280</v>
      </c>
      <c r="BM255" s="14" t="s">
        <v>1545</v>
      </c>
    </row>
    <row r="256" s="1" customFormat="1" ht="16.5" customHeight="1">
      <c r="B256" s="150"/>
      <c r="C256" s="151" t="s">
        <v>229</v>
      </c>
      <c r="D256" s="151" t="s">
        <v>172</v>
      </c>
      <c r="E256" s="152" t="s">
        <v>771</v>
      </c>
      <c r="F256" s="153" t="s">
        <v>772</v>
      </c>
      <c r="G256" s="154" t="s">
        <v>175</v>
      </c>
      <c r="H256" s="155">
        <v>1</v>
      </c>
      <c r="I256" s="156">
        <v>0</v>
      </c>
      <c r="J256" s="156">
        <f>ROUND(I256*H256,2)</f>
        <v>0</v>
      </c>
      <c r="K256" s="153" t="s">
        <v>176</v>
      </c>
      <c r="L256" s="26"/>
      <c r="M256" s="54" t="s">
        <v>1</v>
      </c>
      <c r="N256" s="157" t="s">
        <v>39</v>
      </c>
      <c r="O256" s="158">
        <v>20.600000000000001</v>
      </c>
      <c r="P256" s="158">
        <f>O256*H256</f>
        <v>20.600000000000001</v>
      </c>
      <c r="Q256" s="158">
        <v>0</v>
      </c>
      <c r="R256" s="158">
        <f>Q256*H256</f>
        <v>0</v>
      </c>
      <c r="S256" s="158">
        <v>0</v>
      </c>
      <c r="T256" s="159">
        <f>S256*H256</f>
        <v>0</v>
      </c>
      <c r="AR256" s="14" t="s">
        <v>280</v>
      </c>
      <c r="AT256" s="14" t="s">
        <v>172</v>
      </c>
      <c r="AU256" s="14" t="s">
        <v>77</v>
      </c>
      <c r="AY256" s="14" t="s">
        <v>168</v>
      </c>
      <c r="BE256" s="160">
        <f>IF(N256="základní",J256,0)</f>
        <v>0</v>
      </c>
      <c r="BF256" s="160">
        <f>IF(N256="snížená",J256,0)</f>
        <v>0</v>
      </c>
      <c r="BG256" s="160">
        <f>IF(N256="zákl. přenesená",J256,0)</f>
        <v>0</v>
      </c>
      <c r="BH256" s="160">
        <f>IF(N256="sníž. přenesená",J256,0)</f>
        <v>0</v>
      </c>
      <c r="BI256" s="160">
        <f>IF(N256="nulová",J256,0)</f>
        <v>0</v>
      </c>
      <c r="BJ256" s="14" t="s">
        <v>75</v>
      </c>
      <c r="BK256" s="160">
        <f>ROUND(I256*H256,2)</f>
        <v>0</v>
      </c>
      <c r="BL256" s="14" t="s">
        <v>280</v>
      </c>
      <c r="BM256" s="14" t="s">
        <v>1546</v>
      </c>
    </row>
    <row r="257" s="1" customFormat="1" ht="16.5" customHeight="1">
      <c r="B257" s="150"/>
      <c r="C257" s="151" t="s">
        <v>233</v>
      </c>
      <c r="D257" s="151" t="s">
        <v>172</v>
      </c>
      <c r="E257" s="152" t="s">
        <v>775</v>
      </c>
      <c r="F257" s="153" t="s">
        <v>776</v>
      </c>
      <c r="G257" s="154" t="s">
        <v>175</v>
      </c>
      <c r="H257" s="155">
        <v>1</v>
      </c>
      <c r="I257" s="156">
        <v>0</v>
      </c>
      <c r="J257" s="156">
        <f>ROUND(I257*H257,2)</f>
        <v>0</v>
      </c>
      <c r="K257" s="153" t="s">
        <v>176</v>
      </c>
      <c r="L257" s="26"/>
      <c r="M257" s="54" t="s">
        <v>1</v>
      </c>
      <c r="N257" s="157" t="s">
        <v>39</v>
      </c>
      <c r="O257" s="158">
        <v>15.6</v>
      </c>
      <c r="P257" s="158">
        <f>O257*H257</f>
        <v>15.6</v>
      </c>
      <c r="Q257" s="158">
        <v>0</v>
      </c>
      <c r="R257" s="158">
        <f>Q257*H257</f>
        <v>0</v>
      </c>
      <c r="S257" s="158">
        <v>0</v>
      </c>
      <c r="T257" s="159">
        <f>S257*H257</f>
        <v>0</v>
      </c>
      <c r="AR257" s="14" t="s">
        <v>280</v>
      </c>
      <c r="AT257" s="14" t="s">
        <v>172</v>
      </c>
      <c r="AU257" s="14" t="s">
        <v>77</v>
      </c>
      <c r="AY257" s="14" t="s">
        <v>168</v>
      </c>
      <c r="BE257" s="160">
        <f>IF(N257="základní",J257,0)</f>
        <v>0</v>
      </c>
      <c r="BF257" s="160">
        <f>IF(N257="snížená",J257,0)</f>
        <v>0</v>
      </c>
      <c r="BG257" s="160">
        <f>IF(N257="zákl. přenesená",J257,0)</f>
        <v>0</v>
      </c>
      <c r="BH257" s="160">
        <f>IF(N257="sníž. přenesená",J257,0)</f>
        <v>0</v>
      </c>
      <c r="BI257" s="160">
        <f>IF(N257="nulová",J257,0)</f>
        <v>0</v>
      </c>
      <c r="BJ257" s="14" t="s">
        <v>75</v>
      </c>
      <c r="BK257" s="160">
        <f>ROUND(I257*H257,2)</f>
        <v>0</v>
      </c>
      <c r="BL257" s="14" t="s">
        <v>280</v>
      </c>
      <c r="BM257" s="14" t="s">
        <v>1547</v>
      </c>
    </row>
    <row r="258" s="11" customFormat="1" ht="25.92" customHeight="1">
      <c r="B258" s="138"/>
      <c r="D258" s="139" t="s">
        <v>67</v>
      </c>
      <c r="E258" s="140" t="s">
        <v>778</v>
      </c>
      <c r="F258" s="140" t="s">
        <v>779</v>
      </c>
      <c r="J258" s="141">
        <f>BK258</f>
        <v>0</v>
      </c>
      <c r="L258" s="138"/>
      <c r="M258" s="142"/>
      <c r="N258" s="143"/>
      <c r="O258" s="143"/>
      <c r="P258" s="144">
        <f>P259+P265+P267</f>
        <v>0</v>
      </c>
      <c r="Q258" s="143"/>
      <c r="R258" s="144">
        <f>R259+R265+R267</f>
        <v>0</v>
      </c>
      <c r="S258" s="143"/>
      <c r="T258" s="145">
        <f>T259+T265+T267</f>
        <v>0</v>
      </c>
      <c r="AR258" s="139" t="s">
        <v>367</v>
      </c>
      <c r="AT258" s="146" t="s">
        <v>67</v>
      </c>
      <c r="AU258" s="146" t="s">
        <v>68</v>
      </c>
      <c r="AY258" s="139" t="s">
        <v>168</v>
      </c>
      <c r="BK258" s="147">
        <f>BK259+BK265+BK267</f>
        <v>0</v>
      </c>
    </row>
    <row r="259" s="11" customFormat="1" ht="22.8" customHeight="1">
      <c r="B259" s="138"/>
      <c r="D259" s="139" t="s">
        <v>67</v>
      </c>
      <c r="E259" s="148" t="s">
        <v>780</v>
      </c>
      <c r="F259" s="148" t="s">
        <v>781</v>
      </c>
      <c r="J259" s="149">
        <f>BK259</f>
        <v>0</v>
      </c>
      <c r="L259" s="138"/>
      <c r="M259" s="142"/>
      <c r="N259" s="143"/>
      <c r="O259" s="143"/>
      <c r="P259" s="144">
        <f>SUM(P260:P264)</f>
        <v>0</v>
      </c>
      <c r="Q259" s="143"/>
      <c r="R259" s="144">
        <f>SUM(R260:R264)</f>
        <v>0</v>
      </c>
      <c r="S259" s="143"/>
      <c r="T259" s="145">
        <f>SUM(T260:T264)</f>
        <v>0</v>
      </c>
      <c r="AR259" s="139" t="s">
        <v>367</v>
      </c>
      <c r="AT259" s="146" t="s">
        <v>67</v>
      </c>
      <c r="AU259" s="146" t="s">
        <v>75</v>
      </c>
      <c r="AY259" s="139" t="s">
        <v>168</v>
      </c>
      <c r="BK259" s="147">
        <f>SUM(BK260:BK264)</f>
        <v>0</v>
      </c>
    </row>
    <row r="260" s="1" customFormat="1" ht="16.5" customHeight="1">
      <c r="B260" s="150"/>
      <c r="C260" s="151" t="s">
        <v>473</v>
      </c>
      <c r="D260" s="151" t="s">
        <v>172</v>
      </c>
      <c r="E260" s="152" t="s">
        <v>783</v>
      </c>
      <c r="F260" s="153" t="s">
        <v>784</v>
      </c>
      <c r="G260" s="154" t="s">
        <v>183</v>
      </c>
      <c r="H260" s="155">
        <v>1</v>
      </c>
      <c r="I260" s="156">
        <v>0</v>
      </c>
      <c r="J260" s="156">
        <f>ROUND(I260*H260,2)</f>
        <v>0</v>
      </c>
      <c r="K260" s="153" t="s">
        <v>176</v>
      </c>
      <c r="L260" s="26"/>
      <c r="M260" s="54" t="s">
        <v>1</v>
      </c>
      <c r="N260" s="157" t="s">
        <v>39</v>
      </c>
      <c r="O260" s="158">
        <v>0</v>
      </c>
      <c r="P260" s="158">
        <f>O260*H260</f>
        <v>0</v>
      </c>
      <c r="Q260" s="158">
        <v>0</v>
      </c>
      <c r="R260" s="158">
        <f>Q260*H260</f>
        <v>0</v>
      </c>
      <c r="S260" s="158">
        <v>0</v>
      </c>
      <c r="T260" s="159">
        <f>S260*H260</f>
        <v>0</v>
      </c>
      <c r="AR260" s="14" t="s">
        <v>785</v>
      </c>
      <c r="AT260" s="14" t="s">
        <v>172</v>
      </c>
      <c r="AU260" s="14" t="s">
        <v>77</v>
      </c>
      <c r="AY260" s="14" t="s">
        <v>168</v>
      </c>
      <c r="BE260" s="160">
        <f>IF(N260="základní",J260,0)</f>
        <v>0</v>
      </c>
      <c r="BF260" s="160">
        <f>IF(N260="snížená",J260,0)</f>
        <v>0</v>
      </c>
      <c r="BG260" s="160">
        <f>IF(N260="zákl. přenesená",J260,0)</f>
        <v>0</v>
      </c>
      <c r="BH260" s="160">
        <f>IF(N260="sníž. přenesená",J260,0)</f>
        <v>0</v>
      </c>
      <c r="BI260" s="160">
        <f>IF(N260="nulová",J260,0)</f>
        <v>0</v>
      </c>
      <c r="BJ260" s="14" t="s">
        <v>75</v>
      </c>
      <c r="BK260" s="160">
        <f>ROUND(I260*H260,2)</f>
        <v>0</v>
      </c>
      <c r="BL260" s="14" t="s">
        <v>785</v>
      </c>
      <c r="BM260" s="14" t="s">
        <v>1548</v>
      </c>
    </row>
    <row r="261" s="1" customFormat="1" ht="16.5" customHeight="1">
      <c r="B261" s="150"/>
      <c r="C261" s="151" t="s">
        <v>477</v>
      </c>
      <c r="D261" s="151" t="s">
        <v>172</v>
      </c>
      <c r="E261" s="152" t="s">
        <v>788</v>
      </c>
      <c r="F261" s="153" t="s">
        <v>789</v>
      </c>
      <c r="G261" s="154" t="s">
        <v>183</v>
      </c>
      <c r="H261" s="155">
        <v>1</v>
      </c>
      <c r="I261" s="156">
        <v>0</v>
      </c>
      <c r="J261" s="156">
        <f>ROUND(I261*H261,2)</f>
        <v>0</v>
      </c>
      <c r="K261" s="153" t="s">
        <v>1</v>
      </c>
      <c r="L261" s="26"/>
      <c r="M261" s="54" t="s">
        <v>1</v>
      </c>
      <c r="N261" s="157" t="s">
        <v>39</v>
      </c>
      <c r="O261" s="158">
        <v>0</v>
      </c>
      <c r="P261" s="158">
        <f>O261*H261</f>
        <v>0</v>
      </c>
      <c r="Q261" s="158">
        <v>0</v>
      </c>
      <c r="R261" s="158">
        <f>Q261*H261</f>
        <v>0</v>
      </c>
      <c r="S261" s="158">
        <v>0</v>
      </c>
      <c r="T261" s="159">
        <f>S261*H261</f>
        <v>0</v>
      </c>
      <c r="AR261" s="14" t="s">
        <v>785</v>
      </c>
      <c r="AT261" s="14" t="s">
        <v>172</v>
      </c>
      <c r="AU261" s="14" t="s">
        <v>77</v>
      </c>
      <c r="AY261" s="14" t="s">
        <v>168</v>
      </c>
      <c r="BE261" s="160">
        <f>IF(N261="základní",J261,0)</f>
        <v>0</v>
      </c>
      <c r="BF261" s="160">
        <f>IF(N261="snížená",J261,0)</f>
        <v>0</v>
      </c>
      <c r="BG261" s="160">
        <f>IF(N261="zákl. přenesená",J261,0)</f>
        <v>0</v>
      </c>
      <c r="BH261" s="160">
        <f>IF(N261="sníž. přenesená",J261,0)</f>
        <v>0</v>
      </c>
      <c r="BI261" s="160">
        <f>IF(N261="nulová",J261,0)</f>
        <v>0</v>
      </c>
      <c r="BJ261" s="14" t="s">
        <v>75</v>
      </c>
      <c r="BK261" s="160">
        <f>ROUND(I261*H261,2)</f>
        <v>0</v>
      </c>
      <c r="BL261" s="14" t="s">
        <v>785</v>
      </c>
      <c r="BM261" s="14" t="s">
        <v>1549</v>
      </c>
    </row>
    <row r="262" s="1" customFormat="1" ht="16.5" customHeight="1">
      <c r="B262" s="150"/>
      <c r="C262" s="151" t="s">
        <v>269</v>
      </c>
      <c r="D262" s="151" t="s">
        <v>172</v>
      </c>
      <c r="E262" s="152" t="s">
        <v>792</v>
      </c>
      <c r="F262" s="153" t="s">
        <v>793</v>
      </c>
      <c r="G262" s="154" t="s">
        <v>183</v>
      </c>
      <c r="H262" s="155">
        <v>1</v>
      </c>
      <c r="I262" s="156">
        <v>0</v>
      </c>
      <c r="J262" s="156">
        <f>ROUND(I262*H262,2)</f>
        <v>0</v>
      </c>
      <c r="K262" s="153" t="s">
        <v>176</v>
      </c>
      <c r="L262" s="26"/>
      <c r="M262" s="54" t="s">
        <v>1</v>
      </c>
      <c r="N262" s="157" t="s">
        <v>39</v>
      </c>
      <c r="O262" s="158">
        <v>0</v>
      </c>
      <c r="P262" s="158">
        <f>O262*H262</f>
        <v>0</v>
      </c>
      <c r="Q262" s="158">
        <v>0</v>
      </c>
      <c r="R262" s="158">
        <f>Q262*H262</f>
        <v>0</v>
      </c>
      <c r="S262" s="158">
        <v>0</v>
      </c>
      <c r="T262" s="159">
        <f>S262*H262</f>
        <v>0</v>
      </c>
      <c r="AR262" s="14" t="s">
        <v>785</v>
      </c>
      <c r="AT262" s="14" t="s">
        <v>172</v>
      </c>
      <c r="AU262" s="14" t="s">
        <v>77</v>
      </c>
      <c r="AY262" s="14" t="s">
        <v>168</v>
      </c>
      <c r="BE262" s="160">
        <f>IF(N262="základní",J262,0)</f>
        <v>0</v>
      </c>
      <c r="BF262" s="160">
        <f>IF(N262="snížená",J262,0)</f>
        <v>0</v>
      </c>
      <c r="BG262" s="160">
        <f>IF(N262="zákl. přenesená",J262,0)</f>
        <v>0</v>
      </c>
      <c r="BH262" s="160">
        <f>IF(N262="sníž. přenesená",J262,0)</f>
        <v>0</v>
      </c>
      <c r="BI262" s="160">
        <f>IF(N262="nulová",J262,0)</f>
        <v>0</v>
      </c>
      <c r="BJ262" s="14" t="s">
        <v>75</v>
      </c>
      <c r="BK262" s="160">
        <f>ROUND(I262*H262,2)</f>
        <v>0</v>
      </c>
      <c r="BL262" s="14" t="s">
        <v>785</v>
      </c>
      <c r="BM262" s="14" t="s">
        <v>1550</v>
      </c>
    </row>
    <row r="263" s="1" customFormat="1" ht="16.5" customHeight="1">
      <c r="B263" s="150"/>
      <c r="C263" s="151" t="s">
        <v>525</v>
      </c>
      <c r="D263" s="151" t="s">
        <v>172</v>
      </c>
      <c r="E263" s="152" t="s">
        <v>796</v>
      </c>
      <c r="F263" s="153" t="s">
        <v>797</v>
      </c>
      <c r="G263" s="154" t="s">
        <v>183</v>
      </c>
      <c r="H263" s="155">
        <v>1</v>
      </c>
      <c r="I263" s="156">
        <v>0</v>
      </c>
      <c r="J263" s="156">
        <f>ROUND(I263*H263,2)</f>
        <v>0</v>
      </c>
      <c r="K263" s="153" t="s">
        <v>176</v>
      </c>
      <c r="L263" s="26"/>
      <c r="M263" s="54" t="s">
        <v>1</v>
      </c>
      <c r="N263" s="157" t="s">
        <v>39</v>
      </c>
      <c r="O263" s="158">
        <v>0</v>
      </c>
      <c r="P263" s="158">
        <f>O263*H263</f>
        <v>0</v>
      </c>
      <c r="Q263" s="158">
        <v>0</v>
      </c>
      <c r="R263" s="158">
        <f>Q263*H263</f>
        <v>0</v>
      </c>
      <c r="S263" s="158">
        <v>0</v>
      </c>
      <c r="T263" s="159">
        <f>S263*H263</f>
        <v>0</v>
      </c>
      <c r="AR263" s="14" t="s">
        <v>785</v>
      </c>
      <c r="AT263" s="14" t="s">
        <v>172</v>
      </c>
      <c r="AU263" s="14" t="s">
        <v>77</v>
      </c>
      <c r="AY263" s="14" t="s">
        <v>168</v>
      </c>
      <c r="BE263" s="160">
        <f>IF(N263="základní",J263,0)</f>
        <v>0</v>
      </c>
      <c r="BF263" s="160">
        <f>IF(N263="snížená",J263,0)</f>
        <v>0</v>
      </c>
      <c r="BG263" s="160">
        <f>IF(N263="zákl. přenesená",J263,0)</f>
        <v>0</v>
      </c>
      <c r="BH263" s="160">
        <f>IF(N263="sníž. přenesená",J263,0)</f>
        <v>0</v>
      </c>
      <c r="BI263" s="160">
        <f>IF(N263="nulová",J263,0)</f>
        <v>0</v>
      </c>
      <c r="BJ263" s="14" t="s">
        <v>75</v>
      </c>
      <c r="BK263" s="160">
        <f>ROUND(I263*H263,2)</f>
        <v>0</v>
      </c>
      <c r="BL263" s="14" t="s">
        <v>785</v>
      </c>
      <c r="BM263" s="14" t="s">
        <v>1551</v>
      </c>
    </row>
    <row r="264" s="1" customFormat="1" ht="16.5" customHeight="1">
      <c r="B264" s="150"/>
      <c r="C264" s="151" t="s">
        <v>1295</v>
      </c>
      <c r="D264" s="151" t="s">
        <v>172</v>
      </c>
      <c r="E264" s="152" t="s">
        <v>800</v>
      </c>
      <c r="F264" s="153" t="s">
        <v>801</v>
      </c>
      <c r="G264" s="154" t="s">
        <v>323</v>
      </c>
      <c r="H264" s="155">
        <v>1</v>
      </c>
      <c r="I264" s="156">
        <v>0</v>
      </c>
      <c r="J264" s="156">
        <f>ROUND(I264*H264,2)</f>
        <v>0</v>
      </c>
      <c r="K264" s="153" t="s">
        <v>1</v>
      </c>
      <c r="L264" s="26"/>
      <c r="M264" s="54" t="s">
        <v>1</v>
      </c>
      <c r="N264" s="157" t="s">
        <v>39</v>
      </c>
      <c r="O264" s="158">
        <v>0</v>
      </c>
      <c r="P264" s="158">
        <f>O264*H264</f>
        <v>0</v>
      </c>
      <c r="Q264" s="158">
        <v>0</v>
      </c>
      <c r="R264" s="158">
        <f>Q264*H264</f>
        <v>0</v>
      </c>
      <c r="S264" s="158">
        <v>0</v>
      </c>
      <c r="T264" s="159">
        <f>S264*H264</f>
        <v>0</v>
      </c>
      <c r="AR264" s="14" t="s">
        <v>785</v>
      </c>
      <c r="AT264" s="14" t="s">
        <v>172</v>
      </c>
      <c r="AU264" s="14" t="s">
        <v>77</v>
      </c>
      <c r="AY264" s="14" t="s">
        <v>168</v>
      </c>
      <c r="BE264" s="160">
        <f>IF(N264="základní",J264,0)</f>
        <v>0</v>
      </c>
      <c r="BF264" s="160">
        <f>IF(N264="snížená",J264,0)</f>
        <v>0</v>
      </c>
      <c r="BG264" s="160">
        <f>IF(N264="zákl. přenesená",J264,0)</f>
        <v>0</v>
      </c>
      <c r="BH264" s="160">
        <f>IF(N264="sníž. přenesená",J264,0)</f>
        <v>0</v>
      </c>
      <c r="BI264" s="160">
        <f>IF(N264="nulová",J264,0)</f>
        <v>0</v>
      </c>
      <c r="BJ264" s="14" t="s">
        <v>75</v>
      </c>
      <c r="BK264" s="160">
        <f>ROUND(I264*H264,2)</f>
        <v>0</v>
      </c>
      <c r="BL264" s="14" t="s">
        <v>785</v>
      </c>
      <c r="BM264" s="14" t="s">
        <v>1552</v>
      </c>
    </row>
    <row r="265" s="11" customFormat="1" ht="22.8" customHeight="1">
      <c r="B265" s="138"/>
      <c r="D265" s="139" t="s">
        <v>67</v>
      </c>
      <c r="E265" s="148" t="s">
        <v>803</v>
      </c>
      <c r="F265" s="148" t="s">
        <v>804</v>
      </c>
      <c r="J265" s="149">
        <f>BK265</f>
        <v>0</v>
      </c>
      <c r="L265" s="138"/>
      <c r="M265" s="142"/>
      <c r="N265" s="143"/>
      <c r="O265" s="143"/>
      <c r="P265" s="144">
        <f>P266</f>
        <v>0</v>
      </c>
      <c r="Q265" s="143"/>
      <c r="R265" s="144">
        <f>R266</f>
        <v>0</v>
      </c>
      <c r="S265" s="143"/>
      <c r="T265" s="145">
        <f>T266</f>
        <v>0</v>
      </c>
      <c r="AR265" s="139" t="s">
        <v>367</v>
      </c>
      <c r="AT265" s="146" t="s">
        <v>67</v>
      </c>
      <c r="AU265" s="146" t="s">
        <v>75</v>
      </c>
      <c r="AY265" s="139" t="s">
        <v>168</v>
      </c>
      <c r="BK265" s="147">
        <f>BK266</f>
        <v>0</v>
      </c>
    </row>
    <row r="266" s="1" customFormat="1" ht="16.5" customHeight="1">
      <c r="B266" s="150"/>
      <c r="C266" s="151" t="s">
        <v>1297</v>
      </c>
      <c r="D266" s="151" t="s">
        <v>172</v>
      </c>
      <c r="E266" s="152" t="s">
        <v>806</v>
      </c>
      <c r="F266" s="153" t="s">
        <v>807</v>
      </c>
      <c r="G266" s="154" t="s">
        <v>183</v>
      </c>
      <c r="H266" s="155">
        <v>1</v>
      </c>
      <c r="I266" s="156">
        <v>0</v>
      </c>
      <c r="J266" s="156">
        <f>ROUND(I266*H266,2)</f>
        <v>0</v>
      </c>
      <c r="K266" s="153" t="s">
        <v>176</v>
      </c>
      <c r="L266" s="26"/>
      <c r="M266" s="54" t="s">
        <v>1</v>
      </c>
      <c r="N266" s="157" t="s">
        <v>39</v>
      </c>
      <c r="O266" s="158">
        <v>0</v>
      </c>
      <c r="P266" s="158">
        <f>O266*H266</f>
        <v>0</v>
      </c>
      <c r="Q266" s="158">
        <v>0</v>
      </c>
      <c r="R266" s="158">
        <f>Q266*H266</f>
        <v>0</v>
      </c>
      <c r="S266" s="158">
        <v>0</v>
      </c>
      <c r="T266" s="159">
        <f>S266*H266</f>
        <v>0</v>
      </c>
      <c r="AR266" s="14" t="s">
        <v>785</v>
      </c>
      <c r="AT266" s="14" t="s">
        <v>172</v>
      </c>
      <c r="AU266" s="14" t="s">
        <v>77</v>
      </c>
      <c r="AY266" s="14" t="s">
        <v>168</v>
      </c>
      <c r="BE266" s="160">
        <f>IF(N266="základní",J266,0)</f>
        <v>0</v>
      </c>
      <c r="BF266" s="160">
        <f>IF(N266="snížená",J266,0)</f>
        <v>0</v>
      </c>
      <c r="BG266" s="160">
        <f>IF(N266="zákl. přenesená",J266,0)</f>
        <v>0</v>
      </c>
      <c r="BH266" s="160">
        <f>IF(N266="sníž. přenesená",J266,0)</f>
        <v>0</v>
      </c>
      <c r="BI266" s="160">
        <f>IF(N266="nulová",J266,0)</f>
        <v>0</v>
      </c>
      <c r="BJ266" s="14" t="s">
        <v>75</v>
      </c>
      <c r="BK266" s="160">
        <f>ROUND(I266*H266,2)</f>
        <v>0</v>
      </c>
      <c r="BL266" s="14" t="s">
        <v>785</v>
      </c>
      <c r="BM266" s="14" t="s">
        <v>1553</v>
      </c>
    </row>
    <row r="267" s="11" customFormat="1" ht="22.8" customHeight="1">
      <c r="B267" s="138"/>
      <c r="D267" s="139" t="s">
        <v>67</v>
      </c>
      <c r="E267" s="148" t="s">
        <v>809</v>
      </c>
      <c r="F267" s="148" t="s">
        <v>810</v>
      </c>
      <c r="J267" s="149">
        <f>BK267</f>
        <v>0</v>
      </c>
      <c r="L267" s="138"/>
      <c r="M267" s="142"/>
      <c r="N267" s="143"/>
      <c r="O267" s="143"/>
      <c r="P267" s="144">
        <f>P268</f>
        <v>0</v>
      </c>
      <c r="Q267" s="143"/>
      <c r="R267" s="144">
        <f>R268</f>
        <v>0</v>
      </c>
      <c r="S267" s="143"/>
      <c r="T267" s="145">
        <f>T268</f>
        <v>0</v>
      </c>
      <c r="AR267" s="139" t="s">
        <v>367</v>
      </c>
      <c r="AT267" s="146" t="s">
        <v>67</v>
      </c>
      <c r="AU267" s="146" t="s">
        <v>75</v>
      </c>
      <c r="AY267" s="139" t="s">
        <v>168</v>
      </c>
      <c r="BK267" s="147">
        <f>BK268</f>
        <v>0</v>
      </c>
    </row>
    <row r="268" s="1" customFormat="1" ht="16.5" customHeight="1">
      <c r="B268" s="150"/>
      <c r="C268" s="151" t="s">
        <v>1299</v>
      </c>
      <c r="D268" s="151" t="s">
        <v>172</v>
      </c>
      <c r="E268" s="152" t="s">
        <v>812</v>
      </c>
      <c r="F268" s="153" t="s">
        <v>813</v>
      </c>
      <c r="G268" s="154" t="s">
        <v>183</v>
      </c>
      <c r="H268" s="155">
        <v>1</v>
      </c>
      <c r="I268" s="156">
        <v>0</v>
      </c>
      <c r="J268" s="156">
        <f>ROUND(I268*H268,2)</f>
        <v>0</v>
      </c>
      <c r="K268" s="153" t="s">
        <v>1</v>
      </c>
      <c r="L268" s="26"/>
      <c r="M268" s="170" t="s">
        <v>1</v>
      </c>
      <c r="N268" s="171" t="s">
        <v>39</v>
      </c>
      <c r="O268" s="172">
        <v>0</v>
      </c>
      <c r="P268" s="172">
        <f>O268*H268</f>
        <v>0</v>
      </c>
      <c r="Q268" s="172">
        <v>0</v>
      </c>
      <c r="R268" s="172">
        <f>Q268*H268</f>
        <v>0</v>
      </c>
      <c r="S268" s="172">
        <v>0</v>
      </c>
      <c r="T268" s="173">
        <f>S268*H268</f>
        <v>0</v>
      </c>
      <c r="AR268" s="14" t="s">
        <v>785</v>
      </c>
      <c r="AT268" s="14" t="s">
        <v>172</v>
      </c>
      <c r="AU268" s="14" t="s">
        <v>77</v>
      </c>
      <c r="AY268" s="14" t="s">
        <v>168</v>
      </c>
      <c r="BE268" s="160">
        <f>IF(N268="základní",J268,0)</f>
        <v>0</v>
      </c>
      <c r="BF268" s="160">
        <f>IF(N268="snížená",J268,0)</f>
        <v>0</v>
      </c>
      <c r="BG268" s="160">
        <f>IF(N268="zákl. přenesená",J268,0)</f>
        <v>0</v>
      </c>
      <c r="BH268" s="160">
        <f>IF(N268="sníž. přenesená",J268,0)</f>
        <v>0</v>
      </c>
      <c r="BI268" s="160">
        <f>IF(N268="nulová",J268,0)</f>
        <v>0</v>
      </c>
      <c r="BJ268" s="14" t="s">
        <v>75</v>
      </c>
      <c r="BK268" s="160">
        <f>ROUND(I268*H268,2)</f>
        <v>0</v>
      </c>
      <c r="BL268" s="14" t="s">
        <v>785</v>
      </c>
      <c r="BM268" s="14" t="s">
        <v>1554</v>
      </c>
    </row>
    <row r="269" s="1" customFormat="1" ht="6.96" customHeight="1">
      <c r="B269" s="41"/>
      <c r="C269" s="42"/>
      <c r="D269" s="42"/>
      <c r="E269" s="42"/>
      <c r="F269" s="42"/>
      <c r="G269" s="42"/>
      <c r="H269" s="42"/>
      <c r="I269" s="42"/>
      <c r="J269" s="42"/>
      <c r="K269" s="42"/>
      <c r="L269" s="26"/>
    </row>
  </sheetData>
  <autoFilter ref="C94:K2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07"/>
    </row>
    <row r="2" ht="36.96" customHeight="1">
      <c r="L2" s="13" t="s">
        <v>5</v>
      </c>
      <c r="AT2" s="14" t="s">
        <v>104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ht="24.96" customHeight="1">
      <c r="B4" s="17"/>
      <c r="D4" s="18" t="s">
        <v>133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ht="12" customHeight="1">
      <c r="B6" s="17"/>
      <c r="D6" s="23" t="s">
        <v>14</v>
      </c>
      <c r="L6" s="17"/>
    </row>
    <row r="7" ht="16.5" customHeight="1">
      <c r="B7" s="17"/>
      <c r="E7" s="108" t="str">
        <f>'Rekapitulace stavby'!K6</f>
        <v>Dopravní telematika ZR2018 - VÝKAZ VÝMĚR</v>
      </c>
      <c r="F7" s="23"/>
      <c r="G7" s="23"/>
      <c r="H7" s="23"/>
      <c r="L7" s="17"/>
    </row>
    <row r="8" ht="12" customHeight="1">
      <c r="B8" s="17"/>
      <c r="D8" s="23" t="s">
        <v>134</v>
      </c>
      <c r="L8" s="17"/>
    </row>
    <row r="9" s="1" customFormat="1" ht="16.5" customHeight="1">
      <c r="B9" s="26"/>
      <c r="E9" s="108" t="s">
        <v>1372</v>
      </c>
      <c r="F9" s="1"/>
      <c r="G9" s="1"/>
      <c r="H9" s="1"/>
      <c r="L9" s="26"/>
    </row>
    <row r="10" s="1" customFormat="1" ht="12" customHeight="1">
      <c r="B10" s="26"/>
      <c r="D10" s="23" t="s">
        <v>136</v>
      </c>
      <c r="L10" s="26"/>
    </row>
    <row r="11" s="1" customFormat="1" ht="36.96" customHeight="1">
      <c r="B11" s="26"/>
      <c r="E11" s="47" t="s">
        <v>1555</v>
      </c>
      <c r="F11" s="1"/>
      <c r="G11" s="1"/>
      <c r="H11" s="1"/>
      <c r="L11" s="26"/>
    </row>
    <row r="12" s="1" customFormat="1">
      <c r="B12" s="26"/>
      <c r="L12" s="26"/>
    </row>
    <row r="13" s="1" customFormat="1" ht="12" customHeight="1">
      <c r="B13" s="26"/>
      <c r="D13" s="23" t="s">
        <v>16</v>
      </c>
      <c r="F13" s="14" t="s">
        <v>1</v>
      </c>
      <c r="I13" s="23" t="s">
        <v>17</v>
      </c>
      <c r="J13" s="14" t="s">
        <v>1</v>
      </c>
      <c r="L13" s="26"/>
    </row>
    <row r="14" s="1" customFormat="1" ht="12" customHeight="1">
      <c r="B14" s="26"/>
      <c r="D14" s="23" t="s">
        <v>18</v>
      </c>
      <c r="F14" s="14" t="s">
        <v>19</v>
      </c>
      <c r="I14" s="23" t="s">
        <v>20</v>
      </c>
      <c r="J14" s="49" t="str">
        <f>'Rekapitulace stavby'!AN8</f>
        <v>10. 9. 2018</v>
      </c>
      <c r="L14" s="26"/>
    </row>
    <row r="15" s="1" customFormat="1" ht="10.8" customHeight="1">
      <c r="B15" s="26"/>
      <c r="L15" s="26"/>
    </row>
    <row r="16" s="1" customFormat="1" ht="12" customHeight="1">
      <c r="B16" s="26"/>
      <c r="D16" s="23" t="s">
        <v>22</v>
      </c>
      <c r="I16" s="23" t="s">
        <v>23</v>
      </c>
      <c r="J16" s="14" t="str">
        <f>IF('Rekapitulace stavby'!AN10="","",'Rekapitulace stavby'!AN10)</f>
        <v/>
      </c>
      <c r="L16" s="26"/>
    </row>
    <row r="17" s="1" customFormat="1" ht="18" customHeight="1">
      <c r="B17" s="26"/>
      <c r="E17" s="14" t="str">
        <f>IF('Rekapitulace stavby'!E11="","",'Rekapitulace stavby'!E11)</f>
        <v xml:space="preserve"> </v>
      </c>
      <c r="I17" s="23" t="s">
        <v>24</v>
      </c>
      <c r="J17" s="14" t="str">
        <f>IF('Rekapitulace stavby'!AN11="","",'Rekapitulace stavby'!AN11)</f>
        <v/>
      </c>
      <c r="L17" s="26"/>
    </row>
    <row r="18" s="1" customFormat="1" ht="6.96" customHeight="1">
      <c r="B18" s="26"/>
      <c r="L18" s="26"/>
    </row>
    <row r="19" s="1" customFormat="1" ht="12" customHeight="1">
      <c r="B19" s="26"/>
      <c r="D19" s="23" t="s">
        <v>25</v>
      </c>
      <c r="I19" s="23" t="s">
        <v>23</v>
      </c>
      <c r="J19" s="14" t="str">
        <f>'Rekapitulace stavby'!AN13</f>
        <v/>
      </c>
      <c r="L19" s="26"/>
    </row>
    <row r="20" s="1" customFormat="1" ht="18" customHeight="1">
      <c r="B20" s="26"/>
      <c r="E20" s="14" t="str">
        <f>'Rekapitulace stavby'!E14</f>
        <v xml:space="preserve"> </v>
      </c>
      <c r="F20" s="14"/>
      <c r="G20" s="14"/>
      <c r="H20" s="14"/>
      <c r="I20" s="23" t="s">
        <v>24</v>
      </c>
      <c r="J20" s="14" t="str">
        <f>'Rekapitulace stavby'!AN14</f>
        <v/>
      </c>
      <c r="L20" s="26"/>
    </row>
    <row r="21" s="1" customFormat="1" ht="6.96" customHeight="1">
      <c r="B21" s="26"/>
      <c r="L21" s="26"/>
    </row>
    <row r="22" s="1" customFormat="1" ht="12" customHeight="1">
      <c r="B22" s="26"/>
      <c r="D22" s="23" t="s">
        <v>26</v>
      </c>
      <c r="I22" s="23" t="s">
        <v>23</v>
      </c>
      <c r="J22" s="14" t="s">
        <v>1</v>
      </c>
      <c r="L22" s="26"/>
    </row>
    <row r="23" s="1" customFormat="1" ht="18" customHeight="1">
      <c r="B23" s="26"/>
      <c r="E23" s="14" t="s">
        <v>27</v>
      </c>
      <c r="I23" s="23" t="s">
        <v>24</v>
      </c>
      <c r="J23" s="14" t="s">
        <v>1</v>
      </c>
      <c r="L23" s="26"/>
    </row>
    <row r="24" s="1" customFormat="1" ht="6.96" customHeight="1">
      <c r="B24" s="26"/>
      <c r="L24" s="26"/>
    </row>
    <row r="25" s="1" customFormat="1" ht="12" customHeight="1">
      <c r="B25" s="26"/>
      <c r="D25" s="23" t="s">
        <v>29</v>
      </c>
      <c r="I25" s="23" t="s">
        <v>23</v>
      </c>
      <c r="J25" s="14" t="s">
        <v>30</v>
      </c>
      <c r="L25" s="26"/>
    </row>
    <row r="26" s="1" customFormat="1" ht="18" customHeight="1">
      <c r="B26" s="26"/>
      <c r="E26" s="14" t="s">
        <v>31</v>
      </c>
      <c r="I26" s="23" t="s">
        <v>24</v>
      </c>
      <c r="J26" s="14" t="s">
        <v>32</v>
      </c>
      <c r="L26" s="26"/>
    </row>
    <row r="27" s="1" customFormat="1" ht="6.96" customHeight="1">
      <c r="B27" s="26"/>
      <c r="L27" s="26"/>
    </row>
    <row r="28" s="1" customFormat="1" ht="12" customHeight="1">
      <c r="B28" s="26"/>
      <c r="D28" s="23" t="s">
        <v>33</v>
      </c>
      <c r="L28" s="26"/>
    </row>
    <row r="29" s="7" customFormat="1" ht="16.5" customHeight="1">
      <c r="B29" s="109"/>
      <c r="E29" s="24" t="s">
        <v>1</v>
      </c>
      <c r="F29" s="24"/>
      <c r="G29" s="24"/>
      <c r="H29" s="24"/>
      <c r="L29" s="109"/>
    </row>
    <row r="30" s="1" customFormat="1" ht="6.96" customHeight="1">
      <c r="B30" s="26"/>
      <c r="L30" s="26"/>
    </row>
    <row r="31" s="1" customFormat="1" ht="6.96" customHeight="1">
      <c r="B31" s="26"/>
      <c r="D31" s="52"/>
      <c r="E31" s="52"/>
      <c r="F31" s="52"/>
      <c r="G31" s="52"/>
      <c r="H31" s="52"/>
      <c r="I31" s="52"/>
      <c r="J31" s="52"/>
      <c r="K31" s="52"/>
      <c r="L31" s="26"/>
    </row>
    <row r="32" s="1" customFormat="1" ht="25.44" customHeight="1">
      <c r="B32" s="26"/>
      <c r="D32" s="110" t="s">
        <v>34</v>
      </c>
      <c r="J32" s="73">
        <f>ROUND(J88, 2)</f>
        <v>0</v>
      </c>
      <c r="L32" s="26"/>
    </row>
    <row r="33" s="1" customFormat="1" ht="6.96" customHeight="1">
      <c r="B33" s="26"/>
      <c r="D33" s="52"/>
      <c r="E33" s="52"/>
      <c r="F33" s="52"/>
      <c r="G33" s="52"/>
      <c r="H33" s="52"/>
      <c r="I33" s="52"/>
      <c r="J33" s="52"/>
      <c r="K33" s="52"/>
      <c r="L33" s="26"/>
    </row>
    <row r="34" s="1" customFormat="1" ht="14.4" customHeight="1">
      <c r="B34" s="26"/>
      <c r="F34" s="30" t="s">
        <v>36</v>
      </c>
      <c r="I34" s="30" t="s">
        <v>35</v>
      </c>
      <c r="J34" s="30" t="s">
        <v>37</v>
      </c>
      <c r="L34" s="26"/>
    </row>
    <row r="35" s="1" customFormat="1" ht="14.4" customHeight="1">
      <c r="B35" s="26"/>
      <c r="D35" s="23" t="s">
        <v>38</v>
      </c>
      <c r="E35" s="23" t="s">
        <v>39</v>
      </c>
      <c r="F35" s="111">
        <f>ROUND((SUM(BE88:BE104)),  2)</f>
        <v>0</v>
      </c>
      <c r="I35" s="32">
        <v>0.20999999999999999</v>
      </c>
      <c r="J35" s="111">
        <f>ROUND(((SUM(BE88:BE104))*I35),  2)</f>
        <v>0</v>
      </c>
      <c r="L35" s="26"/>
    </row>
    <row r="36" s="1" customFormat="1" ht="14.4" customHeight="1">
      <c r="B36" s="26"/>
      <c r="E36" s="23" t="s">
        <v>40</v>
      </c>
      <c r="F36" s="111">
        <f>ROUND((SUM(BF88:BF104)),  2)</f>
        <v>0</v>
      </c>
      <c r="I36" s="32">
        <v>0.14999999999999999</v>
      </c>
      <c r="J36" s="111">
        <f>ROUND(((SUM(BF88:BF104))*I36),  2)</f>
        <v>0</v>
      </c>
      <c r="L36" s="26"/>
    </row>
    <row r="37" hidden="1" s="1" customFormat="1" ht="14.4" customHeight="1">
      <c r="B37" s="26"/>
      <c r="E37" s="23" t="s">
        <v>41</v>
      </c>
      <c r="F37" s="111">
        <f>ROUND((SUM(BG88:BG104)),  2)</f>
        <v>0</v>
      </c>
      <c r="I37" s="32">
        <v>0.20999999999999999</v>
      </c>
      <c r="J37" s="111">
        <f>0</f>
        <v>0</v>
      </c>
      <c r="L37" s="26"/>
    </row>
    <row r="38" hidden="1" s="1" customFormat="1" ht="14.4" customHeight="1">
      <c r="B38" s="26"/>
      <c r="E38" s="23" t="s">
        <v>42</v>
      </c>
      <c r="F38" s="111">
        <f>ROUND((SUM(BH88:BH104)),  2)</f>
        <v>0</v>
      </c>
      <c r="I38" s="32">
        <v>0.14999999999999999</v>
      </c>
      <c r="J38" s="111">
        <f>0</f>
        <v>0</v>
      </c>
      <c r="L38" s="26"/>
    </row>
    <row r="39" hidden="1" s="1" customFormat="1" ht="14.4" customHeight="1">
      <c r="B39" s="26"/>
      <c r="E39" s="23" t="s">
        <v>43</v>
      </c>
      <c r="F39" s="111">
        <f>ROUND((SUM(BI88:BI104)),  2)</f>
        <v>0</v>
      </c>
      <c r="I39" s="32">
        <v>0</v>
      </c>
      <c r="J39" s="111">
        <f>0</f>
        <v>0</v>
      </c>
      <c r="L39" s="26"/>
    </row>
    <row r="40" s="1" customFormat="1" ht="6.96" customHeight="1">
      <c r="B40" s="26"/>
      <c r="L40" s="26"/>
    </row>
    <row r="41" s="1" customFormat="1" ht="25.44" customHeight="1">
      <c r="B41" s="26"/>
      <c r="C41" s="112"/>
      <c r="D41" s="113" t="s">
        <v>44</v>
      </c>
      <c r="E41" s="60"/>
      <c r="F41" s="60"/>
      <c r="G41" s="114" t="s">
        <v>45</v>
      </c>
      <c r="H41" s="115" t="s">
        <v>46</v>
      </c>
      <c r="I41" s="60"/>
      <c r="J41" s="116">
        <f>SUM(J32:J39)</f>
        <v>0</v>
      </c>
      <c r="K41" s="117"/>
      <c r="L41" s="26"/>
    </row>
    <row r="4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26"/>
    </row>
    <row r="46" s="1" customFormat="1" ht="6.96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26"/>
    </row>
    <row r="47" s="1" customFormat="1" ht="24.96" customHeight="1">
      <c r="B47" s="26"/>
      <c r="C47" s="18" t="s">
        <v>138</v>
      </c>
      <c r="L47" s="26"/>
    </row>
    <row r="48" s="1" customFormat="1" ht="6.96" customHeight="1">
      <c r="B48" s="26"/>
      <c r="L48" s="26"/>
    </row>
    <row r="49" s="1" customFormat="1" ht="12" customHeight="1">
      <c r="B49" s="26"/>
      <c r="C49" s="23" t="s">
        <v>14</v>
      </c>
      <c r="L49" s="26"/>
    </row>
    <row r="50" s="1" customFormat="1" ht="16.5" customHeight="1">
      <c r="B50" s="26"/>
      <c r="E50" s="108" t="str">
        <f>E7</f>
        <v>Dopravní telematika ZR2018 - VÝKAZ VÝMĚR</v>
      </c>
      <c r="F50" s="23"/>
      <c r="G50" s="23"/>
      <c r="H50" s="23"/>
      <c r="L50" s="26"/>
    </row>
    <row r="51" ht="12" customHeight="1">
      <c r="B51" s="17"/>
      <c r="C51" s="23" t="s">
        <v>134</v>
      </c>
      <c r="L51" s="17"/>
    </row>
    <row r="52" s="1" customFormat="1" ht="16.5" customHeight="1">
      <c r="B52" s="26"/>
      <c r="E52" s="108" t="s">
        <v>1372</v>
      </c>
      <c r="F52" s="1"/>
      <c r="G52" s="1"/>
      <c r="H52" s="1"/>
      <c r="L52" s="26"/>
    </row>
    <row r="53" s="1" customFormat="1" ht="12" customHeight="1">
      <c r="B53" s="26"/>
      <c r="C53" s="23" t="s">
        <v>136</v>
      </c>
      <c r="L53" s="26"/>
    </row>
    <row r="54" s="1" customFormat="1" ht="16.5" customHeight="1">
      <c r="B54" s="26"/>
      <c r="E54" s="47" t="str">
        <f>E11</f>
        <v>K4.2 - Nezpůsobilé položky</v>
      </c>
      <c r="F54" s="1"/>
      <c r="G54" s="1"/>
      <c r="H54" s="1"/>
      <c r="L54" s="26"/>
    </row>
    <row r="55" s="1" customFormat="1" ht="6.96" customHeight="1">
      <c r="B55" s="26"/>
      <c r="L55" s="26"/>
    </row>
    <row r="56" s="1" customFormat="1" ht="12" customHeight="1">
      <c r="B56" s="26"/>
      <c r="C56" s="23" t="s">
        <v>18</v>
      </c>
      <c r="F56" s="14" t="str">
        <f>F14</f>
        <v xml:space="preserve"> </v>
      </c>
      <c r="I56" s="23" t="s">
        <v>20</v>
      </c>
      <c r="J56" s="49" t="str">
        <f>IF(J14="","",J14)</f>
        <v>10. 9. 2018</v>
      </c>
      <c r="L56" s="26"/>
    </row>
    <row r="57" s="1" customFormat="1" ht="6.96" customHeight="1">
      <c r="B57" s="26"/>
      <c r="L57" s="26"/>
    </row>
    <row r="58" s="1" customFormat="1" ht="13.65" customHeight="1">
      <c r="B58" s="26"/>
      <c r="C58" s="23" t="s">
        <v>22</v>
      </c>
      <c r="F58" s="14" t="str">
        <f>E17</f>
        <v xml:space="preserve"> </v>
      </c>
      <c r="I58" s="23" t="s">
        <v>26</v>
      </c>
      <c r="J58" s="24" t="str">
        <f>E23</f>
        <v>Tomislav Kradijan</v>
      </c>
      <c r="L58" s="26"/>
    </row>
    <row r="59" s="1" customFormat="1" ht="38.55" customHeight="1">
      <c r="B59" s="26"/>
      <c r="C59" s="23" t="s">
        <v>25</v>
      </c>
      <c r="F59" s="14" t="str">
        <f>IF(E20="","",E20)</f>
        <v xml:space="preserve"> </v>
      </c>
      <c r="I59" s="23" t="s">
        <v>29</v>
      </c>
      <c r="J59" s="24" t="str">
        <f>E26</f>
        <v>SAGASTA, a.s., Novodvorská 1010/14, 142 00 Praha 4</v>
      </c>
      <c r="L59" s="26"/>
    </row>
    <row r="60" s="1" customFormat="1" ht="10.32" customHeight="1">
      <c r="B60" s="26"/>
      <c r="L60" s="26"/>
    </row>
    <row r="61" s="1" customFormat="1" ht="29.28" customHeight="1">
      <c r="B61" s="26"/>
      <c r="C61" s="118" t="s">
        <v>139</v>
      </c>
      <c r="D61" s="112"/>
      <c r="E61" s="112"/>
      <c r="F61" s="112"/>
      <c r="G61" s="112"/>
      <c r="H61" s="112"/>
      <c r="I61" s="112"/>
      <c r="J61" s="119" t="s">
        <v>140</v>
      </c>
      <c r="K61" s="112"/>
      <c r="L61" s="26"/>
    </row>
    <row r="62" s="1" customFormat="1" ht="10.32" customHeight="1">
      <c r="B62" s="26"/>
      <c r="L62" s="26"/>
    </row>
    <row r="63" s="1" customFormat="1" ht="22.8" customHeight="1">
      <c r="B63" s="26"/>
      <c r="C63" s="120" t="s">
        <v>141</v>
      </c>
      <c r="J63" s="73">
        <f>J88</f>
        <v>0</v>
      </c>
      <c r="L63" s="26"/>
      <c r="AU63" s="14" t="s">
        <v>142</v>
      </c>
    </row>
    <row r="64" s="8" customFormat="1" ht="24.96" customHeight="1">
      <c r="B64" s="121"/>
      <c r="D64" s="122" t="s">
        <v>146</v>
      </c>
      <c r="E64" s="123"/>
      <c r="F64" s="123"/>
      <c r="G64" s="123"/>
      <c r="H64" s="123"/>
      <c r="I64" s="123"/>
      <c r="J64" s="124">
        <f>J89</f>
        <v>0</v>
      </c>
      <c r="L64" s="121"/>
    </row>
    <row r="65" s="9" customFormat="1" ht="19.92" customHeight="1">
      <c r="B65" s="125"/>
      <c r="D65" s="126" t="s">
        <v>147</v>
      </c>
      <c r="E65" s="127"/>
      <c r="F65" s="127"/>
      <c r="G65" s="127"/>
      <c r="H65" s="127"/>
      <c r="I65" s="127"/>
      <c r="J65" s="128">
        <f>J90</f>
        <v>0</v>
      </c>
      <c r="L65" s="125"/>
    </row>
    <row r="66" s="9" customFormat="1" ht="19.92" customHeight="1">
      <c r="B66" s="125"/>
      <c r="D66" s="126" t="s">
        <v>148</v>
      </c>
      <c r="E66" s="127"/>
      <c r="F66" s="127"/>
      <c r="G66" s="127"/>
      <c r="H66" s="127"/>
      <c r="I66" s="127"/>
      <c r="J66" s="128">
        <f>J96</f>
        <v>0</v>
      </c>
      <c r="L66" s="125"/>
    </row>
    <row r="67" s="1" customFormat="1" ht="21.84" customHeight="1">
      <c r="B67" s="26"/>
      <c r="L67" s="26"/>
    </row>
    <row r="68" s="1" customFormat="1" ht="6.96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26"/>
    </row>
    <row r="72" s="1" customFormat="1" ht="6.96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26"/>
    </row>
    <row r="73" s="1" customFormat="1" ht="24.96" customHeight="1">
      <c r="B73" s="26"/>
      <c r="C73" s="18" t="s">
        <v>153</v>
      </c>
      <c r="L73" s="26"/>
    </row>
    <row r="74" s="1" customFormat="1" ht="6.96" customHeight="1">
      <c r="B74" s="26"/>
      <c r="L74" s="26"/>
    </row>
    <row r="75" s="1" customFormat="1" ht="12" customHeight="1">
      <c r="B75" s="26"/>
      <c r="C75" s="23" t="s">
        <v>14</v>
      </c>
      <c r="L75" s="26"/>
    </row>
    <row r="76" s="1" customFormat="1" ht="16.5" customHeight="1">
      <c r="B76" s="26"/>
      <c r="E76" s="108" t="str">
        <f>E7</f>
        <v>Dopravní telematika ZR2018 - VÝKAZ VÝMĚR</v>
      </c>
      <c r="F76" s="23"/>
      <c r="G76" s="23"/>
      <c r="H76" s="23"/>
      <c r="L76" s="26"/>
    </row>
    <row r="77" ht="12" customHeight="1">
      <c r="B77" s="17"/>
      <c r="C77" s="23" t="s">
        <v>134</v>
      </c>
      <c r="L77" s="17"/>
    </row>
    <row r="78" s="1" customFormat="1" ht="16.5" customHeight="1">
      <c r="B78" s="26"/>
      <c r="E78" s="108" t="s">
        <v>1372</v>
      </c>
      <c r="F78" s="1"/>
      <c r="G78" s="1"/>
      <c r="H78" s="1"/>
      <c r="L78" s="26"/>
    </row>
    <row r="79" s="1" customFormat="1" ht="12" customHeight="1">
      <c r="B79" s="26"/>
      <c r="C79" s="23" t="s">
        <v>136</v>
      </c>
      <c r="L79" s="26"/>
    </row>
    <row r="80" s="1" customFormat="1" ht="16.5" customHeight="1">
      <c r="B80" s="26"/>
      <c r="E80" s="47" t="str">
        <f>E11</f>
        <v>K4.2 - Nezpůsobilé položky</v>
      </c>
      <c r="F80" s="1"/>
      <c r="G80" s="1"/>
      <c r="H80" s="1"/>
      <c r="L80" s="26"/>
    </row>
    <row r="81" s="1" customFormat="1" ht="6.96" customHeight="1">
      <c r="B81" s="26"/>
      <c r="L81" s="26"/>
    </row>
    <row r="82" s="1" customFormat="1" ht="12" customHeight="1">
      <c r="B82" s="26"/>
      <c r="C82" s="23" t="s">
        <v>18</v>
      </c>
      <c r="F82" s="14" t="str">
        <f>F14</f>
        <v xml:space="preserve"> </v>
      </c>
      <c r="I82" s="23" t="s">
        <v>20</v>
      </c>
      <c r="J82" s="49" t="str">
        <f>IF(J14="","",J14)</f>
        <v>10. 9. 2018</v>
      </c>
      <c r="L82" s="26"/>
    </row>
    <row r="83" s="1" customFormat="1" ht="6.96" customHeight="1">
      <c r="B83" s="26"/>
      <c r="L83" s="26"/>
    </row>
    <row r="84" s="1" customFormat="1" ht="13.65" customHeight="1">
      <c r="B84" s="26"/>
      <c r="C84" s="23" t="s">
        <v>22</v>
      </c>
      <c r="F84" s="14" t="str">
        <f>E17</f>
        <v xml:space="preserve"> </v>
      </c>
      <c r="I84" s="23" t="s">
        <v>26</v>
      </c>
      <c r="J84" s="24" t="str">
        <f>E23</f>
        <v>Tomislav Kradijan</v>
      </c>
      <c r="L84" s="26"/>
    </row>
    <row r="85" s="1" customFormat="1" ht="38.55" customHeight="1">
      <c r="B85" s="26"/>
      <c r="C85" s="23" t="s">
        <v>25</v>
      </c>
      <c r="F85" s="14" t="str">
        <f>IF(E20="","",E20)</f>
        <v xml:space="preserve"> </v>
      </c>
      <c r="I85" s="23" t="s">
        <v>29</v>
      </c>
      <c r="J85" s="24" t="str">
        <f>E26</f>
        <v>SAGASTA, a.s., Novodvorská 1010/14, 142 00 Praha 4</v>
      </c>
      <c r="L85" s="26"/>
    </row>
    <row r="86" s="1" customFormat="1" ht="10.32" customHeight="1">
      <c r="B86" s="26"/>
      <c r="L86" s="26"/>
    </row>
    <row r="87" s="10" customFormat="1" ht="29.28" customHeight="1">
      <c r="B87" s="129"/>
      <c r="C87" s="130" t="s">
        <v>154</v>
      </c>
      <c r="D87" s="131" t="s">
        <v>53</v>
      </c>
      <c r="E87" s="131" t="s">
        <v>49</v>
      </c>
      <c r="F87" s="131" t="s">
        <v>50</v>
      </c>
      <c r="G87" s="131" t="s">
        <v>155</v>
      </c>
      <c r="H87" s="131" t="s">
        <v>156</v>
      </c>
      <c r="I87" s="131" t="s">
        <v>157</v>
      </c>
      <c r="J87" s="132" t="s">
        <v>140</v>
      </c>
      <c r="K87" s="133" t="s">
        <v>158</v>
      </c>
      <c r="L87" s="129"/>
      <c r="M87" s="65" t="s">
        <v>1</v>
      </c>
      <c r="N87" s="66" t="s">
        <v>38</v>
      </c>
      <c r="O87" s="66" t="s">
        <v>159</v>
      </c>
      <c r="P87" s="66" t="s">
        <v>160</v>
      </c>
      <c r="Q87" s="66" t="s">
        <v>161</v>
      </c>
      <c r="R87" s="66" t="s">
        <v>162</v>
      </c>
      <c r="S87" s="66" t="s">
        <v>163</v>
      </c>
      <c r="T87" s="67" t="s">
        <v>164</v>
      </c>
    </row>
    <row r="88" s="1" customFormat="1" ht="22.8" customHeight="1">
      <c r="B88" s="26"/>
      <c r="C88" s="70" t="s">
        <v>165</v>
      </c>
      <c r="J88" s="134">
        <f>BK88</f>
        <v>0</v>
      </c>
      <c r="L88" s="26"/>
      <c r="M88" s="68"/>
      <c r="N88" s="52"/>
      <c r="O88" s="52"/>
      <c r="P88" s="135">
        <f>P89</f>
        <v>78.347999999999999</v>
      </c>
      <c r="Q88" s="52"/>
      <c r="R88" s="135">
        <f>R89</f>
        <v>0.0060800000000000003</v>
      </c>
      <c r="S88" s="52"/>
      <c r="T88" s="136">
        <f>T89</f>
        <v>0</v>
      </c>
      <c r="AT88" s="14" t="s">
        <v>67</v>
      </c>
      <c r="AU88" s="14" t="s">
        <v>142</v>
      </c>
      <c r="BK88" s="137">
        <f>BK89</f>
        <v>0</v>
      </c>
    </row>
    <row r="89" s="11" customFormat="1" ht="25.92" customHeight="1">
      <c r="B89" s="138"/>
      <c r="D89" s="139" t="s">
        <v>67</v>
      </c>
      <c r="E89" s="140" t="s">
        <v>180</v>
      </c>
      <c r="F89" s="140" t="s">
        <v>273</v>
      </c>
      <c r="J89" s="141">
        <f>BK89</f>
        <v>0</v>
      </c>
      <c r="L89" s="138"/>
      <c r="M89" s="142"/>
      <c r="N89" s="143"/>
      <c r="O89" s="143"/>
      <c r="P89" s="144">
        <f>P90+P96</f>
        <v>78.347999999999999</v>
      </c>
      <c r="Q89" s="143"/>
      <c r="R89" s="144">
        <f>R90+R96</f>
        <v>0.0060800000000000003</v>
      </c>
      <c r="S89" s="143"/>
      <c r="T89" s="145">
        <f>T90+T96</f>
        <v>0</v>
      </c>
      <c r="AR89" s="139" t="s">
        <v>274</v>
      </c>
      <c r="AT89" s="146" t="s">
        <v>67</v>
      </c>
      <c r="AU89" s="146" t="s">
        <v>68</v>
      </c>
      <c r="AY89" s="139" t="s">
        <v>168</v>
      </c>
      <c r="BK89" s="147">
        <f>BK90+BK96</f>
        <v>0</v>
      </c>
    </row>
    <row r="90" s="11" customFormat="1" ht="22.8" customHeight="1">
      <c r="B90" s="138"/>
      <c r="D90" s="139" t="s">
        <v>67</v>
      </c>
      <c r="E90" s="148" t="s">
        <v>275</v>
      </c>
      <c r="F90" s="148" t="s">
        <v>276</v>
      </c>
      <c r="J90" s="149">
        <f>BK90</f>
        <v>0</v>
      </c>
      <c r="L90" s="138"/>
      <c r="M90" s="142"/>
      <c r="N90" s="143"/>
      <c r="O90" s="143"/>
      <c r="P90" s="144">
        <f>SUM(P91:P95)</f>
        <v>8.2680000000000007</v>
      </c>
      <c r="Q90" s="143"/>
      <c r="R90" s="144">
        <f>SUM(R91:R95)</f>
        <v>0.0048000000000000004</v>
      </c>
      <c r="S90" s="143"/>
      <c r="T90" s="145">
        <f>SUM(T91:T95)</f>
        <v>0</v>
      </c>
      <c r="AR90" s="139" t="s">
        <v>274</v>
      </c>
      <c r="AT90" s="146" t="s">
        <v>67</v>
      </c>
      <c r="AU90" s="146" t="s">
        <v>75</v>
      </c>
      <c r="AY90" s="139" t="s">
        <v>168</v>
      </c>
      <c r="BK90" s="147">
        <f>SUM(BK91:BK95)</f>
        <v>0</v>
      </c>
    </row>
    <row r="91" s="1" customFormat="1" ht="16.5" customHeight="1">
      <c r="B91" s="150"/>
      <c r="C91" s="151" t="s">
        <v>933</v>
      </c>
      <c r="D91" s="151" t="s">
        <v>172</v>
      </c>
      <c r="E91" s="152" t="s">
        <v>1556</v>
      </c>
      <c r="F91" s="153" t="s">
        <v>1557</v>
      </c>
      <c r="G91" s="154" t="s">
        <v>175</v>
      </c>
      <c r="H91" s="155">
        <v>4</v>
      </c>
      <c r="I91" s="156">
        <v>0</v>
      </c>
      <c r="J91" s="156">
        <f>ROUND(I91*H91,2)</f>
        <v>0</v>
      </c>
      <c r="K91" s="153" t="s">
        <v>1</v>
      </c>
      <c r="L91" s="26"/>
      <c r="M91" s="54" t="s">
        <v>1</v>
      </c>
      <c r="N91" s="157" t="s">
        <v>39</v>
      </c>
      <c r="O91" s="158">
        <v>0.91800000000000004</v>
      </c>
      <c r="P91" s="158">
        <f>O91*H91</f>
        <v>3.6720000000000002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AR91" s="14" t="s">
        <v>280</v>
      </c>
      <c r="AT91" s="14" t="s">
        <v>172</v>
      </c>
      <c r="AU91" s="14" t="s">
        <v>77</v>
      </c>
      <c r="AY91" s="14" t="s">
        <v>168</v>
      </c>
      <c r="BE91" s="160">
        <f>IF(N91="základní",J91,0)</f>
        <v>0</v>
      </c>
      <c r="BF91" s="160">
        <f>IF(N91="snížená",J91,0)</f>
        <v>0</v>
      </c>
      <c r="BG91" s="160">
        <f>IF(N91="zákl. přenesená",J91,0)</f>
        <v>0</v>
      </c>
      <c r="BH91" s="160">
        <f>IF(N91="sníž. přenesená",J91,0)</f>
        <v>0</v>
      </c>
      <c r="BI91" s="160">
        <f>IF(N91="nulová",J91,0)</f>
        <v>0</v>
      </c>
      <c r="BJ91" s="14" t="s">
        <v>75</v>
      </c>
      <c r="BK91" s="160">
        <f>ROUND(I91*H91,2)</f>
        <v>0</v>
      </c>
      <c r="BL91" s="14" t="s">
        <v>280</v>
      </c>
      <c r="BM91" s="14" t="s">
        <v>1558</v>
      </c>
    </row>
    <row r="92" s="1" customFormat="1" ht="16.5" customHeight="1">
      <c r="B92" s="150"/>
      <c r="C92" s="151" t="s">
        <v>937</v>
      </c>
      <c r="D92" s="151" t="s">
        <v>172</v>
      </c>
      <c r="E92" s="152" t="s">
        <v>1559</v>
      </c>
      <c r="F92" s="153" t="s">
        <v>1560</v>
      </c>
      <c r="G92" s="154" t="s">
        <v>175</v>
      </c>
      <c r="H92" s="155">
        <v>4</v>
      </c>
      <c r="I92" s="156">
        <v>0</v>
      </c>
      <c r="J92" s="156">
        <f>ROUND(I92*H92,2)</f>
        <v>0</v>
      </c>
      <c r="K92" s="153" t="s">
        <v>176</v>
      </c>
      <c r="L92" s="26"/>
      <c r="M92" s="54" t="s">
        <v>1</v>
      </c>
      <c r="N92" s="157" t="s">
        <v>39</v>
      </c>
      <c r="O92" s="158">
        <v>0.45900000000000002</v>
      </c>
      <c r="P92" s="158">
        <f>O92*H92</f>
        <v>1.8360000000000001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AR92" s="14" t="s">
        <v>280</v>
      </c>
      <c r="AT92" s="14" t="s">
        <v>172</v>
      </c>
      <c r="AU92" s="14" t="s">
        <v>77</v>
      </c>
      <c r="AY92" s="14" t="s">
        <v>168</v>
      </c>
      <c r="BE92" s="160">
        <f>IF(N92="základní",J92,0)</f>
        <v>0</v>
      </c>
      <c r="BF92" s="160">
        <f>IF(N92="snížená",J92,0)</f>
        <v>0</v>
      </c>
      <c r="BG92" s="160">
        <f>IF(N92="zákl. přenesená",J92,0)</f>
        <v>0</v>
      </c>
      <c r="BH92" s="160">
        <f>IF(N92="sníž. přenesená",J92,0)</f>
        <v>0</v>
      </c>
      <c r="BI92" s="160">
        <f>IF(N92="nulová",J92,0)</f>
        <v>0</v>
      </c>
      <c r="BJ92" s="14" t="s">
        <v>75</v>
      </c>
      <c r="BK92" s="160">
        <f>ROUND(I92*H92,2)</f>
        <v>0</v>
      </c>
      <c r="BL92" s="14" t="s">
        <v>280</v>
      </c>
      <c r="BM92" s="14" t="s">
        <v>1561</v>
      </c>
    </row>
    <row r="93" s="1" customFormat="1" ht="16.5" customHeight="1">
      <c r="B93" s="150"/>
      <c r="C93" s="151" t="s">
        <v>432</v>
      </c>
      <c r="D93" s="151" t="s">
        <v>172</v>
      </c>
      <c r="E93" s="152" t="s">
        <v>356</v>
      </c>
      <c r="F93" s="153" t="s">
        <v>357</v>
      </c>
      <c r="G93" s="154" t="s">
        <v>189</v>
      </c>
      <c r="H93" s="155">
        <v>40</v>
      </c>
      <c r="I93" s="156">
        <v>0</v>
      </c>
      <c r="J93" s="156">
        <f>ROUND(I93*H93,2)</f>
        <v>0</v>
      </c>
      <c r="K93" s="153" t="s">
        <v>1</v>
      </c>
      <c r="L93" s="26"/>
      <c r="M93" s="54" t="s">
        <v>1</v>
      </c>
      <c r="N93" s="157" t="s">
        <v>39</v>
      </c>
      <c r="O93" s="158">
        <v>0.045999999999999999</v>
      </c>
      <c r="P93" s="158">
        <f>O93*H93</f>
        <v>1.8399999999999999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14" t="s">
        <v>280</v>
      </c>
      <c r="AT93" s="14" t="s">
        <v>172</v>
      </c>
      <c r="AU93" s="14" t="s">
        <v>77</v>
      </c>
      <c r="AY93" s="14" t="s">
        <v>168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14" t="s">
        <v>75</v>
      </c>
      <c r="BK93" s="160">
        <f>ROUND(I93*H93,2)</f>
        <v>0</v>
      </c>
      <c r="BL93" s="14" t="s">
        <v>280</v>
      </c>
      <c r="BM93" s="14" t="s">
        <v>1562</v>
      </c>
    </row>
    <row r="94" s="1" customFormat="1" ht="16.5" customHeight="1">
      <c r="B94" s="150"/>
      <c r="C94" s="161" t="s">
        <v>863</v>
      </c>
      <c r="D94" s="161" t="s">
        <v>180</v>
      </c>
      <c r="E94" s="162" t="s">
        <v>360</v>
      </c>
      <c r="F94" s="163" t="s">
        <v>361</v>
      </c>
      <c r="G94" s="164" t="s">
        <v>189</v>
      </c>
      <c r="H94" s="165">
        <v>40</v>
      </c>
      <c r="I94" s="166">
        <v>0</v>
      </c>
      <c r="J94" s="166">
        <f>ROUND(I94*H94,2)</f>
        <v>0</v>
      </c>
      <c r="K94" s="163" t="s">
        <v>1</v>
      </c>
      <c r="L94" s="167"/>
      <c r="M94" s="168" t="s">
        <v>1</v>
      </c>
      <c r="N94" s="169" t="s">
        <v>39</v>
      </c>
      <c r="O94" s="158">
        <v>0</v>
      </c>
      <c r="P94" s="158">
        <f>O94*H94</f>
        <v>0</v>
      </c>
      <c r="Q94" s="158">
        <v>0.00012</v>
      </c>
      <c r="R94" s="158">
        <f>Q94*H94</f>
        <v>0.0048000000000000004</v>
      </c>
      <c r="S94" s="158">
        <v>0</v>
      </c>
      <c r="T94" s="159">
        <f>S94*H94</f>
        <v>0</v>
      </c>
      <c r="AR94" s="14" t="s">
        <v>333</v>
      </c>
      <c r="AT94" s="14" t="s">
        <v>180</v>
      </c>
      <c r="AU94" s="14" t="s">
        <v>77</v>
      </c>
      <c r="AY94" s="14" t="s">
        <v>168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14" t="s">
        <v>75</v>
      </c>
      <c r="BK94" s="160">
        <f>ROUND(I94*H94,2)</f>
        <v>0</v>
      </c>
      <c r="BL94" s="14" t="s">
        <v>333</v>
      </c>
      <c r="BM94" s="14" t="s">
        <v>1563</v>
      </c>
    </row>
    <row r="95" s="1" customFormat="1" ht="16.5" customHeight="1">
      <c r="B95" s="150"/>
      <c r="C95" s="151" t="s">
        <v>926</v>
      </c>
      <c r="D95" s="151" t="s">
        <v>172</v>
      </c>
      <c r="E95" s="152" t="s">
        <v>1564</v>
      </c>
      <c r="F95" s="153" t="s">
        <v>1565</v>
      </c>
      <c r="G95" s="154" t="s">
        <v>189</v>
      </c>
      <c r="H95" s="155">
        <v>40</v>
      </c>
      <c r="I95" s="156">
        <v>0</v>
      </c>
      <c r="J95" s="156">
        <f>ROUND(I95*H95,2)</f>
        <v>0</v>
      </c>
      <c r="K95" s="153" t="s">
        <v>1</v>
      </c>
      <c r="L95" s="26"/>
      <c r="M95" s="54" t="s">
        <v>1</v>
      </c>
      <c r="N95" s="157" t="s">
        <v>39</v>
      </c>
      <c r="O95" s="158">
        <v>0.023</v>
      </c>
      <c r="P95" s="158">
        <f>O95*H95</f>
        <v>0.91999999999999993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14" t="s">
        <v>280</v>
      </c>
      <c r="AT95" s="14" t="s">
        <v>172</v>
      </c>
      <c r="AU95" s="14" t="s">
        <v>77</v>
      </c>
      <c r="AY95" s="14" t="s">
        <v>168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14" t="s">
        <v>75</v>
      </c>
      <c r="BK95" s="160">
        <f>ROUND(I95*H95,2)</f>
        <v>0</v>
      </c>
      <c r="BL95" s="14" t="s">
        <v>280</v>
      </c>
      <c r="BM95" s="14" t="s">
        <v>1566</v>
      </c>
    </row>
    <row r="96" s="11" customFormat="1" ht="22.8" customHeight="1">
      <c r="B96" s="138"/>
      <c r="D96" s="139" t="s">
        <v>67</v>
      </c>
      <c r="E96" s="148" t="s">
        <v>413</v>
      </c>
      <c r="F96" s="148" t="s">
        <v>414</v>
      </c>
      <c r="J96" s="149">
        <f>BK96</f>
        <v>0</v>
      </c>
      <c r="L96" s="138"/>
      <c r="M96" s="142"/>
      <c r="N96" s="143"/>
      <c r="O96" s="143"/>
      <c r="P96" s="144">
        <f>SUM(P97:P104)</f>
        <v>70.079999999999998</v>
      </c>
      <c r="Q96" s="143"/>
      <c r="R96" s="144">
        <f>SUM(R97:R104)</f>
        <v>0.0012800000000000001</v>
      </c>
      <c r="S96" s="143"/>
      <c r="T96" s="145">
        <f>SUM(T97:T104)</f>
        <v>0</v>
      </c>
      <c r="AR96" s="139" t="s">
        <v>274</v>
      </c>
      <c r="AT96" s="146" t="s">
        <v>67</v>
      </c>
      <c r="AU96" s="146" t="s">
        <v>75</v>
      </c>
      <c r="AY96" s="139" t="s">
        <v>168</v>
      </c>
      <c r="BK96" s="147">
        <f>SUM(BK97:BK104)</f>
        <v>0</v>
      </c>
    </row>
    <row r="97" s="1" customFormat="1" ht="16.5" customHeight="1">
      <c r="B97" s="150"/>
      <c r="C97" s="151" t="s">
        <v>184</v>
      </c>
      <c r="D97" s="151" t="s">
        <v>172</v>
      </c>
      <c r="E97" s="152" t="s">
        <v>437</v>
      </c>
      <c r="F97" s="153" t="s">
        <v>438</v>
      </c>
      <c r="G97" s="154" t="s">
        <v>175</v>
      </c>
      <c r="H97" s="155">
        <v>8</v>
      </c>
      <c r="I97" s="156">
        <v>0</v>
      </c>
      <c r="J97" s="156">
        <f>ROUND(I97*H97,2)</f>
        <v>0</v>
      </c>
      <c r="K97" s="153" t="s">
        <v>176</v>
      </c>
      <c r="L97" s="26"/>
      <c r="M97" s="54" t="s">
        <v>1</v>
      </c>
      <c r="N97" s="157" t="s">
        <v>39</v>
      </c>
      <c r="O97" s="158">
        <v>1.8600000000000001</v>
      </c>
      <c r="P97" s="158">
        <f>O97*H97</f>
        <v>14.880000000000001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14" t="s">
        <v>280</v>
      </c>
      <c r="AT97" s="14" t="s">
        <v>172</v>
      </c>
      <c r="AU97" s="14" t="s">
        <v>77</v>
      </c>
      <c r="AY97" s="14" t="s">
        <v>168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14" t="s">
        <v>75</v>
      </c>
      <c r="BK97" s="160">
        <f>ROUND(I97*H97,2)</f>
        <v>0</v>
      </c>
      <c r="BL97" s="14" t="s">
        <v>280</v>
      </c>
      <c r="BM97" s="14" t="s">
        <v>1567</v>
      </c>
    </row>
    <row r="98" s="1" customFormat="1" ht="16.5" customHeight="1">
      <c r="B98" s="150"/>
      <c r="C98" s="151" t="s">
        <v>867</v>
      </c>
      <c r="D98" s="151" t="s">
        <v>172</v>
      </c>
      <c r="E98" s="152" t="s">
        <v>458</v>
      </c>
      <c r="F98" s="153" t="s">
        <v>459</v>
      </c>
      <c r="G98" s="154" t="s">
        <v>175</v>
      </c>
      <c r="H98" s="155">
        <v>8</v>
      </c>
      <c r="I98" s="156">
        <v>0</v>
      </c>
      <c r="J98" s="156">
        <f>ROUND(I98*H98,2)</f>
        <v>0</v>
      </c>
      <c r="K98" s="153" t="s">
        <v>176</v>
      </c>
      <c r="L98" s="26"/>
      <c r="M98" s="54" t="s">
        <v>1</v>
      </c>
      <c r="N98" s="157" t="s">
        <v>39</v>
      </c>
      <c r="O98" s="158">
        <v>2.9399999999999999</v>
      </c>
      <c r="P98" s="158">
        <f>O98*H98</f>
        <v>23.52</v>
      </c>
      <c r="Q98" s="158">
        <v>8.0000000000000007E-05</v>
      </c>
      <c r="R98" s="158">
        <f>Q98*H98</f>
        <v>0.00064000000000000005</v>
      </c>
      <c r="S98" s="158">
        <v>0</v>
      </c>
      <c r="T98" s="159">
        <f>S98*H98</f>
        <v>0</v>
      </c>
      <c r="AR98" s="14" t="s">
        <v>280</v>
      </c>
      <c r="AT98" s="14" t="s">
        <v>172</v>
      </c>
      <c r="AU98" s="14" t="s">
        <v>77</v>
      </c>
      <c r="AY98" s="14" t="s">
        <v>168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14" t="s">
        <v>75</v>
      </c>
      <c r="BK98" s="160">
        <f>ROUND(I98*H98,2)</f>
        <v>0</v>
      </c>
      <c r="BL98" s="14" t="s">
        <v>280</v>
      </c>
      <c r="BM98" s="14" t="s">
        <v>1568</v>
      </c>
    </row>
    <row r="99" s="1" customFormat="1" ht="16.5" customHeight="1">
      <c r="B99" s="150"/>
      <c r="C99" s="151" t="s">
        <v>828</v>
      </c>
      <c r="D99" s="151" t="s">
        <v>172</v>
      </c>
      <c r="E99" s="152" t="s">
        <v>1569</v>
      </c>
      <c r="F99" s="153" t="s">
        <v>1570</v>
      </c>
      <c r="G99" s="154" t="s">
        <v>175</v>
      </c>
      <c r="H99" s="155">
        <v>8</v>
      </c>
      <c r="I99" s="156">
        <v>0</v>
      </c>
      <c r="J99" s="156">
        <f>ROUND(I99*H99,2)</f>
        <v>0</v>
      </c>
      <c r="K99" s="153" t="s">
        <v>176</v>
      </c>
      <c r="L99" s="26"/>
      <c r="M99" s="54" t="s">
        <v>1</v>
      </c>
      <c r="N99" s="157" t="s">
        <v>39</v>
      </c>
      <c r="O99" s="158">
        <v>1.47</v>
      </c>
      <c r="P99" s="158">
        <f>O99*H99</f>
        <v>11.76</v>
      </c>
      <c r="Q99" s="158">
        <v>8.0000000000000007E-05</v>
      </c>
      <c r="R99" s="158">
        <f>Q99*H99</f>
        <v>0.00064000000000000005</v>
      </c>
      <c r="S99" s="158">
        <v>0</v>
      </c>
      <c r="T99" s="159">
        <f>S99*H99</f>
        <v>0</v>
      </c>
      <c r="AR99" s="14" t="s">
        <v>280</v>
      </c>
      <c r="AT99" s="14" t="s">
        <v>172</v>
      </c>
      <c r="AU99" s="14" t="s">
        <v>77</v>
      </c>
      <c r="AY99" s="14" t="s">
        <v>168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4" t="s">
        <v>75</v>
      </c>
      <c r="BK99" s="160">
        <f>ROUND(I99*H99,2)</f>
        <v>0</v>
      </c>
      <c r="BL99" s="14" t="s">
        <v>280</v>
      </c>
      <c r="BM99" s="14" t="s">
        <v>1571</v>
      </c>
    </row>
    <row r="100" s="1" customFormat="1" ht="16.5" customHeight="1">
      <c r="B100" s="150"/>
      <c r="C100" s="151" t="s">
        <v>838</v>
      </c>
      <c r="D100" s="151" t="s">
        <v>172</v>
      </c>
      <c r="E100" s="152" t="s">
        <v>567</v>
      </c>
      <c r="F100" s="153" t="s">
        <v>568</v>
      </c>
      <c r="G100" s="154" t="s">
        <v>175</v>
      </c>
      <c r="H100" s="155">
        <v>4</v>
      </c>
      <c r="I100" s="156">
        <v>0</v>
      </c>
      <c r="J100" s="156">
        <f>ROUND(I100*H100,2)</f>
        <v>0</v>
      </c>
      <c r="K100" s="153" t="s">
        <v>176</v>
      </c>
      <c r="L100" s="26"/>
      <c r="M100" s="54" t="s">
        <v>1</v>
      </c>
      <c r="N100" s="157" t="s">
        <v>39</v>
      </c>
      <c r="O100" s="158">
        <v>3</v>
      </c>
      <c r="P100" s="158">
        <f>O100*H100</f>
        <v>12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14" t="s">
        <v>280</v>
      </c>
      <c r="AT100" s="14" t="s">
        <v>172</v>
      </c>
      <c r="AU100" s="14" t="s">
        <v>77</v>
      </c>
      <c r="AY100" s="14" t="s">
        <v>168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4" t="s">
        <v>75</v>
      </c>
      <c r="BK100" s="160">
        <f>ROUND(I100*H100,2)</f>
        <v>0</v>
      </c>
      <c r="BL100" s="14" t="s">
        <v>280</v>
      </c>
      <c r="BM100" s="14" t="s">
        <v>1572</v>
      </c>
    </row>
    <row r="101" s="1" customFormat="1" ht="16.5" customHeight="1">
      <c r="B101" s="150"/>
      <c r="C101" s="151" t="s">
        <v>428</v>
      </c>
      <c r="D101" s="151" t="s">
        <v>172</v>
      </c>
      <c r="E101" s="152" t="s">
        <v>571</v>
      </c>
      <c r="F101" s="153" t="s">
        <v>572</v>
      </c>
      <c r="G101" s="154" t="s">
        <v>175</v>
      </c>
      <c r="H101" s="155">
        <v>4</v>
      </c>
      <c r="I101" s="156">
        <v>0</v>
      </c>
      <c r="J101" s="156">
        <f>ROUND(I101*H101,2)</f>
        <v>0</v>
      </c>
      <c r="K101" s="153" t="s">
        <v>176</v>
      </c>
      <c r="L101" s="26"/>
      <c r="M101" s="54" t="s">
        <v>1</v>
      </c>
      <c r="N101" s="157" t="s">
        <v>39</v>
      </c>
      <c r="O101" s="158">
        <v>1.5</v>
      </c>
      <c r="P101" s="158">
        <f>O101*H101</f>
        <v>6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14" t="s">
        <v>280</v>
      </c>
      <c r="AT101" s="14" t="s">
        <v>172</v>
      </c>
      <c r="AU101" s="14" t="s">
        <v>77</v>
      </c>
      <c r="AY101" s="14" t="s">
        <v>168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14" t="s">
        <v>75</v>
      </c>
      <c r="BK101" s="160">
        <f>ROUND(I101*H101,2)</f>
        <v>0</v>
      </c>
      <c r="BL101" s="14" t="s">
        <v>280</v>
      </c>
      <c r="BM101" s="14" t="s">
        <v>1573</v>
      </c>
    </row>
    <row r="102" s="1" customFormat="1" ht="16.5" customHeight="1">
      <c r="B102" s="150"/>
      <c r="C102" s="151" t="s">
        <v>874</v>
      </c>
      <c r="D102" s="151" t="s">
        <v>172</v>
      </c>
      <c r="E102" s="152" t="s">
        <v>575</v>
      </c>
      <c r="F102" s="153" t="s">
        <v>576</v>
      </c>
      <c r="G102" s="154" t="s">
        <v>175</v>
      </c>
      <c r="H102" s="155">
        <v>4</v>
      </c>
      <c r="I102" s="156">
        <v>0</v>
      </c>
      <c r="J102" s="156">
        <f>ROUND(I102*H102,2)</f>
        <v>0</v>
      </c>
      <c r="K102" s="153" t="s">
        <v>176</v>
      </c>
      <c r="L102" s="26"/>
      <c r="M102" s="54" t="s">
        <v>1</v>
      </c>
      <c r="N102" s="157" t="s">
        <v>39</v>
      </c>
      <c r="O102" s="158">
        <v>0.32000000000000001</v>
      </c>
      <c r="P102" s="158">
        <f>O102*H102</f>
        <v>1.28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14" t="s">
        <v>280</v>
      </c>
      <c r="AT102" s="14" t="s">
        <v>172</v>
      </c>
      <c r="AU102" s="14" t="s">
        <v>77</v>
      </c>
      <c r="AY102" s="14" t="s">
        <v>168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14" t="s">
        <v>75</v>
      </c>
      <c r="BK102" s="160">
        <f>ROUND(I102*H102,2)</f>
        <v>0</v>
      </c>
      <c r="BL102" s="14" t="s">
        <v>280</v>
      </c>
      <c r="BM102" s="14" t="s">
        <v>1574</v>
      </c>
    </row>
    <row r="103" s="1" customFormat="1" ht="16.5" customHeight="1">
      <c r="B103" s="150"/>
      <c r="C103" s="161" t="s">
        <v>878</v>
      </c>
      <c r="D103" s="161" t="s">
        <v>180</v>
      </c>
      <c r="E103" s="162" t="s">
        <v>579</v>
      </c>
      <c r="F103" s="163" t="s">
        <v>580</v>
      </c>
      <c r="G103" s="164" t="s">
        <v>183</v>
      </c>
      <c r="H103" s="165">
        <v>4</v>
      </c>
      <c r="I103" s="166">
        <v>0</v>
      </c>
      <c r="J103" s="166">
        <f>ROUND(I103*H103,2)</f>
        <v>0</v>
      </c>
      <c r="K103" s="163" t="s">
        <v>1</v>
      </c>
      <c r="L103" s="167"/>
      <c r="M103" s="168" t="s">
        <v>1</v>
      </c>
      <c r="N103" s="169" t="s">
        <v>39</v>
      </c>
      <c r="O103" s="158">
        <v>0</v>
      </c>
      <c r="P103" s="158">
        <f>O103*H103</f>
        <v>0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14" t="s">
        <v>285</v>
      </c>
      <c r="AT103" s="14" t="s">
        <v>180</v>
      </c>
      <c r="AU103" s="14" t="s">
        <v>77</v>
      </c>
      <c r="AY103" s="14" t="s">
        <v>168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4" t="s">
        <v>75</v>
      </c>
      <c r="BK103" s="160">
        <f>ROUND(I103*H103,2)</f>
        <v>0</v>
      </c>
      <c r="BL103" s="14" t="s">
        <v>280</v>
      </c>
      <c r="BM103" s="14" t="s">
        <v>1575</v>
      </c>
    </row>
    <row r="104" s="1" customFormat="1" ht="16.5" customHeight="1">
      <c r="B104" s="150"/>
      <c r="C104" s="151" t="s">
        <v>823</v>
      </c>
      <c r="D104" s="151" t="s">
        <v>172</v>
      </c>
      <c r="E104" s="152" t="s">
        <v>583</v>
      </c>
      <c r="F104" s="153" t="s">
        <v>584</v>
      </c>
      <c r="G104" s="154" t="s">
        <v>175</v>
      </c>
      <c r="H104" s="155">
        <v>4</v>
      </c>
      <c r="I104" s="156">
        <v>0</v>
      </c>
      <c r="J104" s="156">
        <f>ROUND(I104*H104,2)</f>
        <v>0</v>
      </c>
      <c r="K104" s="153" t="s">
        <v>176</v>
      </c>
      <c r="L104" s="26"/>
      <c r="M104" s="170" t="s">
        <v>1</v>
      </c>
      <c r="N104" s="171" t="s">
        <v>39</v>
      </c>
      <c r="O104" s="172">
        <v>0.16</v>
      </c>
      <c r="P104" s="172">
        <f>O104*H104</f>
        <v>0.64000000000000001</v>
      </c>
      <c r="Q104" s="172">
        <v>0</v>
      </c>
      <c r="R104" s="172">
        <f>Q104*H104</f>
        <v>0</v>
      </c>
      <c r="S104" s="172">
        <v>0</v>
      </c>
      <c r="T104" s="173">
        <f>S104*H104</f>
        <v>0</v>
      </c>
      <c r="AR104" s="14" t="s">
        <v>280</v>
      </c>
      <c r="AT104" s="14" t="s">
        <v>172</v>
      </c>
      <c r="AU104" s="14" t="s">
        <v>77</v>
      </c>
      <c r="AY104" s="14" t="s">
        <v>168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4" t="s">
        <v>75</v>
      </c>
      <c r="BK104" s="160">
        <f>ROUND(I104*H104,2)</f>
        <v>0</v>
      </c>
      <c r="BL104" s="14" t="s">
        <v>280</v>
      </c>
      <c r="BM104" s="14" t="s">
        <v>1576</v>
      </c>
    </row>
    <row r="105" s="1" customFormat="1" ht="6.96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6"/>
    </row>
  </sheetData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Horčička Michal, Bc.</dc:creator>
  <cp:lastModifiedBy>Horčička Michal, Bc.</cp:lastModifiedBy>
  <dcterms:created xsi:type="dcterms:W3CDTF">2019-03-28T12:29:48Z</dcterms:created>
  <dcterms:modified xsi:type="dcterms:W3CDTF">2019-03-28T12:30:02Z</dcterms:modified>
</cp:coreProperties>
</file>