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001 Pol" sheetId="13" r:id="rId5"/>
    <sheet name="SO02 001 Pol" sheetId="14" r:id="rId6"/>
    <sheet name="SO03 001 Pol" sheetId="15" r:id="rId7"/>
    <sheet name="SO04 001 Pol" sheetId="16" r:id="rId8"/>
    <sheet name="SO05 001 Pol" sheetId="17" r:id="rId9"/>
    <sheet name="SO06 001 Pol" sheetId="18" r:id="rId10"/>
    <sheet name="SO07 001 Pol" sheetId="19" r:id="rId11"/>
    <sheet name="SO08 001 Pol" sheetId="20" r:id="rId12"/>
    <sheet name="SO09 001 Pol" sheetId="21" r:id="rId13"/>
    <sheet name="SO10 001 Pol" sheetId="22" r:id="rId14"/>
    <sheet name="SO11 001 Pol" sheetId="23" r:id="rId15"/>
    <sheet name="SO12 001 Pol" sheetId="24" r:id="rId16"/>
    <sheet name="SO13 001 Pol" sheetId="25" r:id="rId17"/>
    <sheet name="SO14 001 Pol" sheetId="26" r:id="rId18"/>
  </sheets>
  <externalReferences>
    <externalReference r:id="rId19"/>
  </externalReferences>
  <definedNames>
    <definedName name="CelkemDPHVypocet" localSheetId="1">Stavba!$H$70</definedName>
    <definedName name="CenaCelkem">Stavba!$G$29</definedName>
    <definedName name="CenaCelkemBezDPH">Stavba!$G$28</definedName>
    <definedName name="CenaCelkemVypocet" localSheetId="1">Stavba!$I$70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'SO01 001 Pol'!$1:$7</definedName>
    <definedName name="_xlnm.Print_Titles" localSheetId="5">'SO02 001 Pol'!$1:$7</definedName>
    <definedName name="_xlnm.Print_Titles" localSheetId="6">'SO03 001 Pol'!$1:$7</definedName>
    <definedName name="_xlnm.Print_Titles" localSheetId="7">'SO04 001 Pol'!$1:$7</definedName>
    <definedName name="_xlnm.Print_Titles" localSheetId="8">'SO05 001 Pol'!$1:$7</definedName>
    <definedName name="_xlnm.Print_Titles" localSheetId="9">'SO06 001 Pol'!$1:$7</definedName>
    <definedName name="_xlnm.Print_Titles" localSheetId="10">'SO07 001 Pol'!$1:$7</definedName>
    <definedName name="_xlnm.Print_Titles" localSheetId="11">'SO08 001 Pol'!$1:$7</definedName>
    <definedName name="_xlnm.Print_Titles" localSheetId="12">'SO09 001 Pol'!$1:$7</definedName>
    <definedName name="_xlnm.Print_Titles" localSheetId="13">'SO10 001 Pol'!$1:$7</definedName>
    <definedName name="_xlnm.Print_Titles" localSheetId="14">'SO11 001 Pol'!$1:$7</definedName>
    <definedName name="_xlnm.Print_Titles" localSheetId="15">'SO12 001 Pol'!$1:$7</definedName>
    <definedName name="_xlnm.Print_Titles" localSheetId="16">'SO13 001 Pol'!$1:$7</definedName>
    <definedName name="_xlnm.Print_Titles" localSheetId="17">'SO14 001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Naklady'!$A$1:$X$75</definedName>
    <definedName name="_xlnm.Print_Area" localSheetId="4">'SO01 001 Pol'!$A$1:$X$416</definedName>
    <definedName name="_xlnm.Print_Area" localSheetId="5">'SO02 001 Pol'!$A$1:$X$510</definedName>
    <definedName name="_xlnm.Print_Area" localSheetId="6">'SO03 001 Pol'!$A$1:$X$443</definedName>
    <definedName name="_xlnm.Print_Area" localSheetId="7">'SO04 001 Pol'!$A$1:$X$435</definedName>
    <definedName name="_xlnm.Print_Area" localSheetId="8">'SO05 001 Pol'!$A$1:$X$31</definedName>
    <definedName name="_xlnm.Print_Area" localSheetId="9">'SO06 001 Pol'!$A$1:$X$396</definedName>
    <definedName name="_xlnm.Print_Area" localSheetId="10">'SO07 001 Pol'!$A$1:$X$688</definedName>
    <definedName name="_xlnm.Print_Area" localSheetId="11">'SO08 001 Pol'!$A$1:$X$477</definedName>
    <definedName name="_xlnm.Print_Area" localSheetId="12">'SO09 001 Pol'!$A$1:$X$164</definedName>
    <definedName name="_xlnm.Print_Area" localSheetId="13">'SO10 001 Pol'!$A$1:$X$495</definedName>
    <definedName name="_xlnm.Print_Area" localSheetId="14">'SO11 001 Pol'!$A$1:$X$364</definedName>
    <definedName name="_xlnm.Print_Area" localSheetId="15">'SO12 001 Pol'!$A$1:$X$278</definedName>
    <definedName name="_xlnm.Print_Area" localSheetId="16">'SO13 001 Pol'!$A$1:$X$346</definedName>
    <definedName name="_xlnm.Print_Area" localSheetId="17">'SO14 001 Pol'!$A$1:$X$168</definedName>
    <definedName name="_xlnm.Print_Area" localSheetId="1">Stavba!$A$1:$J$102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Stavba!$F$70</definedName>
    <definedName name="ZakladDPHZakl">Stavba!$G$25</definedName>
    <definedName name="ZakladDPHZaklVypocet" localSheetId="1">Stavba!$G$70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62" i="26"/>
  <c r="BA156" i="26"/>
  <c r="BA74" i="26"/>
  <c r="BA64" i="26"/>
  <c r="BA58" i="26"/>
  <c r="BA55" i="26"/>
  <c r="BA51" i="26"/>
  <c r="BA45" i="26"/>
  <c r="BA42" i="26"/>
  <c r="BA38" i="26"/>
  <c r="BA35" i="26"/>
  <c r="BA32" i="26"/>
  <c r="BA29" i="26"/>
  <c r="BA24" i="26"/>
  <c r="BA21" i="26"/>
  <c r="BA15" i="26"/>
  <c r="BA13" i="26"/>
  <c r="BA10" i="26"/>
  <c r="G9" i="26"/>
  <c r="M9" i="26" s="1"/>
  <c r="I9" i="26"/>
  <c r="K9" i="26"/>
  <c r="K8" i="26" s="1"/>
  <c r="O9" i="26"/>
  <c r="Q9" i="26"/>
  <c r="V9" i="26"/>
  <c r="V8" i="26" s="1"/>
  <c r="G12" i="26"/>
  <c r="I12" i="26"/>
  <c r="K12" i="26"/>
  <c r="M12" i="26"/>
  <c r="O12" i="26"/>
  <c r="Q12" i="26"/>
  <c r="V12" i="26"/>
  <c r="G14" i="26"/>
  <c r="G8" i="26" s="1"/>
  <c r="I14" i="26"/>
  <c r="K14" i="26"/>
  <c r="O14" i="26"/>
  <c r="O8" i="26" s="1"/>
  <c r="Q14" i="26"/>
  <c r="V14" i="26"/>
  <c r="G16" i="26"/>
  <c r="M16" i="26" s="1"/>
  <c r="I16" i="26"/>
  <c r="I8" i="26" s="1"/>
  <c r="K16" i="26"/>
  <c r="O16" i="26"/>
  <c r="Q16" i="26"/>
  <c r="Q8" i="26" s="1"/>
  <c r="V16" i="26"/>
  <c r="G20" i="26"/>
  <c r="M20" i="26" s="1"/>
  <c r="I20" i="26"/>
  <c r="K20" i="26"/>
  <c r="O20" i="26"/>
  <c r="Q20" i="26"/>
  <c r="V20" i="26"/>
  <c r="G23" i="26"/>
  <c r="I23" i="26"/>
  <c r="K23" i="26"/>
  <c r="M23" i="26"/>
  <c r="O23" i="26"/>
  <c r="Q23" i="26"/>
  <c r="V23" i="26"/>
  <c r="G28" i="26"/>
  <c r="M28" i="26" s="1"/>
  <c r="I28" i="26"/>
  <c r="K28" i="26"/>
  <c r="O28" i="26"/>
  <c r="Q28" i="26"/>
  <c r="V28" i="26"/>
  <c r="G31" i="26"/>
  <c r="M31" i="26" s="1"/>
  <c r="I31" i="26"/>
  <c r="K31" i="26"/>
  <c r="O31" i="26"/>
  <c r="Q31" i="26"/>
  <c r="V31" i="26"/>
  <c r="G34" i="26"/>
  <c r="I34" i="26"/>
  <c r="K34" i="26"/>
  <c r="M34" i="26"/>
  <c r="O34" i="26"/>
  <c r="Q34" i="26"/>
  <c r="V34" i="26"/>
  <c r="G37" i="26"/>
  <c r="I37" i="26"/>
  <c r="K37" i="26"/>
  <c r="M37" i="26"/>
  <c r="O37" i="26"/>
  <c r="Q37" i="26"/>
  <c r="V37" i="26"/>
  <c r="G41" i="26"/>
  <c r="M41" i="26" s="1"/>
  <c r="I41" i="26"/>
  <c r="K41" i="26"/>
  <c r="O41" i="26"/>
  <c r="Q41" i="26"/>
  <c r="V41" i="26"/>
  <c r="G44" i="26"/>
  <c r="M44" i="26" s="1"/>
  <c r="I44" i="26"/>
  <c r="K44" i="26"/>
  <c r="O44" i="26"/>
  <c r="Q44" i="26"/>
  <c r="V44" i="26"/>
  <c r="G50" i="26"/>
  <c r="M50" i="26" s="1"/>
  <c r="I50" i="26"/>
  <c r="K50" i="26"/>
  <c r="O50" i="26"/>
  <c r="Q50" i="26"/>
  <c r="V50" i="26"/>
  <c r="G54" i="26"/>
  <c r="I54" i="26"/>
  <c r="K54" i="26"/>
  <c r="M54" i="26"/>
  <c r="O54" i="26"/>
  <c r="Q54" i="26"/>
  <c r="V54" i="26"/>
  <c r="G57" i="26"/>
  <c r="M57" i="26" s="1"/>
  <c r="I57" i="26"/>
  <c r="K57" i="26"/>
  <c r="O57" i="26"/>
  <c r="Q57" i="26"/>
  <c r="V57" i="26"/>
  <c r="G61" i="26"/>
  <c r="M61" i="26" s="1"/>
  <c r="I61" i="26"/>
  <c r="K61" i="26"/>
  <c r="O61" i="26"/>
  <c r="Q61" i="26"/>
  <c r="V61" i="26"/>
  <c r="G63" i="26"/>
  <c r="I63" i="26"/>
  <c r="K63" i="26"/>
  <c r="M63" i="26"/>
  <c r="O63" i="26"/>
  <c r="Q63" i="26"/>
  <c r="V63" i="26"/>
  <c r="G68" i="26"/>
  <c r="I68" i="26"/>
  <c r="K68" i="26"/>
  <c r="M68" i="26"/>
  <c r="O68" i="26"/>
  <c r="Q68" i="26"/>
  <c r="V68" i="26"/>
  <c r="G73" i="26"/>
  <c r="M73" i="26" s="1"/>
  <c r="I73" i="26"/>
  <c r="K73" i="26"/>
  <c r="O73" i="26"/>
  <c r="Q73" i="26"/>
  <c r="V73" i="26"/>
  <c r="G77" i="26"/>
  <c r="M77" i="26" s="1"/>
  <c r="I77" i="26"/>
  <c r="K77" i="26"/>
  <c r="O77" i="26"/>
  <c r="Q77" i="26"/>
  <c r="V77" i="26"/>
  <c r="G78" i="26"/>
  <c r="I78" i="26"/>
  <c r="K78" i="26"/>
  <c r="M78" i="26"/>
  <c r="O78" i="26"/>
  <c r="Q78" i="26"/>
  <c r="V78" i="26"/>
  <c r="G79" i="26"/>
  <c r="I79" i="26"/>
  <c r="K79" i="26"/>
  <c r="M79" i="26"/>
  <c r="O79" i="26"/>
  <c r="Q79" i="26"/>
  <c r="V79" i="26"/>
  <c r="G81" i="26"/>
  <c r="G82" i="26"/>
  <c r="M82" i="26" s="1"/>
  <c r="I82" i="26"/>
  <c r="I81" i="26" s="1"/>
  <c r="K82" i="26"/>
  <c r="K81" i="26" s="1"/>
  <c r="O82" i="26"/>
  <c r="Q82" i="26"/>
  <c r="Q81" i="26" s="1"/>
  <c r="V82" i="26"/>
  <c r="V81" i="26" s="1"/>
  <c r="G83" i="26"/>
  <c r="I83" i="26"/>
  <c r="K83" i="26"/>
  <c r="M83" i="26"/>
  <c r="O83" i="26"/>
  <c r="Q83" i="26"/>
  <c r="V83" i="26"/>
  <c r="G84" i="26"/>
  <c r="I84" i="26"/>
  <c r="K84" i="26"/>
  <c r="M84" i="26"/>
  <c r="O84" i="26"/>
  <c r="Q84" i="26"/>
  <c r="V84" i="26"/>
  <c r="G88" i="26"/>
  <c r="M88" i="26" s="1"/>
  <c r="I88" i="26"/>
  <c r="K88" i="26"/>
  <c r="O88" i="26"/>
  <c r="O81" i="26" s="1"/>
  <c r="Q88" i="26"/>
  <c r="V88" i="26"/>
  <c r="G90" i="26"/>
  <c r="M90" i="26" s="1"/>
  <c r="I90" i="26"/>
  <c r="K90" i="26"/>
  <c r="O90" i="26"/>
  <c r="Q90" i="26"/>
  <c r="V90" i="26"/>
  <c r="G93" i="26"/>
  <c r="I93" i="26"/>
  <c r="K93" i="26"/>
  <c r="M93" i="26"/>
  <c r="O93" i="26"/>
  <c r="Q93" i="26"/>
  <c r="V93" i="26"/>
  <c r="G95" i="26"/>
  <c r="G92" i="26" s="1"/>
  <c r="I95" i="26"/>
  <c r="K95" i="26"/>
  <c r="O95" i="26"/>
  <c r="O92" i="26" s="1"/>
  <c r="Q95" i="26"/>
  <c r="V95" i="26"/>
  <c r="G97" i="26"/>
  <c r="M97" i="26" s="1"/>
  <c r="I97" i="26"/>
  <c r="I92" i="26" s="1"/>
  <c r="K97" i="26"/>
  <c r="O97" i="26"/>
  <c r="Q97" i="26"/>
  <c r="Q92" i="26" s="1"/>
  <c r="V97" i="26"/>
  <c r="G99" i="26"/>
  <c r="M99" i="26" s="1"/>
  <c r="I99" i="26"/>
  <c r="K99" i="26"/>
  <c r="K92" i="26" s="1"/>
  <c r="O99" i="26"/>
  <c r="Q99" i="26"/>
  <c r="V99" i="26"/>
  <c r="V92" i="26" s="1"/>
  <c r="G103" i="26"/>
  <c r="I103" i="26"/>
  <c r="K103" i="26"/>
  <c r="M103" i="26"/>
  <c r="O103" i="26"/>
  <c r="Q103" i="26"/>
  <c r="V103" i="26"/>
  <c r="G107" i="26"/>
  <c r="G108" i="26"/>
  <c r="M108" i="26" s="1"/>
  <c r="I108" i="26"/>
  <c r="I107" i="26" s="1"/>
  <c r="K108" i="26"/>
  <c r="O108" i="26"/>
  <c r="Q108" i="26"/>
  <c r="Q107" i="26" s="1"/>
  <c r="V108" i="26"/>
  <c r="G109" i="26"/>
  <c r="M109" i="26" s="1"/>
  <c r="I109" i="26"/>
  <c r="K109" i="26"/>
  <c r="K107" i="26" s="1"/>
  <c r="O109" i="26"/>
  <c r="Q109" i="26"/>
  <c r="V109" i="26"/>
  <c r="V107" i="26" s="1"/>
  <c r="G111" i="26"/>
  <c r="I111" i="26"/>
  <c r="K111" i="26"/>
  <c r="M111" i="26"/>
  <c r="O111" i="26"/>
  <c r="Q111" i="26"/>
  <c r="V111" i="26"/>
  <c r="G113" i="26"/>
  <c r="M113" i="26" s="1"/>
  <c r="I113" i="26"/>
  <c r="K113" i="26"/>
  <c r="O113" i="26"/>
  <c r="O107" i="26" s="1"/>
  <c r="Q113" i="26"/>
  <c r="V113" i="26"/>
  <c r="G115" i="26"/>
  <c r="M115" i="26" s="1"/>
  <c r="I115" i="26"/>
  <c r="K115" i="26"/>
  <c r="O115" i="26"/>
  <c r="Q115" i="26"/>
  <c r="V115" i="26"/>
  <c r="G117" i="26"/>
  <c r="M117" i="26" s="1"/>
  <c r="I117" i="26"/>
  <c r="K117" i="26"/>
  <c r="O117" i="26"/>
  <c r="Q117" i="26"/>
  <c r="V117" i="26"/>
  <c r="G120" i="26"/>
  <c r="I120" i="26"/>
  <c r="K120" i="26"/>
  <c r="M120" i="26"/>
  <c r="O120" i="26"/>
  <c r="Q120" i="26"/>
  <c r="V120" i="26"/>
  <c r="G122" i="26"/>
  <c r="M122" i="26" s="1"/>
  <c r="I122" i="26"/>
  <c r="K122" i="26"/>
  <c r="O122" i="26"/>
  <c r="Q122" i="26"/>
  <c r="V122" i="26"/>
  <c r="G124" i="26"/>
  <c r="M124" i="26" s="1"/>
  <c r="I124" i="26"/>
  <c r="K124" i="26"/>
  <c r="O124" i="26"/>
  <c r="Q124" i="26"/>
  <c r="V124" i="26"/>
  <c r="G126" i="26"/>
  <c r="M126" i="26" s="1"/>
  <c r="I126" i="26"/>
  <c r="K126" i="26"/>
  <c r="O126" i="26"/>
  <c r="Q126" i="26"/>
  <c r="V126" i="26"/>
  <c r="G128" i="26"/>
  <c r="I128" i="26"/>
  <c r="K128" i="26"/>
  <c r="M128" i="26"/>
  <c r="O128" i="26"/>
  <c r="Q128" i="26"/>
  <c r="V128" i="26"/>
  <c r="G129" i="26"/>
  <c r="M129" i="26" s="1"/>
  <c r="I129" i="26"/>
  <c r="K129" i="26"/>
  <c r="O129" i="26"/>
  <c r="Q129" i="26"/>
  <c r="V129" i="26"/>
  <c r="G130" i="26"/>
  <c r="M130" i="26" s="1"/>
  <c r="I130" i="26"/>
  <c r="K130" i="26"/>
  <c r="O130" i="26"/>
  <c r="Q130" i="26"/>
  <c r="V130" i="26"/>
  <c r="G131" i="26"/>
  <c r="M131" i="26" s="1"/>
  <c r="I131" i="26"/>
  <c r="K131" i="26"/>
  <c r="O131" i="26"/>
  <c r="Q131" i="26"/>
  <c r="V131" i="26"/>
  <c r="G132" i="26"/>
  <c r="I132" i="26"/>
  <c r="K132" i="26"/>
  <c r="M132" i="26"/>
  <c r="O132" i="26"/>
  <c r="Q132" i="26"/>
  <c r="V132" i="26"/>
  <c r="G133" i="26"/>
  <c r="M133" i="26" s="1"/>
  <c r="I133" i="26"/>
  <c r="K133" i="26"/>
  <c r="O133" i="26"/>
  <c r="Q133" i="26"/>
  <c r="V133" i="26"/>
  <c r="G134" i="26"/>
  <c r="M134" i="26" s="1"/>
  <c r="I134" i="26"/>
  <c r="K134" i="26"/>
  <c r="O134" i="26"/>
  <c r="Q134" i="26"/>
  <c r="V134" i="26"/>
  <c r="G135" i="26"/>
  <c r="M135" i="26" s="1"/>
  <c r="I135" i="26"/>
  <c r="K135" i="26"/>
  <c r="O135" i="26"/>
  <c r="Q135" i="26"/>
  <c r="V135" i="26"/>
  <c r="G136" i="26"/>
  <c r="I136" i="26"/>
  <c r="K136" i="26"/>
  <c r="M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M138" i="26" s="1"/>
  <c r="I138" i="26"/>
  <c r="K138" i="26"/>
  <c r="O138" i="26"/>
  <c r="Q138" i="26"/>
  <c r="V138" i="26"/>
  <c r="G139" i="26"/>
  <c r="M139" i="26" s="1"/>
  <c r="I139" i="26"/>
  <c r="K139" i="26"/>
  <c r="O139" i="26"/>
  <c r="Q139" i="26"/>
  <c r="V139" i="26"/>
  <c r="G141" i="26"/>
  <c r="I141" i="26"/>
  <c r="K141" i="26"/>
  <c r="M141" i="26"/>
  <c r="O141" i="26"/>
  <c r="Q141" i="26"/>
  <c r="V141" i="26"/>
  <c r="G143" i="26"/>
  <c r="M143" i="26" s="1"/>
  <c r="I143" i="26"/>
  <c r="K143" i="26"/>
  <c r="O143" i="26"/>
  <c r="Q143" i="26"/>
  <c r="V143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I148" i="26"/>
  <c r="K148" i="26"/>
  <c r="M148" i="26"/>
  <c r="O148" i="26"/>
  <c r="Q148" i="26"/>
  <c r="V148" i="26"/>
  <c r="G150" i="26"/>
  <c r="M150" i="26" s="1"/>
  <c r="I150" i="26"/>
  <c r="K150" i="26"/>
  <c r="O150" i="26"/>
  <c r="Q150" i="26"/>
  <c r="V150" i="26"/>
  <c r="G152" i="26"/>
  <c r="M152" i="26" s="1"/>
  <c r="I152" i="26"/>
  <c r="K152" i="26"/>
  <c r="O152" i="26"/>
  <c r="Q152" i="26"/>
  <c r="V152" i="26"/>
  <c r="G154" i="26"/>
  <c r="K154" i="26"/>
  <c r="O154" i="26"/>
  <c r="V154" i="26"/>
  <c r="G155" i="26"/>
  <c r="I155" i="26"/>
  <c r="I154" i="26" s="1"/>
  <c r="K155" i="26"/>
  <c r="M155" i="26"/>
  <c r="M154" i="26" s="1"/>
  <c r="O155" i="26"/>
  <c r="Q155" i="26"/>
  <c r="Q154" i="26" s="1"/>
  <c r="V155" i="26"/>
  <c r="G158" i="26"/>
  <c r="K158" i="26"/>
  <c r="O158" i="26"/>
  <c r="V158" i="26"/>
  <c r="G159" i="26"/>
  <c r="I159" i="26"/>
  <c r="I158" i="26" s="1"/>
  <c r="K159" i="26"/>
  <c r="M159" i="26"/>
  <c r="M158" i="26" s="1"/>
  <c r="O159" i="26"/>
  <c r="Q159" i="26"/>
  <c r="Q158" i="26" s="1"/>
  <c r="V159" i="26"/>
  <c r="AE162" i="26"/>
  <c r="G340" i="25"/>
  <c r="BA295" i="25"/>
  <c r="BA291" i="25"/>
  <c r="BA244" i="25"/>
  <c r="BA243" i="25"/>
  <c r="BA228" i="25"/>
  <c r="BA226" i="25"/>
  <c r="BA224" i="25"/>
  <c r="BA222" i="25"/>
  <c r="BA220" i="25"/>
  <c r="BA199" i="25"/>
  <c r="BA194" i="25"/>
  <c r="BA154" i="25"/>
  <c r="BA150" i="25"/>
  <c r="BA143" i="25"/>
  <c r="BA136" i="25"/>
  <c r="BA124" i="25"/>
  <c r="BA118" i="25"/>
  <c r="BA114" i="25"/>
  <c r="BA111" i="25"/>
  <c r="BA105" i="25"/>
  <c r="BA102" i="25"/>
  <c r="BA98" i="25"/>
  <c r="BA94" i="25"/>
  <c r="BA91" i="25"/>
  <c r="BA71" i="25"/>
  <c r="BA68" i="25"/>
  <c r="BA56" i="25"/>
  <c r="BA50" i="25"/>
  <c r="BA42" i="25"/>
  <c r="BA39" i="25"/>
  <c r="BA36" i="25"/>
  <c r="BA33" i="25"/>
  <c r="BA15" i="25"/>
  <c r="BA13" i="25"/>
  <c r="BA10" i="25"/>
  <c r="G9" i="25"/>
  <c r="I9" i="25"/>
  <c r="I8" i="25" s="1"/>
  <c r="K9" i="25"/>
  <c r="M9" i="25"/>
  <c r="O9" i="25"/>
  <c r="Q9" i="25"/>
  <c r="Q8" i="25" s="1"/>
  <c r="V9" i="25"/>
  <c r="G12" i="25"/>
  <c r="M12" i="25" s="1"/>
  <c r="I12" i="25"/>
  <c r="K12" i="25"/>
  <c r="O12" i="25"/>
  <c r="O8" i="25" s="1"/>
  <c r="Q12" i="25"/>
  <c r="V12" i="25"/>
  <c r="G14" i="25"/>
  <c r="I14" i="25"/>
  <c r="K14" i="25"/>
  <c r="M14" i="25"/>
  <c r="O14" i="25"/>
  <c r="Q14" i="25"/>
  <c r="V14" i="25"/>
  <c r="G16" i="25"/>
  <c r="M16" i="25" s="1"/>
  <c r="I16" i="25"/>
  <c r="K16" i="25"/>
  <c r="K8" i="25" s="1"/>
  <c r="O16" i="25"/>
  <c r="Q16" i="25"/>
  <c r="V16" i="25"/>
  <c r="V8" i="25" s="1"/>
  <c r="G19" i="25"/>
  <c r="I19" i="25"/>
  <c r="K19" i="25"/>
  <c r="M19" i="25"/>
  <c r="O19" i="25"/>
  <c r="Q19" i="25"/>
  <c r="V19" i="25"/>
  <c r="G23" i="25"/>
  <c r="M23" i="25" s="1"/>
  <c r="I23" i="25"/>
  <c r="K23" i="25"/>
  <c r="O23" i="25"/>
  <c r="Q23" i="25"/>
  <c r="V23" i="25"/>
  <c r="G26" i="25"/>
  <c r="I26" i="25"/>
  <c r="K26" i="25"/>
  <c r="M26" i="25"/>
  <c r="O26" i="25"/>
  <c r="Q26" i="25"/>
  <c r="V26" i="25"/>
  <c r="G28" i="25"/>
  <c r="M28" i="25" s="1"/>
  <c r="I28" i="25"/>
  <c r="K28" i="25"/>
  <c r="O28" i="25"/>
  <c r="Q28" i="25"/>
  <c r="V28" i="25"/>
  <c r="G30" i="25"/>
  <c r="I30" i="25"/>
  <c r="K30" i="25"/>
  <c r="M30" i="25"/>
  <c r="O30" i="25"/>
  <c r="Q30" i="25"/>
  <c r="V30" i="25"/>
  <c r="G32" i="25"/>
  <c r="M32" i="25" s="1"/>
  <c r="I32" i="25"/>
  <c r="K32" i="25"/>
  <c r="O32" i="25"/>
  <c r="Q32" i="25"/>
  <c r="V32" i="25"/>
  <c r="G35" i="25"/>
  <c r="I35" i="25"/>
  <c r="K35" i="25"/>
  <c r="M35" i="25"/>
  <c r="O35" i="25"/>
  <c r="Q35" i="25"/>
  <c r="V35" i="25"/>
  <c r="G38" i="25"/>
  <c r="M38" i="25" s="1"/>
  <c r="I38" i="25"/>
  <c r="K38" i="25"/>
  <c r="O38" i="25"/>
  <c r="Q38" i="25"/>
  <c r="V38" i="25"/>
  <c r="G41" i="25"/>
  <c r="I41" i="25"/>
  <c r="K41" i="25"/>
  <c r="M41" i="25"/>
  <c r="O41" i="25"/>
  <c r="Q41" i="25"/>
  <c r="V41" i="25"/>
  <c r="G44" i="25"/>
  <c r="M44" i="25" s="1"/>
  <c r="I44" i="25"/>
  <c r="K44" i="25"/>
  <c r="O44" i="25"/>
  <c r="Q44" i="25"/>
  <c r="V44" i="25"/>
  <c r="G49" i="25"/>
  <c r="I49" i="25"/>
  <c r="K49" i="25"/>
  <c r="M49" i="25"/>
  <c r="O49" i="25"/>
  <c r="Q49" i="25"/>
  <c r="V49" i="25"/>
  <c r="G55" i="25"/>
  <c r="M55" i="25" s="1"/>
  <c r="I55" i="25"/>
  <c r="K55" i="25"/>
  <c r="O55" i="25"/>
  <c r="Q55" i="25"/>
  <c r="V55" i="25"/>
  <c r="G67" i="25"/>
  <c r="I67" i="25"/>
  <c r="K67" i="25"/>
  <c r="M67" i="25"/>
  <c r="O67" i="25"/>
  <c r="Q67" i="25"/>
  <c r="V67" i="25"/>
  <c r="G70" i="25"/>
  <c r="M70" i="25" s="1"/>
  <c r="I70" i="25"/>
  <c r="K70" i="25"/>
  <c r="O70" i="25"/>
  <c r="Q70" i="25"/>
  <c r="V70" i="25"/>
  <c r="G73" i="25"/>
  <c r="I73" i="25"/>
  <c r="K73" i="25"/>
  <c r="M73" i="25"/>
  <c r="O73" i="25"/>
  <c r="Q73" i="25"/>
  <c r="V73" i="25"/>
  <c r="G82" i="25"/>
  <c r="M82" i="25" s="1"/>
  <c r="I82" i="25"/>
  <c r="K82" i="25"/>
  <c r="O82" i="25"/>
  <c r="Q82" i="25"/>
  <c r="V82" i="25"/>
  <c r="G86" i="25"/>
  <c r="I86" i="25"/>
  <c r="K86" i="25"/>
  <c r="M86" i="25"/>
  <c r="O86" i="25"/>
  <c r="Q86" i="25"/>
  <c r="V86" i="25"/>
  <c r="G88" i="25"/>
  <c r="M88" i="25" s="1"/>
  <c r="I88" i="25"/>
  <c r="K88" i="25"/>
  <c r="O88" i="25"/>
  <c r="Q88" i="25"/>
  <c r="V88" i="25"/>
  <c r="G90" i="25"/>
  <c r="I90" i="25"/>
  <c r="K90" i="25"/>
  <c r="M90" i="25"/>
  <c r="O90" i="25"/>
  <c r="Q90" i="25"/>
  <c r="V90" i="25"/>
  <c r="G93" i="25"/>
  <c r="M93" i="25" s="1"/>
  <c r="I93" i="25"/>
  <c r="K93" i="25"/>
  <c r="O93" i="25"/>
  <c r="Q93" i="25"/>
  <c r="V93" i="25"/>
  <c r="G97" i="25"/>
  <c r="I97" i="25"/>
  <c r="K97" i="25"/>
  <c r="M97" i="25"/>
  <c r="O97" i="25"/>
  <c r="Q97" i="25"/>
  <c r="V97" i="25"/>
  <c r="G101" i="25"/>
  <c r="M101" i="25" s="1"/>
  <c r="I101" i="25"/>
  <c r="K101" i="25"/>
  <c r="O101" i="25"/>
  <c r="Q101" i="25"/>
  <c r="V101" i="25"/>
  <c r="G104" i="25"/>
  <c r="I104" i="25"/>
  <c r="K104" i="25"/>
  <c r="M104" i="25"/>
  <c r="O104" i="25"/>
  <c r="Q104" i="25"/>
  <c r="V104" i="25"/>
  <c r="G110" i="25"/>
  <c r="M110" i="25" s="1"/>
  <c r="I110" i="25"/>
  <c r="K110" i="25"/>
  <c r="O110" i="25"/>
  <c r="Q110" i="25"/>
  <c r="V110" i="25"/>
  <c r="G113" i="25"/>
  <c r="I113" i="25"/>
  <c r="K113" i="25"/>
  <c r="M113" i="25"/>
  <c r="O113" i="25"/>
  <c r="Q113" i="25"/>
  <c r="V113" i="25"/>
  <c r="G117" i="25"/>
  <c r="M117" i="25" s="1"/>
  <c r="I117" i="25"/>
  <c r="K117" i="25"/>
  <c r="O117" i="25"/>
  <c r="Q117" i="25"/>
  <c r="V117" i="25"/>
  <c r="G120" i="25"/>
  <c r="I120" i="25"/>
  <c r="K120" i="25"/>
  <c r="M120" i="25"/>
  <c r="O120" i="25"/>
  <c r="Q120" i="25"/>
  <c r="V120" i="25"/>
  <c r="G123" i="25"/>
  <c r="M123" i="25" s="1"/>
  <c r="I123" i="25"/>
  <c r="K123" i="25"/>
  <c r="O123" i="25"/>
  <c r="Q123" i="25"/>
  <c r="V123" i="25"/>
  <c r="G129" i="25"/>
  <c r="I129" i="25"/>
  <c r="K129" i="25"/>
  <c r="M129" i="25"/>
  <c r="O129" i="25"/>
  <c r="Q129" i="25"/>
  <c r="V129" i="25"/>
  <c r="G135" i="25"/>
  <c r="M135" i="25" s="1"/>
  <c r="I135" i="25"/>
  <c r="K135" i="25"/>
  <c r="O135" i="25"/>
  <c r="Q135" i="25"/>
  <c r="V135" i="25"/>
  <c r="G139" i="25"/>
  <c r="I139" i="25"/>
  <c r="K139" i="25"/>
  <c r="M139" i="25"/>
  <c r="O139" i="25"/>
  <c r="Q139" i="25"/>
  <c r="V139" i="25"/>
  <c r="G142" i="25"/>
  <c r="M142" i="25" s="1"/>
  <c r="I142" i="25"/>
  <c r="K142" i="25"/>
  <c r="O142" i="25"/>
  <c r="Q142" i="25"/>
  <c r="V142" i="25"/>
  <c r="G145" i="25"/>
  <c r="I145" i="25"/>
  <c r="K145" i="25"/>
  <c r="M145" i="25"/>
  <c r="O145" i="25"/>
  <c r="Q145" i="25"/>
  <c r="V145" i="25"/>
  <c r="G149" i="25"/>
  <c r="M149" i="25" s="1"/>
  <c r="I149" i="25"/>
  <c r="K149" i="25"/>
  <c r="O149" i="25"/>
  <c r="Q149" i="25"/>
  <c r="V149" i="25"/>
  <c r="G153" i="25"/>
  <c r="I153" i="25"/>
  <c r="K153" i="25"/>
  <c r="M153" i="25"/>
  <c r="O153" i="25"/>
  <c r="Q153" i="25"/>
  <c r="V153" i="25"/>
  <c r="G157" i="25"/>
  <c r="M157" i="25" s="1"/>
  <c r="I157" i="25"/>
  <c r="K157" i="25"/>
  <c r="O157" i="25"/>
  <c r="Q157" i="25"/>
  <c r="V157" i="25"/>
  <c r="G159" i="25"/>
  <c r="I159" i="25"/>
  <c r="K159" i="25"/>
  <c r="M159" i="25"/>
  <c r="O159" i="25"/>
  <c r="Q159" i="25"/>
  <c r="V159" i="25"/>
  <c r="G160" i="25"/>
  <c r="M160" i="25" s="1"/>
  <c r="I160" i="25"/>
  <c r="K160" i="25"/>
  <c r="O160" i="25"/>
  <c r="Q160" i="25"/>
  <c r="V160" i="25"/>
  <c r="G161" i="25"/>
  <c r="I161" i="25"/>
  <c r="K161" i="25"/>
  <c r="M161" i="25"/>
  <c r="O161" i="25"/>
  <c r="Q161" i="25"/>
  <c r="V161" i="25"/>
  <c r="G163" i="25"/>
  <c r="M163" i="25" s="1"/>
  <c r="I163" i="25"/>
  <c r="K163" i="25"/>
  <c r="O163" i="25"/>
  <c r="Q163" i="25"/>
  <c r="V163" i="25"/>
  <c r="G165" i="25"/>
  <c r="I165" i="25"/>
  <c r="K165" i="25"/>
  <c r="M165" i="25"/>
  <c r="O165" i="25"/>
  <c r="Q165" i="25"/>
  <c r="V165" i="25"/>
  <c r="G166" i="25"/>
  <c r="M166" i="25" s="1"/>
  <c r="I166" i="25"/>
  <c r="K166" i="25"/>
  <c r="O166" i="25"/>
  <c r="Q166" i="25"/>
  <c r="V166" i="25"/>
  <c r="G168" i="25"/>
  <c r="I168" i="25"/>
  <c r="K168" i="25"/>
  <c r="M168" i="25"/>
  <c r="O168" i="25"/>
  <c r="Q168" i="25"/>
  <c r="V168" i="25"/>
  <c r="G170" i="25"/>
  <c r="K170" i="25"/>
  <c r="O170" i="25"/>
  <c r="V170" i="25"/>
  <c r="G171" i="25"/>
  <c r="I171" i="25"/>
  <c r="I170" i="25" s="1"/>
  <c r="K171" i="25"/>
  <c r="M171" i="25"/>
  <c r="M170" i="25" s="1"/>
  <c r="O171" i="25"/>
  <c r="Q171" i="25"/>
  <c r="Q170" i="25" s="1"/>
  <c r="V171" i="25"/>
  <c r="G175" i="25"/>
  <c r="G176" i="25"/>
  <c r="I176" i="25"/>
  <c r="I175" i="25" s="1"/>
  <c r="K176" i="25"/>
  <c r="M176" i="25"/>
  <c r="O176" i="25"/>
  <c r="Q176" i="25"/>
  <c r="Q175" i="25" s="1"/>
  <c r="V176" i="25"/>
  <c r="G182" i="25"/>
  <c r="M182" i="25" s="1"/>
  <c r="I182" i="25"/>
  <c r="K182" i="25"/>
  <c r="K175" i="25" s="1"/>
  <c r="O182" i="25"/>
  <c r="Q182" i="25"/>
  <c r="V182" i="25"/>
  <c r="V175" i="25" s="1"/>
  <c r="G188" i="25"/>
  <c r="I188" i="25"/>
  <c r="K188" i="25"/>
  <c r="M188" i="25"/>
  <c r="O188" i="25"/>
  <c r="Q188" i="25"/>
  <c r="V188" i="25"/>
  <c r="G191" i="25"/>
  <c r="M191" i="25" s="1"/>
  <c r="I191" i="25"/>
  <c r="K191" i="25"/>
  <c r="O191" i="25"/>
  <c r="O175" i="25" s="1"/>
  <c r="Q191" i="25"/>
  <c r="V191" i="25"/>
  <c r="G193" i="25"/>
  <c r="I193" i="25"/>
  <c r="K193" i="25"/>
  <c r="M193" i="25"/>
  <c r="O193" i="25"/>
  <c r="Q193" i="25"/>
  <c r="V193" i="25"/>
  <c r="G197" i="25"/>
  <c r="M197" i="25" s="1"/>
  <c r="I197" i="25"/>
  <c r="K197" i="25"/>
  <c r="O197" i="25"/>
  <c r="Q197" i="25"/>
  <c r="V197" i="25"/>
  <c r="G200" i="25"/>
  <c r="I200" i="25"/>
  <c r="K200" i="25"/>
  <c r="M200" i="25"/>
  <c r="O200" i="25"/>
  <c r="Q200" i="25"/>
  <c r="V200" i="25"/>
  <c r="G201" i="25"/>
  <c r="O201" i="25"/>
  <c r="G202" i="25"/>
  <c r="I202" i="25"/>
  <c r="I201" i="25" s="1"/>
  <c r="K202" i="25"/>
  <c r="M202" i="25"/>
  <c r="O202" i="25"/>
  <c r="Q202" i="25"/>
  <c r="Q201" i="25" s="1"/>
  <c r="V202" i="25"/>
  <c r="G204" i="25"/>
  <c r="M204" i="25" s="1"/>
  <c r="I204" i="25"/>
  <c r="K204" i="25"/>
  <c r="K201" i="25" s="1"/>
  <c r="O204" i="25"/>
  <c r="Q204" i="25"/>
  <c r="V204" i="25"/>
  <c r="V201" i="25" s="1"/>
  <c r="G206" i="25"/>
  <c r="M206" i="25" s="1"/>
  <c r="I206" i="25"/>
  <c r="K206" i="25"/>
  <c r="K205" i="25" s="1"/>
  <c r="O206" i="25"/>
  <c r="O205" i="25" s="1"/>
  <c r="Q206" i="25"/>
  <c r="V206" i="25"/>
  <c r="V205" i="25" s="1"/>
  <c r="G207" i="25"/>
  <c r="I207" i="25"/>
  <c r="I205" i="25" s="1"/>
  <c r="K207" i="25"/>
  <c r="M207" i="25"/>
  <c r="O207" i="25"/>
  <c r="Q207" i="25"/>
  <c r="Q205" i="25" s="1"/>
  <c r="V207" i="25"/>
  <c r="G209" i="25"/>
  <c r="M209" i="25" s="1"/>
  <c r="I209" i="25"/>
  <c r="K209" i="25"/>
  <c r="O209" i="25"/>
  <c r="Q209" i="25"/>
  <c r="V209" i="25"/>
  <c r="G211" i="25"/>
  <c r="I211" i="25"/>
  <c r="K211" i="25"/>
  <c r="M211" i="25"/>
  <c r="O211" i="25"/>
  <c r="Q211" i="25"/>
  <c r="V211" i="25"/>
  <c r="G213" i="25"/>
  <c r="M213" i="25" s="1"/>
  <c r="I213" i="25"/>
  <c r="K213" i="25"/>
  <c r="O213" i="25"/>
  <c r="Q213" i="25"/>
  <c r="V213" i="25"/>
  <c r="G215" i="25"/>
  <c r="I215" i="25"/>
  <c r="K215" i="25"/>
  <c r="M215" i="25"/>
  <c r="O215" i="25"/>
  <c r="Q215" i="25"/>
  <c r="V215" i="25"/>
  <c r="G217" i="25"/>
  <c r="M217" i="25" s="1"/>
  <c r="I217" i="25"/>
  <c r="K217" i="25"/>
  <c r="O217" i="25"/>
  <c r="Q217" i="25"/>
  <c r="V217" i="25"/>
  <c r="G218" i="25"/>
  <c r="I218" i="25"/>
  <c r="K218" i="25"/>
  <c r="M218" i="25"/>
  <c r="O218" i="25"/>
  <c r="Q218" i="25"/>
  <c r="V218" i="25"/>
  <c r="G219" i="25"/>
  <c r="M219" i="25" s="1"/>
  <c r="I219" i="25"/>
  <c r="K219" i="25"/>
  <c r="O219" i="25"/>
  <c r="Q219" i="25"/>
  <c r="V219" i="25"/>
  <c r="G221" i="25"/>
  <c r="I221" i="25"/>
  <c r="K221" i="25"/>
  <c r="M221" i="25"/>
  <c r="O221" i="25"/>
  <c r="Q221" i="25"/>
  <c r="V221" i="25"/>
  <c r="G223" i="25"/>
  <c r="M223" i="25" s="1"/>
  <c r="I223" i="25"/>
  <c r="K223" i="25"/>
  <c r="O223" i="25"/>
  <c r="Q223" i="25"/>
  <c r="V223" i="25"/>
  <c r="G225" i="25"/>
  <c r="I225" i="25"/>
  <c r="K225" i="25"/>
  <c r="M225" i="25"/>
  <c r="O225" i="25"/>
  <c r="Q225" i="25"/>
  <c r="V225" i="25"/>
  <c r="G227" i="25"/>
  <c r="M227" i="25" s="1"/>
  <c r="I227" i="25"/>
  <c r="K227" i="25"/>
  <c r="O227" i="25"/>
  <c r="Q227" i="25"/>
  <c r="V227" i="25"/>
  <c r="G229" i="25"/>
  <c r="I229" i="25"/>
  <c r="K229" i="25"/>
  <c r="M229" i="25"/>
  <c r="O229" i="25"/>
  <c r="Q229" i="25"/>
  <c r="V229" i="25"/>
  <c r="G231" i="25"/>
  <c r="M231" i="25" s="1"/>
  <c r="I231" i="25"/>
  <c r="K231" i="25"/>
  <c r="O231" i="25"/>
  <c r="Q231" i="25"/>
  <c r="V231" i="25"/>
  <c r="G233" i="25"/>
  <c r="I233" i="25"/>
  <c r="K233" i="25"/>
  <c r="M233" i="25"/>
  <c r="O233" i="25"/>
  <c r="Q233" i="25"/>
  <c r="V233" i="25"/>
  <c r="G235" i="25"/>
  <c r="M235" i="25" s="1"/>
  <c r="I235" i="25"/>
  <c r="K235" i="25"/>
  <c r="O235" i="25"/>
  <c r="Q235" i="25"/>
  <c r="V235" i="25"/>
  <c r="G237" i="25"/>
  <c r="I237" i="25"/>
  <c r="K237" i="25"/>
  <c r="M237" i="25"/>
  <c r="O237" i="25"/>
  <c r="Q237" i="25"/>
  <c r="V237" i="25"/>
  <c r="G238" i="25"/>
  <c r="M238" i="25" s="1"/>
  <c r="I238" i="25"/>
  <c r="K238" i="25"/>
  <c r="O238" i="25"/>
  <c r="Q238" i="25"/>
  <c r="V238" i="25"/>
  <c r="G239" i="25"/>
  <c r="I239" i="25"/>
  <c r="K239" i="25"/>
  <c r="M239" i="25"/>
  <c r="O239" i="25"/>
  <c r="Q239" i="25"/>
  <c r="V239" i="25"/>
  <c r="G241" i="25"/>
  <c r="M241" i="25" s="1"/>
  <c r="I241" i="25"/>
  <c r="K241" i="25"/>
  <c r="O241" i="25"/>
  <c r="Q241" i="25"/>
  <c r="V241" i="25"/>
  <c r="G245" i="25"/>
  <c r="I245" i="25"/>
  <c r="K245" i="25"/>
  <c r="M245" i="25"/>
  <c r="O245" i="25"/>
  <c r="Q245" i="25"/>
  <c r="V245" i="25"/>
  <c r="G246" i="25"/>
  <c r="M246" i="25" s="1"/>
  <c r="I246" i="25"/>
  <c r="K246" i="25"/>
  <c r="O246" i="25"/>
  <c r="Q246" i="25"/>
  <c r="V246" i="25"/>
  <c r="G247" i="25"/>
  <c r="I247" i="25"/>
  <c r="K247" i="25"/>
  <c r="M247" i="25"/>
  <c r="O247" i="25"/>
  <c r="Q247" i="25"/>
  <c r="V247" i="25"/>
  <c r="G249" i="25"/>
  <c r="M249" i="25" s="1"/>
  <c r="I249" i="25"/>
  <c r="K249" i="25"/>
  <c r="O249" i="25"/>
  <c r="Q249" i="25"/>
  <c r="V249" i="25"/>
  <c r="G251" i="25"/>
  <c r="I251" i="25"/>
  <c r="K251" i="25"/>
  <c r="M251" i="25"/>
  <c r="O251" i="25"/>
  <c r="Q251" i="25"/>
  <c r="V251" i="25"/>
  <c r="G253" i="25"/>
  <c r="M253" i="25" s="1"/>
  <c r="I253" i="25"/>
  <c r="K253" i="25"/>
  <c r="O253" i="25"/>
  <c r="Q253" i="25"/>
  <c r="V253" i="25"/>
  <c r="G255" i="25"/>
  <c r="I255" i="25"/>
  <c r="K255" i="25"/>
  <c r="M255" i="25"/>
  <c r="O255" i="25"/>
  <c r="Q255" i="25"/>
  <c r="V255" i="25"/>
  <c r="G257" i="25"/>
  <c r="M257" i="25" s="1"/>
  <c r="I257" i="25"/>
  <c r="K257" i="25"/>
  <c r="O257" i="25"/>
  <c r="Q257" i="25"/>
  <c r="V257" i="25"/>
  <c r="G259" i="25"/>
  <c r="I259" i="25"/>
  <c r="K259" i="25"/>
  <c r="M259" i="25"/>
  <c r="O259" i="25"/>
  <c r="Q259" i="25"/>
  <c r="V259" i="25"/>
  <c r="G261" i="25"/>
  <c r="M261" i="25" s="1"/>
  <c r="I261" i="25"/>
  <c r="K261" i="25"/>
  <c r="O261" i="25"/>
  <c r="Q261" i="25"/>
  <c r="V261" i="25"/>
  <c r="G263" i="25"/>
  <c r="I263" i="25"/>
  <c r="K263" i="25"/>
  <c r="M263" i="25"/>
  <c r="O263" i="25"/>
  <c r="Q263" i="25"/>
  <c r="V263" i="25"/>
  <c r="G265" i="25"/>
  <c r="M265" i="25" s="1"/>
  <c r="I265" i="25"/>
  <c r="K265" i="25"/>
  <c r="O265" i="25"/>
  <c r="Q265" i="25"/>
  <c r="V265" i="25"/>
  <c r="G266" i="25"/>
  <c r="I266" i="25"/>
  <c r="K266" i="25"/>
  <c r="M266" i="25"/>
  <c r="O266" i="25"/>
  <c r="Q266" i="25"/>
  <c r="V266" i="25"/>
  <c r="G268" i="25"/>
  <c r="M268" i="25" s="1"/>
  <c r="I268" i="25"/>
  <c r="K268" i="25"/>
  <c r="O268" i="25"/>
  <c r="Q268" i="25"/>
  <c r="V268" i="25"/>
  <c r="G270" i="25"/>
  <c r="I270" i="25"/>
  <c r="K270" i="25"/>
  <c r="M270" i="25"/>
  <c r="O270" i="25"/>
  <c r="Q270" i="25"/>
  <c r="V270" i="25"/>
  <c r="G272" i="25"/>
  <c r="M272" i="25" s="1"/>
  <c r="I272" i="25"/>
  <c r="K272" i="25"/>
  <c r="O272" i="25"/>
  <c r="Q272" i="25"/>
  <c r="V272" i="25"/>
  <c r="G273" i="25"/>
  <c r="I273" i="25"/>
  <c r="K273" i="25"/>
  <c r="M273" i="25"/>
  <c r="O273" i="25"/>
  <c r="Q273" i="25"/>
  <c r="V273" i="25"/>
  <c r="G274" i="25"/>
  <c r="M274" i="25" s="1"/>
  <c r="I274" i="25"/>
  <c r="K274" i="25"/>
  <c r="O274" i="25"/>
  <c r="Q274" i="25"/>
  <c r="V274" i="25"/>
  <c r="G276" i="25"/>
  <c r="I276" i="25"/>
  <c r="K276" i="25"/>
  <c r="M276" i="25"/>
  <c r="O276" i="25"/>
  <c r="Q276" i="25"/>
  <c r="V276" i="25"/>
  <c r="G277" i="25"/>
  <c r="M277" i="25" s="1"/>
  <c r="I277" i="25"/>
  <c r="K277" i="25"/>
  <c r="O277" i="25"/>
  <c r="Q277" i="25"/>
  <c r="V277" i="25"/>
  <c r="G278" i="25"/>
  <c r="I278" i="25"/>
  <c r="K278" i="25"/>
  <c r="M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I280" i="25"/>
  <c r="K280" i="25"/>
  <c r="M280" i="25"/>
  <c r="O280" i="25"/>
  <c r="Q280" i="25"/>
  <c r="V280" i="25"/>
  <c r="G281" i="25"/>
  <c r="M281" i="25" s="1"/>
  <c r="I281" i="25"/>
  <c r="K281" i="25"/>
  <c r="O281" i="25"/>
  <c r="Q281" i="25"/>
  <c r="V281" i="25"/>
  <c r="I282" i="25"/>
  <c r="Q282" i="25"/>
  <c r="G283" i="25"/>
  <c r="G282" i="25" s="1"/>
  <c r="I283" i="25"/>
  <c r="K283" i="25"/>
  <c r="K282" i="25" s="1"/>
  <c r="O283" i="25"/>
  <c r="O282" i="25" s="1"/>
  <c r="Q283" i="25"/>
  <c r="V283" i="25"/>
  <c r="V282" i="25" s="1"/>
  <c r="G286" i="25"/>
  <c r="I286" i="25"/>
  <c r="K286" i="25"/>
  <c r="M286" i="25"/>
  <c r="O286" i="25"/>
  <c r="Q286" i="25"/>
  <c r="V286" i="25"/>
  <c r="G289" i="25"/>
  <c r="K289" i="25"/>
  <c r="O289" i="25"/>
  <c r="V289" i="25"/>
  <c r="G290" i="25"/>
  <c r="I290" i="25"/>
  <c r="I289" i="25" s="1"/>
  <c r="K290" i="25"/>
  <c r="M290" i="25"/>
  <c r="M289" i="25" s="1"/>
  <c r="O290" i="25"/>
  <c r="Q290" i="25"/>
  <c r="Q289" i="25" s="1"/>
  <c r="V290" i="25"/>
  <c r="G293" i="25"/>
  <c r="K293" i="25"/>
  <c r="O293" i="25"/>
  <c r="V293" i="25"/>
  <c r="G294" i="25"/>
  <c r="I294" i="25"/>
  <c r="I293" i="25" s="1"/>
  <c r="K294" i="25"/>
  <c r="M294" i="25"/>
  <c r="M293" i="25" s="1"/>
  <c r="O294" i="25"/>
  <c r="Q294" i="25"/>
  <c r="Q293" i="25" s="1"/>
  <c r="V294" i="25"/>
  <c r="G297" i="25"/>
  <c r="K297" i="25"/>
  <c r="O297" i="25"/>
  <c r="V297" i="25"/>
  <c r="G298" i="25"/>
  <c r="I298" i="25"/>
  <c r="I297" i="25" s="1"/>
  <c r="K298" i="25"/>
  <c r="M298" i="25"/>
  <c r="M297" i="25" s="1"/>
  <c r="O298" i="25"/>
  <c r="Q298" i="25"/>
  <c r="Q297" i="25" s="1"/>
  <c r="V298" i="25"/>
  <c r="G301" i="25"/>
  <c r="I301" i="25"/>
  <c r="I300" i="25" s="1"/>
  <c r="K301" i="25"/>
  <c r="M301" i="25"/>
  <c r="O301" i="25"/>
  <c r="Q301" i="25"/>
  <c r="Q300" i="25" s="1"/>
  <c r="V301" i="25"/>
  <c r="G302" i="25"/>
  <c r="M302" i="25" s="1"/>
  <c r="I302" i="25"/>
  <c r="K302" i="25"/>
  <c r="O302" i="25"/>
  <c r="O300" i="25" s="1"/>
  <c r="Q302" i="25"/>
  <c r="V302" i="25"/>
  <c r="G304" i="25"/>
  <c r="I304" i="25"/>
  <c r="K304" i="25"/>
  <c r="M304" i="25"/>
  <c r="O304" i="25"/>
  <c r="Q304" i="25"/>
  <c r="V304" i="25"/>
  <c r="G305" i="25"/>
  <c r="M305" i="25" s="1"/>
  <c r="I305" i="25"/>
  <c r="K305" i="25"/>
  <c r="K300" i="25" s="1"/>
  <c r="O305" i="25"/>
  <c r="Q305" i="25"/>
  <c r="V305" i="25"/>
  <c r="V300" i="25" s="1"/>
  <c r="G306" i="25"/>
  <c r="I306" i="25"/>
  <c r="K306" i="25"/>
  <c r="M306" i="25"/>
  <c r="O306" i="25"/>
  <c r="Q306" i="25"/>
  <c r="V306" i="25"/>
  <c r="G308" i="25"/>
  <c r="M308" i="25" s="1"/>
  <c r="I308" i="25"/>
  <c r="K308" i="25"/>
  <c r="O308" i="25"/>
  <c r="Q308" i="25"/>
  <c r="V308" i="25"/>
  <c r="G310" i="25"/>
  <c r="I310" i="25"/>
  <c r="K310" i="25"/>
  <c r="M310" i="25"/>
  <c r="O310" i="25"/>
  <c r="Q310" i="25"/>
  <c r="V310" i="25"/>
  <c r="G311" i="25"/>
  <c r="M311" i="25" s="1"/>
  <c r="I311" i="25"/>
  <c r="K311" i="25"/>
  <c r="O311" i="25"/>
  <c r="Q311" i="25"/>
  <c r="V311" i="25"/>
  <c r="G312" i="25"/>
  <c r="I312" i="25"/>
  <c r="K312" i="25"/>
  <c r="M312" i="25"/>
  <c r="O312" i="25"/>
  <c r="Q312" i="25"/>
  <c r="V312" i="25"/>
  <c r="G313" i="25"/>
  <c r="M313" i="25" s="1"/>
  <c r="I313" i="25"/>
  <c r="K313" i="25"/>
  <c r="O313" i="25"/>
  <c r="Q313" i="25"/>
  <c r="V313" i="25"/>
  <c r="G314" i="25"/>
  <c r="I314" i="25"/>
  <c r="K314" i="25"/>
  <c r="M314" i="25"/>
  <c r="O314" i="25"/>
  <c r="Q314" i="25"/>
  <c r="V314" i="25"/>
  <c r="G315" i="25"/>
  <c r="M315" i="25" s="1"/>
  <c r="I315" i="25"/>
  <c r="K315" i="25"/>
  <c r="O315" i="25"/>
  <c r="Q315" i="25"/>
  <c r="V315" i="25"/>
  <c r="G318" i="25"/>
  <c r="M318" i="25" s="1"/>
  <c r="I318" i="25"/>
  <c r="K318" i="25"/>
  <c r="K317" i="25" s="1"/>
  <c r="O318" i="25"/>
  <c r="O317" i="25" s="1"/>
  <c r="Q318" i="25"/>
  <c r="V318" i="25"/>
  <c r="V317" i="25" s="1"/>
  <c r="G319" i="25"/>
  <c r="I319" i="25"/>
  <c r="I317" i="25" s="1"/>
  <c r="K319" i="25"/>
  <c r="M319" i="25"/>
  <c r="O319" i="25"/>
  <c r="Q319" i="25"/>
  <c r="Q317" i="25" s="1"/>
  <c r="V319" i="25"/>
  <c r="G320" i="25"/>
  <c r="M320" i="25" s="1"/>
  <c r="I320" i="25"/>
  <c r="K320" i="25"/>
  <c r="O320" i="25"/>
  <c r="Q320" i="25"/>
  <c r="V320" i="25"/>
  <c r="G321" i="25"/>
  <c r="I321" i="25"/>
  <c r="K321" i="25"/>
  <c r="M321" i="25"/>
  <c r="O321" i="25"/>
  <c r="Q321" i="25"/>
  <c r="V321" i="25"/>
  <c r="G322" i="25"/>
  <c r="M322" i="25" s="1"/>
  <c r="I322" i="25"/>
  <c r="K322" i="25"/>
  <c r="O322" i="25"/>
  <c r="Q322" i="25"/>
  <c r="V322" i="25"/>
  <c r="G323" i="25"/>
  <c r="I323" i="25"/>
  <c r="K323" i="25"/>
  <c r="M323" i="25"/>
  <c r="O323" i="25"/>
  <c r="Q323" i="25"/>
  <c r="V323" i="25"/>
  <c r="G324" i="25"/>
  <c r="M324" i="25" s="1"/>
  <c r="I324" i="25"/>
  <c r="K324" i="25"/>
  <c r="O324" i="25"/>
  <c r="Q324" i="25"/>
  <c r="V324" i="25"/>
  <c r="G325" i="25"/>
  <c r="I325" i="25"/>
  <c r="K325" i="25"/>
  <c r="M325" i="25"/>
  <c r="O325" i="25"/>
  <c r="Q325" i="25"/>
  <c r="V325" i="25"/>
  <c r="G326" i="25"/>
  <c r="M326" i="25" s="1"/>
  <c r="I326" i="25"/>
  <c r="K326" i="25"/>
  <c r="O326" i="25"/>
  <c r="Q326" i="25"/>
  <c r="V326" i="25"/>
  <c r="I328" i="25"/>
  <c r="Q328" i="25"/>
  <c r="G329" i="25"/>
  <c r="G328" i="25" s="1"/>
  <c r="I329" i="25"/>
  <c r="K329" i="25"/>
  <c r="K328" i="25" s="1"/>
  <c r="O329" i="25"/>
  <c r="O328" i="25" s="1"/>
  <c r="Q329" i="25"/>
  <c r="V329" i="25"/>
  <c r="V328" i="25" s="1"/>
  <c r="G331" i="25"/>
  <c r="M331" i="25" s="1"/>
  <c r="I331" i="25"/>
  <c r="K331" i="25"/>
  <c r="K330" i="25" s="1"/>
  <c r="O331" i="25"/>
  <c r="O330" i="25" s="1"/>
  <c r="Q331" i="25"/>
  <c r="V331" i="25"/>
  <c r="V330" i="25" s="1"/>
  <c r="G332" i="25"/>
  <c r="I332" i="25"/>
  <c r="I330" i="25" s="1"/>
  <c r="K332" i="25"/>
  <c r="M332" i="25"/>
  <c r="O332" i="25"/>
  <c r="Q332" i="25"/>
  <c r="Q330" i="25" s="1"/>
  <c r="V332" i="25"/>
  <c r="G333" i="25"/>
  <c r="M333" i="25" s="1"/>
  <c r="I333" i="25"/>
  <c r="K333" i="25"/>
  <c r="O333" i="25"/>
  <c r="Q333" i="25"/>
  <c r="V333" i="25"/>
  <c r="G336" i="25"/>
  <c r="I336" i="25"/>
  <c r="K336" i="25"/>
  <c r="M336" i="25"/>
  <c r="O336" i="25"/>
  <c r="Q336" i="25"/>
  <c r="V336" i="25"/>
  <c r="G337" i="25"/>
  <c r="M337" i="25" s="1"/>
  <c r="I337" i="25"/>
  <c r="K337" i="25"/>
  <c r="O337" i="25"/>
  <c r="Q337" i="25"/>
  <c r="V337" i="25"/>
  <c r="G338" i="25"/>
  <c r="I338" i="25"/>
  <c r="K338" i="25"/>
  <c r="M338" i="25"/>
  <c r="O338" i="25"/>
  <c r="Q338" i="25"/>
  <c r="V338" i="25"/>
  <c r="AE340" i="25"/>
  <c r="G272" i="24"/>
  <c r="BA249" i="24"/>
  <c r="BA245" i="24"/>
  <c r="BA243" i="24"/>
  <c r="BA240" i="24"/>
  <c r="BA178" i="24"/>
  <c r="BA176" i="24"/>
  <c r="BA174" i="24"/>
  <c r="BA172" i="24"/>
  <c r="BA147" i="24"/>
  <c r="BA143" i="24"/>
  <c r="BA140" i="24"/>
  <c r="BA104" i="24"/>
  <c r="BA101" i="24"/>
  <c r="BA97" i="24"/>
  <c r="BA88" i="24"/>
  <c r="BA83" i="24"/>
  <c r="BA80" i="24"/>
  <c r="BA77" i="24"/>
  <c r="BA72" i="24"/>
  <c r="BA69" i="24"/>
  <c r="BA66" i="24"/>
  <c r="BA63" i="24"/>
  <c r="BA53" i="24"/>
  <c r="BA50" i="24"/>
  <c r="BA44" i="24"/>
  <c r="BA40" i="24"/>
  <c r="BA37" i="24"/>
  <c r="BA34" i="24"/>
  <c r="BA31" i="24"/>
  <c r="BA29" i="24"/>
  <c r="BA27" i="24"/>
  <c r="G9" i="24"/>
  <c r="I9" i="24"/>
  <c r="I8" i="24" s="1"/>
  <c r="K9" i="24"/>
  <c r="M9" i="24"/>
  <c r="O9" i="24"/>
  <c r="Q9" i="24"/>
  <c r="Q8" i="24" s="1"/>
  <c r="V9" i="24"/>
  <c r="G12" i="24"/>
  <c r="M12" i="24" s="1"/>
  <c r="I12" i="24"/>
  <c r="K12" i="24"/>
  <c r="O12" i="24"/>
  <c r="O8" i="24" s="1"/>
  <c r="Q12" i="24"/>
  <c r="V12" i="24"/>
  <c r="G15" i="24"/>
  <c r="I15" i="24"/>
  <c r="K15" i="24"/>
  <c r="M15" i="24"/>
  <c r="O15" i="24"/>
  <c r="Q15" i="24"/>
  <c r="V15" i="24"/>
  <c r="G18" i="24"/>
  <c r="M18" i="24" s="1"/>
  <c r="I18" i="24"/>
  <c r="K18" i="24"/>
  <c r="K8" i="24" s="1"/>
  <c r="O18" i="24"/>
  <c r="Q18" i="24"/>
  <c r="V18" i="24"/>
  <c r="V8" i="24" s="1"/>
  <c r="G22" i="24"/>
  <c r="I22" i="24"/>
  <c r="K22" i="24"/>
  <c r="M22" i="24"/>
  <c r="O22" i="24"/>
  <c r="Q22" i="24"/>
  <c r="V22" i="24"/>
  <c r="G26" i="24"/>
  <c r="M26" i="24" s="1"/>
  <c r="I26" i="24"/>
  <c r="K26" i="24"/>
  <c r="O26" i="24"/>
  <c r="Q26" i="24"/>
  <c r="V26" i="24"/>
  <c r="G28" i="24"/>
  <c r="I28" i="24"/>
  <c r="K28" i="24"/>
  <c r="M28" i="24"/>
  <c r="O28" i="24"/>
  <c r="Q28" i="24"/>
  <c r="V28" i="24"/>
  <c r="G30" i="24"/>
  <c r="M30" i="24" s="1"/>
  <c r="I30" i="24"/>
  <c r="K30" i="24"/>
  <c r="O30" i="24"/>
  <c r="Q30" i="24"/>
  <c r="V30" i="24"/>
  <c r="G33" i="24"/>
  <c r="I33" i="24"/>
  <c r="K33" i="24"/>
  <c r="M33" i="24"/>
  <c r="O33" i="24"/>
  <c r="Q33" i="24"/>
  <c r="V33" i="24"/>
  <c r="G36" i="24"/>
  <c r="M36" i="24" s="1"/>
  <c r="I36" i="24"/>
  <c r="K36" i="24"/>
  <c r="O36" i="24"/>
  <c r="Q36" i="24"/>
  <c r="V36" i="24"/>
  <c r="G39" i="24"/>
  <c r="I39" i="24"/>
  <c r="K39" i="24"/>
  <c r="M39" i="24"/>
  <c r="O39" i="24"/>
  <c r="Q39" i="24"/>
  <c r="V39" i="24"/>
  <c r="G43" i="24"/>
  <c r="M43" i="24" s="1"/>
  <c r="I43" i="24"/>
  <c r="K43" i="24"/>
  <c r="O43" i="24"/>
  <c r="Q43" i="24"/>
  <c r="V43" i="24"/>
  <c r="G49" i="24"/>
  <c r="I49" i="24"/>
  <c r="K49" i="24"/>
  <c r="M49" i="24"/>
  <c r="O49" i="24"/>
  <c r="Q49" i="24"/>
  <c r="V49" i="24"/>
  <c r="G52" i="24"/>
  <c r="M52" i="24" s="1"/>
  <c r="I52" i="24"/>
  <c r="K52" i="24"/>
  <c r="O52" i="24"/>
  <c r="Q52" i="24"/>
  <c r="V52" i="24"/>
  <c r="G55" i="24"/>
  <c r="I55" i="24"/>
  <c r="K55" i="24"/>
  <c r="M55" i="24"/>
  <c r="O55" i="24"/>
  <c r="Q55" i="24"/>
  <c r="V55" i="24"/>
  <c r="G60" i="24"/>
  <c r="M60" i="24" s="1"/>
  <c r="I60" i="24"/>
  <c r="K60" i="24"/>
  <c r="O60" i="24"/>
  <c r="Q60" i="24"/>
  <c r="V60" i="24"/>
  <c r="G62" i="24"/>
  <c r="I62" i="24"/>
  <c r="K62" i="24"/>
  <c r="M62" i="24"/>
  <c r="O62" i="24"/>
  <c r="Q62" i="24"/>
  <c r="V62" i="24"/>
  <c r="G65" i="24"/>
  <c r="M65" i="24" s="1"/>
  <c r="I65" i="24"/>
  <c r="K65" i="24"/>
  <c r="O65" i="24"/>
  <c r="Q65" i="24"/>
  <c r="V65" i="24"/>
  <c r="G68" i="24"/>
  <c r="I68" i="24"/>
  <c r="K68" i="24"/>
  <c r="M68" i="24"/>
  <c r="O68" i="24"/>
  <c r="Q68" i="24"/>
  <c r="V68" i="24"/>
  <c r="G71" i="24"/>
  <c r="M71" i="24" s="1"/>
  <c r="I71" i="24"/>
  <c r="K71" i="24"/>
  <c r="O71" i="24"/>
  <c r="Q71" i="24"/>
  <c r="V71" i="24"/>
  <c r="G76" i="24"/>
  <c r="I76" i="24"/>
  <c r="K76" i="24"/>
  <c r="M76" i="24"/>
  <c r="O76" i="24"/>
  <c r="Q76" i="24"/>
  <c r="V76" i="24"/>
  <c r="G79" i="24"/>
  <c r="M79" i="24" s="1"/>
  <c r="I79" i="24"/>
  <c r="K79" i="24"/>
  <c r="O79" i="24"/>
  <c r="Q79" i="24"/>
  <c r="V79" i="24"/>
  <c r="G82" i="24"/>
  <c r="I82" i="24"/>
  <c r="K82" i="24"/>
  <c r="M82" i="24"/>
  <c r="O82" i="24"/>
  <c r="Q82" i="24"/>
  <c r="V82" i="24"/>
  <c r="G85" i="24"/>
  <c r="M85" i="24" s="1"/>
  <c r="I85" i="24"/>
  <c r="K85" i="24"/>
  <c r="O85" i="24"/>
  <c r="Q85" i="24"/>
  <c r="V85" i="24"/>
  <c r="G87" i="24"/>
  <c r="I87" i="24"/>
  <c r="K87" i="24"/>
  <c r="M87" i="24"/>
  <c r="O87" i="24"/>
  <c r="Q87" i="24"/>
  <c r="V87" i="24"/>
  <c r="G91" i="24"/>
  <c r="M91" i="24" s="1"/>
  <c r="I91" i="24"/>
  <c r="K91" i="24"/>
  <c r="O91" i="24"/>
  <c r="Q91" i="24"/>
  <c r="V91" i="24"/>
  <c r="G96" i="24"/>
  <c r="I96" i="24"/>
  <c r="K96" i="24"/>
  <c r="M96" i="24"/>
  <c r="O96" i="24"/>
  <c r="Q96" i="24"/>
  <c r="V96" i="24"/>
  <c r="G100" i="24"/>
  <c r="M100" i="24" s="1"/>
  <c r="I100" i="24"/>
  <c r="K100" i="24"/>
  <c r="O100" i="24"/>
  <c r="Q100" i="24"/>
  <c r="V100" i="24"/>
  <c r="G103" i="24"/>
  <c r="I103" i="24"/>
  <c r="K103" i="24"/>
  <c r="M103" i="24"/>
  <c r="O103" i="24"/>
  <c r="Q103" i="24"/>
  <c r="V103" i="24"/>
  <c r="G107" i="24"/>
  <c r="M107" i="24" s="1"/>
  <c r="I107" i="24"/>
  <c r="K107" i="24"/>
  <c r="O107" i="24"/>
  <c r="Q107" i="24"/>
  <c r="V107" i="24"/>
  <c r="G108" i="24"/>
  <c r="I108" i="24"/>
  <c r="K108" i="24"/>
  <c r="M108" i="24"/>
  <c r="O108" i="24"/>
  <c r="Q108" i="24"/>
  <c r="V108" i="24"/>
  <c r="G109" i="24"/>
  <c r="M109" i="24" s="1"/>
  <c r="I109" i="24"/>
  <c r="K109" i="24"/>
  <c r="O109" i="24"/>
  <c r="Q109" i="24"/>
  <c r="V109" i="24"/>
  <c r="G111" i="24"/>
  <c r="I111" i="24"/>
  <c r="K111" i="24"/>
  <c r="M111" i="24"/>
  <c r="O111" i="24"/>
  <c r="Q111" i="24"/>
  <c r="V111" i="24"/>
  <c r="G113" i="24"/>
  <c r="O113" i="24"/>
  <c r="G114" i="24"/>
  <c r="I114" i="24"/>
  <c r="I113" i="24" s="1"/>
  <c r="K114" i="24"/>
  <c r="M114" i="24"/>
  <c r="O114" i="24"/>
  <c r="Q114" i="24"/>
  <c r="Q113" i="24" s="1"/>
  <c r="V114" i="24"/>
  <c r="G118" i="24"/>
  <c r="M118" i="24" s="1"/>
  <c r="I118" i="24"/>
  <c r="K118" i="24"/>
  <c r="K113" i="24" s="1"/>
  <c r="O118" i="24"/>
  <c r="Q118" i="24"/>
  <c r="V118" i="24"/>
  <c r="V113" i="24" s="1"/>
  <c r="G121" i="24"/>
  <c r="I121" i="24"/>
  <c r="K121" i="24"/>
  <c r="M121" i="24"/>
  <c r="O121" i="24"/>
  <c r="Q121" i="24"/>
  <c r="V121" i="24"/>
  <c r="G124" i="24"/>
  <c r="G125" i="24"/>
  <c r="I125" i="24"/>
  <c r="I124" i="24" s="1"/>
  <c r="K125" i="24"/>
  <c r="M125" i="24"/>
  <c r="O125" i="24"/>
  <c r="Q125" i="24"/>
  <c r="Q124" i="24" s="1"/>
  <c r="V125" i="24"/>
  <c r="G132" i="24"/>
  <c r="M132" i="24" s="1"/>
  <c r="I132" i="24"/>
  <c r="K132" i="24"/>
  <c r="K124" i="24" s="1"/>
  <c r="O132" i="24"/>
  <c r="Q132" i="24"/>
  <c r="V132" i="24"/>
  <c r="V124" i="24" s="1"/>
  <c r="G139" i="24"/>
  <c r="I139" i="24"/>
  <c r="K139" i="24"/>
  <c r="M139" i="24"/>
  <c r="O139" i="24"/>
  <c r="Q139" i="24"/>
  <c r="V139" i="24"/>
  <c r="G142" i="24"/>
  <c r="M142" i="24" s="1"/>
  <c r="I142" i="24"/>
  <c r="K142" i="24"/>
  <c r="O142" i="24"/>
  <c r="O124" i="24" s="1"/>
  <c r="Q142" i="24"/>
  <c r="V142" i="24"/>
  <c r="G146" i="24"/>
  <c r="I146" i="24"/>
  <c r="K146" i="24"/>
  <c r="M146" i="24"/>
  <c r="O146" i="24"/>
  <c r="Q146" i="24"/>
  <c r="V146" i="24"/>
  <c r="G150" i="24"/>
  <c r="M150" i="24" s="1"/>
  <c r="I150" i="24"/>
  <c r="K150" i="24"/>
  <c r="O150" i="24"/>
  <c r="Q150" i="24"/>
  <c r="V150" i="24"/>
  <c r="G152" i="24"/>
  <c r="I152" i="24"/>
  <c r="K152" i="24"/>
  <c r="M152" i="24"/>
  <c r="O152" i="24"/>
  <c r="Q152" i="24"/>
  <c r="V152" i="24"/>
  <c r="G154" i="24"/>
  <c r="O154" i="24"/>
  <c r="G155" i="24"/>
  <c r="I155" i="24"/>
  <c r="I154" i="24" s="1"/>
  <c r="K155" i="24"/>
  <c r="M155" i="24"/>
  <c r="O155" i="24"/>
  <c r="Q155" i="24"/>
  <c r="Q154" i="24" s="1"/>
  <c r="V155" i="24"/>
  <c r="G157" i="24"/>
  <c r="M157" i="24" s="1"/>
  <c r="I157" i="24"/>
  <c r="K157" i="24"/>
  <c r="K154" i="24" s="1"/>
  <c r="O157" i="24"/>
  <c r="Q157" i="24"/>
  <c r="V157" i="24"/>
  <c r="V154" i="24" s="1"/>
  <c r="G159" i="24"/>
  <c r="M159" i="24" s="1"/>
  <c r="I159" i="24"/>
  <c r="I158" i="24" s="1"/>
  <c r="K159" i="24"/>
  <c r="K158" i="24" s="1"/>
  <c r="O159" i="24"/>
  <c r="O158" i="24" s="1"/>
  <c r="Q159" i="24"/>
  <c r="Q158" i="24" s="1"/>
  <c r="V159" i="24"/>
  <c r="V158" i="24" s="1"/>
  <c r="G161" i="24"/>
  <c r="I161" i="24"/>
  <c r="K161" i="24"/>
  <c r="M161" i="24"/>
  <c r="O161" i="24"/>
  <c r="Q161" i="24"/>
  <c r="V161" i="24"/>
  <c r="G162" i="24"/>
  <c r="M162" i="24" s="1"/>
  <c r="I162" i="24"/>
  <c r="K162" i="24"/>
  <c r="O162" i="24"/>
  <c r="Q162" i="24"/>
  <c r="V162" i="24"/>
  <c r="G163" i="24"/>
  <c r="I163" i="24"/>
  <c r="K163" i="24"/>
  <c r="M163" i="24"/>
  <c r="O163" i="24"/>
  <c r="Q163" i="24"/>
  <c r="V163" i="24"/>
  <c r="G164" i="24"/>
  <c r="M164" i="24" s="1"/>
  <c r="I164" i="24"/>
  <c r="K164" i="24"/>
  <c r="O164" i="24"/>
  <c r="Q164" i="24"/>
  <c r="V164" i="24"/>
  <c r="G165" i="24"/>
  <c r="I165" i="24"/>
  <c r="K165" i="24"/>
  <c r="M165" i="24"/>
  <c r="O165" i="24"/>
  <c r="Q165" i="24"/>
  <c r="V165" i="24"/>
  <c r="G167" i="24"/>
  <c r="M167" i="24" s="1"/>
  <c r="I167" i="24"/>
  <c r="K167" i="24"/>
  <c r="O167" i="24"/>
  <c r="Q167" i="24"/>
  <c r="V167" i="24"/>
  <c r="G168" i="24"/>
  <c r="I168" i="24"/>
  <c r="K168" i="24"/>
  <c r="M168" i="24"/>
  <c r="O168" i="24"/>
  <c r="Q168" i="24"/>
  <c r="V168" i="24"/>
  <c r="G169" i="24"/>
  <c r="M169" i="24" s="1"/>
  <c r="I169" i="24"/>
  <c r="K169" i="24"/>
  <c r="O169" i="24"/>
  <c r="Q169" i="24"/>
  <c r="V169" i="24"/>
  <c r="G170" i="24"/>
  <c r="I170" i="24"/>
  <c r="K170" i="24"/>
  <c r="M170" i="24"/>
  <c r="O170" i="24"/>
  <c r="Q170" i="24"/>
  <c r="V170" i="24"/>
  <c r="G171" i="24"/>
  <c r="M171" i="24" s="1"/>
  <c r="I171" i="24"/>
  <c r="K171" i="24"/>
  <c r="O171" i="24"/>
  <c r="Q171" i="24"/>
  <c r="V171" i="24"/>
  <c r="G173" i="24"/>
  <c r="I173" i="24"/>
  <c r="K173" i="24"/>
  <c r="M173" i="24"/>
  <c r="O173" i="24"/>
  <c r="Q173" i="24"/>
  <c r="V173" i="24"/>
  <c r="G175" i="24"/>
  <c r="M175" i="24" s="1"/>
  <c r="I175" i="24"/>
  <c r="K175" i="24"/>
  <c r="O175" i="24"/>
  <c r="Q175" i="24"/>
  <c r="V175" i="24"/>
  <c r="G177" i="24"/>
  <c r="I177" i="24"/>
  <c r="K177" i="24"/>
  <c r="M177" i="24"/>
  <c r="O177" i="24"/>
  <c r="Q177" i="24"/>
  <c r="V177" i="24"/>
  <c r="G179" i="24"/>
  <c r="M179" i="24" s="1"/>
  <c r="I179" i="24"/>
  <c r="K179" i="24"/>
  <c r="O179" i="24"/>
  <c r="Q179" i="24"/>
  <c r="V179" i="24"/>
  <c r="G181" i="24"/>
  <c r="I181" i="24"/>
  <c r="K181" i="24"/>
  <c r="M181" i="24"/>
  <c r="O181" i="24"/>
  <c r="Q181" i="24"/>
  <c r="V181" i="24"/>
  <c r="G183" i="24"/>
  <c r="M183" i="24" s="1"/>
  <c r="I183" i="24"/>
  <c r="K183" i="24"/>
  <c r="O183" i="24"/>
  <c r="Q183" i="24"/>
  <c r="V183" i="24"/>
  <c r="G185" i="24"/>
  <c r="I185" i="24"/>
  <c r="K185" i="24"/>
  <c r="M185" i="24"/>
  <c r="O185" i="24"/>
  <c r="Q185" i="24"/>
  <c r="V185" i="24"/>
  <c r="G187" i="24"/>
  <c r="M187" i="24" s="1"/>
  <c r="I187" i="24"/>
  <c r="K187" i="24"/>
  <c r="O187" i="24"/>
  <c r="Q187" i="24"/>
  <c r="V187" i="24"/>
  <c r="G189" i="24"/>
  <c r="I189" i="24"/>
  <c r="K189" i="24"/>
  <c r="M189" i="24"/>
  <c r="O189" i="24"/>
  <c r="Q189" i="24"/>
  <c r="V189" i="24"/>
  <c r="G190" i="24"/>
  <c r="M190" i="24" s="1"/>
  <c r="I190" i="24"/>
  <c r="K190" i="24"/>
  <c r="O190" i="24"/>
  <c r="Q190" i="24"/>
  <c r="V190" i="24"/>
  <c r="G191" i="24"/>
  <c r="I191" i="24"/>
  <c r="K191" i="24"/>
  <c r="M191" i="24"/>
  <c r="O191" i="24"/>
  <c r="Q191" i="24"/>
  <c r="V191" i="24"/>
  <c r="G193" i="24"/>
  <c r="M193" i="24" s="1"/>
  <c r="I193" i="24"/>
  <c r="K193" i="24"/>
  <c r="O193" i="24"/>
  <c r="Q193" i="24"/>
  <c r="V193" i="24"/>
  <c r="G195" i="24"/>
  <c r="I195" i="24"/>
  <c r="K195" i="24"/>
  <c r="M195" i="24"/>
  <c r="O195" i="24"/>
  <c r="Q195" i="24"/>
  <c r="V195" i="24"/>
  <c r="G197" i="24"/>
  <c r="M197" i="24" s="1"/>
  <c r="I197" i="24"/>
  <c r="K197" i="24"/>
  <c r="O197" i="24"/>
  <c r="Q197" i="24"/>
  <c r="V197" i="24"/>
  <c r="G198" i="24"/>
  <c r="I198" i="24"/>
  <c r="K198" i="24"/>
  <c r="M198" i="24"/>
  <c r="O198" i="24"/>
  <c r="Q198" i="24"/>
  <c r="V198" i="24"/>
  <c r="G200" i="24"/>
  <c r="M200" i="24" s="1"/>
  <c r="I200" i="24"/>
  <c r="K200" i="24"/>
  <c r="O200" i="24"/>
  <c r="Q200" i="24"/>
  <c r="V200" i="24"/>
  <c r="G202" i="24"/>
  <c r="I202" i="24"/>
  <c r="K202" i="24"/>
  <c r="M202" i="24"/>
  <c r="O202" i="24"/>
  <c r="Q202" i="24"/>
  <c r="V202" i="24"/>
  <c r="G204" i="24"/>
  <c r="M204" i="24" s="1"/>
  <c r="I204" i="24"/>
  <c r="K204" i="24"/>
  <c r="O204" i="24"/>
  <c r="Q204" i="24"/>
  <c r="V204" i="24"/>
  <c r="G206" i="24"/>
  <c r="I206" i="24"/>
  <c r="K206" i="24"/>
  <c r="M206" i="24"/>
  <c r="O206" i="24"/>
  <c r="Q206" i="24"/>
  <c r="V206" i="24"/>
  <c r="G208" i="24"/>
  <c r="M208" i="24" s="1"/>
  <c r="I208" i="24"/>
  <c r="K208" i="24"/>
  <c r="O208" i="24"/>
  <c r="Q208" i="24"/>
  <c r="V208" i="24"/>
  <c r="G210" i="24"/>
  <c r="I210" i="24"/>
  <c r="K210" i="24"/>
  <c r="M210" i="24"/>
  <c r="O210" i="24"/>
  <c r="Q210" i="24"/>
  <c r="V210" i="24"/>
  <c r="G212" i="24"/>
  <c r="M212" i="24" s="1"/>
  <c r="I212" i="24"/>
  <c r="K212" i="24"/>
  <c r="O212" i="24"/>
  <c r="Q212" i="24"/>
  <c r="V212" i="24"/>
  <c r="G214" i="24"/>
  <c r="I214" i="24"/>
  <c r="K214" i="24"/>
  <c r="M214" i="24"/>
  <c r="O214" i="24"/>
  <c r="Q214" i="24"/>
  <c r="V214" i="24"/>
  <c r="G215" i="24"/>
  <c r="M215" i="24" s="1"/>
  <c r="I215" i="24"/>
  <c r="K215" i="24"/>
  <c r="O215" i="24"/>
  <c r="Q215" i="24"/>
  <c r="V215" i="24"/>
  <c r="G216" i="24"/>
  <c r="I216" i="24"/>
  <c r="K216" i="24"/>
  <c r="M216" i="24"/>
  <c r="O216" i="24"/>
  <c r="Q216" i="24"/>
  <c r="V216" i="24"/>
  <c r="G217" i="24"/>
  <c r="M217" i="24" s="1"/>
  <c r="I217" i="24"/>
  <c r="K217" i="24"/>
  <c r="O217" i="24"/>
  <c r="Q217" i="24"/>
  <c r="V217" i="24"/>
  <c r="G218" i="24"/>
  <c r="I218" i="24"/>
  <c r="K218" i="24"/>
  <c r="M218" i="24"/>
  <c r="O218" i="24"/>
  <c r="Q218" i="24"/>
  <c r="V218" i="24"/>
  <c r="G219" i="24"/>
  <c r="M219" i="24" s="1"/>
  <c r="I219" i="24"/>
  <c r="K219" i="24"/>
  <c r="O219" i="24"/>
  <c r="Q219" i="24"/>
  <c r="V219" i="24"/>
  <c r="G220" i="24"/>
  <c r="I220" i="24"/>
  <c r="K220" i="24"/>
  <c r="M220" i="24"/>
  <c r="O220" i="24"/>
  <c r="Q220" i="24"/>
  <c r="V220" i="24"/>
  <c r="G221" i="24"/>
  <c r="M221" i="24" s="1"/>
  <c r="I221" i="24"/>
  <c r="K221" i="24"/>
  <c r="O221" i="24"/>
  <c r="Q221" i="24"/>
  <c r="V221" i="24"/>
  <c r="G222" i="24"/>
  <c r="I222" i="24"/>
  <c r="K222" i="24"/>
  <c r="M222" i="24"/>
  <c r="O222" i="24"/>
  <c r="Q222" i="24"/>
  <c r="V222" i="24"/>
  <c r="G223" i="24"/>
  <c r="M223" i="24" s="1"/>
  <c r="I223" i="24"/>
  <c r="K223" i="24"/>
  <c r="O223" i="24"/>
  <c r="Q223" i="24"/>
  <c r="V223" i="24"/>
  <c r="G224" i="24"/>
  <c r="I224" i="24"/>
  <c r="K224" i="24"/>
  <c r="M224" i="24"/>
  <c r="O224" i="24"/>
  <c r="Q224" i="24"/>
  <c r="V224" i="24"/>
  <c r="G226" i="24"/>
  <c r="M226" i="24" s="1"/>
  <c r="I226" i="24"/>
  <c r="K226" i="24"/>
  <c r="O226" i="24"/>
  <c r="Q226" i="24"/>
  <c r="V226" i="24"/>
  <c r="G228" i="24"/>
  <c r="I228" i="24"/>
  <c r="K228" i="24"/>
  <c r="M228" i="24"/>
  <c r="O228" i="24"/>
  <c r="Q228" i="24"/>
  <c r="V228" i="24"/>
  <c r="G230" i="24"/>
  <c r="M230" i="24" s="1"/>
  <c r="I230" i="24"/>
  <c r="K230" i="24"/>
  <c r="O230" i="24"/>
  <c r="Q230" i="24"/>
  <c r="V230" i="24"/>
  <c r="G232" i="24"/>
  <c r="I232" i="24"/>
  <c r="K232" i="24"/>
  <c r="M232" i="24"/>
  <c r="O232" i="24"/>
  <c r="Q232" i="24"/>
  <c r="V232" i="24"/>
  <c r="G234" i="24"/>
  <c r="M234" i="24" s="1"/>
  <c r="I234" i="24"/>
  <c r="K234" i="24"/>
  <c r="O234" i="24"/>
  <c r="Q234" i="24"/>
  <c r="V234" i="24"/>
  <c r="I236" i="24"/>
  <c r="Q236" i="24"/>
  <c r="G237" i="24"/>
  <c r="G236" i="24" s="1"/>
  <c r="I237" i="24"/>
  <c r="K237" i="24"/>
  <c r="K236" i="24" s="1"/>
  <c r="O237" i="24"/>
  <c r="O236" i="24" s="1"/>
  <c r="Q237" i="24"/>
  <c r="V237" i="24"/>
  <c r="V236" i="24" s="1"/>
  <c r="G239" i="24"/>
  <c r="I239" i="24"/>
  <c r="K239" i="24"/>
  <c r="M239" i="24"/>
  <c r="O239" i="24"/>
  <c r="Q239" i="24"/>
  <c r="V239" i="24"/>
  <c r="G241" i="24"/>
  <c r="O241" i="24"/>
  <c r="G242" i="24"/>
  <c r="M242" i="24" s="1"/>
  <c r="M241" i="24" s="1"/>
  <c r="I242" i="24"/>
  <c r="I241" i="24" s="1"/>
  <c r="K242" i="24"/>
  <c r="O242" i="24"/>
  <c r="Q242" i="24"/>
  <c r="Q241" i="24" s="1"/>
  <c r="V242" i="24"/>
  <c r="G244" i="24"/>
  <c r="M244" i="24" s="1"/>
  <c r="I244" i="24"/>
  <c r="K244" i="24"/>
  <c r="K241" i="24" s="1"/>
  <c r="O244" i="24"/>
  <c r="Q244" i="24"/>
  <c r="V244" i="24"/>
  <c r="V241" i="24" s="1"/>
  <c r="G248" i="24"/>
  <c r="I248" i="24"/>
  <c r="K248" i="24"/>
  <c r="M248" i="24"/>
  <c r="O248" i="24"/>
  <c r="Q248" i="24"/>
  <c r="V248" i="24"/>
  <c r="G252" i="24"/>
  <c r="O252" i="24"/>
  <c r="G253" i="24"/>
  <c r="M253" i="24" s="1"/>
  <c r="M252" i="24" s="1"/>
  <c r="I253" i="24"/>
  <c r="I252" i="24" s="1"/>
  <c r="K253" i="24"/>
  <c r="K252" i="24" s="1"/>
  <c r="O253" i="24"/>
  <c r="Q253" i="24"/>
  <c r="Q252" i="24" s="1"/>
  <c r="V253" i="24"/>
  <c r="V252" i="24" s="1"/>
  <c r="G256" i="24"/>
  <c r="I256" i="24"/>
  <c r="I255" i="24" s="1"/>
  <c r="K256" i="24"/>
  <c r="M256" i="24"/>
  <c r="O256" i="24"/>
  <c r="Q256" i="24"/>
  <c r="Q255" i="24" s="1"/>
  <c r="V256" i="24"/>
  <c r="G257" i="24"/>
  <c r="M257" i="24" s="1"/>
  <c r="I257" i="24"/>
  <c r="K257" i="24"/>
  <c r="O257" i="24"/>
  <c r="O255" i="24" s="1"/>
  <c r="Q257" i="24"/>
  <c r="V257" i="24"/>
  <c r="G258" i="24"/>
  <c r="I258" i="24"/>
  <c r="K258" i="24"/>
  <c r="M258" i="24"/>
  <c r="O258" i="24"/>
  <c r="Q258" i="24"/>
  <c r="V258" i="24"/>
  <c r="G259" i="24"/>
  <c r="M259" i="24" s="1"/>
  <c r="I259" i="24"/>
  <c r="K259" i="24"/>
  <c r="K255" i="24" s="1"/>
  <c r="O259" i="24"/>
  <c r="Q259" i="24"/>
  <c r="V259" i="24"/>
  <c r="V255" i="24" s="1"/>
  <c r="G260" i="24"/>
  <c r="I260" i="24"/>
  <c r="K260" i="24"/>
  <c r="M260" i="24"/>
  <c r="O260" i="24"/>
  <c r="Q260" i="24"/>
  <c r="V260" i="24"/>
  <c r="G261" i="24"/>
  <c r="M261" i="24" s="1"/>
  <c r="I261" i="24"/>
  <c r="K261" i="24"/>
  <c r="O261" i="24"/>
  <c r="Q261" i="24"/>
  <c r="V261" i="24"/>
  <c r="G262" i="24"/>
  <c r="I262" i="24"/>
  <c r="K262" i="24"/>
  <c r="M262" i="24"/>
  <c r="O262" i="24"/>
  <c r="Q262" i="24"/>
  <c r="V262" i="24"/>
  <c r="G264" i="24"/>
  <c r="K264" i="24"/>
  <c r="O264" i="24"/>
  <c r="V264" i="24"/>
  <c r="G265" i="24"/>
  <c r="I265" i="24"/>
  <c r="I264" i="24" s="1"/>
  <c r="K265" i="24"/>
  <c r="M265" i="24"/>
  <c r="M264" i="24" s="1"/>
  <c r="O265" i="24"/>
  <c r="Q265" i="24"/>
  <c r="Q264" i="24" s="1"/>
  <c r="V265" i="24"/>
  <c r="G266" i="24"/>
  <c r="G267" i="24"/>
  <c r="I267" i="24"/>
  <c r="I266" i="24" s="1"/>
  <c r="K267" i="24"/>
  <c r="M267" i="24"/>
  <c r="O267" i="24"/>
  <c r="Q267" i="24"/>
  <c r="Q266" i="24" s="1"/>
  <c r="V267" i="24"/>
  <c r="G268" i="24"/>
  <c r="M268" i="24" s="1"/>
  <c r="I268" i="24"/>
  <c r="K268" i="24"/>
  <c r="K266" i="24" s="1"/>
  <c r="O268" i="24"/>
  <c r="Q268" i="24"/>
  <c r="V268" i="24"/>
  <c r="V266" i="24" s="1"/>
  <c r="G269" i="24"/>
  <c r="I269" i="24"/>
  <c r="K269" i="24"/>
  <c r="M269" i="24"/>
  <c r="O269" i="24"/>
  <c r="Q269" i="24"/>
  <c r="V269" i="24"/>
  <c r="G270" i="24"/>
  <c r="M270" i="24" s="1"/>
  <c r="I270" i="24"/>
  <c r="K270" i="24"/>
  <c r="O270" i="24"/>
  <c r="O266" i="24" s="1"/>
  <c r="Q270" i="24"/>
  <c r="V270" i="24"/>
  <c r="AE272" i="24"/>
  <c r="AF272" i="24"/>
  <c r="G358" i="23"/>
  <c r="BA325" i="23"/>
  <c r="BA320" i="23"/>
  <c r="BA318" i="23"/>
  <c r="BA314" i="23"/>
  <c r="BA308" i="23"/>
  <c r="BA244" i="23"/>
  <c r="BA242" i="23"/>
  <c r="BA240" i="23"/>
  <c r="BA238" i="23"/>
  <c r="BA236" i="23"/>
  <c r="BA207" i="23"/>
  <c r="BA203" i="23"/>
  <c r="BA199" i="23"/>
  <c r="BA151" i="23"/>
  <c r="BA149" i="23"/>
  <c r="BA144" i="23"/>
  <c r="BA136" i="23"/>
  <c r="BA124" i="23"/>
  <c r="BA118" i="23"/>
  <c r="BA114" i="23"/>
  <c r="BA112" i="23"/>
  <c r="BA105" i="23"/>
  <c r="BA102" i="23"/>
  <c r="BA98" i="23"/>
  <c r="BA94" i="23"/>
  <c r="BA91" i="23"/>
  <c r="BA73" i="23"/>
  <c r="BA70" i="23"/>
  <c r="BA60" i="23"/>
  <c r="BA54" i="23"/>
  <c r="BA46" i="23"/>
  <c r="BA43" i="23"/>
  <c r="BA40" i="23"/>
  <c r="BA37" i="23"/>
  <c r="BA35" i="23"/>
  <c r="G9" i="23"/>
  <c r="I9" i="23"/>
  <c r="I8" i="23" s="1"/>
  <c r="K9" i="23"/>
  <c r="M9" i="23"/>
  <c r="O9" i="23"/>
  <c r="Q9" i="23"/>
  <c r="Q8" i="23" s="1"/>
  <c r="V9" i="23"/>
  <c r="G12" i="23"/>
  <c r="M12" i="23" s="1"/>
  <c r="I12" i="23"/>
  <c r="K12" i="23"/>
  <c r="O12" i="23"/>
  <c r="O8" i="23" s="1"/>
  <c r="Q12" i="23"/>
  <c r="V12" i="23"/>
  <c r="G15" i="23"/>
  <c r="I15" i="23"/>
  <c r="K15" i="23"/>
  <c r="M15" i="23"/>
  <c r="O15" i="23"/>
  <c r="Q15" i="23"/>
  <c r="V15" i="23"/>
  <c r="G19" i="23"/>
  <c r="M19" i="23" s="1"/>
  <c r="I19" i="23"/>
  <c r="K19" i="23"/>
  <c r="K8" i="23" s="1"/>
  <c r="O19" i="23"/>
  <c r="Q19" i="23"/>
  <c r="V19" i="23"/>
  <c r="V8" i="23" s="1"/>
  <c r="G25" i="23"/>
  <c r="I25" i="23"/>
  <c r="K25" i="23"/>
  <c r="M25" i="23"/>
  <c r="O25" i="23"/>
  <c r="Q25" i="23"/>
  <c r="V25" i="23"/>
  <c r="G30" i="23"/>
  <c r="M30" i="23" s="1"/>
  <c r="I30" i="23"/>
  <c r="K30" i="23"/>
  <c r="O30" i="23"/>
  <c r="Q30" i="23"/>
  <c r="V30" i="23"/>
  <c r="G32" i="23"/>
  <c r="I32" i="23"/>
  <c r="K32" i="23"/>
  <c r="M32" i="23"/>
  <c r="O32" i="23"/>
  <c r="Q32" i="23"/>
  <c r="V32" i="23"/>
  <c r="G34" i="23"/>
  <c r="M34" i="23" s="1"/>
  <c r="I34" i="23"/>
  <c r="K34" i="23"/>
  <c r="O34" i="23"/>
  <c r="Q34" i="23"/>
  <c r="V34" i="23"/>
  <c r="G36" i="23"/>
  <c r="I36" i="23"/>
  <c r="K36" i="23"/>
  <c r="M36" i="23"/>
  <c r="O36" i="23"/>
  <c r="Q36" i="23"/>
  <c r="V36" i="23"/>
  <c r="G39" i="23"/>
  <c r="M39" i="23" s="1"/>
  <c r="I39" i="23"/>
  <c r="K39" i="23"/>
  <c r="O39" i="23"/>
  <c r="Q39" i="23"/>
  <c r="V39" i="23"/>
  <c r="G42" i="23"/>
  <c r="I42" i="23"/>
  <c r="K42" i="23"/>
  <c r="M42" i="23"/>
  <c r="O42" i="23"/>
  <c r="Q42" i="23"/>
  <c r="V42" i="23"/>
  <c r="G45" i="23"/>
  <c r="M45" i="23" s="1"/>
  <c r="I45" i="23"/>
  <c r="K45" i="23"/>
  <c r="O45" i="23"/>
  <c r="Q45" i="23"/>
  <c r="V45" i="23"/>
  <c r="G48" i="23"/>
  <c r="I48" i="23"/>
  <c r="K48" i="23"/>
  <c r="M48" i="23"/>
  <c r="O48" i="23"/>
  <c r="Q48" i="23"/>
  <c r="V48" i="23"/>
  <c r="G53" i="23"/>
  <c r="M53" i="23" s="1"/>
  <c r="I53" i="23"/>
  <c r="K53" i="23"/>
  <c r="O53" i="23"/>
  <c r="Q53" i="23"/>
  <c r="V53" i="23"/>
  <c r="G59" i="23"/>
  <c r="I59" i="23"/>
  <c r="K59" i="23"/>
  <c r="M59" i="23"/>
  <c r="O59" i="23"/>
  <c r="Q59" i="23"/>
  <c r="V59" i="23"/>
  <c r="G69" i="23"/>
  <c r="M69" i="23" s="1"/>
  <c r="I69" i="23"/>
  <c r="K69" i="23"/>
  <c r="O69" i="23"/>
  <c r="Q69" i="23"/>
  <c r="V69" i="23"/>
  <c r="G72" i="23"/>
  <c r="I72" i="23"/>
  <c r="K72" i="23"/>
  <c r="M72" i="23"/>
  <c r="O72" i="23"/>
  <c r="Q72" i="23"/>
  <c r="V72" i="23"/>
  <c r="G75" i="23"/>
  <c r="M75" i="23" s="1"/>
  <c r="I75" i="23"/>
  <c r="K75" i="23"/>
  <c r="O75" i="23"/>
  <c r="Q75" i="23"/>
  <c r="V75" i="23"/>
  <c r="G83" i="23"/>
  <c r="I83" i="23"/>
  <c r="K83" i="23"/>
  <c r="M83" i="23"/>
  <c r="O83" i="23"/>
  <c r="Q83" i="23"/>
  <c r="V83" i="23"/>
  <c r="G86" i="23"/>
  <c r="M86" i="23" s="1"/>
  <c r="I86" i="23"/>
  <c r="K86" i="23"/>
  <c r="O86" i="23"/>
  <c r="Q86" i="23"/>
  <c r="V86" i="23"/>
  <c r="G88" i="23"/>
  <c r="I88" i="23"/>
  <c r="K88" i="23"/>
  <c r="M88" i="23"/>
  <c r="O88" i="23"/>
  <c r="Q88" i="23"/>
  <c r="V88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V97" i="23"/>
  <c r="G101" i="23"/>
  <c r="I101" i="23"/>
  <c r="K101" i="23"/>
  <c r="M101" i="23"/>
  <c r="O101" i="23"/>
  <c r="Q101" i="23"/>
  <c r="V101" i="23"/>
  <c r="G104" i="23"/>
  <c r="M104" i="23" s="1"/>
  <c r="I104" i="23"/>
  <c r="K104" i="23"/>
  <c r="O104" i="23"/>
  <c r="Q104" i="23"/>
  <c r="V104" i="23"/>
  <c r="G111" i="23"/>
  <c r="I111" i="23"/>
  <c r="K111" i="23"/>
  <c r="M111" i="23"/>
  <c r="O111" i="23"/>
  <c r="Q111" i="23"/>
  <c r="V111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0" i="23"/>
  <c r="M120" i="23" s="1"/>
  <c r="I120" i="23"/>
  <c r="K120" i="23"/>
  <c r="O120" i="23"/>
  <c r="Q120" i="23"/>
  <c r="V120" i="23"/>
  <c r="G123" i="23"/>
  <c r="I123" i="23"/>
  <c r="K123" i="23"/>
  <c r="M123" i="23"/>
  <c r="O123" i="23"/>
  <c r="Q123" i="23"/>
  <c r="V123" i="23"/>
  <c r="G129" i="23"/>
  <c r="M129" i="23" s="1"/>
  <c r="I129" i="23"/>
  <c r="K129" i="23"/>
  <c r="O129" i="23"/>
  <c r="Q129" i="23"/>
  <c r="V129" i="23"/>
  <c r="G135" i="23"/>
  <c r="I135" i="23"/>
  <c r="K135" i="23"/>
  <c r="M135" i="23"/>
  <c r="O135" i="23"/>
  <c r="Q135" i="23"/>
  <c r="V135" i="23"/>
  <c r="G140" i="23"/>
  <c r="M140" i="23" s="1"/>
  <c r="I140" i="23"/>
  <c r="K140" i="23"/>
  <c r="O140" i="23"/>
  <c r="Q140" i="23"/>
  <c r="V140" i="23"/>
  <c r="G143" i="23"/>
  <c r="I143" i="23"/>
  <c r="K143" i="23"/>
  <c r="M143" i="23"/>
  <c r="O143" i="23"/>
  <c r="Q143" i="23"/>
  <c r="V143" i="23"/>
  <c r="G146" i="23"/>
  <c r="M146" i="23" s="1"/>
  <c r="I146" i="23"/>
  <c r="K146" i="23"/>
  <c r="O146" i="23"/>
  <c r="Q146" i="23"/>
  <c r="V146" i="23"/>
  <c r="G148" i="23"/>
  <c r="I148" i="23"/>
  <c r="K148" i="23"/>
  <c r="M148" i="23"/>
  <c r="O148" i="23"/>
  <c r="Q148" i="23"/>
  <c r="V148" i="23"/>
  <c r="G150" i="23"/>
  <c r="M150" i="23" s="1"/>
  <c r="I150" i="23"/>
  <c r="K150" i="23"/>
  <c r="O150" i="23"/>
  <c r="Q150" i="23"/>
  <c r="V150" i="23"/>
  <c r="G154" i="23"/>
  <c r="I154" i="23"/>
  <c r="K154" i="23"/>
  <c r="M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I156" i="23"/>
  <c r="K156" i="23"/>
  <c r="M156" i="23"/>
  <c r="O156" i="23"/>
  <c r="Q156" i="23"/>
  <c r="V156" i="23"/>
  <c r="G158" i="23"/>
  <c r="M158" i="23" s="1"/>
  <c r="I158" i="23"/>
  <c r="K158" i="23"/>
  <c r="O158" i="23"/>
  <c r="Q158" i="23"/>
  <c r="V158" i="23"/>
  <c r="G160" i="23"/>
  <c r="I160" i="23"/>
  <c r="K160" i="23"/>
  <c r="M160" i="23"/>
  <c r="O160" i="23"/>
  <c r="Q160" i="23"/>
  <c r="V160" i="23"/>
  <c r="G162" i="23"/>
  <c r="M162" i="23" s="1"/>
  <c r="I162" i="23"/>
  <c r="K162" i="23"/>
  <c r="O162" i="23"/>
  <c r="Q162" i="23"/>
  <c r="V162" i="23"/>
  <c r="I164" i="23"/>
  <c r="Q164" i="23"/>
  <c r="G165" i="23"/>
  <c r="M165" i="23" s="1"/>
  <c r="M164" i="23" s="1"/>
  <c r="I165" i="23"/>
  <c r="K165" i="23"/>
  <c r="K164" i="23" s="1"/>
  <c r="O165" i="23"/>
  <c r="O164" i="23" s="1"/>
  <c r="Q165" i="23"/>
  <c r="V165" i="23"/>
  <c r="V164" i="23" s="1"/>
  <c r="I166" i="23"/>
  <c r="Q166" i="23"/>
  <c r="G167" i="23"/>
  <c r="G166" i="23" s="1"/>
  <c r="I167" i="23"/>
  <c r="K167" i="23"/>
  <c r="K166" i="23" s="1"/>
  <c r="O167" i="23"/>
  <c r="O166" i="23" s="1"/>
  <c r="Q167" i="23"/>
  <c r="V167" i="23"/>
  <c r="V166" i="23" s="1"/>
  <c r="G172" i="23"/>
  <c r="I172" i="23"/>
  <c r="K172" i="23"/>
  <c r="M172" i="23"/>
  <c r="O172" i="23"/>
  <c r="Q172" i="23"/>
  <c r="V172" i="23"/>
  <c r="G175" i="23"/>
  <c r="M175" i="23" s="1"/>
  <c r="I175" i="23"/>
  <c r="K175" i="23"/>
  <c r="O175" i="23"/>
  <c r="Q175" i="23"/>
  <c r="V175" i="23"/>
  <c r="G179" i="23"/>
  <c r="G178" i="23" s="1"/>
  <c r="I179" i="23"/>
  <c r="K179" i="23"/>
  <c r="K178" i="23" s="1"/>
  <c r="O179" i="23"/>
  <c r="O178" i="23" s="1"/>
  <c r="Q179" i="23"/>
  <c r="V179" i="23"/>
  <c r="V178" i="23" s="1"/>
  <c r="G187" i="23"/>
  <c r="I187" i="23"/>
  <c r="K187" i="23"/>
  <c r="M187" i="23"/>
  <c r="O187" i="23"/>
  <c r="Q187" i="23"/>
  <c r="V187" i="23"/>
  <c r="G195" i="23"/>
  <c r="M195" i="23" s="1"/>
  <c r="I195" i="23"/>
  <c r="K195" i="23"/>
  <c r="O195" i="23"/>
  <c r="Q195" i="23"/>
  <c r="V195" i="23"/>
  <c r="G198" i="23"/>
  <c r="I198" i="23"/>
  <c r="I178" i="23" s="1"/>
  <c r="K198" i="23"/>
  <c r="M198" i="23"/>
  <c r="O198" i="23"/>
  <c r="Q198" i="23"/>
  <c r="Q178" i="23" s="1"/>
  <c r="V198" i="23"/>
  <c r="G202" i="23"/>
  <c r="M202" i="23" s="1"/>
  <c r="I202" i="23"/>
  <c r="K202" i="23"/>
  <c r="O202" i="23"/>
  <c r="Q202" i="23"/>
  <c r="V202" i="23"/>
  <c r="G206" i="23"/>
  <c r="I206" i="23"/>
  <c r="K206" i="23"/>
  <c r="M206" i="23"/>
  <c r="O206" i="23"/>
  <c r="Q206" i="23"/>
  <c r="V206" i="23"/>
  <c r="G209" i="23"/>
  <c r="M209" i="23" s="1"/>
  <c r="I209" i="23"/>
  <c r="K209" i="23"/>
  <c r="O209" i="23"/>
  <c r="Q209" i="23"/>
  <c r="V209" i="23"/>
  <c r="G213" i="23"/>
  <c r="I213" i="23"/>
  <c r="K213" i="23"/>
  <c r="M213" i="23"/>
  <c r="O213" i="23"/>
  <c r="Q213" i="23"/>
  <c r="V213" i="23"/>
  <c r="G215" i="23"/>
  <c r="M215" i="23" s="1"/>
  <c r="I215" i="23"/>
  <c r="K215" i="23"/>
  <c r="O215" i="23"/>
  <c r="Q215" i="23"/>
  <c r="V215" i="23"/>
  <c r="G217" i="23"/>
  <c r="I217" i="23"/>
  <c r="K217" i="23"/>
  <c r="M217" i="23"/>
  <c r="O217" i="23"/>
  <c r="Q217" i="23"/>
  <c r="V217" i="23"/>
  <c r="G219" i="23"/>
  <c r="M219" i="23" s="1"/>
  <c r="I219" i="23"/>
  <c r="K219" i="23"/>
  <c r="O219" i="23"/>
  <c r="Q219" i="23"/>
  <c r="V219" i="23"/>
  <c r="G221" i="23"/>
  <c r="M221" i="23" s="1"/>
  <c r="I221" i="23"/>
  <c r="K221" i="23"/>
  <c r="K220" i="23" s="1"/>
  <c r="O221" i="23"/>
  <c r="Q221" i="23"/>
  <c r="V221" i="23"/>
  <c r="V220" i="23" s="1"/>
  <c r="G222" i="23"/>
  <c r="I222" i="23"/>
  <c r="K222" i="23"/>
  <c r="M222" i="23"/>
  <c r="O222" i="23"/>
  <c r="Q222" i="23"/>
  <c r="V222" i="23"/>
  <c r="G223" i="23"/>
  <c r="G220" i="23" s="1"/>
  <c r="I223" i="23"/>
  <c r="K223" i="23"/>
  <c r="O223" i="23"/>
  <c r="O220" i="23" s="1"/>
  <c r="Q223" i="23"/>
  <c r="V223" i="23"/>
  <c r="G225" i="23"/>
  <c r="M225" i="23" s="1"/>
  <c r="I225" i="23"/>
  <c r="I220" i="23" s="1"/>
  <c r="K225" i="23"/>
  <c r="O225" i="23"/>
  <c r="Q225" i="23"/>
  <c r="Q220" i="23" s="1"/>
  <c r="V225" i="23"/>
  <c r="G227" i="23"/>
  <c r="M227" i="23" s="1"/>
  <c r="I227" i="23"/>
  <c r="K227" i="23"/>
  <c r="O227" i="23"/>
  <c r="Q227" i="23"/>
  <c r="V227" i="23"/>
  <c r="G229" i="23"/>
  <c r="I229" i="23"/>
  <c r="K229" i="23"/>
  <c r="M229" i="23"/>
  <c r="O229" i="23"/>
  <c r="Q229" i="23"/>
  <c r="V229" i="23"/>
  <c r="G231" i="23"/>
  <c r="M231" i="23" s="1"/>
  <c r="I231" i="23"/>
  <c r="K231" i="23"/>
  <c r="O231" i="23"/>
  <c r="Q231" i="23"/>
  <c r="V231" i="23"/>
  <c r="G233" i="23"/>
  <c r="M233" i="23" s="1"/>
  <c r="I233" i="23"/>
  <c r="K233" i="23"/>
  <c r="O233" i="23"/>
  <c r="Q233" i="23"/>
  <c r="V233" i="23"/>
  <c r="G234" i="23"/>
  <c r="M234" i="23" s="1"/>
  <c r="I234" i="23"/>
  <c r="K234" i="23"/>
  <c r="O234" i="23"/>
  <c r="Q234" i="23"/>
  <c r="V234" i="23"/>
  <c r="G235" i="23"/>
  <c r="I235" i="23"/>
  <c r="K235" i="23"/>
  <c r="M235" i="23"/>
  <c r="O235" i="23"/>
  <c r="Q235" i="23"/>
  <c r="V235" i="23"/>
  <c r="G237" i="23"/>
  <c r="M237" i="23" s="1"/>
  <c r="I237" i="23"/>
  <c r="K237" i="23"/>
  <c r="O237" i="23"/>
  <c r="Q237" i="23"/>
  <c r="V237" i="23"/>
  <c r="G239" i="23"/>
  <c r="M239" i="23" s="1"/>
  <c r="I239" i="23"/>
  <c r="K239" i="23"/>
  <c r="O239" i="23"/>
  <c r="Q239" i="23"/>
  <c r="V239" i="23"/>
  <c r="G241" i="23"/>
  <c r="M241" i="23" s="1"/>
  <c r="I241" i="23"/>
  <c r="K241" i="23"/>
  <c r="O241" i="23"/>
  <c r="Q241" i="23"/>
  <c r="V241" i="23"/>
  <c r="G243" i="23"/>
  <c r="I243" i="23"/>
  <c r="K243" i="23"/>
  <c r="M243" i="23"/>
  <c r="O243" i="23"/>
  <c r="Q243" i="23"/>
  <c r="V243" i="23"/>
  <c r="G245" i="23"/>
  <c r="M245" i="23" s="1"/>
  <c r="I245" i="23"/>
  <c r="K245" i="23"/>
  <c r="O245" i="23"/>
  <c r="Q245" i="23"/>
  <c r="V245" i="23"/>
  <c r="G247" i="23"/>
  <c r="M247" i="23" s="1"/>
  <c r="I247" i="23"/>
  <c r="K247" i="23"/>
  <c r="O247" i="23"/>
  <c r="Q247" i="23"/>
  <c r="V247" i="23"/>
  <c r="G249" i="23"/>
  <c r="M249" i="23" s="1"/>
  <c r="I249" i="23"/>
  <c r="K249" i="23"/>
  <c r="O249" i="23"/>
  <c r="Q249" i="23"/>
  <c r="V249" i="23"/>
  <c r="G251" i="23"/>
  <c r="I251" i="23"/>
  <c r="K251" i="23"/>
  <c r="M251" i="23"/>
  <c r="O251" i="23"/>
  <c r="Q251" i="23"/>
  <c r="V251" i="23"/>
  <c r="G253" i="23"/>
  <c r="M253" i="23" s="1"/>
  <c r="I253" i="23"/>
  <c r="K253" i="23"/>
  <c r="O253" i="23"/>
  <c r="Q253" i="23"/>
  <c r="V253" i="23"/>
  <c r="G254" i="23"/>
  <c r="M254" i="23" s="1"/>
  <c r="I254" i="23"/>
  <c r="K254" i="23"/>
  <c r="O254" i="23"/>
  <c r="Q254" i="23"/>
  <c r="V254" i="23"/>
  <c r="G255" i="23"/>
  <c r="M255" i="23" s="1"/>
  <c r="I255" i="23"/>
  <c r="K255" i="23"/>
  <c r="O255" i="23"/>
  <c r="Q255" i="23"/>
  <c r="V255" i="23"/>
  <c r="G257" i="23"/>
  <c r="I257" i="23"/>
  <c r="K257" i="23"/>
  <c r="M257" i="23"/>
  <c r="O257" i="23"/>
  <c r="Q257" i="23"/>
  <c r="V257" i="23"/>
  <c r="G258" i="23"/>
  <c r="M258" i="23" s="1"/>
  <c r="I258" i="23"/>
  <c r="K258" i="23"/>
  <c r="O258" i="23"/>
  <c r="Q258" i="23"/>
  <c r="V258" i="23"/>
  <c r="G259" i="23"/>
  <c r="M259" i="23" s="1"/>
  <c r="I259" i="23"/>
  <c r="K259" i="23"/>
  <c r="O259" i="23"/>
  <c r="Q259" i="23"/>
  <c r="V259" i="23"/>
  <c r="G260" i="23"/>
  <c r="I260" i="23"/>
  <c r="K260" i="23"/>
  <c r="M260" i="23"/>
  <c r="O260" i="23"/>
  <c r="Q260" i="23"/>
  <c r="V260" i="23"/>
  <c r="G261" i="23"/>
  <c r="I261" i="23"/>
  <c r="K261" i="23"/>
  <c r="M261" i="23"/>
  <c r="O261" i="23"/>
  <c r="Q261" i="23"/>
  <c r="V261" i="23"/>
  <c r="G263" i="23"/>
  <c r="M263" i="23" s="1"/>
  <c r="I263" i="23"/>
  <c r="K263" i="23"/>
  <c r="O263" i="23"/>
  <c r="Q263" i="23"/>
  <c r="V263" i="23"/>
  <c r="G265" i="23"/>
  <c r="M265" i="23" s="1"/>
  <c r="I265" i="23"/>
  <c r="K265" i="23"/>
  <c r="O265" i="23"/>
  <c r="Q265" i="23"/>
  <c r="V265" i="23"/>
  <c r="G267" i="23"/>
  <c r="I267" i="23"/>
  <c r="K267" i="23"/>
  <c r="M267" i="23"/>
  <c r="O267" i="23"/>
  <c r="Q267" i="23"/>
  <c r="V267" i="23"/>
  <c r="G269" i="23"/>
  <c r="I269" i="23"/>
  <c r="K269" i="23"/>
  <c r="M269" i="23"/>
  <c r="O269" i="23"/>
  <c r="Q269" i="23"/>
  <c r="V269" i="23"/>
  <c r="G271" i="23"/>
  <c r="M271" i="23" s="1"/>
  <c r="I271" i="23"/>
  <c r="K271" i="23"/>
  <c r="O271" i="23"/>
  <c r="Q271" i="23"/>
  <c r="V271" i="23"/>
  <c r="G272" i="23"/>
  <c r="I272" i="23"/>
  <c r="K272" i="23"/>
  <c r="M272" i="23"/>
  <c r="O272" i="23"/>
  <c r="Q272" i="23"/>
  <c r="V272" i="23"/>
  <c r="G274" i="23"/>
  <c r="I274" i="23"/>
  <c r="K274" i="23"/>
  <c r="M274" i="23"/>
  <c r="O274" i="23"/>
  <c r="Q274" i="23"/>
  <c r="V274" i="23"/>
  <c r="G276" i="23"/>
  <c r="I276" i="23"/>
  <c r="K276" i="23"/>
  <c r="M276" i="23"/>
  <c r="O276" i="23"/>
  <c r="Q276" i="23"/>
  <c r="V276" i="23"/>
  <c r="G278" i="23"/>
  <c r="M278" i="23" s="1"/>
  <c r="I278" i="23"/>
  <c r="K278" i="23"/>
  <c r="O278" i="23"/>
  <c r="Q278" i="23"/>
  <c r="V278" i="23"/>
  <c r="G279" i="23"/>
  <c r="I279" i="23"/>
  <c r="K279" i="23"/>
  <c r="M279" i="23"/>
  <c r="O279" i="23"/>
  <c r="Q279" i="23"/>
  <c r="V279" i="23"/>
  <c r="G280" i="23"/>
  <c r="I280" i="23"/>
  <c r="K280" i="23"/>
  <c r="M280" i="23"/>
  <c r="O280" i="23"/>
  <c r="Q280" i="23"/>
  <c r="V280" i="23"/>
  <c r="G282" i="23"/>
  <c r="I282" i="23"/>
  <c r="K282" i="23"/>
  <c r="M282" i="23"/>
  <c r="O282" i="23"/>
  <c r="Q282" i="23"/>
  <c r="V282" i="23"/>
  <c r="G283" i="23"/>
  <c r="M283" i="23" s="1"/>
  <c r="I283" i="23"/>
  <c r="K283" i="23"/>
  <c r="O283" i="23"/>
  <c r="Q283" i="23"/>
  <c r="V283" i="23"/>
  <c r="G284" i="23"/>
  <c r="I284" i="23"/>
  <c r="K284" i="23"/>
  <c r="M284" i="23"/>
  <c r="O284" i="23"/>
  <c r="Q284" i="23"/>
  <c r="V284" i="23"/>
  <c r="G285" i="23"/>
  <c r="M285" i="23" s="1"/>
  <c r="I285" i="23"/>
  <c r="K285" i="23"/>
  <c r="O285" i="23"/>
  <c r="Q285" i="23"/>
  <c r="V285" i="23"/>
  <c r="G286" i="23"/>
  <c r="I286" i="23"/>
  <c r="K286" i="23"/>
  <c r="M286" i="23"/>
  <c r="O286" i="23"/>
  <c r="Q286" i="23"/>
  <c r="V286" i="23"/>
  <c r="G288" i="23"/>
  <c r="M288" i="23" s="1"/>
  <c r="I288" i="23"/>
  <c r="K288" i="23"/>
  <c r="O288" i="23"/>
  <c r="Q288" i="23"/>
  <c r="V288" i="23"/>
  <c r="G290" i="23"/>
  <c r="I290" i="23"/>
  <c r="K290" i="23"/>
  <c r="M290" i="23"/>
  <c r="O290" i="23"/>
  <c r="Q290" i="23"/>
  <c r="V290" i="23"/>
  <c r="G292" i="23"/>
  <c r="M292" i="23" s="1"/>
  <c r="I292" i="23"/>
  <c r="K292" i="23"/>
  <c r="O292" i="23"/>
  <c r="Q292" i="23"/>
  <c r="V292" i="23"/>
  <c r="G294" i="23"/>
  <c r="I294" i="23"/>
  <c r="K294" i="23"/>
  <c r="M294" i="23"/>
  <c r="O294" i="23"/>
  <c r="Q294" i="23"/>
  <c r="V294" i="23"/>
  <c r="G296" i="23"/>
  <c r="M296" i="23" s="1"/>
  <c r="I296" i="23"/>
  <c r="K296" i="23"/>
  <c r="O296" i="23"/>
  <c r="Q296" i="23"/>
  <c r="V296" i="23"/>
  <c r="G298" i="23"/>
  <c r="I298" i="23"/>
  <c r="K298" i="23"/>
  <c r="M298" i="23"/>
  <c r="O298" i="23"/>
  <c r="Q298" i="23"/>
  <c r="V298" i="23"/>
  <c r="G300" i="23"/>
  <c r="M300" i="23" s="1"/>
  <c r="I300" i="23"/>
  <c r="K300" i="23"/>
  <c r="O300" i="23"/>
  <c r="Q300" i="23"/>
  <c r="V300" i="23"/>
  <c r="G302" i="23"/>
  <c r="I302" i="23"/>
  <c r="K302" i="23"/>
  <c r="M302" i="23"/>
  <c r="O302" i="23"/>
  <c r="Q302" i="23"/>
  <c r="V302" i="23"/>
  <c r="G304" i="23"/>
  <c r="M304" i="23" s="1"/>
  <c r="I304" i="23"/>
  <c r="K304" i="23"/>
  <c r="O304" i="23"/>
  <c r="Q304" i="23"/>
  <c r="V304" i="23"/>
  <c r="G305" i="23"/>
  <c r="I305" i="23"/>
  <c r="K305" i="23"/>
  <c r="M305" i="23"/>
  <c r="O305" i="23"/>
  <c r="Q305" i="23"/>
  <c r="V305" i="23"/>
  <c r="K306" i="23"/>
  <c r="V306" i="23"/>
  <c r="G307" i="23"/>
  <c r="I307" i="23"/>
  <c r="I306" i="23" s="1"/>
  <c r="K307" i="23"/>
  <c r="M307" i="23"/>
  <c r="O307" i="23"/>
  <c r="Q307" i="23"/>
  <c r="Q306" i="23" s="1"/>
  <c r="V307" i="23"/>
  <c r="G309" i="23"/>
  <c r="M309" i="23" s="1"/>
  <c r="I309" i="23"/>
  <c r="K309" i="23"/>
  <c r="O309" i="23"/>
  <c r="O306" i="23" s="1"/>
  <c r="Q309" i="23"/>
  <c r="V309" i="23"/>
  <c r="I312" i="23"/>
  <c r="Q312" i="23"/>
  <c r="G313" i="23"/>
  <c r="G312" i="23" s="1"/>
  <c r="I313" i="23"/>
  <c r="K313" i="23"/>
  <c r="K312" i="23" s="1"/>
  <c r="O313" i="23"/>
  <c r="O312" i="23" s="1"/>
  <c r="Q313" i="23"/>
  <c r="V313" i="23"/>
  <c r="V312" i="23" s="1"/>
  <c r="G317" i="23"/>
  <c r="M317" i="23" s="1"/>
  <c r="M316" i="23" s="1"/>
  <c r="I317" i="23"/>
  <c r="K317" i="23"/>
  <c r="K316" i="23" s="1"/>
  <c r="O317" i="23"/>
  <c r="O316" i="23" s="1"/>
  <c r="Q317" i="23"/>
  <c r="V317" i="23"/>
  <c r="V316" i="23" s="1"/>
  <c r="G319" i="23"/>
  <c r="I319" i="23"/>
  <c r="I316" i="23" s="1"/>
  <c r="K319" i="23"/>
  <c r="M319" i="23"/>
  <c r="O319" i="23"/>
  <c r="Q319" i="23"/>
  <c r="Q316" i="23" s="1"/>
  <c r="V319" i="23"/>
  <c r="G324" i="23"/>
  <c r="M324" i="23" s="1"/>
  <c r="I324" i="23"/>
  <c r="K324" i="23"/>
  <c r="O324" i="23"/>
  <c r="Q324" i="23"/>
  <c r="V324" i="23"/>
  <c r="G327" i="23"/>
  <c r="I327" i="23"/>
  <c r="K327" i="23"/>
  <c r="M327" i="23"/>
  <c r="O327" i="23"/>
  <c r="Q327" i="23"/>
  <c r="V327" i="23"/>
  <c r="G328" i="23"/>
  <c r="K328" i="23"/>
  <c r="O328" i="23"/>
  <c r="V328" i="23"/>
  <c r="G329" i="23"/>
  <c r="I329" i="23"/>
  <c r="I328" i="23" s="1"/>
  <c r="K329" i="23"/>
  <c r="M329" i="23"/>
  <c r="M328" i="23" s="1"/>
  <c r="O329" i="23"/>
  <c r="Q329" i="23"/>
  <c r="Q328" i="23" s="1"/>
  <c r="V329" i="23"/>
  <c r="G332" i="23"/>
  <c r="I332" i="23"/>
  <c r="I331" i="23" s="1"/>
  <c r="K332" i="23"/>
  <c r="M332" i="23"/>
  <c r="O332" i="23"/>
  <c r="Q332" i="23"/>
  <c r="Q331" i="23" s="1"/>
  <c r="V332" i="23"/>
  <c r="G333" i="23"/>
  <c r="M333" i="23" s="1"/>
  <c r="I333" i="23"/>
  <c r="K333" i="23"/>
  <c r="O333" i="23"/>
  <c r="O331" i="23" s="1"/>
  <c r="Q333" i="23"/>
  <c r="V333" i="23"/>
  <c r="G334" i="23"/>
  <c r="I334" i="23"/>
  <c r="K334" i="23"/>
  <c r="M334" i="23"/>
  <c r="O334" i="23"/>
  <c r="Q334" i="23"/>
  <c r="V334" i="23"/>
  <c r="G335" i="23"/>
  <c r="M335" i="23" s="1"/>
  <c r="I335" i="23"/>
  <c r="K335" i="23"/>
  <c r="K331" i="23" s="1"/>
  <c r="O335" i="23"/>
  <c r="Q335" i="23"/>
  <c r="V335" i="23"/>
  <c r="V331" i="23" s="1"/>
  <c r="G337" i="23"/>
  <c r="I337" i="23"/>
  <c r="K337" i="23"/>
  <c r="M337" i="23"/>
  <c r="O337" i="23"/>
  <c r="Q337" i="23"/>
  <c r="V337" i="23"/>
  <c r="G338" i="23"/>
  <c r="M338" i="23" s="1"/>
  <c r="I338" i="23"/>
  <c r="K338" i="23"/>
  <c r="O338" i="23"/>
  <c r="Q338" i="23"/>
  <c r="V338" i="23"/>
  <c r="G339" i="23"/>
  <c r="I339" i="23"/>
  <c r="K339" i="23"/>
  <c r="M339" i="23"/>
  <c r="O339" i="23"/>
  <c r="Q339" i="23"/>
  <c r="V339" i="23"/>
  <c r="G340" i="23"/>
  <c r="M340" i="23" s="1"/>
  <c r="I340" i="23"/>
  <c r="K340" i="23"/>
  <c r="O340" i="23"/>
  <c r="Q340" i="23"/>
  <c r="V340" i="23"/>
  <c r="G341" i="23"/>
  <c r="I341" i="23"/>
  <c r="K341" i="23"/>
  <c r="M341" i="23"/>
  <c r="O341" i="23"/>
  <c r="Q341" i="23"/>
  <c r="V341" i="23"/>
  <c r="G342" i="23"/>
  <c r="M342" i="23" s="1"/>
  <c r="I342" i="23"/>
  <c r="K342" i="23"/>
  <c r="O342" i="23"/>
  <c r="Q342" i="23"/>
  <c r="V342" i="23"/>
  <c r="G343" i="23"/>
  <c r="I343" i="23"/>
  <c r="K343" i="23"/>
  <c r="M343" i="23"/>
  <c r="O343" i="23"/>
  <c r="Q343" i="23"/>
  <c r="V343" i="23"/>
  <c r="G344" i="23"/>
  <c r="M344" i="23" s="1"/>
  <c r="I344" i="23"/>
  <c r="K344" i="23"/>
  <c r="O344" i="23"/>
  <c r="Q344" i="23"/>
  <c r="V344" i="23"/>
  <c r="G345" i="23"/>
  <c r="I345" i="23"/>
  <c r="K345" i="23"/>
  <c r="M345" i="23"/>
  <c r="O345" i="23"/>
  <c r="Q345" i="23"/>
  <c r="V345" i="23"/>
  <c r="G347" i="23"/>
  <c r="K347" i="23"/>
  <c r="O347" i="23"/>
  <c r="V347" i="23"/>
  <c r="G348" i="23"/>
  <c r="I348" i="23"/>
  <c r="I347" i="23" s="1"/>
  <c r="K348" i="23"/>
  <c r="M348" i="23"/>
  <c r="M347" i="23" s="1"/>
  <c r="O348" i="23"/>
  <c r="Q348" i="23"/>
  <c r="Q347" i="23" s="1"/>
  <c r="V348" i="23"/>
  <c r="G350" i="23"/>
  <c r="I350" i="23"/>
  <c r="I349" i="23" s="1"/>
  <c r="K350" i="23"/>
  <c r="M350" i="23"/>
  <c r="O350" i="23"/>
  <c r="Q350" i="23"/>
  <c r="Q349" i="23" s="1"/>
  <c r="V350" i="23"/>
  <c r="G351" i="23"/>
  <c r="M351" i="23" s="1"/>
  <c r="I351" i="23"/>
  <c r="K351" i="23"/>
  <c r="O351" i="23"/>
  <c r="O349" i="23" s="1"/>
  <c r="Q351" i="23"/>
  <c r="V351" i="23"/>
  <c r="G354" i="23"/>
  <c r="I354" i="23"/>
  <c r="K354" i="23"/>
  <c r="M354" i="23"/>
  <c r="O354" i="23"/>
  <c r="Q354" i="23"/>
  <c r="V354" i="23"/>
  <c r="G355" i="23"/>
  <c r="M355" i="23" s="1"/>
  <c r="I355" i="23"/>
  <c r="K355" i="23"/>
  <c r="K349" i="23" s="1"/>
  <c r="O355" i="23"/>
  <c r="Q355" i="23"/>
  <c r="V355" i="23"/>
  <c r="V349" i="23" s="1"/>
  <c r="G356" i="23"/>
  <c r="I356" i="23"/>
  <c r="K356" i="23"/>
  <c r="M356" i="23"/>
  <c r="O356" i="23"/>
  <c r="Q356" i="23"/>
  <c r="V356" i="23"/>
  <c r="AE358" i="23"/>
  <c r="G489" i="22"/>
  <c r="BA440" i="22"/>
  <c r="BA436" i="22"/>
  <c r="BA432" i="22"/>
  <c r="BA426" i="22"/>
  <c r="BA274" i="22"/>
  <c r="BA272" i="22"/>
  <c r="BA270" i="22"/>
  <c r="BA268" i="22"/>
  <c r="BA266" i="22"/>
  <c r="BA264" i="22"/>
  <c r="BA262" i="22"/>
  <c r="BA234" i="22"/>
  <c r="BA232" i="22"/>
  <c r="BA226" i="22"/>
  <c r="BA222" i="22"/>
  <c r="BA219" i="22"/>
  <c r="BA171" i="22"/>
  <c r="BA157" i="22"/>
  <c r="BA145" i="22"/>
  <c r="BA139" i="22"/>
  <c r="BA135" i="22"/>
  <c r="BA132" i="22"/>
  <c r="BA122" i="22"/>
  <c r="BA119" i="22"/>
  <c r="BA115" i="22"/>
  <c r="BA111" i="22"/>
  <c r="BA108" i="22"/>
  <c r="BA85" i="22"/>
  <c r="BA79" i="22"/>
  <c r="BA56" i="22"/>
  <c r="BA51" i="22"/>
  <c r="BA36" i="22"/>
  <c r="BA33" i="22"/>
  <c r="BA30" i="22"/>
  <c r="BA27" i="22"/>
  <c r="G9" i="22"/>
  <c r="AF489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2" i="22"/>
  <c r="M22" i="22" s="1"/>
  <c r="I22" i="22"/>
  <c r="K22" i="22"/>
  <c r="O22" i="22"/>
  <c r="Q22" i="22"/>
  <c r="V22" i="22"/>
  <c r="G26" i="22"/>
  <c r="I26" i="22"/>
  <c r="K26" i="22"/>
  <c r="M26" i="22"/>
  <c r="O26" i="22"/>
  <c r="Q26" i="22"/>
  <c r="V26" i="22"/>
  <c r="G29" i="22"/>
  <c r="I29" i="22"/>
  <c r="K29" i="22"/>
  <c r="M29" i="22"/>
  <c r="O29" i="22"/>
  <c r="Q29" i="22"/>
  <c r="V29" i="22"/>
  <c r="G32" i="22"/>
  <c r="I32" i="22"/>
  <c r="K32" i="22"/>
  <c r="M32" i="22"/>
  <c r="O32" i="22"/>
  <c r="Q32" i="22"/>
  <c r="V32" i="22"/>
  <c r="G35" i="22"/>
  <c r="M35" i="22" s="1"/>
  <c r="I35" i="22"/>
  <c r="K35" i="22"/>
  <c r="O35" i="22"/>
  <c r="Q35" i="22"/>
  <c r="V35" i="22"/>
  <c r="G38" i="22"/>
  <c r="I38" i="22"/>
  <c r="K38" i="22"/>
  <c r="M38" i="22"/>
  <c r="O38" i="22"/>
  <c r="Q38" i="22"/>
  <c r="V38" i="22"/>
  <c r="G41" i="22"/>
  <c r="I41" i="22"/>
  <c r="K41" i="22"/>
  <c r="M41" i="22"/>
  <c r="O41" i="22"/>
  <c r="Q41" i="22"/>
  <c r="V41" i="22"/>
  <c r="G50" i="22"/>
  <c r="I50" i="22"/>
  <c r="K50" i="22"/>
  <c r="M50" i="22"/>
  <c r="O50" i="22"/>
  <c r="Q50" i="22"/>
  <c r="V50" i="22"/>
  <c r="G55" i="22"/>
  <c r="M55" i="22" s="1"/>
  <c r="I55" i="22"/>
  <c r="K55" i="22"/>
  <c r="O55" i="22"/>
  <c r="Q55" i="22"/>
  <c r="V55" i="22"/>
  <c r="G78" i="22"/>
  <c r="I78" i="22"/>
  <c r="K78" i="22"/>
  <c r="M78" i="22"/>
  <c r="O78" i="22"/>
  <c r="Q78" i="22"/>
  <c r="V78" i="22"/>
  <c r="G81" i="22"/>
  <c r="I81" i="22"/>
  <c r="K81" i="22"/>
  <c r="M81" i="22"/>
  <c r="O81" i="22"/>
  <c r="Q81" i="22"/>
  <c r="V81" i="22"/>
  <c r="G84" i="22"/>
  <c r="I84" i="22"/>
  <c r="K84" i="22"/>
  <c r="M84" i="22"/>
  <c r="O84" i="22"/>
  <c r="Q84" i="22"/>
  <c r="V84" i="22"/>
  <c r="G87" i="22"/>
  <c r="M87" i="22" s="1"/>
  <c r="I87" i="22"/>
  <c r="K87" i="22"/>
  <c r="O87" i="22"/>
  <c r="Q87" i="22"/>
  <c r="V87" i="22"/>
  <c r="G105" i="22"/>
  <c r="I105" i="22"/>
  <c r="K105" i="22"/>
  <c r="M105" i="22"/>
  <c r="O105" i="22"/>
  <c r="Q105" i="22"/>
  <c r="V105" i="22"/>
  <c r="G107" i="22"/>
  <c r="I107" i="22"/>
  <c r="K107" i="22"/>
  <c r="M107" i="22"/>
  <c r="O107" i="22"/>
  <c r="Q107" i="22"/>
  <c r="V107" i="22"/>
  <c r="G110" i="22"/>
  <c r="I110" i="22"/>
  <c r="K110" i="22"/>
  <c r="M110" i="22"/>
  <c r="O110" i="22"/>
  <c r="Q110" i="22"/>
  <c r="V110" i="22"/>
  <c r="G114" i="22"/>
  <c r="M114" i="22" s="1"/>
  <c r="I114" i="22"/>
  <c r="K114" i="22"/>
  <c r="O114" i="22"/>
  <c r="Q114" i="22"/>
  <c r="V114" i="22"/>
  <c r="G118" i="22"/>
  <c r="I118" i="22"/>
  <c r="K118" i="22"/>
  <c r="M118" i="22"/>
  <c r="O118" i="22"/>
  <c r="Q118" i="22"/>
  <c r="V118" i="22"/>
  <c r="G121" i="22"/>
  <c r="I121" i="22"/>
  <c r="K121" i="22"/>
  <c r="M121" i="22"/>
  <c r="O121" i="22"/>
  <c r="Q121" i="22"/>
  <c r="V121" i="22"/>
  <c r="G131" i="22"/>
  <c r="I131" i="22"/>
  <c r="K131" i="22"/>
  <c r="M131" i="22"/>
  <c r="O131" i="22"/>
  <c r="Q131" i="22"/>
  <c r="V131" i="22"/>
  <c r="G134" i="22"/>
  <c r="M134" i="22" s="1"/>
  <c r="I134" i="22"/>
  <c r="K134" i="22"/>
  <c r="O134" i="22"/>
  <c r="Q134" i="22"/>
  <c r="V134" i="22"/>
  <c r="G138" i="22"/>
  <c r="I138" i="22"/>
  <c r="K138" i="22"/>
  <c r="M138" i="22"/>
  <c r="O138" i="22"/>
  <c r="Q138" i="22"/>
  <c r="V138" i="22"/>
  <c r="G141" i="22"/>
  <c r="I141" i="22"/>
  <c r="K141" i="22"/>
  <c r="M141" i="22"/>
  <c r="O141" i="22"/>
  <c r="Q141" i="22"/>
  <c r="V141" i="22"/>
  <c r="G144" i="22"/>
  <c r="I144" i="22"/>
  <c r="K144" i="22"/>
  <c r="M144" i="22"/>
  <c r="O144" i="22"/>
  <c r="Q144" i="22"/>
  <c r="V144" i="22"/>
  <c r="G150" i="22"/>
  <c r="M150" i="22" s="1"/>
  <c r="I150" i="22"/>
  <c r="K150" i="22"/>
  <c r="O150" i="22"/>
  <c r="Q150" i="22"/>
  <c r="V150" i="22"/>
  <c r="G156" i="22"/>
  <c r="I156" i="22"/>
  <c r="K156" i="22"/>
  <c r="M156" i="22"/>
  <c r="O156" i="22"/>
  <c r="Q156" i="22"/>
  <c r="V156" i="22"/>
  <c r="G164" i="22"/>
  <c r="I164" i="22"/>
  <c r="K164" i="22"/>
  <c r="M164" i="22"/>
  <c r="O164" i="22"/>
  <c r="Q164" i="22"/>
  <c r="V164" i="22"/>
  <c r="G166" i="22"/>
  <c r="I166" i="22"/>
  <c r="K166" i="22"/>
  <c r="M166" i="22"/>
  <c r="O166" i="22"/>
  <c r="Q166" i="22"/>
  <c r="V166" i="22"/>
  <c r="G170" i="22"/>
  <c r="M170" i="22" s="1"/>
  <c r="I170" i="22"/>
  <c r="K170" i="22"/>
  <c r="O170" i="22"/>
  <c r="Q170" i="22"/>
  <c r="V170" i="22"/>
  <c r="G174" i="22"/>
  <c r="I174" i="22"/>
  <c r="K174" i="22"/>
  <c r="M174" i="22"/>
  <c r="O174" i="22"/>
  <c r="Q174" i="22"/>
  <c r="V174" i="22"/>
  <c r="G175" i="22"/>
  <c r="I175" i="22"/>
  <c r="K175" i="22"/>
  <c r="M175" i="22"/>
  <c r="O175" i="22"/>
  <c r="Q175" i="22"/>
  <c r="V175" i="22"/>
  <c r="G176" i="22"/>
  <c r="I176" i="22"/>
  <c r="K176" i="22"/>
  <c r="M176" i="22"/>
  <c r="O176" i="22"/>
  <c r="Q176" i="22"/>
  <c r="V176" i="22"/>
  <c r="G178" i="22"/>
  <c r="M178" i="22" s="1"/>
  <c r="I178" i="22"/>
  <c r="K178" i="22"/>
  <c r="O178" i="22"/>
  <c r="Q178" i="22"/>
  <c r="V178" i="22"/>
  <c r="G180" i="22"/>
  <c r="I180" i="22"/>
  <c r="K180" i="22"/>
  <c r="M180" i="22"/>
  <c r="O180" i="22"/>
  <c r="Q180" i="22"/>
  <c r="V180" i="22"/>
  <c r="K182" i="22"/>
  <c r="V182" i="22"/>
  <c r="G183" i="22"/>
  <c r="I183" i="22"/>
  <c r="I182" i="22" s="1"/>
  <c r="K183" i="22"/>
  <c r="M183" i="22"/>
  <c r="O183" i="22"/>
  <c r="Q183" i="22"/>
  <c r="Q182" i="22" s="1"/>
  <c r="V183" i="22"/>
  <c r="G191" i="22"/>
  <c r="G182" i="22" s="1"/>
  <c r="I191" i="22"/>
  <c r="K191" i="22"/>
  <c r="O191" i="22"/>
  <c r="O182" i="22" s="1"/>
  <c r="Q191" i="22"/>
  <c r="V191" i="22"/>
  <c r="G194" i="22"/>
  <c r="I194" i="22"/>
  <c r="K194" i="22"/>
  <c r="M194" i="22"/>
  <c r="O194" i="22"/>
  <c r="Q194" i="22"/>
  <c r="V194" i="22"/>
  <c r="G198" i="22"/>
  <c r="I198" i="22"/>
  <c r="I197" i="22" s="1"/>
  <c r="K198" i="22"/>
  <c r="M198" i="22"/>
  <c r="O198" i="22"/>
  <c r="Q198" i="22"/>
  <c r="Q197" i="22" s="1"/>
  <c r="V198" i="22"/>
  <c r="G205" i="22"/>
  <c r="G197" i="22" s="1"/>
  <c r="I205" i="22"/>
  <c r="K205" i="22"/>
  <c r="O205" i="22"/>
  <c r="O197" i="22" s="1"/>
  <c r="Q205" i="22"/>
  <c r="V205" i="22"/>
  <c r="G212" i="22"/>
  <c r="I212" i="22"/>
  <c r="K212" i="22"/>
  <c r="M212" i="22"/>
  <c r="O212" i="22"/>
  <c r="Q212" i="22"/>
  <c r="V212" i="22"/>
  <c r="G215" i="22"/>
  <c r="M215" i="22" s="1"/>
  <c r="I215" i="22"/>
  <c r="K215" i="22"/>
  <c r="K197" i="22" s="1"/>
  <c r="O215" i="22"/>
  <c r="Q215" i="22"/>
  <c r="V215" i="22"/>
  <c r="V197" i="22" s="1"/>
  <c r="G217" i="22"/>
  <c r="I217" i="22"/>
  <c r="K217" i="22"/>
  <c r="M217" i="22"/>
  <c r="O217" i="22"/>
  <c r="Q217" i="22"/>
  <c r="V217" i="22"/>
  <c r="G218" i="22"/>
  <c r="M218" i="22" s="1"/>
  <c r="I218" i="22"/>
  <c r="K218" i="22"/>
  <c r="O218" i="22"/>
  <c r="Q218" i="22"/>
  <c r="V218" i="22"/>
  <c r="G221" i="22"/>
  <c r="I221" i="22"/>
  <c r="K221" i="22"/>
  <c r="M221" i="22"/>
  <c r="O221" i="22"/>
  <c r="Q221" i="22"/>
  <c r="V221" i="22"/>
  <c r="G225" i="22"/>
  <c r="M225" i="22" s="1"/>
  <c r="I225" i="22"/>
  <c r="K225" i="22"/>
  <c r="O225" i="22"/>
  <c r="Q225" i="22"/>
  <c r="V225" i="22"/>
  <c r="G228" i="22"/>
  <c r="I228" i="22"/>
  <c r="K228" i="22"/>
  <c r="M228" i="22"/>
  <c r="O228" i="22"/>
  <c r="Q228" i="22"/>
  <c r="V228" i="22"/>
  <c r="G230" i="22"/>
  <c r="G231" i="22"/>
  <c r="I231" i="22"/>
  <c r="I230" i="22" s="1"/>
  <c r="K231" i="22"/>
  <c r="M231" i="22"/>
  <c r="O231" i="22"/>
  <c r="Q231" i="22"/>
  <c r="Q230" i="22" s="1"/>
  <c r="V231" i="22"/>
  <c r="G233" i="22"/>
  <c r="M233" i="22" s="1"/>
  <c r="I233" i="22"/>
  <c r="K233" i="22"/>
  <c r="K230" i="22" s="1"/>
  <c r="O233" i="22"/>
  <c r="Q233" i="22"/>
  <c r="V233" i="22"/>
  <c r="V230" i="22" s="1"/>
  <c r="G235" i="22"/>
  <c r="I235" i="22"/>
  <c r="K235" i="22"/>
  <c r="M235" i="22"/>
  <c r="O235" i="22"/>
  <c r="Q235" i="22"/>
  <c r="V235" i="22"/>
  <c r="G236" i="22"/>
  <c r="M236" i="22" s="1"/>
  <c r="I236" i="22"/>
  <c r="K236" i="22"/>
  <c r="O236" i="22"/>
  <c r="O230" i="22" s="1"/>
  <c r="Q236" i="22"/>
  <c r="V236" i="22"/>
  <c r="G237" i="22"/>
  <c r="I237" i="22"/>
  <c r="K237" i="22"/>
  <c r="M237" i="22"/>
  <c r="O237" i="22"/>
  <c r="Q237" i="22"/>
  <c r="V237" i="22"/>
  <c r="G238" i="22"/>
  <c r="M238" i="22" s="1"/>
  <c r="I238" i="22"/>
  <c r="K238" i="22"/>
  <c r="O238" i="22"/>
  <c r="Q238" i="22"/>
  <c r="V238" i="22"/>
  <c r="G239" i="22"/>
  <c r="I239" i="22"/>
  <c r="K239" i="22"/>
  <c r="M239" i="22"/>
  <c r="O239" i="22"/>
  <c r="Q239" i="22"/>
  <c r="V239" i="22"/>
  <c r="G241" i="22"/>
  <c r="M241" i="22" s="1"/>
  <c r="I241" i="22"/>
  <c r="K241" i="22"/>
  <c r="O241" i="22"/>
  <c r="Q241" i="22"/>
  <c r="V241" i="22"/>
  <c r="G243" i="22"/>
  <c r="I243" i="22"/>
  <c r="K243" i="22"/>
  <c r="M243" i="22"/>
  <c r="O243" i="22"/>
  <c r="Q243" i="22"/>
  <c r="V243" i="22"/>
  <c r="G246" i="22"/>
  <c r="M246" i="22" s="1"/>
  <c r="I246" i="22"/>
  <c r="K246" i="22"/>
  <c r="O246" i="22"/>
  <c r="Q246" i="22"/>
  <c r="V246" i="22"/>
  <c r="G248" i="22"/>
  <c r="I248" i="22"/>
  <c r="K248" i="22"/>
  <c r="M248" i="22"/>
  <c r="O248" i="22"/>
  <c r="Q248" i="22"/>
  <c r="V248" i="22"/>
  <c r="G250" i="22"/>
  <c r="M250" i="22" s="1"/>
  <c r="I250" i="22"/>
  <c r="K250" i="22"/>
  <c r="O250" i="22"/>
  <c r="Q250" i="22"/>
  <c r="V250" i="22"/>
  <c r="G252" i="22"/>
  <c r="I252" i="22"/>
  <c r="K252" i="22"/>
  <c r="M252" i="22"/>
  <c r="O252" i="22"/>
  <c r="Q252" i="22"/>
  <c r="V252" i="22"/>
  <c r="G253" i="22"/>
  <c r="M253" i="22" s="1"/>
  <c r="I253" i="22"/>
  <c r="K253" i="22"/>
  <c r="O253" i="22"/>
  <c r="Q253" i="22"/>
  <c r="V253" i="22"/>
  <c r="G254" i="22"/>
  <c r="I254" i="22"/>
  <c r="K254" i="22"/>
  <c r="M254" i="22"/>
  <c r="O254" i="22"/>
  <c r="Q254" i="22"/>
  <c r="V254" i="22"/>
  <c r="G255" i="22"/>
  <c r="M255" i="22" s="1"/>
  <c r="I255" i="22"/>
  <c r="K255" i="22"/>
  <c r="O255" i="22"/>
  <c r="Q255" i="22"/>
  <c r="V255" i="22"/>
  <c r="G256" i="22"/>
  <c r="I256" i="22"/>
  <c r="K256" i="22"/>
  <c r="M256" i="22"/>
  <c r="O256" i="22"/>
  <c r="Q256" i="22"/>
  <c r="V256" i="22"/>
  <c r="G257" i="22"/>
  <c r="M257" i="22" s="1"/>
  <c r="I257" i="22"/>
  <c r="K257" i="22"/>
  <c r="O257" i="22"/>
  <c r="Q257" i="22"/>
  <c r="V257" i="22"/>
  <c r="G258" i="22"/>
  <c r="I258" i="22"/>
  <c r="K258" i="22"/>
  <c r="M258" i="22"/>
  <c r="O258" i="22"/>
  <c r="Q258" i="22"/>
  <c r="V258" i="22"/>
  <c r="G259" i="22"/>
  <c r="M259" i="22" s="1"/>
  <c r="I259" i="22"/>
  <c r="K259" i="22"/>
  <c r="O259" i="22"/>
  <c r="Q259" i="22"/>
  <c r="V259" i="22"/>
  <c r="G260" i="22"/>
  <c r="I260" i="22"/>
  <c r="K260" i="22"/>
  <c r="M260" i="22"/>
  <c r="O260" i="22"/>
  <c r="Q260" i="22"/>
  <c r="V260" i="22"/>
  <c r="G261" i="22"/>
  <c r="M261" i="22" s="1"/>
  <c r="I261" i="22"/>
  <c r="K261" i="22"/>
  <c r="O261" i="22"/>
  <c r="Q261" i="22"/>
  <c r="V261" i="22"/>
  <c r="G263" i="22"/>
  <c r="I263" i="22"/>
  <c r="K263" i="22"/>
  <c r="M263" i="22"/>
  <c r="O263" i="22"/>
  <c r="Q263" i="22"/>
  <c r="V263" i="22"/>
  <c r="G265" i="22"/>
  <c r="M265" i="22" s="1"/>
  <c r="I265" i="22"/>
  <c r="K265" i="22"/>
  <c r="O265" i="22"/>
  <c r="Q265" i="22"/>
  <c r="V265" i="22"/>
  <c r="G267" i="22"/>
  <c r="I267" i="22"/>
  <c r="K267" i="22"/>
  <c r="M267" i="22"/>
  <c r="O267" i="22"/>
  <c r="Q267" i="22"/>
  <c r="V267" i="22"/>
  <c r="G269" i="22"/>
  <c r="M269" i="22" s="1"/>
  <c r="I269" i="22"/>
  <c r="K269" i="22"/>
  <c r="O269" i="22"/>
  <c r="Q269" i="22"/>
  <c r="V269" i="22"/>
  <c r="G271" i="22"/>
  <c r="I271" i="22"/>
  <c r="K271" i="22"/>
  <c r="M271" i="22"/>
  <c r="O271" i="22"/>
  <c r="Q271" i="22"/>
  <c r="V271" i="22"/>
  <c r="G273" i="22"/>
  <c r="M273" i="22" s="1"/>
  <c r="I273" i="22"/>
  <c r="K273" i="22"/>
  <c r="O273" i="22"/>
  <c r="Q273" i="22"/>
  <c r="V273" i="22"/>
  <c r="G275" i="22"/>
  <c r="I275" i="22"/>
  <c r="K275" i="22"/>
  <c r="M275" i="22"/>
  <c r="O275" i="22"/>
  <c r="Q275" i="22"/>
  <c r="V275" i="22"/>
  <c r="G277" i="22"/>
  <c r="M277" i="22" s="1"/>
  <c r="I277" i="22"/>
  <c r="K277" i="22"/>
  <c r="O277" i="22"/>
  <c r="Q277" i="22"/>
  <c r="V277" i="22"/>
  <c r="G279" i="22"/>
  <c r="I279" i="22"/>
  <c r="K279" i="22"/>
  <c r="M279" i="22"/>
  <c r="O279" i="22"/>
  <c r="Q279" i="22"/>
  <c r="V279" i="22"/>
  <c r="G281" i="22"/>
  <c r="M281" i="22" s="1"/>
  <c r="I281" i="22"/>
  <c r="K281" i="22"/>
  <c r="O281" i="22"/>
  <c r="Q281" i="22"/>
  <c r="V281" i="22"/>
  <c r="G283" i="22"/>
  <c r="I283" i="22"/>
  <c r="K283" i="22"/>
  <c r="M283" i="22"/>
  <c r="O283" i="22"/>
  <c r="Q283" i="22"/>
  <c r="V283" i="22"/>
  <c r="G285" i="22"/>
  <c r="M285" i="22" s="1"/>
  <c r="I285" i="22"/>
  <c r="K285" i="22"/>
  <c r="O285" i="22"/>
  <c r="Q285" i="22"/>
  <c r="V285" i="22"/>
  <c r="G286" i="22"/>
  <c r="I286" i="22"/>
  <c r="K286" i="22"/>
  <c r="M286" i="22"/>
  <c r="O286" i="22"/>
  <c r="Q286" i="22"/>
  <c r="V286" i="22"/>
  <c r="G287" i="22"/>
  <c r="M287" i="22" s="1"/>
  <c r="I287" i="22"/>
  <c r="K287" i="22"/>
  <c r="O287" i="22"/>
  <c r="Q287" i="22"/>
  <c r="V287" i="22"/>
  <c r="G289" i="22"/>
  <c r="I289" i="22"/>
  <c r="K289" i="22"/>
  <c r="M289" i="22"/>
  <c r="O289" i="22"/>
  <c r="Q289" i="22"/>
  <c r="V289" i="22"/>
  <c r="G290" i="22"/>
  <c r="M290" i="22" s="1"/>
  <c r="I290" i="22"/>
  <c r="K290" i="22"/>
  <c r="O290" i="22"/>
  <c r="Q290" i="22"/>
  <c r="V290" i="22"/>
  <c r="G291" i="22"/>
  <c r="I291" i="22"/>
  <c r="K291" i="22"/>
  <c r="M291" i="22"/>
  <c r="O291" i="22"/>
  <c r="Q291" i="22"/>
  <c r="V291" i="22"/>
  <c r="G292" i="22"/>
  <c r="M292" i="22" s="1"/>
  <c r="I292" i="22"/>
  <c r="K292" i="22"/>
  <c r="O292" i="22"/>
  <c r="Q292" i="22"/>
  <c r="V292" i="22"/>
  <c r="G293" i="22"/>
  <c r="I293" i="22"/>
  <c r="K293" i="22"/>
  <c r="M293" i="22"/>
  <c r="O293" i="22"/>
  <c r="Q293" i="22"/>
  <c r="V293" i="22"/>
  <c r="G294" i="22"/>
  <c r="M294" i="22" s="1"/>
  <c r="I294" i="22"/>
  <c r="K294" i="22"/>
  <c r="O294" i="22"/>
  <c r="Q294" i="22"/>
  <c r="V294" i="22"/>
  <c r="G295" i="22"/>
  <c r="I295" i="22"/>
  <c r="K295" i="22"/>
  <c r="M295" i="22"/>
  <c r="O295" i="22"/>
  <c r="Q295" i="22"/>
  <c r="V295" i="22"/>
  <c r="G296" i="22"/>
  <c r="M296" i="22" s="1"/>
  <c r="I296" i="22"/>
  <c r="K296" i="22"/>
  <c r="O296" i="22"/>
  <c r="Q296" i="22"/>
  <c r="V296" i="22"/>
  <c r="G297" i="22"/>
  <c r="I297" i="22"/>
  <c r="K297" i="22"/>
  <c r="M297" i="22"/>
  <c r="O297" i="22"/>
  <c r="Q297" i="22"/>
  <c r="V297" i="22"/>
  <c r="G298" i="22"/>
  <c r="M298" i="22" s="1"/>
  <c r="I298" i="22"/>
  <c r="K298" i="22"/>
  <c r="O298" i="22"/>
  <c r="Q298" i="22"/>
  <c r="V298" i="22"/>
  <c r="G299" i="22"/>
  <c r="I299" i="22"/>
  <c r="K299" i="22"/>
  <c r="M299" i="22"/>
  <c r="O299" i="22"/>
  <c r="Q299" i="22"/>
  <c r="V299" i="22"/>
  <c r="G301" i="22"/>
  <c r="M301" i="22" s="1"/>
  <c r="I301" i="22"/>
  <c r="K301" i="22"/>
  <c r="O301" i="22"/>
  <c r="Q301" i="22"/>
  <c r="V301" i="22"/>
  <c r="G303" i="22"/>
  <c r="I303" i="22"/>
  <c r="K303" i="22"/>
  <c r="M303" i="22"/>
  <c r="O303" i="22"/>
  <c r="Q303" i="22"/>
  <c r="V303" i="22"/>
  <c r="G305" i="22"/>
  <c r="M305" i="22" s="1"/>
  <c r="I305" i="22"/>
  <c r="K305" i="22"/>
  <c r="O305" i="22"/>
  <c r="Q305" i="22"/>
  <c r="V305" i="22"/>
  <c r="G307" i="22"/>
  <c r="I307" i="22"/>
  <c r="K307" i="22"/>
  <c r="M307" i="22"/>
  <c r="O307" i="22"/>
  <c r="Q307" i="22"/>
  <c r="V307" i="22"/>
  <c r="G309" i="22"/>
  <c r="M309" i="22" s="1"/>
  <c r="I309" i="22"/>
  <c r="K309" i="22"/>
  <c r="O309" i="22"/>
  <c r="Q309" i="22"/>
  <c r="V309" i="22"/>
  <c r="G311" i="22"/>
  <c r="I311" i="22"/>
  <c r="K311" i="22"/>
  <c r="M311" i="22"/>
  <c r="O311" i="22"/>
  <c r="Q311" i="22"/>
  <c r="V311" i="22"/>
  <c r="G313" i="22"/>
  <c r="M313" i="22" s="1"/>
  <c r="I313" i="22"/>
  <c r="K313" i="22"/>
  <c r="O313" i="22"/>
  <c r="Q313" i="22"/>
  <c r="V313" i="22"/>
  <c r="G315" i="22"/>
  <c r="I315" i="22"/>
  <c r="K315" i="22"/>
  <c r="M315" i="22"/>
  <c r="O315" i="22"/>
  <c r="Q315" i="22"/>
  <c r="V315" i="22"/>
  <c r="G317" i="22"/>
  <c r="M317" i="22" s="1"/>
  <c r="I317" i="22"/>
  <c r="K317" i="22"/>
  <c r="O317" i="22"/>
  <c r="Q317" i="22"/>
  <c r="V317" i="22"/>
  <c r="G319" i="22"/>
  <c r="I319" i="22"/>
  <c r="K319" i="22"/>
  <c r="M319" i="22"/>
  <c r="O319" i="22"/>
  <c r="Q319" i="22"/>
  <c r="V319" i="22"/>
  <c r="G321" i="22"/>
  <c r="M321" i="22" s="1"/>
  <c r="I321" i="22"/>
  <c r="K321" i="22"/>
  <c r="O321" i="22"/>
  <c r="Q321" i="22"/>
  <c r="V321" i="22"/>
  <c r="G323" i="22"/>
  <c r="I323" i="22"/>
  <c r="K323" i="22"/>
  <c r="M323" i="22"/>
  <c r="O323" i="22"/>
  <c r="Q323" i="22"/>
  <c r="V323" i="22"/>
  <c r="G325" i="22"/>
  <c r="M325" i="22" s="1"/>
  <c r="I325" i="22"/>
  <c r="K325" i="22"/>
  <c r="O325" i="22"/>
  <c r="Q325" i="22"/>
  <c r="V325" i="22"/>
  <c r="G326" i="22"/>
  <c r="I326" i="22"/>
  <c r="K326" i="22"/>
  <c r="M326" i="22"/>
  <c r="O326" i="22"/>
  <c r="Q326" i="22"/>
  <c r="V326" i="22"/>
  <c r="G328" i="22"/>
  <c r="M328" i="22" s="1"/>
  <c r="I328" i="22"/>
  <c r="K328" i="22"/>
  <c r="O328" i="22"/>
  <c r="Q328" i="22"/>
  <c r="V328" i="22"/>
  <c r="G330" i="22"/>
  <c r="I330" i="22"/>
  <c r="K330" i="22"/>
  <c r="M330" i="22"/>
  <c r="O330" i="22"/>
  <c r="Q330" i="22"/>
  <c r="V330" i="22"/>
  <c r="G332" i="22"/>
  <c r="M332" i="22" s="1"/>
  <c r="I332" i="22"/>
  <c r="K332" i="22"/>
  <c r="O332" i="22"/>
  <c r="Q332" i="22"/>
  <c r="V332" i="22"/>
  <c r="G334" i="22"/>
  <c r="I334" i="22"/>
  <c r="K334" i="22"/>
  <c r="M334" i="22"/>
  <c r="O334" i="22"/>
  <c r="Q334" i="22"/>
  <c r="V334" i="22"/>
  <c r="G336" i="22"/>
  <c r="M336" i="22" s="1"/>
  <c r="I336" i="22"/>
  <c r="K336" i="22"/>
  <c r="O336" i="22"/>
  <c r="Q336" i="22"/>
  <c r="V336" i="22"/>
  <c r="G338" i="22"/>
  <c r="I338" i="22"/>
  <c r="K338" i="22"/>
  <c r="M338" i="22"/>
  <c r="O338" i="22"/>
  <c r="Q338" i="22"/>
  <c r="V338" i="22"/>
  <c r="G340" i="22"/>
  <c r="M340" i="22" s="1"/>
  <c r="I340" i="22"/>
  <c r="K340" i="22"/>
  <c r="O340" i="22"/>
  <c r="Q340" i="22"/>
  <c r="V340" i="22"/>
  <c r="G342" i="22"/>
  <c r="I342" i="22"/>
  <c r="K342" i="22"/>
  <c r="M342" i="22"/>
  <c r="O342" i="22"/>
  <c r="Q342" i="22"/>
  <c r="V342" i="22"/>
  <c r="G344" i="22"/>
  <c r="M344" i="22" s="1"/>
  <c r="I344" i="22"/>
  <c r="K344" i="22"/>
  <c r="O344" i="22"/>
  <c r="Q344" i="22"/>
  <c r="V344" i="22"/>
  <c r="G346" i="22"/>
  <c r="I346" i="22"/>
  <c r="K346" i="22"/>
  <c r="M346" i="22"/>
  <c r="O346" i="22"/>
  <c r="Q346" i="22"/>
  <c r="V346" i="22"/>
  <c r="G348" i="22"/>
  <c r="M348" i="22" s="1"/>
  <c r="I348" i="22"/>
  <c r="K348" i="22"/>
  <c r="O348" i="22"/>
  <c r="Q348" i="22"/>
  <c r="V348" i="22"/>
  <c r="G350" i="22"/>
  <c r="I350" i="22"/>
  <c r="K350" i="22"/>
  <c r="M350" i="22"/>
  <c r="O350" i="22"/>
  <c r="Q350" i="22"/>
  <c r="V350" i="22"/>
  <c r="G352" i="22"/>
  <c r="M352" i="22" s="1"/>
  <c r="I352" i="22"/>
  <c r="K352" i="22"/>
  <c r="O352" i="22"/>
  <c r="Q352" i="22"/>
  <c r="V352" i="22"/>
  <c r="G354" i="22"/>
  <c r="I354" i="22"/>
  <c r="K354" i="22"/>
  <c r="M354" i="22"/>
  <c r="O354" i="22"/>
  <c r="Q354" i="22"/>
  <c r="V354" i="22"/>
  <c r="G356" i="22"/>
  <c r="M356" i="22" s="1"/>
  <c r="I356" i="22"/>
  <c r="K356" i="22"/>
  <c r="O356" i="22"/>
  <c r="Q356" i="22"/>
  <c r="V356" i="22"/>
  <c r="G357" i="22"/>
  <c r="I357" i="22"/>
  <c r="K357" i="22"/>
  <c r="M357" i="22"/>
  <c r="O357" i="22"/>
  <c r="Q357" i="22"/>
  <c r="V357" i="22"/>
  <c r="G358" i="22"/>
  <c r="M358" i="22" s="1"/>
  <c r="I358" i="22"/>
  <c r="K358" i="22"/>
  <c r="O358" i="22"/>
  <c r="Q358" i="22"/>
  <c r="V358" i="22"/>
  <c r="G359" i="22"/>
  <c r="I359" i="22"/>
  <c r="K359" i="22"/>
  <c r="M359" i="22"/>
  <c r="O359" i="22"/>
  <c r="Q359" i="22"/>
  <c r="V359" i="22"/>
  <c r="G360" i="22"/>
  <c r="M360" i="22" s="1"/>
  <c r="I360" i="22"/>
  <c r="K360" i="22"/>
  <c r="O360" i="22"/>
  <c r="Q360" i="22"/>
  <c r="V360" i="22"/>
  <c r="G361" i="22"/>
  <c r="I361" i="22"/>
  <c r="K361" i="22"/>
  <c r="M361" i="22"/>
  <c r="O361" i="22"/>
  <c r="Q361" i="22"/>
  <c r="V361" i="22"/>
  <c r="G363" i="22"/>
  <c r="M363" i="22" s="1"/>
  <c r="I363" i="22"/>
  <c r="K363" i="22"/>
  <c r="O363" i="22"/>
  <c r="Q363" i="22"/>
  <c r="V363" i="22"/>
  <c r="G364" i="22"/>
  <c r="I364" i="22"/>
  <c r="K364" i="22"/>
  <c r="M364" i="22"/>
  <c r="O364" i="22"/>
  <c r="Q364" i="22"/>
  <c r="V364" i="22"/>
  <c r="G365" i="22"/>
  <c r="M365" i="22" s="1"/>
  <c r="I365" i="22"/>
  <c r="K365" i="22"/>
  <c r="O365" i="22"/>
  <c r="Q365" i="22"/>
  <c r="V365" i="22"/>
  <c r="G366" i="22"/>
  <c r="I366" i="22"/>
  <c r="K366" i="22"/>
  <c r="M366" i="22"/>
  <c r="O366" i="22"/>
  <c r="Q366" i="22"/>
  <c r="V366" i="22"/>
  <c r="G367" i="22"/>
  <c r="M367" i="22" s="1"/>
  <c r="I367" i="22"/>
  <c r="K367" i="22"/>
  <c r="O367" i="22"/>
  <c r="Q367" i="22"/>
  <c r="V367" i="22"/>
  <c r="G368" i="22"/>
  <c r="I368" i="22"/>
  <c r="K368" i="22"/>
  <c r="M368" i="22"/>
  <c r="O368" i="22"/>
  <c r="Q368" i="22"/>
  <c r="V368" i="22"/>
  <c r="G370" i="22"/>
  <c r="M370" i="22" s="1"/>
  <c r="I370" i="22"/>
  <c r="K370" i="22"/>
  <c r="O370" i="22"/>
  <c r="Q370" i="22"/>
  <c r="V370" i="22"/>
  <c r="G372" i="22"/>
  <c r="I372" i="22"/>
  <c r="K372" i="22"/>
  <c r="M372" i="22"/>
  <c r="O372" i="22"/>
  <c r="Q372" i="22"/>
  <c r="V372" i="22"/>
  <c r="G374" i="22"/>
  <c r="M374" i="22" s="1"/>
  <c r="I374" i="22"/>
  <c r="K374" i="22"/>
  <c r="O374" i="22"/>
  <c r="Q374" i="22"/>
  <c r="V374" i="22"/>
  <c r="G376" i="22"/>
  <c r="I376" i="22"/>
  <c r="K376" i="22"/>
  <c r="M376" i="22"/>
  <c r="O376" i="22"/>
  <c r="Q376" i="22"/>
  <c r="V376" i="22"/>
  <c r="G378" i="22"/>
  <c r="M378" i="22" s="1"/>
  <c r="I378" i="22"/>
  <c r="K378" i="22"/>
  <c r="O378" i="22"/>
  <c r="Q378" i="22"/>
  <c r="V378" i="22"/>
  <c r="G380" i="22"/>
  <c r="I380" i="22"/>
  <c r="K380" i="22"/>
  <c r="M380" i="22"/>
  <c r="O380" i="22"/>
  <c r="Q380" i="22"/>
  <c r="V380" i="22"/>
  <c r="G382" i="22"/>
  <c r="M382" i="22" s="1"/>
  <c r="I382" i="22"/>
  <c r="K382" i="22"/>
  <c r="O382" i="22"/>
  <c r="Q382" i="22"/>
  <c r="V382" i="22"/>
  <c r="G384" i="22"/>
  <c r="I384" i="22"/>
  <c r="K384" i="22"/>
  <c r="M384" i="22"/>
  <c r="O384" i="22"/>
  <c r="Q384" i="22"/>
  <c r="V384" i="22"/>
  <c r="G386" i="22"/>
  <c r="M386" i="22" s="1"/>
  <c r="I386" i="22"/>
  <c r="K386" i="22"/>
  <c r="O386" i="22"/>
  <c r="Q386" i="22"/>
  <c r="V386" i="22"/>
  <c r="G388" i="22"/>
  <c r="I388" i="22"/>
  <c r="K388" i="22"/>
  <c r="M388" i="22"/>
  <c r="O388" i="22"/>
  <c r="Q388" i="22"/>
  <c r="V388" i="22"/>
  <c r="G390" i="22"/>
  <c r="M390" i="22" s="1"/>
  <c r="I390" i="22"/>
  <c r="K390" i="22"/>
  <c r="O390" i="22"/>
  <c r="Q390" i="22"/>
  <c r="V390" i="22"/>
  <c r="G392" i="22"/>
  <c r="I392" i="22"/>
  <c r="K392" i="22"/>
  <c r="M392" i="22"/>
  <c r="O392" i="22"/>
  <c r="Q392" i="22"/>
  <c r="V392" i="22"/>
  <c r="G394" i="22"/>
  <c r="M394" i="22" s="1"/>
  <c r="I394" i="22"/>
  <c r="K394" i="22"/>
  <c r="O394" i="22"/>
  <c r="Q394" i="22"/>
  <c r="V394" i="22"/>
  <c r="G396" i="22"/>
  <c r="I396" i="22"/>
  <c r="K396" i="22"/>
  <c r="M396" i="22"/>
  <c r="O396" i="22"/>
  <c r="Q396" i="22"/>
  <c r="V396" i="22"/>
  <c r="G398" i="22"/>
  <c r="M398" i="22" s="1"/>
  <c r="I398" i="22"/>
  <c r="K398" i="22"/>
  <c r="O398" i="22"/>
  <c r="Q398" i="22"/>
  <c r="V398" i="22"/>
  <c r="G400" i="22"/>
  <c r="I400" i="22"/>
  <c r="K400" i="22"/>
  <c r="M400" i="22"/>
  <c r="O400" i="22"/>
  <c r="Q400" i="22"/>
  <c r="V400" i="22"/>
  <c r="G402" i="22"/>
  <c r="M402" i="22" s="1"/>
  <c r="I402" i="22"/>
  <c r="K402" i="22"/>
  <c r="O402" i="22"/>
  <c r="Q402" i="22"/>
  <c r="V402" i="22"/>
  <c r="G404" i="22"/>
  <c r="I404" i="22"/>
  <c r="K404" i="22"/>
  <c r="M404" i="22"/>
  <c r="O404" i="22"/>
  <c r="Q404" i="22"/>
  <c r="V404" i="22"/>
  <c r="G406" i="22"/>
  <c r="M406" i="22" s="1"/>
  <c r="I406" i="22"/>
  <c r="K406" i="22"/>
  <c r="O406" i="22"/>
  <c r="Q406" i="22"/>
  <c r="V406" i="22"/>
  <c r="G408" i="22"/>
  <c r="I408" i="22"/>
  <c r="K408" i="22"/>
  <c r="M408" i="22"/>
  <c r="O408" i="22"/>
  <c r="Q408" i="22"/>
  <c r="V408" i="22"/>
  <c r="G410" i="22"/>
  <c r="M410" i="22" s="1"/>
  <c r="I410" i="22"/>
  <c r="K410" i="22"/>
  <c r="O410" i="22"/>
  <c r="Q410" i="22"/>
  <c r="V410" i="22"/>
  <c r="G411" i="22"/>
  <c r="I411" i="22"/>
  <c r="K411" i="22"/>
  <c r="M411" i="22"/>
  <c r="O411" i="22"/>
  <c r="Q411" i="22"/>
  <c r="V411" i="22"/>
  <c r="G412" i="22"/>
  <c r="M412" i="22" s="1"/>
  <c r="I412" i="22"/>
  <c r="K412" i="22"/>
  <c r="O412" i="22"/>
  <c r="Q412" i="22"/>
  <c r="V412" i="22"/>
  <c r="G413" i="22"/>
  <c r="I413" i="22"/>
  <c r="K413" i="22"/>
  <c r="M413" i="22"/>
  <c r="O413" i="22"/>
  <c r="Q413" i="22"/>
  <c r="V413" i="22"/>
  <c r="G414" i="22"/>
  <c r="M414" i="22" s="1"/>
  <c r="I414" i="22"/>
  <c r="K414" i="22"/>
  <c r="O414" i="22"/>
  <c r="Q414" i="22"/>
  <c r="V414" i="22"/>
  <c r="I415" i="22"/>
  <c r="Q415" i="22"/>
  <c r="G416" i="22"/>
  <c r="G415" i="22" s="1"/>
  <c r="I416" i="22"/>
  <c r="K416" i="22"/>
  <c r="K415" i="22" s="1"/>
  <c r="O416" i="22"/>
  <c r="O415" i="22" s="1"/>
  <c r="Q416" i="22"/>
  <c r="V416" i="22"/>
  <c r="V415" i="22" s="1"/>
  <c r="G420" i="22"/>
  <c r="I420" i="22"/>
  <c r="K420" i="22"/>
  <c r="M420" i="22"/>
  <c r="O420" i="22"/>
  <c r="Q420" i="22"/>
  <c r="V420" i="22"/>
  <c r="G424" i="22"/>
  <c r="K424" i="22"/>
  <c r="O424" i="22"/>
  <c r="V424" i="22"/>
  <c r="G425" i="22"/>
  <c r="M425" i="22" s="1"/>
  <c r="M424" i="22" s="1"/>
  <c r="I425" i="22"/>
  <c r="I424" i="22" s="1"/>
  <c r="K425" i="22"/>
  <c r="O425" i="22"/>
  <c r="Q425" i="22"/>
  <c r="Q424" i="22" s="1"/>
  <c r="V425" i="22"/>
  <c r="K428" i="22"/>
  <c r="V428" i="22"/>
  <c r="G429" i="22"/>
  <c r="I429" i="22"/>
  <c r="I428" i="22" s="1"/>
  <c r="K429" i="22"/>
  <c r="M429" i="22"/>
  <c r="O429" i="22"/>
  <c r="Q429" i="22"/>
  <c r="Q428" i="22" s="1"/>
  <c r="V429" i="22"/>
  <c r="G435" i="22"/>
  <c r="G428" i="22" s="1"/>
  <c r="I435" i="22"/>
  <c r="K435" i="22"/>
  <c r="O435" i="22"/>
  <c r="O428" i="22" s="1"/>
  <c r="Q435" i="22"/>
  <c r="V435" i="22"/>
  <c r="G439" i="22"/>
  <c r="I439" i="22"/>
  <c r="K439" i="22"/>
  <c r="M439" i="22"/>
  <c r="O439" i="22"/>
  <c r="Q439" i="22"/>
  <c r="V439" i="22"/>
  <c r="G442" i="22"/>
  <c r="K442" i="22"/>
  <c r="O442" i="22"/>
  <c r="V442" i="22"/>
  <c r="G443" i="22"/>
  <c r="I443" i="22"/>
  <c r="I442" i="22" s="1"/>
  <c r="K443" i="22"/>
  <c r="M443" i="22"/>
  <c r="M442" i="22" s="1"/>
  <c r="O443" i="22"/>
  <c r="Q443" i="22"/>
  <c r="Q442" i="22" s="1"/>
  <c r="V443" i="22"/>
  <c r="G446" i="22"/>
  <c r="I446" i="22"/>
  <c r="I445" i="22" s="1"/>
  <c r="K446" i="22"/>
  <c r="M446" i="22"/>
  <c r="O446" i="22"/>
  <c r="Q446" i="22"/>
  <c r="Q445" i="22" s="1"/>
  <c r="V446" i="22"/>
  <c r="G448" i="22"/>
  <c r="M448" i="22" s="1"/>
  <c r="I448" i="22"/>
  <c r="K448" i="22"/>
  <c r="K445" i="22" s="1"/>
  <c r="O448" i="22"/>
  <c r="Q448" i="22"/>
  <c r="V448" i="22"/>
  <c r="V445" i="22" s="1"/>
  <c r="G449" i="22"/>
  <c r="I449" i="22"/>
  <c r="K449" i="22"/>
  <c r="M449" i="22"/>
  <c r="O449" i="22"/>
  <c r="Q449" i="22"/>
  <c r="V449" i="22"/>
  <c r="G450" i="22"/>
  <c r="G445" i="22" s="1"/>
  <c r="I450" i="22"/>
  <c r="K450" i="22"/>
  <c r="O450" i="22"/>
  <c r="O445" i="22" s="1"/>
  <c r="Q450" i="22"/>
  <c r="V450" i="22"/>
  <c r="G452" i="22"/>
  <c r="I452" i="22"/>
  <c r="K452" i="22"/>
  <c r="M452" i="22"/>
  <c r="O452" i="22"/>
  <c r="Q452" i="22"/>
  <c r="V452" i="22"/>
  <c r="G453" i="22"/>
  <c r="M453" i="22" s="1"/>
  <c r="I453" i="22"/>
  <c r="K453" i="22"/>
  <c r="O453" i="22"/>
  <c r="Q453" i="22"/>
  <c r="V453" i="22"/>
  <c r="G454" i="22"/>
  <c r="I454" i="22"/>
  <c r="K454" i="22"/>
  <c r="M454" i="22"/>
  <c r="O454" i="22"/>
  <c r="Q454" i="22"/>
  <c r="V454" i="22"/>
  <c r="G455" i="22"/>
  <c r="M455" i="22" s="1"/>
  <c r="I455" i="22"/>
  <c r="K455" i="22"/>
  <c r="O455" i="22"/>
  <c r="Q455" i="22"/>
  <c r="V455" i="22"/>
  <c r="G456" i="22"/>
  <c r="I456" i="22"/>
  <c r="K456" i="22"/>
  <c r="M456" i="22"/>
  <c r="O456" i="22"/>
  <c r="Q456" i="22"/>
  <c r="V456" i="22"/>
  <c r="G458" i="22"/>
  <c r="M458" i="22" s="1"/>
  <c r="I458" i="22"/>
  <c r="K458" i="22"/>
  <c r="O458" i="22"/>
  <c r="Q458" i="22"/>
  <c r="V458" i="22"/>
  <c r="G459" i="22"/>
  <c r="I459" i="22"/>
  <c r="K459" i="22"/>
  <c r="M459" i="22"/>
  <c r="O459" i="22"/>
  <c r="Q459" i="22"/>
  <c r="V459" i="22"/>
  <c r="G460" i="22"/>
  <c r="M460" i="22" s="1"/>
  <c r="I460" i="22"/>
  <c r="K460" i="22"/>
  <c r="O460" i="22"/>
  <c r="Q460" i="22"/>
  <c r="V460" i="22"/>
  <c r="G461" i="22"/>
  <c r="I461" i="22"/>
  <c r="K461" i="22"/>
  <c r="M461" i="22"/>
  <c r="O461" i="22"/>
  <c r="Q461" i="22"/>
  <c r="V461" i="22"/>
  <c r="G462" i="22"/>
  <c r="M462" i="22" s="1"/>
  <c r="I462" i="22"/>
  <c r="K462" i="22"/>
  <c r="O462" i="22"/>
  <c r="Q462" i="22"/>
  <c r="V462" i="22"/>
  <c r="G464" i="22"/>
  <c r="I464" i="22"/>
  <c r="K464" i="22"/>
  <c r="M464" i="22"/>
  <c r="O464" i="22"/>
  <c r="Q464" i="22"/>
  <c r="V464" i="22"/>
  <c r="G465" i="22"/>
  <c r="M465" i="22" s="1"/>
  <c r="I465" i="22"/>
  <c r="K465" i="22"/>
  <c r="O465" i="22"/>
  <c r="Q465" i="22"/>
  <c r="V465" i="22"/>
  <c r="G468" i="22"/>
  <c r="G467" i="22" s="1"/>
  <c r="I468" i="22"/>
  <c r="K468" i="22"/>
  <c r="K467" i="22" s="1"/>
  <c r="O468" i="22"/>
  <c r="O467" i="22" s="1"/>
  <c r="Q468" i="22"/>
  <c r="V468" i="22"/>
  <c r="V467" i="22" s="1"/>
  <c r="G469" i="22"/>
  <c r="I469" i="22"/>
  <c r="K469" i="22"/>
  <c r="M469" i="22"/>
  <c r="O469" i="22"/>
  <c r="Q469" i="22"/>
  <c r="V469" i="22"/>
  <c r="G470" i="22"/>
  <c r="M470" i="22" s="1"/>
  <c r="I470" i="22"/>
  <c r="K470" i="22"/>
  <c r="O470" i="22"/>
  <c r="Q470" i="22"/>
  <c r="V470" i="22"/>
  <c r="G471" i="22"/>
  <c r="I471" i="22"/>
  <c r="I467" i="22" s="1"/>
  <c r="K471" i="22"/>
  <c r="M471" i="22"/>
  <c r="O471" i="22"/>
  <c r="Q471" i="22"/>
  <c r="Q467" i="22" s="1"/>
  <c r="V471" i="22"/>
  <c r="G472" i="22"/>
  <c r="M472" i="22" s="1"/>
  <c r="I472" i="22"/>
  <c r="K472" i="22"/>
  <c r="O472" i="22"/>
  <c r="Q472" i="22"/>
  <c r="V472" i="22"/>
  <c r="G473" i="22"/>
  <c r="I473" i="22"/>
  <c r="K473" i="22"/>
  <c r="M473" i="22"/>
  <c r="O473" i="22"/>
  <c r="Q473" i="22"/>
  <c r="V473" i="22"/>
  <c r="G474" i="22"/>
  <c r="M474" i="22" s="1"/>
  <c r="I474" i="22"/>
  <c r="K474" i="22"/>
  <c r="O474" i="22"/>
  <c r="Q474" i="22"/>
  <c r="V474" i="22"/>
  <c r="G475" i="22"/>
  <c r="I475" i="22"/>
  <c r="K475" i="22"/>
  <c r="M475" i="22"/>
  <c r="O475" i="22"/>
  <c r="Q475" i="22"/>
  <c r="V475" i="22"/>
  <c r="G477" i="22"/>
  <c r="K477" i="22"/>
  <c r="O477" i="22"/>
  <c r="V477" i="22"/>
  <c r="G478" i="22"/>
  <c r="I478" i="22"/>
  <c r="I477" i="22" s="1"/>
  <c r="K478" i="22"/>
  <c r="M478" i="22"/>
  <c r="M477" i="22" s="1"/>
  <c r="O478" i="22"/>
  <c r="Q478" i="22"/>
  <c r="Q477" i="22" s="1"/>
  <c r="V478" i="22"/>
  <c r="G479" i="22"/>
  <c r="G480" i="22"/>
  <c r="I480" i="22"/>
  <c r="I479" i="22" s="1"/>
  <c r="K480" i="22"/>
  <c r="M480" i="22"/>
  <c r="O480" i="22"/>
  <c r="Q480" i="22"/>
  <c r="Q479" i="22" s="1"/>
  <c r="V480" i="22"/>
  <c r="G481" i="22"/>
  <c r="M481" i="22" s="1"/>
  <c r="I481" i="22"/>
  <c r="K481" i="22"/>
  <c r="K479" i="22" s="1"/>
  <c r="O481" i="22"/>
  <c r="Q481" i="22"/>
  <c r="V481" i="22"/>
  <c r="V479" i="22" s="1"/>
  <c r="G483" i="22"/>
  <c r="I483" i="22"/>
  <c r="K483" i="22"/>
  <c r="M483" i="22"/>
  <c r="O483" i="22"/>
  <c r="Q483" i="22"/>
  <c r="V483" i="22"/>
  <c r="G485" i="22"/>
  <c r="M485" i="22" s="1"/>
  <c r="I485" i="22"/>
  <c r="K485" i="22"/>
  <c r="O485" i="22"/>
  <c r="O479" i="22" s="1"/>
  <c r="Q485" i="22"/>
  <c r="V485" i="22"/>
  <c r="G486" i="22"/>
  <c r="I486" i="22"/>
  <c r="K486" i="22"/>
  <c r="M486" i="22"/>
  <c r="O486" i="22"/>
  <c r="Q486" i="22"/>
  <c r="V486" i="22"/>
  <c r="G487" i="22"/>
  <c r="M487" i="22" s="1"/>
  <c r="I487" i="22"/>
  <c r="K487" i="22"/>
  <c r="O487" i="22"/>
  <c r="Q487" i="22"/>
  <c r="V487" i="22"/>
  <c r="AE489" i="22"/>
  <c r="G158" i="21"/>
  <c r="BA147" i="21"/>
  <c r="BA88" i="21"/>
  <c r="BA78" i="21"/>
  <c r="BA72" i="21"/>
  <c r="BA69" i="21"/>
  <c r="BA65" i="21"/>
  <c r="BA60" i="21"/>
  <c r="BA57" i="21"/>
  <c r="BA53" i="21"/>
  <c r="BA50" i="21"/>
  <c r="BA41" i="21"/>
  <c r="BA38" i="21"/>
  <c r="BA32" i="21"/>
  <c r="BA29" i="21"/>
  <c r="BA23" i="21"/>
  <c r="BA20" i="21"/>
  <c r="BA17" i="21"/>
  <c r="BA15" i="21"/>
  <c r="BA13" i="21"/>
  <c r="BA10" i="21"/>
  <c r="G9" i="21"/>
  <c r="I9" i="21"/>
  <c r="I8" i="21" s="1"/>
  <c r="K9" i="21"/>
  <c r="M9" i="21"/>
  <c r="O9" i="21"/>
  <c r="Q9" i="21"/>
  <c r="Q8" i="21" s="1"/>
  <c r="V9" i="21"/>
  <c r="G12" i="21"/>
  <c r="G8" i="21" s="1"/>
  <c r="I12" i="21"/>
  <c r="K12" i="21"/>
  <c r="O12" i="21"/>
  <c r="O8" i="21" s="1"/>
  <c r="Q12" i="21"/>
  <c r="V12" i="21"/>
  <c r="G14" i="21"/>
  <c r="I14" i="21"/>
  <c r="K14" i="21"/>
  <c r="M14" i="21"/>
  <c r="O14" i="21"/>
  <c r="Q14" i="21"/>
  <c r="V14" i="21"/>
  <c r="G16" i="21"/>
  <c r="M16" i="21" s="1"/>
  <c r="I16" i="21"/>
  <c r="K16" i="21"/>
  <c r="K8" i="21" s="1"/>
  <c r="O16" i="21"/>
  <c r="Q16" i="21"/>
  <c r="V16" i="21"/>
  <c r="V8" i="21" s="1"/>
  <c r="G19" i="21"/>
  <c r="I19" i="21"/>
  <c r="K19" i="21"/>
  <c r="M19" i="21"/>
  <c r="O19" i="21"/>
  <c r="Q19" i="21"/>
  <c r="V19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M28" i="21" s="1"/>
  <c r="I28" i="21"/>
  <c r="K28" i="21"/>
  <c r="O28" i="21"/>
  <c r="Q28" i="21"/>
  <c r="V28" i="21"/>
  <c r="G31" i="21"/>
  <c r="I31" i="21"/>
  <c r="K31" i="21"/>
  <c r="M31" i="21"/>
  <c r="O31" i="21"/>
  <c r="Q31" i="21"/>
  <c r="V31" i="21"/>
  <c r="G37" i="21"/>
  <c r="M37" i="21" s="1"/>
  <c r="I37" i="21"/>
  <c r="K37" i="21"/>
  <c r="O37" i="21"/>
  <c r="Q37" i="21"/>
  <c r="V37" i="21"/>
  <c r="G40" i="21"/>
  <c r="I40" i="21"/>
  <c r="K40" i="21"/>
  <c r="M40" i="21"/>
  <c r="O40" i="21"/>
  <c r="Q40" i="21"/>
  <c r="V40" i="21"/>
  <c r="G43" i="21"/>
  <c r="M43" i="21" s="1"/>
  <c r="I43" i="21"/>
  <c r="K43" i="21"/>
  <c r="O43" i="21"/>
  <c r="Q43" i="21"/>
  <c r="V43" i="21"/>
  <c r="G47" i="21"/>
  <c r="I47" i="21"/>
  <c r="K47" i="21"/>
  <c r="M47" i="21"/>
  <c r="O47" i="21"/>
  <c r="Q47" i="21"/>
  <c r="V47" i="21"/>
  <c r="G49" i="21"/>
  <c r="M49" i="21" s="1"/>
  <c r="I49" i="21"/>
  <c r="K49" i="21"/>
  <c r="O49" i="21"/>
  <c r="Q49" i="21"/>
  <c r="V49" i="21"/>
  <c r="G52" i="21"/>
  <c r="I52" i="21"/>
  <c r="K52" i="21"/>
  <c r="M52" i="21"/>
  <c r="O52" i="21"/>
  <c r="Q52" i="21"/>
  <c r="V52" i="21"/>
  <c r="G56" i="21"/>
  <c r="M56" i="21" s="1"/>
  <c r="I56" i="21"/>
  <c r="K56" i="21"/>
  <c r="O56" i="21"/>
  <c r="Q56" i="21"/>
  <c r="V56" i="21"/>
  <c r="G59" i="21"/>
  <c r="I59" i="21"/>
  <c r="K59" i="21"/>
  <c r="M59" i="21"/>
  <c r="O59" i="21"/>
  <c r="Q59" i="21"/>
  <c r="V59" i="21"/>
  <c r="G64" i="21"/>
  <c r="M64" i="21" s="1"/>
  <c r="I64" i="21"/>
  <c r="K64" i="21"/>
  <c r="O64" i="21"/>
  <c r="Q64" i="21"/>
  <c r="V64" i="21"/>
  <c r="G68" i="21"/>
  <c r="I68" i="21"/>
  <c r="K68" i="21"/>
  <c r="M68" i="21"/>
  <c r="O68" i="21"/>
  <c r="Q68" i="21"/>
  <c r="V68" i="21"/>
  <c r="G71" i="21"/>
  <c r="M71" i="21" s="1"/>
  <c r="I71" i="21"/>
  <c r="K71" i="21"/>
  <c r="O71" i="21"/>
  <c r="Q71" i="21"/>
  <c r="V71" i="21"/>
  <c r="G75" i="21"/>
  <c r="I75" i="21"/>
  <c r="K75" i="21"/>
  <c r="M75" i="21"/>
  <c r="O75" i="21"/>
  <c r="Q75" i="21"/>
  <c r="V75" i="21"/>
  <c r="G77" i="21"/>
  <c r="M77" i="21" s="1"/>
  <c r="I77" i="21"/>
  <c r="K77" i="21"/>
  <c r="O77" i="21"/>
  <c r="Q77" i="21"/>
  <c r="V77" i="21"/>
  <c r="G82" i="21"/>
  <c r="I82" i="21"/>
  <c r="K82" i="21"/>
  <c r="M82" i="21"/>
  <c r="O82" i="21"/>
  <c r="Q82" i="21"/>
  <c r="V82" i="21"/>
  <c r="G87" i="21"/>
  <c r="M87" i="21" s="1"/>
  <c r="I87" i="21"/>
  <c r="K87" i="21"/>
  <c r="O87" i="21"/>
  <c r="Q87" i="21"/>
  <c r="V87" i="21"/>
  <c r="G91" i="21"/>
  <c r="I91" i="21"/>
  <c r="K91" i="21"/>
  <c r="M91" i="21"/>
  <c r="O91" i="21"/>
  <c r="Q91" i="21"/>
  <c r="V91" i="21"/>
  <c r="G92" i="21"/>
  <c r="M92" i="21" s="1"/>
  <c r="I92" i="21"/>
  <c r="K92" i="21"/>
  <c r="O92" i="21"/>
  <c r="Q92" i="21"/>
  <c r="V92" i="21"/>
  <c r="G93" i="21"/>
  <c r="I93" i="21"/>
  <c r="K93" i="21"/>
  <c r="M93" i="21"/>
  <c r="O93" i="21"/>
  <c r="Q93" i="21"/>
  <c r="V93" i="21"/>
  <c r="G95" i="21"/>
  <c r="M95" i="21" s="1"/>
  <c r="I95" i="21"/>
  <c r="K95" i="21"/>
  <c r="O95" i="21"/>
  <c r="Q95" i="21"/>
  <c r="V95" i="21"/>
  <c r="I97" i="21"/>
  <c r="Q97" i="21"/>
  <c r="G98" i="21"/>
  <c r="M98" i="21" s="1"/>
  <c r="M97" i="21" s="1"/>
  <c r="I98" i="21"/>
  <c r="K98" i="21"/>
  <c r="K97" i="21" s="1"/>
  <c r="O98" i="21"/>
  <c r="O97" i="21" s="1"/>
  <c r="Q98" i="21"/>
  <c r="V98" i="21"/>
  <c r="V97" i="21" s="1"/>
  <c r="I102" i="21"/>
  <c r="Q102" i="21"/>
  <c r="G103" i="21"/>
  <c r="G102" i="21" s="1"/>
  <c r="I103" i="21"/>
  <c r="K103" i="21"/>
  <c r="K102" i="21" s="1"/>
  <c r="O103" i="21"/>
  <c r="O102" i="21" s="1"/>
  <c r="Q103" i="21"/>
  <c r="V103" i="21"/>
  <c r="V102" i="21" s="1"/>
  <c r="G105" i="21"/>
  <c r="I105" i="21"/>
  <c r="K105" i="21"/>
  <c r="M105" i="21"/>
  <c r="O105" i="21"/>
  <c r="Q105" i="21"/>
  <c r="V105" i="21"/>
  <c r="G109" i="21"/>
  <c r="G110" i="21"/>
  <c r="I110" i="21"/>
  <c r="I109" i="21" s="1"/>
  <c r="K110" i="21"/>
  <c r="M110" i="21"/>
  <c r="O110" i="21"/>
  <c r="Q110" i="21"/>
  <c r="Q109" i="21" s="1"/>
  <c r="V110" i="21"/>
  <c r="G112" i="21"/>
  <c r="M112" i="21" s="1"/>
  <c r="I112" i="21"/>
  <c r="K112" i="21"/>
  <c r="K109" i="21" s="1"/>
  <c r="O112" i="21"/>
  <c r="Q112" i="21"/>
  <c r="V112" i="21"/>
  <c r="V109" i="21" s="1"/>
  <c r="G113" i="21"/>
  <c r="I113" i="21"/>
  <c r="K113" i="21"/>
  <c r="M113" i="21"/>
  <c r="O113" i="21"/>
  <c r="Q113" i="21"/>
  <c r="V113" i="21"/>
  <c r="G115" i="21"/>
  <c r="M115" i="21" s="1"/>
  <c r="I115" i="21"/>
  <c r="K115" i="21"/>
  <c r="O115" i="21"/>
  <c r="O109" i="21" s="1"/>
  <c r="Q115" i="21"/>
  <c r="V115" i="21"/>
  <c r="G117" i="21"/>
  <c r="I117" i="21"/>
  <c r="K117" i="21"/>
  <c r="M117" i="21"/>
  <c r="O117" i="21"/>
  <c r="Q117" i="21"/>
  <c r="V117" i="21"/>
  <c r="G119" i="21"/>
  <c r="M119" i="21" s="1"/>
  <c r="I119" i="21"/>
  <c r="K119" i="21"/>
  <c r="O119" i="21"/>
  <c r="Q119" i="21"/>
  <c r="V119" i="21"/>
  <c r="G121" i="21"/>
  <c r="I121" i="21"/>
  <c r="K121" i="21"/>
  <c r="M121" i="21"/>
  <c r="O121" i="21"/>
  <c r="Q121" i="21"/>
  <c r="V121" i="21"/>
  <c r="G123" i="21"/>
  <c r="M123" i="21" s="1"/>
  <c r="I123" i="21"/>
  <c r="K123" i="21"/>
  <c r="O123" i="21"/>
  <c r="Q123" i="21"/>
  <c r="V123" i="21"/>
  <c r="G126" i="21"/>
  <c r="I126" i="21"/>
  <c r="K126" i="21"/>
  <c r="M126" i="21"/>
  <c r="O126" i="21"/>
  <c r="Q126" i="21"/>
  <c r="V126" i="21"/>
  <c r="G127" i="21"/>
  <c r="M127" i="21" s="1"/>
  <c r="I127" i="21"/>
  <c r="K127" i="21"/>
  <c r="O127" i="21"/>
  <c r="Q127" i="21"/>
  <c r="V127" i="21"/>
  <c r="G128" i="21"/>
  <c r="I128" i="21"/>
  <c r="K128" i="21"/>
  <c r="M128" i="21"/>
  <c r="O128" i="21"/>
  <c r="Q128" i="21"/>
  <c r="V128" i="21"/>
  <c r="G129" i="21"/>
  <c r="M129" i="21" s="1"/>
  <c r="I129" i="21"/>
  <c r="K129" i="21"/>
  <c r="O129" i="21"/>
  <c r="Q129" i="21"/>
  <c r="V129" i="21"/>
  <c r="G130" i="21"/>
  <c r="I130" i="21"/>
  <c r="K130" i="21"/>
  <c r="M130" i="21"/>
  <c r="O130" i="21"/>
  <c r="Q130" i="21"/>
  <c r="V130" i="21"/>
  <c r="G131" i="21"/>
  <c r="M131" i="21" s="1"/>
  <c r="I131" i="21"/>
  <c r="K131" i="21"/>
  <c r="O131" i="21"/>
  <c r="Q131" i="21"/>
  <c r="V131" i="21"/>
  <c r="G132" i="21"/>
  <c r="I132" i="21"/>
  <c r="K132" i="21"/>
  <c r="M132" i="21"/>
  <c r="O132" i="21"/>
  <c r="Q132" i="21"/>
  <c r="V132" i="21"/>
  <c r="G133" i="21"/>
  <c r="M133" i="21" s="1"/>
  <c r="I133" i="21"/>
  <c r="K133" i="21"/>
  <c r="O133" i="21"/>
  <c r="Q133" i="21"/>
  <c r="V133" i="21"/>
  <c r="G134" i="21"/>
  <c r="I134" i="21"/>
  <c r="K134" i="21"/>
  <c r="M134" i="21"/>
  <c r="O134" i="21"/>
  <c r="Q134" i="21"/>
  <c r="V134" i="21"/>
  <c r="G135" i="21"/>
  <c r="M135" i="21" s="1"/>
  <c r="I135" i="21"/>
  <c r="K135" i="21"/>
  <c r="O135" i="21"/>
  <c r="Q135" i="21"/>
  <c r="V135" i="21"/>
  <c r="G137" i="21"/>
  <c r="I137" i="21"/>
  <c r="K137" i="21"/>
  <c r="M137" i="21"/>
  <c r="O137" i="21"/>
  <c r="Q137" i="21"/>
  <c r="V137" i="21"/>
  <c r="G139" i="21"/>
  <c r="M139" i="21" s="1"/>
  <c r="I139" i="21"/>
  <c r="K139" i="21"/>
  <c r="O139" i="21"/>
  <c r="Q139" i="21"/>
  <c r="V139" i="21"/>
  <c r="G141" i="21"/>
  <c r="I141" i="21"/>
  <c r="K141" i="21"/>
  <c r="M141" i="21"/>
  <c r="O141" i="21"/>
  <c r="Q141" i="21"/>
  <c r="V141" i="21"/>
  <c r="G143" i="21"/>
  <c r="M143" i="21" s="1"/>
  <c r="I143" i="21"/>
  <c r="K143" i="21"/>
  <c r="O143" i="21"/>
  <c r="Q143" i="21"/>
  <c r="V143" i="21"/>
  <c r="I145" i="21"/>
  <c r="Q145" i="21"/>
  <c r="G146" i="21"/>
  <c r="M146" i="21" s="1"/>
  <c r="M145" i="21" s="1"/>
  <c r="I146" i="21"/>
  <c r="K146" i="21"/>
  <c r="K145" i="21" s="1"/>
  <c r="O146" i="21"/>
  <c r="O145" i="21" s="1"/>
  <c r="Q146" i="21"/>
  <c r="V146" i="21"/>
  <c r="V145" i="21" s="1"/>
  <c r="I149" i="21"/>
  <c r="Q149" i="21"/>
  <c r="G150" i="21"/>
  <c r="G149" i="21" s="1"/>
  <c r="I150" i="21"/>
  <c r="K150" i="21"/>
  <c r="K149" i="21" s="1"/>
  <c r="O150" i="21"/>
  <c r="O149" i="21" s="1"/>
  <c r="Q150" i="21"/>
  <c r="V150" i="21"/>
  <c r="V149" i="21" s="1"/>
  <c r="G151" i="21"/>
  <c r="I151" i="21"/>
  <c r="K151" i="21"/>
  <c r="M151" i="21"/>
  <c r="O151" i="21"/>
  <c r="Q151" i="21"/>
  <c r="V151" i="21"/>
  <c r="G152" i="21"/>
  <c r="M152" i="21" s="1"/>
  <c r="I152" i="21"/>
  <c r="K152" i="21"/>
  <c r="O152" i="21"/>
  <c r="Q152" i="21"/>
  <c r="V152" i="21"/>
  <c r="I154" i="21"/>
  <c r="Q154" i="21"/>
  <c r="G155" i="21"/>
  <c r="G154" i="21" s="1"/>
  <c r="I155" i="21"/>
  <c r="K155" i="21"/>
  <c r="K154" i="21" s="1"/>
  <c r="O155" i="21"/>
  <c r="O154" i="21" s="1"/>
  <c r="Q155" i="21"/>
  <c r="V155" i="21"/>
  <c r="V154" i="21" s="1"/>
  <c r="AE158" i="21"/>
  <c r="G471" i="20"/>
  <c r="BA419" i="20"/>
  <c r="BA417" i="20"/>
  <c r="BA409" i="20"/>
  <c r="BA400" i="20"/>
  <c r="BA300" i="20"/>
  <c r="BA299" i="20"/>
  <c r="BA282" i="20"/>
  <c r="BA280" i="20"/>
  <c r="BA278" i="20"/>
  <c r="BA276" i="20"/>
  <c r="BA274" i="20"/>
  <c r="BA272" i="20"/>
  <c r="BA270" i="20"/>
  <c r="BA237" i="20"/>
  <c r="BA215" i="20"/>
  <c r="BA211" i="20"/>
  <c r="BA208" i="20"/>
  <c r="BA168" i="20"/>
  <c r="BA154" i="20"/>
  <c r="BA152" i="20"/>
  <c r="BA147" i="20"/>
  <c r="BA138" i="20"/>
  <c r="BA128" i="20"/>
  <c r="BA123" i="20"/>
  <c r="BA120" i="20"/>
  <c r="BA118" i="20"/>
  <c r="BA110" i="20"/>
  <c r="BA107" i="20"/>
  <c r="BA104" i="20"/>
  <c r="BA100" i="20"/>
  <c r="BA97" i="20"/>
  <c r="BA78" i="20"/>
  <c r="BA75" i="20"/>
  <c r="BA60" i="20"/>
  <c r="BA54" i="20"/>
  <c r="BA48" i="20"/>
  <c r="BA45" i="20"/>
  <c r="BA42" i="20"/>
  <c r="BA39" i="20"/>
  <c r="BA37" i="20"/>
  <c r="BA15" i="20"/>
  <c r="BA13" i="20"/>
  <c r="BA10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G12" i="20"/>
  <c r="I12" i="20"/>
  <c r="K12" i="20"/>
  <c r="M12" i="20"/>
  <c r="O12" i="20"/>
  <c r="Q12" i="20"/>
  <c r="V12" i="20"/>
  <c r="G14" i="20"/>
  <c r="I14" i="20"/>
  <c r="K14" i="20"/>
  <c r="M14" i="20"/>
  <c r="O14" i="20"/>
  <c r="Q14" i="20"/>
  <c r="V14" i="20"/>
  <c r="G16" i="20"/>
  <c r="I16" i="20"/>
  <c r="K16" i="20"/>
  <c r="M16" i="20"/>
  <c r="O16" i="20"/>
  <c r="Q16" i="20"/>
  <c r="V16" i="20"/>
  <c r="G19" i="20"/>
  <c r="M19" i="20" s="1"/>
  <c r="I19" i="20"/>
  <c r="K19" i="20"/>
  <c r="O19" i="20"/>
  <c r="Q19" i="20"/>
  <c r="V19" i="20"/>
  <c r="G23" i="20"/>
  <c r="I23" i="20"/>
  <c r="K23" i="20"/>
  <c r="M23" i="20"/>
  <c r="O23" i="20"/>
  <c r="Q23" i="20"/>
  <c r="V23" i="20"/>
  <c r="G28" i="20"/>
  <c r="I28" i="20"/>
  <c r="K28" i="20"/>
  <c r="M28" i="20"/>
  <c r="O28" i="20"/>
  <c r="Q28" i="20"/>
  <c r="V28" i="20"/>
  <c r="G32" i="20"/>
  <c r="I32" i="20"/>
  <c r="K32" i="20"/>
  <c r="M32" i="20"/>
  <c r="O32" i="20"/>
  <c r="Q32" i="20"/>
  <c r="V32" i="20"/>
  <c r="G34" i="20"/>
  <c r="M34" i="20" s="1"/>
  <c r="I34" i="20"/>
  <c r="K34" i="20"/>
  <c r="O34" i="20"/>
  <c r="Q34" i="20"/>
  <c r="V34" i="20"/>
  <c r="G36" i="20"/>
  <c r="I36" i="20"/>
  <c r="K36" i="20"/>
  <c r="M36" i="20"/>
  <c r="O36" i="20"/>
  <c r="Q36" i="20"/>
  <c r="V36" i="20"/>
  <c r="G38" i="20"/>
  <c r="I38" i="20"/>
  <c r="K38" i="20"/>
  <c r="M38" i="20"/>
  <c r="O38" i="20"/>
  <c r="Q38" i="20"/>
  <c r="V38" i="20"/>
  <c r="G41" i="20"/>
  <c r="I41" i="20"/>
  <c r="K41" i="20"/>
  <c r="M41" i="20"/>
  <c r="O41" i="20"/>
  <c r="Q41" i="20"/>
  <c r="V41" i="20"/>
  <c r="G44" i="20"/>
  <c r="M44" i="20" s="1"/>
  <c r="I44" i="20"/>
  <c r="K44" i="20"/>
  <c r="O44" i="20"/>
  <c r="Q44" i="20"/>
  <c r="V44" i="20"/>
  <c r="G47" i="20"/>
  <c r="I47" i="20"/>
  <c r="K47" i="20"/>
  <c r="M47" i="20"/>
  <c r="O47" i="20"/>
  <c r="Q47" i="20"/>
  <c r="V47" i="20"/>
  <c r="G50" i="20"/>
  <c r="I50" i="20"/>
  <c r="K50" i="20"/>
  <c r="M50" i="20"/>
  <c r="O50" i="20"/>
  <c r="Q50" i="20"/>
  <c r="V50" i="20"/>
  <c r="G53" i="20"/>
  <c r="I53" i="20"/>
  <c r="K53" i="20"/>
  <c r="M53" i="20"/>
  <c r="O53" i="20"/>
  <c r="Q53" i="20"/>
  <c r="V53" i="20"/>
  <c r="G59" i="20"/>
  <c r="M59" i="20" s="1"/>
  <c r="I59" i="20"/>
  <c r="K59" i="20"/>
  <c r="O59" i="20"/>
  <c r="Q59" i="20"/>
  <c r="V59" i="20"/>
  <c r="G74" i="20"/>
  <c r="I74" i="20"/>
  <c r="K74" i="20"/>
  <c r="M74" i="20"/>
  <c r="O74" i="20"/>
  <c r="Q74" i="20"/>
  <c r="V74" i="20"/>
  <c r="G77" i="20"/>
  <c r="I77" i="20"/>
  <c r="K77" i="20"/>
  <c r="M77" i="20"/>
  <c r="O77" i="20"/>
  <c r="Q77" i="20"/>
  <c r="V77" i="20"/>
  <c r="G80" i="20"/>
  <c r="I80" i="20"/>
  <c r="K80" i="20"/>
  <c r="M80" i="20"/>
  <c r="O80" i="20"/>
  <c r="Q80" i="20"/>
  <c r="V80" i="20"/>
  <c r="G94" i="20"/>
  <c r="M94" i="20" s="1"/>
  <c r="I94" i="20"/>
  <c r="K94" i="20"/>
  <c r="O94" i="20"/>
  <c r="Q94" i="20"/>
  <c r="V94" i="20"/>
  <c r="G96" i="20"/>
  <c r="I96" i="20"/>
  <c r="K96" i="20"/>
  <c r="M96" i="20"/>
  <c r="O96" i="20"/>
  <c r="Q96" i="20"/>
  <c r="V96" i="20"/>
  <c r="G99" i="20"/>
  <c r="I99" i="20"/>
  <c r="K99" i="20"/>
  <c r="M99" i="20"/>
  <c r="O99" i="20"/>
  <c r="Q99" i="20"/>
  <c r="V99" i="20"/>
  <c r="G103" i="20"/>
  <c r="I103" i="20"/>
  <c r="K103" i="20"/>
  <c r="M103" i="20"/>
  <c r="O103" i="20"/>
  <c r="Q103" i="20"/>
  <c r="V103" i="20"/>
  <c r="G106" i="20"/>
  <c r="M106" i="20" s="1"/>
  <c r="I106" i="20"/>
  <c r="K106" i="20"/>
  <c r="O106" i="20"/>
  <c r="Q106" i="20"/>
  <c r="V106" i="20"/>
  <c r="G109" i="20"/>
  <c r="I109" i="20"/>
  <c r="K109" i="20"/>
  <c r="M109" i="20"/>
  <c r="O109" i="20"/>
  <c r="Q109" i="20"/>
  <c r="V109" i="20"/>
  <c r="G117" i="20"/>
  <c r="I117" i="20"/>
  <c r="K117" i="20"/>
  <c r="M117" i="20"/>
  <c r="O117" i="20"/>
  <c r="Q117" i="20"/>
  <c r="V117" i="20"/>
  <c r="G119" i="20"/>
  <c r="I119" i="20"/>
  <c r="K119" i="20"/>
  <c r="M119" i="20"/>
  <c r="O119" i="20"/>
  <c r="Q119" i="20"/>
  <c r="V119" i="20"/>
  <c r="G122" i="20"/>
  <c r="M122" i="20" s="1"/>
  <c r="I122" i="20"/>
  <c r="K122" i="20"/>
  <c r="O122" i="20"/>
  <c r="Q122" i="20"/>
  <c r="V122" i="20"/>
  <c r="G125" i="20"/>
  <c r="I125" i="20"/>
  <c r="K125" i="20"/>
  <c r="M125" i="20"/>
  <c r="O125" i="20"/>
  <c r="Q125" i="20"/>
  <c r="V125" i="20"/>
  <c r="G127" i="20"/>
  <c r="I127" i="20"/>
  <c r="K127" i="20"/>
  <c r="M127" i="20"/>
  <c r="O127" i="20"/>
  <c r="Q127" i="20"/>
  <c r="V127" i="20"/>
  <c r="G132" i="20"/>
  <c r="I132" i="20"/>
  <c r="K132" i="20"/>
  <c r="M132" i="20"/>
  <c r="O132" i="20"/>
  <c r="Q132" i="20"/>
  <c r="V132" i="20"/>
  <c r="G137" i="20"/>
  <c r="M137" i="20" s="1"/>
  <c r="I137" i="20"/>
  <c r="K137" i="20"/>
  <c r="O137" i="20"/>
  <c r="Q137" i="20"/>
  <c r="V137" i="20"/>
  <c r="G144" i="20"/>
  <c r="I144" i="20"/>
  <c r="K144" i="20"/>
  <c r="M144" i="20"/>
  <c r="O144" i="20"/>
  <c r="Q144" i="20"/>
  <c r="V144" i="20"/>
  <c r="G146" i="20"/>
  <c r="I146" i="20"/>
  <c r="K146" i="20"/>
  <c r="M146" i="20"/>
  <c r="O146" i="20"/>
  <c r="Q146" i="20"/>
  <c r="V146" i="20"/>
  <c r="G149" i="20"/>
  <c r="I149" i="20"/>
  <c r="K149" i="20"/>
  <c r="M149" i="20"/>
  <c r="O149" i="20"/>
  <c r="Q149" i="20"/>
  <c r="V149" i="20"/>
  <c r="G151" i="20"/>
  <c r="M151" i="20" s="1"/>
  <c r="I151" i="20"/>
  <c r="K151" i="20"/>
  <c r="O151" i="20"/>
  <c r="Q151" i="20"/>
  <c r="V151" i="20"/>
  <c r="G153" i="20"/>
  <c r="I153" i="20"/>
  <c r="K153" i="20"/>
  <c r="M153" i="20"/>
  <c r="O153" i="20"/>
  <c r="Q153" i="20"/>
  <c r="V153" i="20"/>
  <c r="G157" i="20"/>
  <c r="I157" i="20"/>
  <c r="K157" i="20"/>
  <c r="M157" i="20"/>
  <c r="O157" i="20"/>
  <c r="Q157" i="20"/>
  <c r="V157" i="20"/>
  <c r="G158" i="20"/>
  <c r="I158" i="20"/>
  <c r="K158" i="20"/>
  <c r="M158" i="20"/>
  <c r="O158" i="20"/>
  <c r="Q158" i="20"/>
  <c r="V158" i="20"/>
  <c r="G159" i="20"/>
  <c r="M159" i="20" s="1"/>
  <c r="I159" i="20"/>
  <c r="K159" i="20"/>
  <c r="O159" i="20"/>
  <c r="Q159" i="20"/>
  <c r="V159" i="20"/>
  <c r="G161" i="20"/>
  <c r="I161" i="20"/>
  <c r="K161" i="20"/>
  <c r="M161" i="20"/>
  <c r="O161" i="20"/>
  <c r="Q161" i="20"/>
  <c r="V161" i="20"/>
  <c r="G163" i="20"/>
  <c r="I163" i="20"/>
  <c r="K163" i="20"/>
  <c r="M163" i="20"/>
  <c r="O163" i="20"/>
  <c r="Q163" i="20"/>
  <c r="V163" i="20"/>
  <c r="G166" i="20"/>
  <c r="M166" i="20" s="1"/>
  <c r="M165" i="20" s="1"/>
  <c r="I166" i="20"/>
  <c r="I165" i="20" s="1"/>
  <c r="K166" i="20"/>
  <c r="K165" i="20" s="1"/>
  <c r="O166" i="20"/>
  <c r="O165" i="20" s="1"/>
  <c r="Q166" i="20"/>
  <c r="Q165" i="20" s="1"/>
  <c r="V166" i="20"/>
  <c r="V165" i="20" s="1"/>
  <c r="G167" i="20"/>
  <c r="I167" i="20"/>
  <c r="K167" i="20"/>
  <c r="M167" i="20"/>
  <c r="O167" i="20"/>
  <c r="Q167" i="20"/>
  <c r="V167" i="20"/>
  <c r="K171" i="20"/>
  <c r="V171" i="20"/>
  <c r="G172" i="20"/>
  <c r="G171" i="20" s="1"/>
  <c r="I172" i="20"/>
  <c r="I171" i="20" s="1"/>
  <c r="K172" i="20"/>
  <c r="M172" i="20"/>
  <c r="O172" i="20"/>
  <c r="O171" i="20" s="1"/>
  <c r="Q172" i="20"/>
  <c r="Q171" i="20" s="1"/>
  <c r="V172" i="20"/>
  <c r="G179" i="20"/>
  <c r="M179" i="20" s="1"/>
  <c r="I179" i="20"/>
  <c r="K179" i="20"/>
  <c r="O179" i="20"/>
  <c r="Q179" i="20"/>
  <c r="V179" i="20"/>
  <c r="G182" i="20"/>
  <c r="I182" i="20"/>
  <c r="K182" i="20"/>
  <c r="M182" i="20"/>
  <c r="O182" i="20"/>
  <c r="Q182" i="20"/>
  <c r="V182" i="20"/>
  <c r="G186" i="20"/>
  <c r="I186" i="20"/>
  <c r="I185" i="20" s="1"/>
  <c r="K186" i="20"/>
  <c r="M186" i="20"/>
  <c r="O186" i="20"/>
  <c r="Q186" i="20"/>
  <c r="Q185" i="20" s="1"/>
  <c r="V186" i="20"/>
  <c r="G193" i="20"/>
  <c r="G185" i="20" s="1"/>
  <c r="I193" i="20"/>
  <c r="K193" i="20"/>
  <c r="O193" i="20"/>
  <c r="O185" i="20" s="1"/>
  <c r="Q193" i="20"/>
  <c r="V193" i="20"/>
  <c r="G200" i="20"/>
  <c r="I200" i="20"/>
  <c r="K200" i="20"/>
  <c r="M200" i="20"/>
  <c r="O200" i="20"/>
  <c r="Q200" i="20"/>
  <c r="V200" i="20"/>
  <c r="G203" i="20"/>
  <c r="M203" i="20" s="1"/>
  <c r="I203" i="20"/>
  <c r="K203" i="20"/>
  <c r="K185" i="20" s="1"/>
  <c r="O203" i="20"/>
  <c r="Q203" i="20"/>
  <c r="V203" i="20"/>
  <c r="V185" i="20" s="1"/>
  <c r="G206" i="20"/>
  <c r="I206" i="20"/>
  <c r="K206" i="20"/>
  <c r="M206" i="20"/>
  <c r="O206" i="20"/>
  <c r="Q206" i="20"/>
  <c r="V206" i="20"/>
  <c r="G207" i="20"/>
  <c r="M207" i="20" s="1"/>
  <c r="I207" i="20"/>
  <c r="K207" i="20"/>
  <c r="O207" i="20"/>
  <c r="Q207" i="20"/>
  <c r="V207" i="20"/>
  <c r="G210" i="20"/>
  <c r="I210" i="20"/>
  <c r="K210" i="20"/>
  <c r="M210" i="20"/>
  <c r="O210" i="20"/>
  <c r="Q210" i="20"/>
  <c r="V210" i="20"/>
  <c r="G214" i="20"/>
  <c r="M214" i="20" s="1"/>
  <c r="I214" i="20"/>
  <c r="K214" i="20"/>
  <c r="O214" i="20"/>
  <c r="Q214" i="20"/>
  <c r="V214" i="20"/>
  <c r="G218" i="20"/>
  <c r="I218" i="20"/>
  <c r="K218" i="20"/>
  <c r="M218" i="20"/>
  <c r="O218" i="20"/>
  <c r="Q218" i="20"/>
  <c r="V218" i="20"/>
  <c r="G222" i="20"/>
  <c r="M222" i="20" s="1"/>
  <c r="I222" i="20"/>
  <c r="K222" i="20"/>
  <c r="O222" i="20"/>
  <c r="Q222" i="20"/>
  <c r="V222" i="20"/>
  <c r="G224" i="20"/>
  <c r="I224" i="20"/>
  <c r="K224" i="20"/>
  <c r="M224" i="20"/>
  <c r="O224" i="20"/>
  <c r="Q224" i="20"/>
  <c r="V224" i="20"/>
  <c r="G226" i="20"/>
  <c r="M226" i="20" s="1"/>
  <c r="I226" i="20"/>
  <c r="K226" i="20"/>
  <c r="O226" i="20"/>
  <c r="Q226" i="20"/>
  <c r="V226" i="20"/>
  <c r="G228" i="20"/>
  <c r="I228" i="20"/>
  <c r="K228" i="20"/>
  <c r="M228" i="20"/>
  <c r="O228" i="20"/>
  <c r="Q228" i="20"/>
  <c r="V228" i="20"/>
  <c r="G229" i="20"/>
  <c r="M229" i="20" s="1"/>
  <c r="I229" i="20"/>
  <c r="K229" i="20"/>
  <c r="O229" i="20"/>
  <c r="Q229" i="20"/>
  <c r="V229" i="20"/>
  <c r="I231" i="20"/>
  <c r="Q231" i="20"/>
  <c r="G232" i="20"/>
  <c r="G231" i="20" s="1"/>
  <c r="I232" i="20"/>
  <c r="K232" i="20"/>
  <c r="K231" i="20" s="1"/>
  <c r="O232" i="20"/>
  <c r="O231" i="20" s="1"/>
  <c r="Q232" i="20"/>
  <c r="V232" i="20"/>
  <c r="V231" i="20" s="1"/>
  <c r="G234" i="20"/>
  <c r="I234" i="20"/>
  <c r="K234" i="20"/>
  <c r="M234" i="20"/>
  <c r="O234" i="20"/>
  <c r="Q234" i="20"/>
  <c r="V234" i="20"/>
  <c r="G235" i="20"/>
  <c r="G236" i="20"/>
  <c r="I236" i="20"/>
  <c r="I235" i="20" s="1"/>
  <c r="K236" i="20"/>
  <c r="M236" i="20"/>
  <c r="O236" i="20"/>
  <c r="Q236" i="20"/>
  <c r="Q235" i="20" s="1"/>
  <c r="V236" i="20"/>
  <c r="G238" i="20"/>
  <c r="M238" i="20" s="1"/>
  <c r="I238" i="20"/>
  <c r="K238" i="20"/>
  <c r="K235" i="20" s="1"/>
  <c r="O238" i="20"/>
  <c r="Q238" i="20"/>
  <c r="V238" i="20"/>
  <c r="V235" i="20" s="1"/>
  <c r="G239" i="20"/>
  <c r="I239" i="20"/>
  <c r="K239" i="20"/>
  <c r="M239" i="20"/>
  <c r="O239" i="20"/>
  <c r="Q239" i="20"/>
  <c r="V239" i="20"/>
  <c r="G240" i="20"/>
  <c r="M240" i="20" s="1"/>
  <c r="I240" i="20"/>
  <c r="K240" i="20"/>
  <c r="O240" i="20"/>
  <c r="O235" i="20" s="1"/>
  <c r="Q240" i="20"/>
  <c r="V240" i="20"/>
  <c r="G241" i="20"/>
  <c r="I241" i="20"/>
  <c r="K241" i="20"/>
  <c r="M241" i="20"/>
  <c r="O241" i="20"/>
  <c r="Q241" i="20"/>
  <c r="V241" i="20"/>
  <c r="G242" i="20"/>
  <c r="M242" i="20" s="1"/>
  <c r="I242" i="20"/>
  <c r="K242" i="20"/>
  <c r="O242" i="20"/>
  <c r="Q242" i="20"/>
  <c r="V242" i="20"/>
  <c r="G243" i="20"/>
  <c r="I243" i="20"/>
  <c r="K243" i="20"/>
  <c r="M243" i="20"/>
  <c r="O243" i="20"/>
  <c r="Q243" i="20"/>
  <c r="V243" i="20"/>
  <c r="G245" i="20"/>
  <c r="M245" i="20" s="1"/>
  <c r="I245" i="20"/>
  <c r="K245" i="20"/>
  <c r="O245" i="20"/>
  <c r="Q245" i="20"/>
  <c r="V245" i="20"/>
  <c r="G247" i="20"/>
  <c r="I247" i="20"/>
  <c r="K247" i="20"/>
  <c r="M247" i="20"/>
  <c r="O247" i="20"/>
  <c r="Q247" i="20"/>
  <c r="V247" i="20"/>
  <c r="G249" i="20"/>
  <c r="M249" i="20" s="1"/>
  <c r="I249" i="20"/>
  <c r="K249" i="20"/>
  <c r="O249" i="20"/>
  <c r="Q249" i="20"/>
  <c r="V249" i="20"/>
  <c r="G251" i="20"/>
  <c r="I251" i="20"/>
  <c r="K251" i="20"/>
  <c r="M251" i="20"/>
  <c r="O251" i="20"/>
  <c r="Q251" i="20"/>
  <c r="V251" i="20"/>
  <c r="G253" i="20"/>
  <c r="M253" i="20" s="1"/>
  <c r="I253" i="20"/>
  <c r="K253" i="20"/>
  <c r="O253" i="20"/>
  <c r="Q253" i="20"/>
  <c r="V253" i="20"/>
  <c r="G255" i="20"/>
  <c r="I255" i="20"/>
  <c r="K255" i="20"/>
  <c r="M255" i="20"/>
  <c r="O255" i="20"/>
  <c r="Q255" i="20"/>
  <c r="V255" i="20"/>
  <c r="G257" i="20"/>
  <c r="M257" i="20" s="1"/>
  <c r="I257" i="20"/>
  <c r="K257" i="20"/>
  <c r="O257" i="20"/>
  <c r="Q257" i="20"/>
  <c r="V257" i="20"/>
  <c r="G259" i="20"/>
  <c r="I259" i="20"/>
  <c r="K259" i="20"/>
  <c r="M259" i="20"/>
  <c r="O259" i="20"/>
  <c r="Q259" i="20"/>
  <c r="V259" i="20"/>
  <c r="G261" i="20"/>
  <c r="M261" i="20" s="1"/>
  <c r="I261" i="20"/>
  <c r="K261" i="20"/>
  <c r="O261" i="20"/>
  <c r="Q261" i="20"/>
  <c r="V261" i="20"/>
  <c r="G263" i="20"/>
  <c r="I263" i="20"/>
  <c r="K263" i="20"/>
  <c r="M263" i="20"/>
  <c r="O263" i="20"/>
  <c r="Q263" i="20"/>
  <c r="V263" i="20"/>
  <c r="G264" i="20"/>
  <c r="M264" i="20" s="1"/>
  <c r="I264" i="20"/>
  <c r="K264" i="20"/>
  <c r="O264" i="20"/>
  <c r="Q264" i="20"/>
  <c r="V264" i="20"/>
  <c r="G265" i="20"/>
  <c r="I265" i="20"/>
  <c r="K265" i="20"/>
  <c r="M265" i="20"/>
  <c r="O265" i="20"/>
  <c r="Q265" i="20"/>
  <c r="V265" i="20"/>
  <c r="G266" i="20"/>
  <c r="M266" i="20" s="1"/>
  <c r="I266" i="20"/>
  <c r="K266" i="20"/>
  <c r="O266" i="20"/>
  <c r="Q266" i="20"/>
  <c r="V266" i="20"/>
  <c r="G267" i="20"/>
  <c r="I267" i="20"/>
  <c r="K267" i="20"/>
  <c r="M267" i="20"/>
  <c r="O267" i="20"/>
  <c r="Q267" i="20"/>
  <c r="V267" i="20"/>
  <c r="G268" i="20"/>
  <c r="M268" i="20" s="1"/>
  <c r="I268" i="20"/>
  <c r="K268" i="20"/>
  <c r="O268" i="20"/>
  <c r="Q268" i="20"/>
  <c r="V268" i="20"/>
  <c r="G269" i="20"/>
  <c r="I269" i="20"/>
  <c r="K269" i="20"/>
  <c r="M269" i="20"/>
  <c r="O269" i="20"/>
  <c r="Q269" i="20"/>
  <c r="V269" i="20"/>
  <c r="G271" i="20"/>
  <c r="M271" i="20" s="1"/>
  <c r="I271" i="20"/>
  <c r="K271" i="20"/>
  <c r="O271" i="20"/>
  <c r="Q271" i="20"/>
  <c r="V271" i="20"/>
  <c r="G273" i="20"/>
  <c r="I273" i="20"/>
  <c r="K273" i="20"/>
  <c r="M273" i="20"/>
  <c r="O273" i="20"/>
  <c r="Q273" i="20"/>
  <c r="V273" i="20"/>
  <c r="G275" i="20"/>
  <c r="M275" i="20" s="1"/>
  <c r="I275" i="20"/>
  <c r="K275" i="20"/>
  <c r="O275" i="20"/>
  <c r="Q275" i="20"/>
  <c r="V275" i="20"/>
  <c r="G277" i="20"/>
  <c r="I277" i="20"/>
  <c r="K277" i="20"/>
  <c r="M277" i="20"/>
  <c r="O277" i="20"/>
  <c r="Q277" i="20"/>
  <c r="V277" i="20"/>
  <c r="G279" i="20"/>
  <c r="M279" i="20" s="1"/>
  <c r="I279" i="20"/>
  <c r="K279" i="20"/>
  <c r="O279" i="20"/>
  <c r="Q279" i="20"/>
  <c r="V279" i="20"/>
  <c r="G281" i="20"/>
  <c r="I281" i="20"/>
  <c r="K281" i="20"/>
  <c r="M281" i="20"/>
  <c r="O281" i="20"/>
  <c r="Q281" i="20"/>
  <c r="V281" i="20"/>
  <c r="G283" i="20"/>
  <c r="M283" i="20" s="1"/>
  <c r="I283" i="20"/>
  <c r="K283" i="20"/>
  <c r="O283" i="20"/>
  <c r="Q283" i="20"/>
  <c r="V283" i="20"/>
  <c r="G285" i="20"/>
  <c r="I285" i="20"/>
  <c r="K285" i="20"/>
  <c r="M285" i="20"/>
  <c r="O285" i="20"/>
  <c r="Q285" i="20"/>
  <c r="V285" i="20"/>
  <c r="G287" i="20"/>
  <c r="M287" i="20" s="1"/>
  <c r="I287" i="20"/>
  <c r="K287" i="20"/>
  <c r="O287" i="20"/>
  <c r="Q287" i="20"/>
  <c r="V287" i="20"/>
  <c r="G289" i="20"/>
  <c r="I289" i="20"/>
  <c r="K289" i="20"/>
  <c r="M289" i="20"/>
  <c r="O289" i="20"/>
  <c r="Q289" i="20"/>
  <c r="V289" i="20"/>
  <c r="G291" i="20"/>
  <c r="M291" i="20" s="1"/>
  <c r="I291" i="20"/>
  <c r="K291" i="20"/>
  <c r="O291" i="20"/>
  <c r="Q291" i="20"/>
  <c r="V291" i="20"/>
  <c r="G293" i="20"/>
  <c r="I293" i="20"/>
  <c r="K293" i="20"/>
  <c r="M293" i="20"/>
  <c r="O293" i="20"/>
  <c r="Q293" i="20"/>
  <c r="V293" i="20"/>
  <c r="G294" i="20"/>
  <c r="M294" i="20" s="1"/>
  <c r="I294" i="20"/>
  <c r="K294" i="20"/>
  <c r="O294" i="20"/>
  <c r="Q294" i="20"/>
  <c r="V294" i="20"/>
  <c r="G295" i="20"/>
  <c r="I295" i="20"/>
  <c r="K295" i="20"/>
  <c r="M295" i="20"/>
  <c r="O295" i="20"/>
  <c r="Q295" i="20"/>
  <c r="V295" i="20"/>
  <c r="G297" i="20"/>
  <c r="M297" i="20" s="1"/>
  <c r="I297" i="20"/>
  <c r="K297" i="20"/>
  <c r="O297" i="20"/>
  <c r="Q297" i="20"/>
  <c r="V297" i="20"/>
  <c r="G301" i="20"/>
  <c r="I301" i="20"/>
  <c r="K301" i="20"/>
  <c r="M301" i="20"/>
  <c r="O301" i="20"/>
  <c r="Q301" i="20"/>
  <c r="V301" i="20"/>
  <c r="G302" i="20"/>
  <c r="M302" i="20" s="1"/>
  <c r="I302" i="20"/>
  <c r="K302" i="20"/>
  <c r="O302" i="20"/>
  <c r="Q302" i="20"/>
  <c r="V302" i="20"/>
  <c r="G303" i="20"/>
  <c r="I303" i="20"/>
  <c r="K303" i="20"/>
  <c r="M303" i="20"/>
  <c r="O303" i="20"/>
  <c r="Q303" i="20"/>
  <c r="V303" i="20"/>
  <c r="G304" i="20"/>
  <c r="M304" i="20" s="1"/>
  <c r="I304" i="20"/>
  <c r="K304" i="20"/>
  <c r="O304" i="20"/>
  <c r="Q304" i="20"/>
  <c r="V304" i="20"/>
  <c r="G305" i="20"/>
  <c r="I305" i="20"/>
  <c r="K305" i="20"/>
  <c r="M305" i="20"/>
  <c r="O305" i="20"/>
  <c r="Q305" i="20"/>
  <c r="V305" i="20"/>
  <c r="G307" i="20"/>
  <c r="M307" i="20" s="1"/>
  <c r="I307" i="20"/>
  <c r="K307" i="20"/>
  <c r="O307" i="20"/>
  <c r="Q307" i="20"/>
  <c r="V307" i="20"/>
  <c r="G309" i="20"/>
  <c r="I309" i="20"/>
  <c r="K309" i="20"/>
  <c r="M309" i="20"/>
  <c r="O309" i="20"/>
  <c r="Q309" i="20"/>
  <c r="V309" i="20"/>
  <c r="G311" i="20"/>
  <c r="M311" i="20" s="1"/>
  <c r="I311" i="20"/>
  <c r="K311" i="20"/>
  <c r="O311" i="20"/>
  <c r="Q311" i="20"/>
  <c r="V311" i="20"/>
  <c r="G313" i="20"/>
  <c r="I313" i="20"/>
  <c r="K313" i="20"/>
  <c r="M313" i="20"/>
  <c r="O313" i="20"/>
  <c r="Q313" i="20"/>
  <c r="V313" i="20"/>
  <c r="G315" i="20"/>
  <c r="M315" i="20" s="1"/>
  <c r="I315" i="20"/>
  <c r="K315" i="20"/>
  <c r="O315" i="20"/>
  <c r="Q315" i="20"/>
  <c r="V315" i="20"/>
  <c r="G317" i="20"/>
  <c r="I317" i="20"/>
  <c r="K317" i="20"/>
  <c r="M317" i="20"/>
  <c r="O317" i="20"/>
  <c r="Q317" i="20"/>
  <c r="V317" i="20"/>
  <c r="G319" i="20"/>
  <c r="M319" i="20" s="1"/>
  <c r="I319" i="20"/>
  <c r="K319" i="20"/>
  <c r="O319" i="20"/>
  <c r="Q319" i="20"/>
  <c r="V319" i="20"/>
  <c r="G321" i="20"/>
  <c r="I321" i="20"/>
  <c r="K321" i="20"/>
  <c r="M321" i="20"/>
  <c r="O321" i="20"/>
  <c r="Q321" i="20"/>
  <c r="V321" i="20"/>
  <c r="G323" i="20"/>
  <c r="M323" i="20" s="1"/>
  <c r="I323" i="20"/>
  <c r="K323" i="20"/>
  <c r="O323" i="20"/>
  <c r="Q323" i="20"/>
  <c r="V323" i="20"/>
  <c r="G325" i="20"/>
  <c r="I325" i="20"/>
  <c r="K325" i="20"/>
  <c r="M325" i="20"/>
  <c r="O325" i="20"/>
  <c r="Q325" i="20"/>
  <c r="V325" i="20"/>
  <c r="G327" i="20"/>
  <c r="M327" i="20" s="1"/>
  <c r="I327" i="20"/>
  <c r="K327" i="20"/>
  <c r="O327" i="20"/>
  <c r="Q327" i="20"/>
  <c r="V327" i="20"/>
  <c r="G329" i="20"/>
  <c r="I329" i="20"/>
  <c r="K329" i="20"/>
  <c r="M329" i="20"/>
  <c r="O329" i="20"/>
  <c r="Q329" i="20"/>
  <c r="V329" i="20"/>
  <c r="G331" i="20"/>
  <c r="M331" i="20" s="1"/>
  <c r="I331" i="20"/>
  <c r="K331" i="20"/>
  <c r="O331" i="20"/>
  <c r="Q331" i="20"/>
  <c r="V331" i="20"/>
  <c r="G333" i="20"/>
  <c r="I333" i="20"/>
  <c r="K333" i="20"/>
  <c r="M333" i="20"/>
  <c r="O333" i="20"/>
  <c r="Q333" i="20"/>
  <c r="V333" i="20"/>
  <c r="G335" i="20"/>
  <c r="M335" i="20" s="1"/>
  <c r="I335" i="20"/>
  <c r="K335" i="20"/>
  <c r="O335" i="20"/>
  <c r="Q335" i="20"/>
  <c r="V335" i="20"/>
  <c r="G337" i="20"/>
  <c r="I337" i="20"/>
  <c r="K337" i="20"/>
  <c r="M337" i="20"/>
  <c r="O337" i="20"/>
  <c r="Q337" i="20"/>
  <c r="V337" i="20"/>
  <c r="G339" i="20"/>
  <c r="M339" i="20" s="1"/>
  <c r="I339" i="20"/>
  <c r="K339" i="20"/>
  <c r="O339" i="20"/>
  <c r="Q339" i="20"/>
  <c r="V339" i="20"/>
  <c r="G341" i="20"/>
  <c r="I341" i="20"/>
  <c r="K341" i="20"/>
  <c r="M341" i="20"/>
  <c r="O341" i="20"/>
  <c r="Q341" i="20"/>
  <c r="V341" i="20"/>
  <c r="G343" i="20"/>
  <c r="M343" i="20" s="1"/>
  <c r="I343" i="20"/>
  <c r="K343" i="20"/>
  <c r="O343" i="20"/>
  <c r="Q343" i="20"/>
  <c r="V343" i="20"/>
  <c r="G345" i="20"/>
  <c r="I345" i="20"/>
  <c r="K345" i="20"/>
  <c r="M345" i="20"/>
  <c r="O345" i="20"/>
  <c r="Q345" i="20"/>
  <c r="V345" i="20"/>
  <c r="G347" i="20"/>
  <c r="M347" i="20" s="1"/>
  <c r="I347" i="20"/>
  <c r="K347" i="20"/>
  <c r="O347" i="20"/>
  <c r="Q347" i="20"/>
  <c r="V347" i="20"/>
  <c r="G349" i="20"/>
  <c r="I349" i="20"/>
  <c r="K349" i="20"/>
  <c r="M349" i="20"/>
  <c r="O349" i="20"/>
  <c r="Q349" i="20"/>
  <c r="V349" i="20"/>
  <c r="G350" i="20"/>
  <c r="M350" i="20" s="1"/>
  <c r="I350" i="20"/>
  <c r="K350" i="20"/>
  <c r="O350" i="20"/>
  <c r="Q350" i="20"/>
  <c r="V350" i="20"/>
  <c r="G352" i="20"/>
  <c r="I352" i="20"/>
  <c r="K352" i="20"/>
  <c r="M352" i="20"/>
  <c r="O352" i="20"/>
  <c r="Q352" i="20"/>
  <c r="V352" i="20"/>
  <c r="G354" i="20"/>
  <c r="M354" i="20" s="1"/>
  <c r="I354" i="20"/>
  <c r="K354" i="20"/>
  <c r="O354" i="20"/>
  <c r="Q354" i="20"/>
  <c r="V354" i="20"/>
  <c r="G356" i="20"/>
  <c r="I356" i="20"/>
  <c r="K356" i="20"/>
  <c r="M356" i="20"/>
  <c r="O356" i="20"/>
  <c r="Q356" i="20"/>
  <c r="V356" i="20"/>
  <c r="G358" i="20"/>
  <c r="M358" i="20" s="1"/>
  <c r="I358" i="20"/>
  <c r="K358" i="20"/>
  <c r="O358" i="20"/>
  <c r="Q358" i="20"/>
  <c r="V358" i="20"/>
  <c r="G360" i="20"/>
  <c r="I360" i="20"/>
  <c r="K360" i="20"/>
  <c r="M360" i="20"/>
  <c r="O360" i="20"/>
  <c r="Q360" i="20"/>
  <c r="V360" i="20"/>
  <c r="G362" i="20"/>
  <c r="M362" i="20" s="1"/>
  <c r="I362" i="20"/>
  <c r="K362" i="20"/>
  <c r="O362" i="20"/>
  <c r="Q362" i="20"/>
  <c r="V362" i="20"/>
  <c r="G364" i="20"/>
  <c r="I364" i="20"/>
  <c r="K364" i="20"/>
  <c r="M364" i="20"/>
  <c r="O364" i="20"/>
  <c r="Q364" i="20"/>
  <c r="V364" i="20"/>
  <c r="G366" i="20"/>
  <c r="M366" i="20" s="1"/>
  <c r="I366" i="20"/>
  <c r="K366" i="20"/>
  <c r="O366" i="20"/>
  <c r="Q366" i="20"/>
  <c r="V366" i="20"/>
  <c r="G368" i="20"/>
  <c r="I368" i="20"/>
  <c r="K368" i="20"/>
  <c r="M368" i="20"/>
  <c r="O368" i="20"/>
  <c r="Q368" i="20"/>
  <c r="V368" i="20"/>
  <c r="G370" i="20"/>
  <c r="M370" i="20" s="1"/>
  <c r="I370" i="20"/>
  <c r="K370" i="20"/>
  <c r="O370" i="20"/>
  <c r="Q370" i="20"/>
  <c r="V370" i="20"/>
  <c r="G371" i="20"/>
  <c r="I371" i="20"/>
  <c r="K371" i="20"/>
  <c r="M371" i="20"/>
  <c r="O371" i="20"/>
  <c r="Q371" i="20"/>
  <c r="V371" i="20"/>
  <c r="G372" i="20"/>
  <c r="M372" i="20" s="1"/>
  <c r="I372" i="20"/>
  <c r="K372" i="20"/>
  <c r="O372" i="20"/>
  <c r="Q372" i="20"/>
  <c r="V372" i="20"/>
  <c r="G373" i="20"/>
  <c r="I373" i="20"/>
  <c r="K373" i="20"/>
  <c r="M373" i="20"/>
  <c r="O373" i="20"/>
  <c r="Q373" i="20"/>
  <c r="V373" i="20"/>
  <c r="G375" i="20"/>
  <c r="M375" i="20" s="1"/>
  <c r="I375" i="20"/>
  <c r="K375" i="20"/>
  <c r="O375" i="20"/>
  <c r="Q375" i="20"/>
  <c r="V375" i="20"/>
  <c r="G376" i="20"/>
  <c r="I376" i="20"/>
  <c r="K376" i="20"/>
  <c r="M376" i="20"/>
  <c r="O376" i="20"/>
  <c r="Q376" i="20"/>
  <c r="V376" i="20"/>
  <c r="G377" i="20"/>
  <c r="M377" i="20" s="1"/>
  <c r="I377" i="20"/>
  <c r="K377" i="20"/>
  <c r="O377" i="20"/>
  <c r="Q377" i="20"/>
  <c r="V377" i="20"/>
  <c r="G378" i="20"/>
  <c r="I378" i="20"/>
  <c r="K378" i="20"/>
  <c r="M378" i="20"/>
  <c r="O378" i="20"/>
  <c r="Q378" i="20"/>
  <c r="V378" i="20"/>
  <c r="G379" i="20"/>
  <c r="M379" i="20" s="1"/>
  <c r="I379" i="20"/>
  <c r="K379" i="20"/>
  <c r="O379" i="20"/>
  <c r="Q379" i="20"/>
  <c r="V379" i="20"/>
  <c r="G380" i="20"/>
  <c r="I380" i="20"/>
  <c r="K380" i="20"/>
  <c r="M380" i="20"/>
  <c r="O380" i="20"/>
  <c r="Q380" i="20"/>
  <c r="V380" i="20"/>
  <c r="G382" i="20"/>
  <c r="M382" i="20" s="1"/>
  <c r="I382" i="20"/>
  <c r="K382" i="20"/>
  <c r="O382" i="20"/>
  <c r="Q382" i="20"/>
  <c r="V382" i="20"/>
  <c r="G384" i="20"/>
  <c r="I384" i="20"/>
  <c r="K384" i="20"/>
  <c r="M384" i="20"/>
  <c r="O384" i="20"/>
  <c r="Q384" i="20"/>
  <c r="V384" i="20"/>
  <c r="G386" i="20"/>
  <c r="M386" i="20" s="1"/>
  <c r="I386" i="20"/>
  <c r="K386" i="20"/>
  <c r="O386" i="20"/>
  <c r="Q386" i="20"/>
  <c r="V386" i="20"/>
  <c r="G388" i="20"/>
  <c r="I388" i="20"/>
  <c r="K388" i="20"/>
  <c r="M388" i="20"/>
  <c r="O388" i="20"/>
  <c r="Q388" i="20"/>
  <c r="V388" i="20"/>
  <c r="G389" i="20"/>
  <c r="M389" i="20" s="1"/>
  <c r="I389" i="20"/>
  <c r="K389" i="20"/>
  <c r="O389" i="20"/>
  <c r="Q389" i="20"/>
  <c r="V389" i="20"/>
  <c r="G390" i="20"/>
  <c r="I390" i="20"/>
  <c r="K390" i="20"/>
  <c r="M390" i="20"/>
  <c r="O390" i="20"/>
  <c r="Q390" i="20"/>
  <c r="V390" i="20"/>
  <c r="G391" i="20"/>
  <c r="M391" i="20" s="1"/>
  <c r="I391" i="20"/>
  <c r="K391" i="20"/>
  <c r="O391" i="20"/>
  <c r="Q391" i="20"/>
  <c r="V391" i="20"/>
  <c r="G392" i="20"/>
  <c r="I392" i="20"/>
  <c r="K392" i="20"/>
  <c r="M392" i="20"/>
  <c r="O392" i="20"/>
  <c r="Q392" i="20"/>
  <c r="V392" i="20"/>
  <c r="G393" i="20"/>
  <c r="M393" i="20" s="1"/>
  <c r="I393" i="20"/>
  <c r="K393" i="20"/>
  <c r="O393" i="20"/>
  <c r="Q393" i="20"/>
  <c r="V393" i="20"/>
  <c r="G394" i="20"/>
  <c r="I394" i="20"/>
  <c r="K394" i="20"/>
  <c r="M394" i="20"/>
  <c r="O394" i="20"/>
  <c r="Q394" i="20"/>
  <c r="V394" i="20"/>
  <c r="G395" i="20"/>
  <c r="G396" i="20"/>
  <c r="I396" i="20"/>
  <c r="I395" i="20" s="1"/>
  <c r="K396" i="20"/>
  <c r="M396" i="20"/>
  <c r="O396" i="20"/>
  <c r="Q396" i="20"/>
  <c r="Q395" i="20" s="1"/>
  <c r="V396" i="20"/>
  <c r="G399" i="20"/>
  <c r="M399" i="20" s="1"/>
  <c r="I399" i="20"/>
  <c r="K399" i="20"/>
  <c r="K395" i="20" s="1"/>
  <c r="O399" i="20"/>
  <c r="Q399" i="20"/>
  <c r="V399" i="20"/>
  <c r="V395" i="20" s="1"/>
  <c r="G401" i="20"/>
  <c r="I401" i="20"/>
  <c r="K401" i="20"/>
  <c r="M401" i="20"/>
  <c r="O401" i="20"/>
  <c r="Q401" i="20"/>
  <c r="V401" i="20"/>
  <c r="G404" i="20"/>
  <c r="M404" i="20" s="1"/>
  <c r="I404" i="20"/>
  <c r="K404" i="20"/>
  <c r="O404" i="20"/>
  <c r="O395" i="20" s="1"/>
  <c r="Q404" i="20"/>
  <c r="V404" i="20"/>
  <c r="I407" i="20"/>
  <c r="Q407" i="20"/>
  <c r="G408" i="20"/>
  <c r="G407" i="20" s="1"/>
  <c r="I408" i="20"/>
  <c r="K408" i="20"/>
  <c r="K407" i="20" s="1"/>
  <c r="O408" i="20"/>
  <c r="O407" i="20" s="1"/>
  <c r="Q408" i="20"/>
  <c r="V408" i="20"/>
  <c r="V407" i="20" s="1"/>
  <c r="G411" i="20"/>
  <c r="I411" i="20"/>
  <c r="K411" i="20"/>
  <c r="M411" i="20"/>
  <c r="O411" i="20"/>
  <c r="Q411" i="20"/>
  <c r="V411" i="20"/>
  <c r="G412" i="20"/>
  <c r="G413" i="20"/>
  <c r="I413" i="20"/>
  <c r="I412" i="20" s="1"/>
  <c r="K413" i="20"/>
  <c r="M413" i="20"/>
  <c r="O413" i="20"/>
  <c r="Q413" i="20"/>
  <c r="Q412" i="20" s="1"/>
  <c r="V413" i="20"/>
  <c r="G416" i="20"/>
  <c r="M416" i="20" s="1"/>
  <c r="I416" i="20"/>
  <c r="K416" i="20"/>
  <c r="K412" i="20" s="1"/>
  <c r="O416" i="20"/>
  <c r="Q416" i="20"/>
  <c r="V416" i="20"/>
  <c r="V412" i="20" s="1"/>
  <c r="G418" i="20"/>
  <c r="I418" i="20"/>
  <c r="K418" i="20"/>
  <c r="M418" i="20"/>
  <c r="O418" i="20"/>
  <c r="Q418" i="20"/>
  <c r="V418" i="20"/>
  <c r="G423" i="20"/>
  <c r="M423" i="20" s="1"/>
  <c r="I423" i="20"/>
  <c r="K423" i="20"/>
  <c r="O423" i="20"/>
  <c r="O412" i="20" s="1"/>
  <c r="Q423" i="20"/>
  <c r="V423" i="20"/>
  <c r="G424" i="20"/>
  <c r="I424" i="20"/>
  <c r="O424" i="20"/>
  <c r="Q424" i="20"/>
  <c r="G425" i="20"/>
  <c r="M425" i="20" s="1"/>
  <c r="M424" i="20" s="1"/>
  <c r="I425" i="20"/>
  <c r="K425" i="20"/>
  <c r="K424" i="20" s="1"/>
  <c r="O425" i="20"/>
  <c r="Q425" i="20"/>
  <c r="V425" i="20"/>
  <c r="V424" i="20" s="1"/>
  <c r="G428" i="20"/>
  <c r="M428" i="20" s="1"/>
  <c r="I428" i="20"/>
  <c r="I427" i="20" s="1"/>
  <c r="K428" i="20"/>
  <c r="O428" i="20"/>
  <c r="O427" i="20" s="1"/>
  <c r="Q428" i="20"/>
  <c r="Q427" i="20" s="1"/>
  <c r="V428" i="20"/>
  <c r="G429" i="20"/>
  <c r="M429" i="20" s="1"/>
  <c r="I429" i="20"/>
  <c r="K429" i="20"/>
  <c r="O429" i="20"/>
  <c r="Q429" i="20"/>
  <c r="V429" i="20"/>
  <c r="G430" i="20"/>
  <c r="I430" i="20"/>
  <c r="K430" i="20"/>
  <c r="K427" i="20" s="1"/>
  <c r="M430" i="20"/>
  <c r="O430" i="20"/>
  <c r="Q430" i="20"/>
  <c r="V430" i="20"/>
  <c r="V427" i="20" s="1"/>
  <c r="G431" i="20"/>
  <c r="I431" i="20"/>
  <c r="K431" i="20"/>
  <c r="M431" i="20"/>
  <c r="O431" i="20"/>
  <c r="Q431" i="20"/>
  <c r="V431" i="20"/>
  <c r="G434" i="20"/>
  <c r="M434" i="20" s="1"/>
  <c r="I434" i="20"/>
  <c r="K434" i="20"/>
  <c r="O434" i="20"/>
  <c r="Q434" i="20"/>
  <c r="V434" i="20"/>
  <c r="G435" i="20"/>
  <c r="M435" i="20" s="1"/>
  <c r="I435" i="20"/>
  <c r="K435" i="20"/>
  <c r="O435" i="20"/>
  <c r="Q435" i="20"/>
  <c r="V435" i="20"/>
  <c r="G436" i="20"/>
  <c r="M436" i="20" s="1"/>
  <c r="I436" i="20"/>
  <c r="K436" i="20"/>
  <c r="O436" i="20"/>
  <c r="Q436" i="20"/>
  <c r="V436" i="20"/>
  <c r="G437" i="20"/>
  <c r="I437" i="20"/>
  <c r="K437" i="20"/>
  <c r="M437" i="20"/>
  <c r="O437" i="20"/>
  <c r="Q437" i="20"/>
  <c r="V437" i="20"/>
  <c r="G438" i="20"/>
  <c r="M438" i="20" s="1"/>
  <c r="I438" i="20"/>
  <c r="K438" i="20"/>
  <c r="O438" i="20"/>
  <c r="Q438" i="20"/>
  <c r="V438" i="20"/>
  <c r="G439" i="20"/>
  <c r="M439" i="20" s="1"/>
  <c r="I439" i="20"/>
  <c r="K439" i="20"/>
  <c r="O439" i="20"/>
  <c r="Q439" i="20"/>
  <c r="V439" i="20"/>
  <c r="G440" i="20"/>
  <c r="M440" i="20" s="1"/>
  <c r="I440" i="20"/>
  <c r="K440" i="20"/>
  <c r="O440" i="20"/>
  <c r="Q440" i="20"/>
  <c r="V440" i="20"/>
  <c r="G441" i="20"/>
  <c r="I441" i="20"/>
  <c r="K441" i="20"/>
  <c r="M441" i="20"/>
  <c r="O441" i="20"/>
  <c r="Q441" i="20"/>
  <c r="V441" i="20"/>
  <c r="G442" i="20"/>
  <c r="M442" i="20" s="1"/>
  <c r="I442" i="20"/>
  <c r="K442" i="20"/>
  <c r="O442" i="20"/>
  <c r="Q442" i="20"/>
  <c r="V442" i="20"/>
  <c r="G443" i="20"/>
  <c r="M443" i="20" s="1"/>
  <c r="I443" i="20"/>
  <c r="K443" i="20"/>
  <c r="O443" i="20"/>
  <c r="Q443" i="20"/>
  <c r="V443" i="20"/>
  <c r="G444" i="20"/>
  <c r="M444" i="20" s="1"/>
  <c r="I444" i="20"/>
  <c r="K444" i="20"/>
  <c r="O444" i="20"/>
  <c r="Q444" i="20"/>
  <c r="V444" i="20"/>
  <c r="G445" i="20"/>
  <c r="I445" i="20"/>
  <c r="K445" i="20"/>
  <c r="M445" i="20"/>
  <c r="O445" i="20"/>
  <c r="Q445" i="20"/>
  <c r="V445" i="20"/>
  <c r="G447" i="20"/>
  <c r="G448" i="20"/>
  <c r="M448" i="20" s="1"/>
  <c r="I448" i="20"/>
  <c r="I447" i="20" s="1"/>
  <c r="K448" i="20"/>
  <c r="K447" i="20" s="1"/>
  <c r="O448" i="20"/>
  <c r="Q448" i="20"/>
  <c r="Q447" i="20" s="1"/>
  <c r="V448" i="20"/>
  <c r="V447" i="20" s="1"/>
  <c r="G449" i="20"/>
  <c r="I449" i="20"/>
  <c r="K449" i="20"/>
  <c r="M449" i="20"/>
  <c r="O449" i="20"/>
  <c r="Q449" i="20"/>
  <c r="V449" i="20"/>
  <c r="G450" i="20"/>
  <c r="I450" i="20"/>
  <c r="K450" i="20"/>
  <c r="M450" i="20"/>
  <c r="O450" i="20"/>
  <c r="Q450" i="20"/>
  <c r="V450" i="20"/>
  <c r="G451" i="20"/>
  <c r="M451" i="20" s="1"/>
  <c r="I451" i="20"/>
  <c r="K451" i="20"/>
  <c r="O451" i="20"/>
  <c r="O447" i="20" s="1"/>
  <c r="Q451" i="20"/>
  <c r="V451" i="20"/>
  <c r="G452" i="20"/>
  <c r="M452" i="20" s="1"/>
  <c r="I452" i="20"/>
  <c r="K452" i="20"/>
  <c r="O452" i="20"/>
  <c r="Q452" i="20"/>
  <c r="V452" i="20"/>
  <c r="G453" i="20"/>
  <c r="M453" i="20" s="1"/>
  <c r="I453" i="20"/>
  <c r="K453" i="20"/>
  <c r="O453" i="20"/>
  <c r="Q453" i="20"/>
  <c r="V453" i="20"/>
  <c r="G454" i="20"/>
  <c r="I454" i="20"/>
  <c r="K454" i="20"/>
  <c r="M454" i="20"/>
  <c r="O454" i="20"/>
  <c r="Q454" i="20"/>
  <c r="V454" i="20"/>
  <c r="G455" i="20"/>
  <c r="M455" i="20" s="1"/>
  <c r="I455" i="20"/>
  <c r="K455" i="20"/>
  <c r="O455" i="20"/>
  <c r="Q455" i="20"/>
  <c r="V455" i="20"/>
  <c r="G458" i="20"/>
  <c r="M458" i="20" s="1"/>
  <c r="I458" i="20"/>
  <c r="K458" i="20"/>
  <c r="K457" i="20" s="1"/>
  <c r="O458" i="20"/>
  <c r="Q458" i="20"/>
  <c r="V458" i="20"/>
  <c r="V457" i="20" s="1"/>
  <c r="G459" i="20"/>
  <c r="I459" i="20"/>
  <c r="K459" i="20"/>
  <c r="M459" i="20"/>
  <c r="O459" i="20"/>
  <c r="Q459" i="20"/>
  <c r="V459" i="20"/>
  <c r="G460" i="20"/>
  <c r="G457" i="20" s="1"/>
  <c r="I460" i="20"/>
  <c r="K460" i="20"/>
  <c r="O460" i="20"/>
  <c r="O457" i="20" s="1"/>
  <c r="Q460" i="20"/>
  <c r="V460" i="20"/>
  <c r="G461" i="20"/>
  <c r="M461" i="20" s="1"/>
  <c r="I461" i="20"/>
  <c r="I457" i="20" s="1"/>
  <c r="K461" i="20"/>
  <c r="O461" i="20"/>
  <c r="Q461" i="20"/>
  <c r="Q457" i="20" s="1"/>
  <c r="V461" i="20"/>
  <c r="G463" i="20"/>
  <c r="I463" i="20"/>
  <c r="I462" i="20" s="1"/>
  <c r="K463" i="20"/>
  <c r="M463" i="20"/>
  <c r="O463" i="20"/>
  <c r="Q463" i="20"/>
  <c r="Q462" i="20" s="1"/>
  <c r="V463" i="20"/>
  <c r="G464" i="20"/>
  <c r="G462" i="20" s="1"/>
  <c r="I464" i="20"/>
  <c r="K464" i="20"/>
  <c r="O464" i="20"/>
  <c r="O462" i="20" s="1"/>
  <c r="Q464" i="20"/>
  <c r="V464" i="20"/>
  <c r="G465" i="20"/>
  <c r="M465" i="20" s="1"/>
  <c r="I465" i="20"/>
  <c r="K465" i="20"/>
  <c r="O465" i="20"/>
  <c r="Q465" i="20"/>
  <c r="V465" i="20"/>
  <c r="G467" i="20"/>
  <c r="M467" i="20" s="1"/>
  <c r="I467" i="20"/>
  <c r="K467" i="20"/>
  <c r="K462" i="20" s="1"/>
  <c r="O467" i="20"/>
  <c r="Q467" i="20"/>
  <c r="V467" i="20"/>
  <c r="V462" i="20" s="1"/>
  <c r="G468" i="20"/>
  <c r="I468" i="20"/>
  <c r="K468" i="20"/>
  <c r="M468" i="20"/>
  <c r="O468" i="20"/>
  <c r="Q468" i="20"/>
  <c r="V468" i="20"/>
  <c r="G469" i="20"/>
  <c r="M469" i="20" s="1"/>
  <c r="I469" i="20"/>
  <c r="K469" i="20"/>
  <c r="O469" i="20"/>
  <c r="Q469" i="20"/>
  <c r="V469" i="20"/>
  <c r="AE471" i="20"/>
  <c r="AF471" i="20"/>
  <c r="G682" i="19"/>
  <c r="BA593" i="19"/>
  <c r="BA589" i="19"/>
  <c r="BA587" i="19"/>
  <c r="BA583" i="19"/>
  <c r="BA577" i="19"/>
  <c r="BA574" i="19"/>
  <c r="BA567" i="19"/>
  <c r="BA551" i="19"/>
  <c r="BA445" i="19"/>
  <c r="BA444" i="19"/>
  <c r="BA427" i="19"/>
  <c r="BA425" i="19"/>
  <c r="BA423" i="19"/>
  <c r="BA421" i="19"/>
  <c r="BA419" i="19"/>
  <c r="BA417" i="19"/>
  <c r="BA415" i="19"/>
  <c r="BA383" i="19"/>
  <c r="BA374" i="19"/>
  <c r="BA370" i="19"/>
  <c r="BA364" i="19"/>
  <c r="BA360" i="19"/>
  <c r="BA305" i="19"/>
  <c r="BA284" i="19"/>
  <c r="BA280" i="19"/>
  <c r="BA276" i="19"/>
  <c r="BA272" i="19"/>
  <c r="BA269" i="19"/>
  <c r="BA245" i="19"/>
  <c r="BA240" i="19"/>
  <c r="BA232" i="19"/>
  <c r="BA224" i="19"/>
  <c r="BA211" i="19"/>
  <c r="BA205" i="19"/>
  <c r="BA201" i="19"/>
  <c r="BA198" i="19"/>
  <c r="BA190" i="19"/>
  <c r="BA187" i="19"/>
  <c r="BA183" i="19"/>
  <c r="BA179" i="19"/>
  <c r="BA176" i="19"/>
  <c r="BA133" i="19"/>
  <c r="BA127" i="19"/>
  <c r="BA92" i="19"/>
  <c r="BA85" i="19"/>
  <c r="BA61" i="19"/>
  <c r="BA58" i="19"/>
  <c r="BA55" i="19"/>
  <c r="BA52" i="19"/>
  <c r="BA50" i="19"/>
  <c r="BA15" i="19"/>
  <c r="BA13" i="19"/>
  <c r="BA10" i="19"/>
  <c r="G9" i="19"/>
  <c r="M9" i="19" s="1"/>
  <c r="I9" i="19"/>
  <c r="K9" i="19"/>
  <c r="O9" i="19"/>
  <c r="Q9" i="19"/>
  <c r="V9" i="19"/>
  <c r="G12" i="19"/>
  <c r="I12" i="19"/>
  <c r="K12" i="19"/>
  <c r="M12" i="19"/>
  <c r="O12" i="19"/>
  <c r="Q12" i="19"/>
  <c r="V12" i="19"/>
  <c r="G14" i="19"/>
  <c r="I14" i="19"/>
  <c r="K14" i="19"/>
  <c r="O14" i="19"/>
  <c r="O8" i="19" s="1"/>
  <c r="Q14" i="19"/>
  <c r="V14" i="19"/>
  <c r="G16" i="19"/>
  <c r="M16" i="19" s="1"/>
  <c r="I16" i="19"/>
  <c r="I8" i="19" s="1"/>
  <c r="K16" i="19"/>
  <c r="O16" i="19"/>
  <c r="Q16" i="19"/>
  <c r="Q8" i="19" s="1"/>
  <c r="V16" i="19"/>
  <c r="G19" i="19"/>
  <c r="M19" i="19" s="1"/>
  <c r="I19" i="19"/>
  <c r="K19" i="19"/>
  <c r="O19" i="19"/>
  <c r="Q19" i="19"/>
  <c r="V19" i="19"/>
  <c r="G22" i="19"/>
  <c r="I22" i="19"/>
  <c r="K22" i="19"/>
  <c r="M22" i="19"/>
  <c r="O22" i="19"/>
  <c r="Q22" i="19"/>
  <c r="V22" i="19"/>
  <c r="G25" i="19"/>
  <c r="M25" i="19" s="1"/>
  <c r="I25" i="19"/>
  <c r="K25" i="19"/>
  <c r="O25" i="19"/>
  <c r="Q25" i="19"/>
  <c r="V25" i="19"/>
  <c r="G33" i="19"/>
  <c r="M33" i="19" s="1"/>
  <c r="I33" i="19"/>
  <c r="K33" i="19"/>
  <c r="O33" i="19"/>
  <c r="Q33" i="19"/>
  <c r="V33" i="19"/>
  <c r="G38" i="19"/>
  <c r="I38" i="19"/>
  <c r="K38" i="19"/>
  <c r="M38" i="19"/>
  <c r="O38" i="19"/>
  <c r="Q38" i="19"/>
  <c r="V38" i="19"/>
  <c r="G42" i="19"/>
  <c r="I42" i="19"/>
  <c r="K42" i="19"/>
  <c r="M42" i="19"/>
  <c r="O42" i="19"/>
  <c r="Q42" i="19"/>
  <c r="V42" i="19"/>
  <c r="G44" i="19"/>
  <c r="M44" i="19" s="1"/>
  <c r="I44" i="19"/>
  <c r="K44" i="19"/>
  <c r="O44" i="19"/>
  <c r="Q44" i="19"/>
  <c r="V44" i="19"/>
  <c r="G46" i="19"/>
  <c r="M46" i="19" s="1"/>
  <c r="I46" i="19"/>
  <c r="K46" i="19"/>
  <c r="O46" i="19"/>
  <c r="Q46" i="19"/>
  <c r="V46" i="19"/>
  <c r="G49" i="19"/>
  <c r="I49" i="19"/>
  <c r="K49" i="19"/>
  <c r="M49" i="19"/>
  <c r="O49" i="19"/>
  <c r="Q49" i="19"/>
  <c r="V49" i="19"/>
  <c r="G51" i="19"/>
  <c r="I51" i="19"/>
  <c r="K51" i="19"/>
  <c r="M51" i="19"/>
  <c r="O51" i="19"/>
  <c r="Q51" i="19"/>
  <c r="V51" i="19"/>
  <c r="G54" i="19"/>
  <c r="M54" i="19" s="1"/>
  <c r="I54" i="19"/>
  <c r="K54" i="19"/>
  <c r="O54" i="19"/>
  <c r="Q54" i="19"/>
  <c r="V54" i="19"/>
  <c r="G57" i="19"/>
  <c r="M57" i="19" s="1"/>
  <c r="I57" i="19"/>
  <c r="K57" i="19"/>
  <c r="O57" i="19"/>
  <c r="Q57" i="19"/>
  <c r="V57" i="19"/>
  <c r="G60" i="19"/>
  <c r="I60" i="19"/>
  <c r="K60" i="19"/>
  <c r="M60" i="19"/>
  <c r="O60" i="19"/>
  <c r="Q60" i="19"/>
  <c r="V60" i="19"/>
  <c r="G64" i="19"/>
  <c r="I64" i="19"/>
  <c r="K64" i="19"/>
  <c r="M64" i="19"/>
  <c r="O64" i="19"/>
  <c r="Q64" i="19"/>
  <c r="V64" i="19"/>
  <c r="G67" i="19"/>
  <c r="M67" i="19" s="1"/>
  <c r="I67" i="19"/>
  <c r="K67" i="19"/>
  <c r="O67" i="19"/>
  <c r="Q67" i="19"/>
  <c r="V67" i="19"/>
  <c r="G84" i="19"/>
  <c r="M84" i="19" s="1"/>
  <c r="I84" i="19"/>
  <c r="K84" i="19"/>
  <c r="O84" i="19"/>
  <c r="Q84" i="19"/>
  <c r="V84" i="19"/>
  <c r="G91" i="19"/>
  <c r="I91" i="19"/>
  <c r="K91" i="19"/>
  <c r="M91" i="19"/>
  <c r="O91" i="19"/>
  <c r="Q91" i="19"/>
  <c r="V91" i="19"/>
  <c r="G126" i="19"/>
  <c r="I126" i="19"/>
  <c r="K126" i="19"/>
  <c r="M126" i="19"/>
  <c r="O126" i="19"/>
  <c r="Q126" i="19"/>
  <c r="V126" i="19"/>
  <c r="G129" i="19"/>
  <c r="M129" i="19" s="1"/>
  <c r="I129" i="19"/>
  <c r="K129" i="19"/>
  <c r="O129" i="19"/>
  <c r="Q129" i="19"/>
  <c r="V129" i="19"/>
  <c r="G132" i="19"/>
  <c r="M132" i="19" s="1"/>
  <c r="I132" i="19"/>
  <c r="K132" i="19"/>
  <c r="O132" i="19"/>
  <c r="Q132" i="19"/>
  <c r="V132" i="19"/>
  <c r="G135" i="19"/>
  <c r="I135" i="19"/>
  <c r="K135" i="19"/>
  <c r="M135" i="19"/>
  <c r="O135" i="19"/>
  <c r="Q135" i="19"/>
  <c r="V135" i="19"/>
  <c r="G167" i="19"/>
  <c r="I167" i="19"/>
  <c r="K167" i="19"/>
  <c r="M167" i="19"/>
  <c r="O167" i="19"/>
  <c r="Q167" i="19"/>
  <c r="V167" i="19"/>
  <c r="G171" i="19"/>
  <c r="M171" i="19" s="1"/>
  <c r="I171" i="19"/>
  <c r="K171" i="19"/>
  <c r="O171" i="19"/>
  <c r="Q171" i="19"/>
  <c r="V171" i="19"/>
  <c r="G173" i="19"/>
  <c r="M173" i="19" s="1"/>
  <c r="I173" i="19"/>
  <c r="K173" i="19"/>
  <c r="O173" i="19"/>
  <c r="Q173" i="19"/>
  <c r="V173" i="19"/>
  <c r="G175" i="19"/>
  <c r="I175" i="19"/>
  <c r="K175" i="19"/>
  <c r="M175" i="19"/>
  <c r="O175" i="19"/>
  <c r="Q175" i="19"/>
  <c r="V175" i="19"/>
  <c r="G178" i="19"/>
  <c r="I178" i="19"/>
  <c r="K178" i="19"/>
  <c r="M178" i="19"/>
  <c r="O178" i="19"/>
  <c r="Q178" i="19"/>
  <c r="V178" i="19"/>
  <c r="G182" i="19"/>
  <c r="M182" i="19" s="1"/>
  <c r="I182" i="19"/>
  <c r="K182" i="19"/>
  <c r="O182" i="19"/>
  <c r="Q182" i="19"/>
  <c r="V182" i="19"/>
  <c r="G186" i="19"/>
  <c r="M186" i="19" s="1"/>
  <c r="I186" i="19"/>
  <c r="K186" i="19"/>
  <c r="O186" i="19"/>
  <c r="Q186" i="19"/>
  <c r="V186" i="19"/>
  <c r="G189" i="19"/>
  <c r="I189" i="19"/>
  <c r="K189" i="19"/>
  <c r="M189" i="19"/>
  <c r="O189" i="19"/>
  <c r="Q189" i="19"/>
  <c r="V189" i="19"/>
  <c r="G197" i="19"/>
  <c r="I197" i="19"/>
  <c r="K197" i="19"/>
  <c r="M197" i="19"/>
  <c r="O197" i="19"/>
  <c r="Q197" i="19"/>
  <c r="V197" i="19"/>
  <c r="G200" i="19"/>
  <c r="M200" i="19" s="1"/>
  <c r="I200" i="19"/>
  <c r="K200" i="19"/>
  <c r="O200" i="19"/>
  <c r="Q200" i="19"/>
  <c r="V200" i="19"/>
  <c r="G204" i="19"/>
  <c r="M204" i="19" s="1"/>
  <c r="I204" i="19"/>
  <c r="K204" i="19"/>
  <c r="O204" i="19"/>
  <c r="Q204" i="19"/>
  <c r="V204" i="19"/>
  <c r="G207" i="19"/>
  <c r="I207" i="19"/>
  <c r="K207" i="19"/>
  <c r="M207" i="19"/>
  <c r="O207" i="19"/>
  <c r="Q207" i="19"/>
  <c r="V207" i="19"/>
  <c r="G210" i="19"/>
  <c r="I210" i="19"/>
  <c r="K210" i="19"/>
  <c r="M210" i="19"/>
  <c r="O210" i="19"/>
  <c r="Q210" i="19"/>
  <c r="V210" i="19"/>
  <c r="G216" i="19"/>
  <c r="M216" i="19" s="1"/>
  <c r="I216" i="19"/>
  <c r="K216" i="19"/>
  <c r="O216" i="19"/>
  <c r="Q216" i="19"/>
  <c r="V216" i="19"/>
  <c r="G223" i="19"/>
  <c r="M223" i="19" s="1"/>
  <c r="I223" i="19"/>
  <c r="K223" i="19"/>
  <c r="O223" i="19"/>
  <c r="Q223" i="19"/>
  <c r="V223" i="19"/>
  <c r="G229" i="19"/>
  <c r="I229" i="19"/>
  <c r="K229" i="19"/>
  <c r="M229" i="19"/>
  <c r="O229" i="19"/>
  <c r="Q229" i="19"/>
  <c r="V229" i="19"/>
  <c r="G231" i="19"/>
  <c r="I231" i="19"/>
  <c r="K231" i="19"/>
  <c r="M231" i="19"/>
  <c r="O231" i="19"/>
  <c r="Q231" i="19"/>
  <c r="V231" i="19"/>
  <c r="G234" i="19"/>
  <c r="M234" i="19" s="1"/>
  <c r="I234" i="19"/>
  <c r="K234" i="19"/>
  <c r="O234" i="19"/>
  <c r="Q234" i="19"/>
  <c r="V234" i="19"/>
  <c r="G239" i="19"/>
  <c r="M239" i="19" s="1"/>
  <c r="I239" i="19"/>
  <c r="K239" i="19"/>
  <c r="O239" i="19"/>
  <c r="Q239" i="19"/>
  <c r="V239" i="19"/>
  <c r="G244" i="19"/>
  <c r="I244" i="19"/>
  <c r="K244" i="19"/>
  <c r="M244" i="19"/>
  <c r="O244" i="19"/>
  <c r="Q244" i="19"/>
  <c r="V244" i="19"/>
  <c r="G248" i="19"/>
  <c r="I248" i="19"/>
  <c r="K248" i="19"/>
  <c r="M248" i="19"/>
  <c r="O248" i="19"/>
  <c r="Q248" i="19"/>
  <c r="V248" i="19"/>
  <c r="G250" i="19"/>
  <c r="M250" i="19" s="1"/>
  <c r="I250" i="19"/>
  <c r="K250" i="19"/>
  <c r="O250" i="19"/>
  <c r="Q250" i="19"/>
  <c r="V250" i="19"/>
  <c r="G251" i="19"/>
  <c r="M251" i="19" s="1"/>
  <c r="I251" i="19"/>
  <c r="K251" i="19"/>
  <c r="O251" i="19"/>
  <c r="Q251" i="19"/>
  <c r="V251" i="19"/>
  <c r="G252" i="19"/>
  <c r="I252" i="19"/>
  <c r="K252" i="19"/>
  <c r="M252" i="19"/>
  <c r="O252" i="19"/>
  <c r="Q252" i="19"/>
  <c r="V252" i="19"/>
  <c r="G254" i="19"/>
  <c r="I254" i="19"/>
  <c r="K254" i="19"/>
  <c r="M254" i="19"/>
  <c r="O254" i="19"/>
  <c r="Q254" i="19"/>
  <c r="V254" i="19"/>
  <c r="G256" i="19"/>
  <c r="M256" i="19" s="1"/>
  <c r="I256" i="19"/>
  <c r="K256" i="19"/>
  <c r="O256" i="19"/>
  <c r="Q256" i="19"/>
  <c r="V256" i="19"/>
  <c r="G257" i="19"/>
  <c r="M257" i="19" s="1"/>
  <c r="I257" i="19"/>
  <c r="K257" i="19"/>
  <c r="O257" i="19"/>
  <c r="Q257" i="19"/>
  <c r="V257" i="19"/>
  <c r="G262" i="19"/>
  <c r="I262" i="19"/>
  <c r="K262" i="19"/>
  <c r="M262" i="19"/>
  <c r="O262" i="19"/>
  <c r="Q262" i="19"/>
  <c r="V262" i="19"/>
  <c r="G265" i="19"/>
  <c r="I265" i="19"/>
  <c r="K265" i="19"/>
  <c r="O265" i="19"/>
  <c r="O264" i="19" s="1"/>
  <c r="Q265" i="19"/>
  <c r="Q264" i="19" s="1"/>
  <c r="V265" i="19"/>
  <c r="G268" i="19"/>
  <c r="M268" i="19" s="1"/>
  <c r="I268" i="19"/>
  <c r="K268" i="19"/>
  <c r="K264" i="19" s="1"/>
  <c r="O268" i="19"/>
  <c r="Q268" i="19"/>
  <c r="V268" i="19"/>
  <c r="V264" i="19" s="1"/>
  <c r="G271" i="19"/>
  <c r="I271" i="19"/>
  <c r="K271" i="19"/>
  <c r="M271" i="19"/>
  <c r="O271" i="19"/>
  <c r="Q271" i="19"/>
  <c r="V271" i="19"/>
  <c r="G275" i="19"/>
  <c r="I275" i="19"/>
  <c r="K275" i="19"/>
  <c r="O275" i="19"/>
  <c r="Q275" i="19"/>
  <c r="V275" i="19"/>
  <c r="G279" i="19"/>
  <c r="M279" i="19" s="1"/>
  <c r="I279" i="19"/>
  <c r="K279" i="19"/>
  <c r="O279" i="19"/>
  <c r="Q279" i="19"/>
  <c r="V279" i="19"/>
  <c r="G283" i="19"/>
  <c r="I283" i="19"/>
  <c r="K283" i="19"/>
  <c r="M283" i="19"/>
  <c r="O283" i="19"/>
  <c r="Q283" i="19"/>
  <c r="V283" i="19"/>
  <c r="G285" i="19"/>
  <c r="I285" i="19"/>
  <c r="K285" i="19"/>
  <c r="M285" i="19"/>
  <c r="O285" i="19"/>
  <c r="Q285" i="19"/>
  <c r="V285" i="19"/>
  <c r="G289" i="19"/>
  <c r="M289" i="19" s="1"/>
  <c r="I289" i="19"/>
  <c r="K289" i="19"/>
  <c r="O289" i="19"/>
  <c r="Q289" i="19"/>
  <c r="V289" i="19"/>
  <c r="G294" i="19"/>
  <c r="M294" i="19" s="1"/>
  <c r="I294" i="19"/>
  <c r="K294" i="19"/>
  <c r="O294" i="19"/>
  <c r="Q294" i="19"/>
  <c r="V294" i="19"/>
  <c r="G296" i="19"/>
  <c r="I296" i="19"/>
  <c r="K296" i="19"/>
  <c r="M296" i="19"/>
  <c r="O296" i="19"/>
  <c r="Q296" i="19"/>
  <c r="V296" i="19"/>
  <c r="G297" i="19"/>
  <c r="I297" i="19"/>
  <c r="K297" i="19"/>
  <c r="M297" i="19"/>
  <c r="O297" i="19"/>
  <c r="Q297" i="19"/>
  <c r="V297" i="19"/>
  <c r="G300" i="19"/>
  <c r="M300" i="19" s="1"/>
  <c r="I300" i="19"/>
  <c r="K300" i="19"/>
  <c r="O300" i="19"/>
  <c r="Q300" i="19"/>
  <c r="V300" i="19"/>
  <c r="G303" i="19"/>
  <c r="M303" i="19" s="1"/>
  <c r="I303" i="19"/>
  <c r="K303" i="19"/>
  <c r="O303" i="19"/>
  <c r="Q303" i="19"/>
  <c r="V303" i="19"/>
  <c r="G304" i="19"/>
  <c r="I304" i="19"/>
  <c r="K304" i="19"/>
  <c r="M304" i="19"/>
  <c r="O304" i="19"/>
  <c r="Q304" i="19"/>
  <c r="V304" i="19"/>
  <c r="G308" i="19"/>
  <c r="I308" i="19"/>
  <c r="K308" i="19"/>
  <c r="M308" i="19"/>
  <c r="O308" i="19"/>
  <c r="Q308" i="19"/>
  <c r="V308" i="19"/>
  <c r="G310" i="19"/>
  <c r="M310" i="19" s="1"/>
  <c r="I310" i="19"/>
  <c r="K310" i="19"/>
  <c r="O310" i="19"/>
  <c r="Q310" i="19"/>
  <c r="Q309" i="19" s="1"/>
  <c r="V310" i="19"/>
  <c r="G313" i="19"/>
  <c r="I313" i="19"/>
  <c r="K313" i="19"/>
  <c r="M313" i="19"/>
  <c r="O313" i="19"/>
  <c r="Q313" i="19"/>
  <c r="V313" i="19"/>
  <c r="G319" i="19"/>
  <c r="I319" i="19"/>
  <c r="K319" i="19"/>
  <c r="M319" i="19"/>
  <c r="O319" i="19"/>
  <c r="Q319" i="19"/>
  <c r="V319" i="19"/>
  <c r="G321" i="19"/>
  <c r="M321" i="19" s="1"/>
  <c r="I321" i="19"/>
  <c r="K321" i="19"/>
  <c r="O321" i="19"/>
  <c r="O309" i="19" s="1"/>
  <c r="Q321" i="19"/>
  <c r="V321" i="19"/>
  <c r="G324" i="19"/>
  <c r="M324" i="19" s="1"/>
  <c r="I324" i="19"/>
  <c r="K324" i="19"/>
  <c r="O324" i="19"/>
  <c r="Q324" i="19"/>
  <c r="V324" i="19"/>
  <c r="G327" i="19"/>
  <c r="I327" i="19"/>
  <c r="K327" i="19"/>
  <c r="M327" i="19"/>
  <c r="O327" i="19"/>
  <c r="Q327" i="19"/>
  <c r="V327" i="19"/>
  <c r="G330" i="19"/>
  <c r="I330" i="19"/>
  <c r="K330" i="19"/>
  <c r="O330" i="19"/>
  <c r="Q330" i="19"/>
  <c r="V330" i="19"/>
  <c r="G340" i="19"/>
  <c r="M340" i="19" s="1"/>
  <c r="I340" i="19"/>
  <c r="K340" i="19"/>
  <c r="O340" i="19"/>
  <c r="Q340" i="19"/>
  <c r="V340" i="19"/>
  <c r="G350" i="19"/>
  <c r="I350" i="19"/>
  <c r="K350" i="19"/>
  <c r="M350" i="19"/>
  <c r="O350" i="19"/>
  <c r="Q350" i="19"/>
  <c r="V350" i="19"/>
  <c r="G353" i="19"/>
  <c r="I353" i="19"/>
  <c r="K353" i="19"/>
  <c r="M353" i="19"/>
  <c r="O353" i="19"/>
  <c r="Q353" i="19"/>
  <c r="V353" i="19"/>
  <c r="G356" i="19"/>
  <c r="M356" i="19" s="1"/>
  <c r="I356" i="19"/>
  <c r="K356" i="19"/>
  <c r="O356" i="19"/>
  <c r="Q356" i="19"/>
  <c r="V356" i="19"/>
  <c r="G357" i="19"/>
  <c r="M357" i="19" s="1"/>
  <c r="I357" i="19"/>
  <c r="K357" i="19"/>
  <c r="O357" i="19"/>
  <c r="Q357" i="19"/>
  <c r="V357" i="19"/>
  <c r="G358" i="19"/>
  <c r="I358" i="19"/>
  <c r="K358" i="19"/>
  <c r="M358" i="19"/>
  <c r="O358" i="19"/>
  <c r="Q358" i="19"/>
  <c r="V358" i="19"/>
  <c r="G359" i="19"/>
  <c r="I359" i="19"/>
  <c r="K359" i="19"/>
  <c r="M359" i="19"/>
  <c r="O359" i="19"/>
  <c r="Q359" i="19"/>
  <c r="V359" i="19"/>
  <c r="G363" i="19"/>
  <c r="M363" i="19" s="1"/>
  <c r="I363" i="19"/>
  <c r="K363" i="19"/>
  <c r="O363" i="19"/>
  <c r="Q363" i="19"/>
  <c r="V363" i="19"/>
  <c r="G369" i="19"/>
  <c r="M369" i="19" s="1"/>
  <c r="I369" i="19"/>
  <c r="K369" i="19"/>
  <c r="O369" i="19"/>
  <c r="Q369" i="19"/>
  <c r="V369" i="19"/>
  <c r="G372" i="19"/>
  <c r="I372" i="19"/>
  <c r="K372" i="19"/>
  <c r="M372" i="19"/>
  <c r="O372" i="19"/>
  <c r="Q372" i="19"/>
  <c r="V372" i="19"/>
  <c r="G375" i="19"/>
  <c r="I375" i="19"/>
  <c r="K375" i="19"/>
  <c r="M375" i="19"/>
  <c r="O375" i="19"/>
  <c r="Q375" i="19"/>
  <c r="V375" i="19"/>
  <c r="G377" i="19"/>
  <c r="M377" i="19" s="1"/>
  <c r="I377" i="19"/>
  <c r="K377" i="19"/>
  <c r="O377" i="19"/>
  <c r="Q377" i="19"/>
  <c r="V377" i="19"/>
  <c r="G380" i="19"/>
  <c r="M380" i="19" s="1"/>
  <c r="I380" i="19"/>
  <c r="K380" i="19"/>
  <c r="O380" i="19"/>
  <c r="Q380" i="19"/>
  <c r="V380" i="19"/>
  <c r="G382" i="19"/>
  <c r="G381" i="19" s="1"/>
  <c r="I382" i="19"/>
  <c r="K382" i="19"/>
  <c r="M382" i="19"/>
  <c r="O382" i="19"/>
  <c r="Q382" i="19"/>
  <c r="V382" i="19"/>
  <c r="G384" i="19"/>
  <c r="M384" i="19" s="1"/>
  <c r="I384" i="19"/>
  <c r="K384" i="19"/>
  <c r="O384" i="19"/>
  <c r="Q384" i="19"/>
  <c r="V384" i="19"/>
  <c r="G385" i="19"/>
  <c r="I385" i="19"/>
  <c r="K385" i="19"/>
  <c r="M385" i="19"/>
  <c r="O385" i="19"/>
  <c r="Q385" i="19"/>
  <c r="V385" i="19"/>
  <c r="G386" i="19"/>
  <c r="M386" i="19" s="1"/>
  <c r="I386" i="19"/>
  <c r="K386" i="19"/>
  <c r="K381" i="19" s="1"/>
  <c r="O386" i="19"/>
  <c r="Q386" i="19"/>
  <c r="V386" i="19"/>
  <c r="G387" i="19"/>
  <c r="I387" i="19"/>
  <c r="K387" i="19"/>
  <c r="M387" i="19"/>
  <c r="O387" i="19"/>
  <c r="Q387" i="19"/>
  <c r="V387" i="19"/>
  <c r="G388" i="19"/>
  <c r="M388" i="19" s="1"/>
  <c r="I388" i="19"/>
  <c r="K388" i="19"/>
  <c r="O388" i="19"/>
  <c r="Q388" i="19"/>
  <c r="V388" i="19"/>
  <c r="G389" i="19"/>
  <c r="I389" i="19"/>
  <c r="K389" i="19"/>
  <c r="M389" i="19"/>
  <c r="O389" i="19"/>
  <c r="Q389" i="19"/>
  <c r="V389" i="19"/>
  <c r="G391" i="19"/>
  <c r="M391" i="19" s="1"/>
  <c r="I391" i="19"/>
  <c r="K391" i="19"/>
  <c r="O391" i="19"/>
  <c r="Q391" i="19"/>
  <c r="V391" i="19"/>
  <c r="V381" i="19" s="1"/>
  <c r="G393" i="19"/>
  <c r="I393" i="19"/>
  <c r="K393" i="19"/>
  <c r="M393" i="19"/>
  <c r="O393" i="19"/>
  <c r="Q393" i="19"/>
  <c r="V393" i="19"/>
  <c r="G395" i="19"/>
  <c r="M395" i="19" s="1"/>
  <c r="I395" i="19"/>
  <c r="K395" i="19"/>
  <c r="O395" i="19"/>
  <c r="Q395" i="19"/>
  <c r="V395" i="19"/>
  <c r="G397" i="19"/>
  <c r="I397" i="19"/>
  <c r="K397" i="19"/>
  <c r="M397" i="19"/>
  <c r="O397" i="19"/>
  <c r="Q397" i="19"/>
  <c r="V397" i="19"/>
  <c r="G399" i="19"/>
  <c r="M399" i="19" s="1"/>
  <c r="I399" i="19"/>
  <c r="K399" i="19"/>
  <c r="O399" i="19"/>
  <c r="Q399" i="19"/>
  <c r="V399" i="19"/>
  <c r="G401" i="19"/>
  <c r="I401" i="19"/>
  <c r="K401" i="19"/>
  <c r="M401" i="19"/>
  <c r="O401" i="19"/>
  <c r="Q401" i="19"/>
  <c r="V401" i="19"/>
  <c r="G403" i="19"/>
  <c r="M403" i="19" s="1"/>
  <c r="I403" i="19"/>
  <c r="K403" i="19"/>
  <c r="O403" i="19"/>
  <c r="Q403" i="19"/>
  <c r="V403" i="19"/>
  <c r="G405" i="19"/>
  <c r="I405" i="19"/>
  <c r="K405" i="19"/>
  <c r="M405" i="19"/>
  <c r="O405" i="19"/>
  <c r="Q405" i="19"/>
  <c r="V405" i="19"/>
  <c r="G407" i="19"/>
  <c r="M407" i="19" s="1"/>
  <c r="I407" i="19"/>
  <c r="K407" i="19"/>
  <c r="O407" i="19"/>
  <c r="Q407" i="19"/>
  <c r="V407" i="19"/>
  <c r="G408" i="19"/>
  <c r="I408" i="19"/>
  <c r="K408" i="19"/>
  <c r="M408" i="19"/>
  <c r="O408" i="19"/>
  <c r="Q408" i="19"/>
  <c r="V408" i="19"/>
  <c r="G409" i="19"/>
  <c r="M409" i="19" s="1"/>
  <c r="I409" i="19"/>
  <c r="K409" i="19"/>
  <c r="O409" i="19"/>
  <c r="Q409" i="19"/>
  <c r="V409" i="19"/>
  <c r="G410" i="19"/>
  <c r="I410" i="19"/>
  <c r="K410" i="19"/>
  <c r="M410" i="19"/>
  <c r="O410" i="19"/>
  <c r="Q410" i="19"/>
  <c r="V410" i="19"/>
  <c r="G411" i="19"/>
  <c r="M411" i="19" s="1"/>
  <c r="I411" i="19"/>
  <c r="K411" i="19"/>
  <c r="O411" i="19"/>
  <c r="Q411" i="19"/>
  <c r="V411" i="19"/>
  <c r="G412" i="19"/>
  <c r="I412" i="19"/>
  <c r="K412" i="19"/>
  <c r="M412" i="19"/>
  <c r="O412" i="19"/>
  <c r="Q412" i="19"/>
  <c r="V412" i="19"/>
  <c r="G413" i="19"/>
  <c r="M413" i="19" s="1"/>
  <c r="I413" i="19"/>
  <c r="K413" i="19"/>
  <c r="O413" i="19"/>
  <c r="Q413" i="19"/>
  <c r="V413" i="19"/>
  <c r="G414" i="19"/>
  <c r="I414" i="19"/>
  <c r="K414" i="19"/>
  <c r="M414" i="19"/>
  <c r="O414" i="19"/>
  <c r="Q414" i="19"/>
  <c r="V414" i="19"/>
  <c r="G416" i="19"/>
  <c r="M416" i="19" s="1"/>
  <c r="I416" i="19"/>
  <c r="K416" i="19"/>
  <c r="O416" i="19"/>
  <c r="Q416" i="19"/>
  <c r="V416" i="19"/>
  <c r="G418" i="19"/>
  <c r="I418" i="19"/>
  <c r="K418" i="19"/>
  <c r="M418" i="19"/>
  <c r="O418" i="19"/>
  <c r="Q418" i="19"/>
  <c r="V418" i="19"/>
  <c r="G420" i="19"/>
  <c r="M420" i="19" s="1"/>
  <c r="I420" i="19"/>
  <c r="K420" i="19"/>
  <c r="O420" i="19"/>
  <c r="Q420" i="19"/>
  <c r="V420" i="19"/>
  <c r="G422" i="19"/>
  <c r="I422" i="19"/>
  <c r="K422" i="19"/>
  <c r="M422" i="19"/>
  <c r="O422" i="19"/>
  <c r="Q422" i="19"/>
  <c r="V422" i="19"/>
  <c r="G424" i="19"/>
  <c r="M424" i="19" s="1"/>
  <c r="I424" i="19"/>
  <c r="K424" i="19"/>
  <c r="O424" i="19"/>
  <c r="Q424" i="19"/>
  <c r="V424" i="19"/>
  <c r="G426" i="19"/>
  <c r="I426" i="19"/>
  <c r="K426" i="19"/>
  <c r="M426" i="19"/>
  <c r="O426" i="19"/>
  <c r="Q426" i="19"/>
  <c r="V426" i="19"/>
  <c r="G428" i="19"/>
  <c r="M428" i="19" s="1"/>
  <c r="I428" i="19"/>
  <c r="K428" i="19"/>
  <c r="O428" i="19"/>
  <c r="Q428" i="19"/>
  <c r="V428" i="19"/>
  <c r="G430" i="19"/>
  <c r="I430" i="19"/>
  <c r="K430" i="19"/>
  <c r="M430" i="19"/>
  <c r="O430" i="19"/>
  <c r="Q430" i="19"/>
  <c r="V430" i="19"/>
  <c r="G432" i="19"/>
  <c r="M432" i="19" s="1"/>
  <c r="I432" i="19"/>
  <c r="K432" i="19"/>
  <c r="O432" i="19"/>
  <c r="Q432" i="19"/>
  <c r="V432" i="19"/>
  <c r="G434" i="19"/>
  <c r="I434" i="19"/>
  <c r="K434" i="19"/>
  <c r="M434" i="19"/>
  <c r="O434" i="19"/>
  <c r="Q434" i="19"/>
  <c r="V434" i="19"/>
  <c r="G436" i="19"/>
  <c r="M436" i="19" s="1"/>
  <c r="I436" i="19"/>
  <c r="K436" i="19"/>
  <c r="O436" i="19"/>
  <c r="Q436" i="19"/>
  <c r="V436" i="19"/>
  <c r="G438" i="19"/>
  <c r="I438" i="19"/>
  <c r="K438" i="19"/>
  <c r="M438" i="19"/>
  <c r="O438" i="19"/>
  <c r="Q438" i="19"/>
  <c r="V438" i="19"/>
  <c r="G439" i="19"/>
  <c r="M439" i="19" s="1"/>
  <c r="I439" i="19"/>
  <c r="K439" i="19"/>
  <c r="O439" i="19"/>
  <c r="Q439" i="19"/>
  <c r="V439" i="19"/>
  <c r="G440" i="19"/>
  <c r="I440" i="19"/>
  <c r="K440" i="19"/>
  <c r="M440" i="19"/>
  <c r="O440" i="19"/>
  <c r="Q440" i="19"/>
  <c r="V440" i="19"/>
  <c r="G442" i="19"/>
  <c r="M442" i="19" s="1"/>
  <c r="I442" i="19"/>
  <c r="K442" i="19"/>
  <c r="O442" i="19"/>
  <c r="Q442" i="19"/>
  <c r="V442" i="19"/>
  <c r="G446" i="19"/>
  <c r="I446" i="19"/>
  <c r="K446" i="19"/>
  <c r="M446" i="19"/>
  <c r="O446" i="19"/>
  <c r="Q446" i="19"/>
  <c r="V446" i="19"/>
  <c r="G447" i="19"/>
  <c r="M447" i="19" s="1"/>
  <c r="I447" i="19"/>
  <c r="K447" i="19"/>
  <c r="O447" i="19"/>
  <c r="Q447" i="19"/>
  <c r="V447" i="19"/>
  <c r="G448" i="19"/>
  <c r="I448" i="19"/>
  <c r="K448" i="19"/>
  <c r="M448" i="19"/>
  <c r="O448" i="19"/>
  <c r="Q448" i="19"/>
  <c r="V448" i="19"/>
  <c r="G449" i="19"/>
  <c r="M449" i="19" s="1"/>
  <c r="I449" i="19"/>
  <c r="K449" i="19"/>
  <c r="O449" i="19"/>
  <c r="Q449" i="19"/>
  <c r="V449" i="19"/>
  <c r="G451" i="19"/>
  <c r="I451" i="19"/>
  <c r="K451" i="19"/>
  <c r="M451" i="19"/>
  <c r="O451" i="19"/>
  <c r="Q451" i="19"/>
  <c r="V451" i="19"/>
  <c r="G453" i="19"/>
  <c r="M453" i="19" s="1"/>
  <c r="I453" i="19"/>
  <c r="K453" i="19"/>
  <c r="O453" i="19"/>
  <c r="Q453" i="19"/>
  <c r="V453" i="19"/>
  <c r="G455" i="19"/>
  <c r="I455" i="19"/>
  <c r="K455" i="19"/>
  <c r="M455" i="19"/>
  <c r="O455" i="19"/>
  <c r="Q455" i="19"/>
  <c r="V455" i="19"/>
  <c r="G457" i="19"/>
  <c r="M457" i="19" s="1"/>
  <c r="I457" i="19"/>
  <c r="K457" i="19"/>
  <c r="O457" i="19"/>
  <c r="Q457" i="19"/>
  <c r="V457" i="19"/>
  <c r="G459" i="19"/>
  <c r="I459" i="19"/>
  <c r="K459" i="19"/>
  <c r="M459" i="19"/>
  <c r="O459" i="19"/>
  <c r="Q459" i="19"/>
  <c r="V459" i="19"/>
  <c r="G461" i="19"/>
  <c r="M461" i="19" s="1"/>
  <c r="I461" i="19"/>
  <c r="K461" i="19"/>
  <c r="O461" i="19"/>
  <c r="Q461" i="19"/>
  <c r="V461" i="19"/>
  <c r="G463" i="19"/>
  <c r="I463" i="19"/>
  <c r="K463" i="19"/>
  <c r="M463" i="19"/>
  <c r="O463" i="19"/>
  <c r="Q463" i="19"/>
  <c r="V463" i="19"/>
  <c r="G465" i="19"/>
  <c r="M465" i="19" s="1"/>
  <c r="I465" i="19"/>
  <c r="K465" i="19"/>
  <c r="O465" i="19"/>
  <c r="Q465" i="19"/>
  <c r="V465" i="19"/>
  <c r="G467" i="19"/>
  <c r="I467" i="19"/>
  <c r="K467" i="19"/>
  <c r="M467" i="19"/>
  <c r="O467" i="19"/>
  <c r="Q467" i="19"/>
  <c r="V467" i="19"/>
  <c r="G469" i="19"/>
  <c r="M469" i="19" s="1"/>
  <c r="I469" i="19"/>
  <c r="K469" i="19"/>
  <c r="O469" i="19"/>
  <c r="Q469" i="19"/>
  <c r="V469" i="19"/>
  <c r="G471" i="19"/>
  <c r="I471" i="19"/>
  <c r="K471" i="19"/>
  <c r="M471" i="19"/>
  <c r="O471" i="19"/>
  <c r="Q471" i="19"/>
  <c r="V471" i="19"/>
  <c r="G473" i="19"/>
  <c r="M473" i="19" s="1"/>
  <c r="I473" i="19"/>
  <c r="K473" i="19"/>
  <c r="O473" i="19"/>
  <c r="Q473" i="19"/>
  <c r="V473" i="19"/>
  <c r="G475" i="19"/>
  <c r="I475" i="19"/>
  <c r="K475" i="19"/>
  <c r="M475" i="19"/>
  <c r="O475" i="19"/>
  <c r="Q475" i="19"/>
  <c r="V475" i="19"/>
  <c r="G477" i="19"/>
  <c r="M477" i="19" s="1"/>
  <c r="I477" i="19"/>
  <c r="K477" i="19"/>
  <c r="O477" i="19"/>
  <c r="Q477" i="19"/>
  <c r="V477" i="19"/>
  <c r="G479" i="19"/>
  <c r="I479" i="19"/>
  <c r="K479" i="19"/>
  <c r="M479" i="19"/>
  <c r="O479" i="19"/>
  <c r="Q479" i="19"/>
  <c r="V479" i="19"/>
  <c r="G481" i="19"/>
  <c r="M481" i="19" s="1"/>
  <c r="I481" i="19"/>
  <c r="K481" i="19"/>
  <c r="O481" i="19"/>
  <c r="Q481" i="19"/>
  <c r="V481" i="19"/>
  <c r="G483" i="19"/>
  <c r="I483" i="19"/>
  <c r="K483" i="19"/>
  <c r="M483" i="19"/>
  <c r="O483" i="19"/>
  <c r="Q483" i="19"/>
  <c r="V483" i="19"/>
  <c r="G485" i="19"/>
  <c r="M485" i="19" s="1"/>
  <c r="I485" i="19"/>
  <c r="K485" i="19"/>
  <c r="O485" i="19"/>
  <c r="Q485" i="19"/>
  <c r="V485" i="19"/>
  <c r="G487" i="19"/>
  <c r="I487" i="19"/>
  <c r="K487" i="19"/>
  <c r="M487" i="19"/>
  <c r="O487" i="19"/>
  <c r="Q487" i="19"/>
  <c r="V487" i="19"/>
  <c r="G489" i="19"/>
  <c r="M489" i="19" s="1"/>
  <c r="I489" i="19"/>
  <c r="K489" i="19"/>
  <c r="O489" i="19"/>
  <c r="Q489" i="19"/>
  <c r="V489" i="19"/>
  <c r="G491" i="19"/>
  <c r="I491" i="19"/>
  <c r="K491" i="19"/>
  <c r="M491" i="19"/>
  <c r="O491" i="19"/>
  <c r="Q491" i="19"/>
  <c r="V491" i="19"/>
  <c r="G493" i="19"/>
  <c r="M493" i="19" s="1"/>
  <c r="I493" i="19"/>
  <c r="K493" i="19"/>
  <c r="O493" i="19"/>
  <c r="Q493" i="19"/>
  <c r="V493" i="19"/>
  <c r="G495" i="19"/>
  <c r="I495" i="19"/>
  <c r="K495" i="19"/>
  <c r="M495" i="19"/>
  <c r="O495" i="19"/>
  <c r="Q495" i="19"/>
  <c r="V495" i="19"/>
  <c r="G497" i="19"/>
  <c r="M497" i="19" s="1"/>
  <c r="I497" i="19"/>
  <c r="K497" i="19"/>
  <c r="O497" i="19"/>
  <c r="Q497" i="19"/>
  <c r="V497" i="19"/>
  <c r="G498" i="19"/>
  <c r="I498" i="19"/>
  <c r="K498" i="19"/>
  <c r="M498" i="19"/>
  <c r="O498" i="19"/>
  <c r="Q498" i="19"/>
  <c r="V498" i="19"/>
  <c r="G500" i="19"/>
  <c r="M500" i="19" s="1"/>
  <c r="I500" i="19"/>
  <c r="K500" i="19"/>
  <c r="O500" i="19"/>
  <c r="Q500" i="19"/>
  <c r="V500" i="19"/>
  <c r="G502" i="19"/>
  <c r="I502" i="19"/>
  <c r="K502" i="19"/>
  <c r="M502" i="19"/>
  <c r="O502" i="19"/>
  <c r="Q502" i="19"/>
  <c r="V502" i="19"/>
  <c r="G504" i="19"/>
  <c r="M504" i="19" s="1"/>
  <c r="I504" i="19"/>
  <c r="K504" i="19"/>
  <c r="O504" i="19"/>
  <c r="Q504" i="19"/>
  <c r="V504" i="19"/>
  <c r="G506" i="19"/>
  <c r="I506" i="19"/>
  <c r="K506" i="19"/>
  <c r="M506" i="19"/>
  <c r="O506" i="19"/>
  <c r="Q506" i="19"/>
  <c r="V506" i="19"/>
  <c r="G508" i="19"/>
  <c r="M508" i="19" s="1"/>
  <c r="I508" i="19"/>
  <c r="K508" i="19"/>
  <c r="O508" i="19"/>
  <c r="Q508" i="19"/>
  <c r="V508" i="19"/>
  <c r="G510" i="19"/>
  <c r="I510" i="19"/>
  <c r="K510" i="19"/>
  <c r="M510" i="19"/>
  <c r="O510" i="19"/>
  <c r="Q510" i="19"/>
  <c r="V510" i="19"/>
  <c r="G511" i="19"/>
  <c r="M511" i="19" s="1"/>
  <c r="I511" i="19"/>
  <c r="K511" i="19"/>
  <c r="O511" i="19"/>
  <c r="Q511" i="19"/>
  <c r="V511" i="19"/>
  <c r="G513" i="19"/>
  <c r="I513" i="19"/>
  <c r="K513" i="19"/>
  <c r="M513" i="19"/>
  <c r="O513" i="19"/>
  <c r="Q513" i="19"/>
  <c r="V513" i="19"/>
  <c r="G515" i="19"/>
  <c r="M515" i="19" s="1"/>
  <c r="I515" i="19"/>
  <c r="K515" i="19"/>
  <c r="O515" i="19"/>
  <c r="Q515" i="19"/>
  <c r="V515" i="19"/>
  <c r="G517" i="19"/>
  <c r="I517" i="19"/>
  <c r="K517" i="19"/>
  <c r="M517" i="19"/>
  <c r="O517" i="19"/>
  <c r="Q517" i="19"/>
  <c r="V517" i="19"/>
  <c r="G519" i="19"/>
  <c r="M519" i="19" s="1"/>
  <c r="I519" i="19"/>
  <c r="K519" i="19"/>
  <c r="O519" i="19"/>
  <c r="Q519" i="19"/>
  <c r="V519" i="19"/>
  <c r="G520" i="19"/>
  <c r="I520" i="19"/>
  <c r="K520" i="19"/>
  <c r="M520" i="19"/>
  <c r="O520" i="19"/>
  <c r="Q520" i="19"/>
  <c r="V520" i="19"/>
  <c r="G521" i="19"/>
  <c r="M521" i="19" s="1"/>
  <c r="I521" i="19"/>
  <c r="K521" i="19"/>
  <c r="O521" i="19"/>
  <c r="Q521" i="19"/>
  <c r="V521" i="19"/>
  <c r="G522" i="19"/>
  <c r="I522" i="19"/>
  <c r="K522" i="19"/>
  <c r="M522" i="19"/>
  <c r="O522" i="19"/>
  <c r="Q522" i="19"/>
  <c r="V522" i="19"/>
  <c r="G524" i="19"/>
  <c r="M524" i="19" s="1"/>
  <c r="I524" i="19"/>
  <c r="K524" i="19"/>
  <c r="O524" i="19"/>
  <c r="Q524" i="19"/>
  <c r="V524" i="19"/>
  <c r="G525" i="19"/>
  <c r="I525" i="19"/>
  <c r="K525" i="19"/>
  <c r="M525" i="19"/>
  <c r="O525" i="19"/>
  <c r="Q525" i="19"/>
  <c r="V525" i="19"/>
  <c r="G526" i="19"/>
  <c r="M526" i="19" s="1"/>
  <c r="I526" i="19"/>
  <c r="K526" i="19"/>
  <c r="O526" i="19"/>
  <c r="Q526" i="19"/>
  <c r="V526" i="19"/>
  <c r="G527" i="19"/>
  <c r="I527" i="19"/>
  <c r="K527" i="19"/>
  <c r="M527" i="19"/>
  <c r="O527" i="19"/>
  <c r="Q527" i="19"/>
  <c r="V527" i="19"/>
  <c r="G528" i="19"/>
  <c r="M528" i="19" s="1"/>
  <c r="I528" i="19"/>
  <c r="K528" i="19"/>
  <c r="O528" i="19"/>
  <c r="Q528" i="19"/>
  <c r="V528" i="19"/>
  <c r="G529" i="19"/>
  <c r="I529" i="19"/>
  <c r="K529" i="19"/>
  <c r="M529" i="19"/>
  <c r="O529" i="19"/>
  <c r="Q529" i="19"/>
  <c r="V529" i="19"/>
  <c r="G531" i="19"/>
  <c r="M531" i="19" s="1"/>
  <c r="I531" i="19"/>
  <c r="K531" i="19"/>
  <c r="O531" i="19"/>
  <c r="Q531" i="19"/>
  <c r="V531" i="19"/>
  <c r="G533" i="19"/>
  <c r="I533" i="19"/>
  <c r="K533" i="19"/>
  <c r="M533" i="19"/>
  <c r="O533" i="19"/>
  <c r="Q533" i="19"/>
  <c r="V533" i="19"/>
  <c r="G535" i="19"/>
  <c r="M535" i="19" s="1"/>
  <c r="I535" i="19"/>
  <c r="K535" i="19"/>
  <c r="O535" i="19"/>
  <c r="Q535" i="19"/>
  <c r="V535" i="19"/>
  <c r="G537" i="19"/>
  <c r="I537" i="19"/>
  <c r="K537" i="19"/>
  <c r="M537" i="19"/>
  <c r="O537" i="19"/>
  <c r="Q537" i="19"/>
  <c r="V537" i="19"/>
  <c r="G539" i="19"/>
  <c r="M539" i="19" s="1"/>
  <c r="I539" i="19"/>
  <c r="K539" i="19"/>
  <c r="O539" i="19"/>
  <c r="Q539" i="19"/>
  <c r="V539" i="19"/>
  <c r="G541" i="19"/>
  <c r="I541" i="19"/>
  <c r="K541" i="19"/>
  <c r="M541" i="19"/>
  <c r="O541" i="19"/>
  <c r="Q541" i="19"/>
  <c r="V541" i="19"/>
  <c r="G542" i="19"/>
  <c r="M542" i="19" s="1"/>
  <c r="I542" i="19"/>
  <c r="K542" i="19"/>
  <c r="O542" i="19"/>
  <c r="Q542" i="19"/>
  <c r="V542" i="19"/>
  <c r="G543" i="19"/>
  <c r="I543" i="19"/>
  <c r="K543" i="19"/>
  <c r="M543" i="19"/>
  <c r="O543" i="19"/>
  <c r="Q543" i="19"/>
  <c r="V543" i="19"/>
  <c r="G544" i="19"/>
  <c r="M544" i="19" s="1"/>
  <c r="I544" i="19"/>
  <c r="K544" i="19"/>
  <c r="O544" i="19"/>
  <c r="Q544" i="19"/>
  <c r="V544" i="19"/>
  <c r="G546" i="19"/>
  <c r="I546" i="19"/>
  <c r="K546" i="19"/>
  <c r="O546" i="19"/>
  <c r="O545" i="19" s="1"/>
  <c r="Q546" i="19"/>
  <c r="V546" i="19"/>
  <c r="V545" i="19" s="1"/>
  <c r="G550" i="19"/>
  <c r="I550" i="19"/>
  <c r="I545" i="19" s="1"/>
  <c r="K550" i="19"/>
  <c r="M550" i="19"/>
  <c r="O550" i="19"/>
  <c r="Q550" i="19"/>
  <c r="Q545" i="19" s="1"/>
  <c r="V550" i="19"/>
  <c r="G552" i="19"/>
  <c r="M552" i="19" s="1"/>
  <c r="I552" i="19"/>
  <c r="K552" i="19"/>
  <c r="O552" i="19"/>
  <c r="Q552" i="19"/>
  <c r="V552" i="19"/>
  <c r="G556" i="19"/>
  <c r="I556" i="19"/>
  <c r="K556" i="19"/>
  <c r="M556" i="19"/>
  <c r="O556" i="19"/>
  <c r="Q556" i="19"/>
  <c r="V556" i="19"/>
  <c r="G559" i="19"/>
  <c r="M559" i="19" s="1"/>
  <c r="I559" i="19"/>
  <c r="K559" i="19"/>
  <c r="O559" i="19"/>
  <c r="Q559" i="19"/>
  <c r="V559" i="19"/>
  <c r="G562" i="19"/>
  <c r="I562" i="19"/>
  <c r="K562" i="19"/>
  <c r="M562" i="19"/>
  <c r="O562" i="19"/>
  <c r="Q562" i="19"/>
  <c r="V562" i="19"/>
  <c r="G565" i="19"/>
  <c r="K565" i="19"/>
  <c r="O565" i="19"/>
  <c r="V565" i="19"/>
  <c r="G566" i="19"/>
  <c r="I566" i="19"/>
  <c r="I565" i="19" s="1"/>
  <c r="K566" i="19"/>
  <c r="M566" i="19"/>
  <c r="M565" i="19" s="1"/>
  <c r="O566" i="19"/>
  <c r="Q566" i="19"/>
  <c r="Q565" i="19" s="1"/>
  <c r="V566" i="19"/>
  <c r="G570" i="19"/>
  <c r="I570" i="19"/>
  <c r="K570" i="19"/>
  <c r="M570" i="19"/>
  <c r="O570" i="19"/>
  <c r="Q570" i="19"/>
  <c r="V570" i="19"/>
  <c r="G573" i="19"/>
  <c r="M573" i="19" s="1"/>
  <c r="I573" i="19"/>
  <c r="K573" i="19"/>
  <c r="O573" i="19"/>
  <c r="Q573" i="19"/>
  <c r="V573" i="19"/>
  <c r="G576" i="19"/>
  <c r="I576" i="19"/>
  <c r="K576" i="19"/>
  <c r="M576" i="19"/>
  <c r="O576" i="19"/>
  <c r="Q576" i="19"/>
  <c r="V576" i="19"/>
  <c r="G580" i="19"/>
  <c r="M580" i="19" s="1"/>
  <c r="I580" i="19"/>
  <c r="K580" i="19"/>
  <c r="O580" i="19"/>
  <c r="O569" i="19" s="1"/>
  <c r="Q580" i="19"/>
  <c r="V580" i="19"/>
  <c r="G586" i="19"/>
  <c r="I586" i="19"/>
  <c r="K586" i="19"/>
  <c r="M586" i="19"/>
  <c r="O586" i="19"/>
  <c r="Q586" i="19"/>
  <c r="V586" i="19"/>
  <c r="G588" i="19"/>
  <c r="M588" i="19" s="1"/>
  <c r="I588" i="19"/>
  <c r="K588" i="19"/>
  <c r="O588" i="19"/>
  <c r="Q588" i="19"/>
  <c r="V588" i="19"/>
  <c r="G592" i="19"/>
  <c r="I592" i="19"/>
  <c r="K592" i="19"/>
  <c r="M592" i="19"/>
  <c r="O592" i="19"/>
  <c r="Q592" i="19"/>
  <c r="V592" i="19"/>
  <c r="G595" i="19"/>
  <c r="M595" i="19" s="1"/>
  <c r="I595" i="19"/>
  <c r="K595" i="19"/>
  <c r="O595" i="19"/>
  <c r="Q595" i="19"/>
  <c r="V595" i="19"/>
  <c r="I596" i="19"/>
  <c r="Q596" i="19"/>
  <c r="G597" i="19"/>
  <c r="G596" i="19" s="1"/>
  <c r="I597" i="19"/>
  <c r="K597" i="19"/>
  <c r="K596" i="19" s="1"/>
  <c r="O597" i="19"/>
  <c r="O596" i="19" s="1"/>
  <c r="Q597" i="19"/>
  <c r="V597" i="19"/>
  <c r="V596" i="19" s="1"/>
  <c r="G600" i="19"/>
  <c r="I600" i="19"/>
  <c r="K600" i="19"/>
  <c r="K599" i="19" s="1"/>
  <c r="O600" i="19"/>
  <c r="Q600" i="19"/>
  <c r="V600" i="19"/>
  <c r="G602" i="19"/>
  <c r="I602" i="19"/>
  <c r="K602" i="19"/>
  <c r="M602" i="19"/>
  <c r="O602" i="19"/>
  <c r="Q602" i="19"/>
  <c r="V602" i="19"/>
  <c r="G604" i="19"/>
  <c r="M604" i="19" s="1"/>
  <c r="I604" i="19"/>
  <c r="K604" i="19"/>
  <c r="O604" i="19"/>
  <c r="Q604" i="19"/>
  <c r="V604" i="19"/>
  <c r="G606" i="19"/>
  <c r="I606" i="19"/>
  <c r="K606" i="19"/>
  <c r="M606" i="19"/>
  <c r="O606" i="19"/>
  <c r="Q606" i="19"/>
  <c r="V606" i="19"/>
  <c r="G608" i="19"/>
  <c r="M608" i="19" s="1"/>
  <c r="I608" i="19"/>
  <c r="K608" i="19"/>
  <c r="O608" i="19"/>
  <c r="Q608" i="19"/>
  <c r="V608" i="19"/>
  <c r="G609" i="19"/>
  <c r="I609" i="19"/>
  <c r="K609" i="19"/>
  <c r="M609" i="19"/>
  <c r="O609" i="19"/>
  <c r="Q609" i="19"/>
  <c r="V609" i="19"/>
  <c r="G611" i="19"/>
  <c r="M611" i="19" s="1"/>
  <c r="I611" i="19"/>
  <c r="K611" i="19"/>
  <c r="O611" i="19"/>
  <c r="Q611" i="19"/>
  <c r="V611" i="19"/>
  <c r="G612" i="19"/>
  <c r="I612" i="19"/>
  <c r="K612" i="19"/>
  <c r="M612" i="19"/>
  <c r="O612" i="19"/>
  <c r="Q612" i="19"/>
  <c r="V612" i="19"/>
  <c r="G613" i="19"/>
  <c r="M613" i="19" s="1"/>
  <c r="I613" i="19"/>
  <c r="K613" i="19"/>
  <c r="O613" i="19"/>
  <c r="Q613" i="19"/>
  <c r="V613" i="19"/>
  <c r="G614" i="19"/>
  <c r="I614" i="19"/>
  <c r="K614" i="19"/>
  <c r="M614" i="19"/>
  <c r="O614" i="19"/>
  <c r="Q614" i="19"/>
  <c r="V614" i="19"/>
  <c r="G616" i="19"/>
  <c r="M616" i="19" s="1"/>
  <c r="I616" i="19"/>
  <c r="K616" i="19"/>
  <c r="O616" i="19"/>
  <c r="Q616" i="19"/>
  <c r="V616" i="19"/>
  <c r="G617" i="19"/>
  <c r="I617" i="19"/>
  <c r="K617" i="19"/>
  <c r="M617" i="19"/>
  <c r="O617" i="19"/>
  <c r="Q617" i="19"/>
  <c r="V617" i="19"/>
  <c r="G619" i="19"/>
  <c r="M619" i="19" s="1"/>
  <c r="I619" i="19"/>
  <c r="K619" i="19"/>
  <c r="O619" i="19"/>
  <c r="Q619" i="19"/>
  <c r="V619" i="19"/>
  <c r="G621" i="19"/>
  <c r="I621" i="19"/>
  <c r="K621" i="19"/>
  <c r="M621" i="19"/>
  <c r="O621" i="19"/>
  <c r="Q621" i="19"/>
  <c r="V621" i="19"/>
  <c r="G622" i="19"/>
  <c r="M622" i="19" s="1"/>
  <c r="I622" i="19"/>
  <c r="K622" i="19"/>
  <c r="O622" i="19"/>
  <c r="Q622" i="19"/>
  <c r="V622" i="19"/>
  <c r="G623" i="19"/>
  <c r="I623" i="19"/>
  <c r="K623" i="19"/>
  <c r="M623" i="19"/>
  <c r="O623" i="19"/>
  <c r="Q623" i="19"/>
  <c r="V623" i="19"/>
  <c r="G624" i="19"/>
  <c r="M624" i="19" s="1"/>
  <c r="I624" i="19"/>
  <c r="K624" i="19"/>
  <c r="O624" i="19"/>
  <c r="Q624" i="19"/>
  <c r="V624" i="19"/>
  <c r="G626" i="19"/>
  <c r="I626" i="19"/>
  <c r="K626" i="19"/>
  <c r="M626" i="19"/>
  <c r="O626" i="19"/>
  <c r="Q626" i="19"/>
  <c r="V626" i="19"/>
  <c r="G627" i="19"/>
  <c r="M627" i="19" s="1"/>
  <c r="I627" i="19"/>
  <c r="K627" i="19"/>
  <c r="O627" i="19"/>
  <c r="Q627" i="19"/>
  <c r="V627" i="19"/>
  <c r="G630" i="19"/>
  <c r="I630" i="19"/>
  <c r="K630" i="19"/>
  <c r="K629" i="19" s="1"/>
  <c r="O630" i="19"/>
  <c r="O629" i="19" s="1"/>
  <c r="Q630" i="19"/>
  <c r="V630" i="19"/>
  <c r="G633" i="19"/>
  <c r="I633" i="19"/>
  <c r="I629" i="19" s="1"/>
  <c r="K633" i="19"/>
  <c r="M633" i="19"/>
  <c r="O633" i="19"/>
  <c r="Q633" i="19"/>
  <c r="Q629" i="19" s="1"/>
  <c r="V633" i="19"/>
  <c r="G637" i="19"/>
  <c r="M637" i="19" s="1"/>
  <c r="I637" i="19"/>
  <c r="K637" i="19"/>
  <c r="O637" i="19"/>
  <c r="Q637" i="19"/>
  <c r="V637" i="19"/>
  <c r="G640" i="19"/>
  <c r="I640" i="19"/>
  <c r="K640" i="19"/>
  <c r="O640" i="19"/>
  <c r="Q640" i="19"/>
  <c r="V640" i="19"/>
  <c r="G641" i="19"/>
  <c r="I641" i="19"/>
  <c r="K641" i="19"/>
  <c r="M641" i="19"/>
  <c r="O641" i="19"/>
  <c r="Q641" i="19"/>
  <c r="Q639" i="19" s="1"/>
  <c r="V641" i="19"/>
  <c r="G642" i="19"/>
  <c r="M642" i="19" s="1"/>
  <c r="I642" i="19"/>
  <c r="K642" i="19"/>
  <c r="O642" i="19"/>
  <c r="Q642" i="19"/>
  <c r="V642" i="19"/>
  <c r="G643" i="19"/>
  <c r="I643" i="19"/>
  <c r="K643" i="19"/>
  <c r="M643" i="19"/>
  <c r="O643" i="19"/>
  <c r="Q643" i="19"/>
  <c r="V643" i="19"/>
  <c r="G644" i="19"/>
  <c r="M644" i="19" s="1"/>
  <c r="I644" i="19"/>
  <c r="K644" i="19"/>
  <c r="O644" i="19"/>
  <c r="Q644" i="19"/>
  <c r="V644" i="19"/>
  <c r="G645" i="19"/>
  <c r="I645" i="19"/>
  <c r="K645" i="19"/>
  <c r="M645" i="19"/>
  <c r="O645" i="19"/>
  <c r="Q645" i="19"/>
  <c r="V645" i="19"/>
  <c r="G646" i="19"/>
  <c r="M646" i="19" s="1"/>
  <c r="I646" i="19"/>
  <c r="K646" i="19"/>
  <c r="O646" i="19"/>
  <c r="Q646" i="19"/>
  <c r="V646" i="19"/>
  <c r="I648" i="19"/>
  <c r="G649" i="19"/>
  <c r="M649" i="19" s="1"/>
  <c r="M648" i="19" s="1"/>
  <c r="I649" i="19"/>
  <c r="K649" i="19"/>
  <c r="K648" i="19" s="1"/>
  <c r="O649" i="19"/>
  <c r="Q649" i="19"/>
  <c r="Q648" i="19" s="1"/>
  <c r="V649" i="19"/>
  <c r="G652" i="19"/>
  <c r="M652" i="19" s="1"/>
  <c r="I652" i="19"/>
  <c r="K652" i="19"/>
  <c r="O652" i="19"/>
  <c r="O648" i="19" s="1"/>
  <c r="Q652" i="19"/>
  <c r="V652" i="19"/>
  <c r="G657" i="19"/>
  <c r="M657" i="19" s="1"/>
  <c r="I657" i="19"/>
  <c r="K657" i="19"/>
  <c r="K656" i="19" s="1"/>
  <c r="O657" i="19"/>
  <c r="Q657" i="19"/>
  <c r="V657" i="19"/>
  <c r="V656" i="19" s="1"/>
  <c r="G658" i="19"/>
  <c r="I658" i="19"/>
  <c r="K658" i="19"/>
  <c r="M658" i="19"/>
  <c r="O658" i="19"/>
  <c r="Q658" i="19"/>
  <c r="V658" i="19"/>
  <c r="G659" i="19"/>
  <c r="G656" i="19" s="1"/>
  <c r="I659" i="19"/>
  <c r="K659" i="19"/>
  <c r="O659" i="19"/>
  <c r="O656" i="19" s="1"/>
  <c r="Q659" i="19"/>
  <c r="V659" i="19"/>
  <c r="G660" i="19"/>
  <c r="M660" i="19" s="1"/>
  <c r="I660" i="19"/>
  <c r="I656" i="19" s="1"/>
  <c r="K660" i="19"/>
  <c r="O660" i="19"/>
  <c r="Q660" i="19"/>
  <c r="Q656" i="19" s="1"/>
  <c r="V660" i="19"/>
  <c r="G661" i="19"/>
  <c r="M661" i="19" s="1"/>
  <c r="I661" i="19"/>
  <c r="K661" i="19"/>
  <c r="O661" i="19"/>
  <c r="Q661" i="19"/>
  <c r="V661" i="19"/>
  <c r="G662" i="19"/>
  <c r="I662" i="19"/>
  <c r="K662" i="19"/>
  <c r="M662" i="19"/>
  <c r="O662" i="19"/>
  <c r="Q662" i="19"/>
  <c r="V662" i="19"/>
  <c r="G663" i="19"/>
  <c r="M663" i="19" s="1"/>
  <c r="I663" i="19"/>
  <c r="K663" i="19"/>
  <c r="O663" i="19"/>
  <c r="Q663" i="19"/>
  <c r="V663" i="19"/>
  <c r="G664" i="19"/>
  <c r="M664" i="19" s="1"/>
  <c r="I664" i="19"/>
  <c r="K664" i="19"/>
  <c r="O664" i="19"/>
  <c r="Q664" i="19"/>
  <c r="V664" i="19"/>
  <c r="G665" i="19"/>
  <c r="M665" i="19" s="1"/>
  <c r="I665" i="19"/>
  <c r="K665" i="19"/>
  <c r="O665" i="19"/>
  <c r="Q665" i="19"/>
  <c r="V665" i="19"/>
  <c r="G668" i="19"/>
  <c r="G667" i="19" s="1"/>
  <c r="I668" i="19"/>
  <c r="K668" i="19"/>
  <c r="O668" i="19"/>
  <c r="O667" i="19" s="1"/>
  <c r="Q668" i="19"/>
  <c r="V668" i="19"/>
  <c r="G669" i="19"/>
  <c r="M669" i="19" s="1"/>
  <c r="I669" i="19"/>
  <c r="I667" i="19" s="1"/>
  <c r="K669" i="19"/>
  <c r="O669" i="19"/>
  <c r="Q669" i="19"/>
  <c r="Q667" i="19" s="1"/>
  <c r="V669" i="19"/>
  <c r="G670" i="19"/>
  <c r="M670" i="19" s="1"/>
  <c r="I670" i="19"/>
  <c r="K670" i="19"/>
  <c r="K667" i="19" s="1"/>
  <c r="O670" i="19"/>
  <c r="Q670" i="19"/>
  <c r="V670" i="19"/>
  <c r="V667" i="19" s="1"/>
  <c r="G671" i="19"/>
  <c r="I671" i="19"/>
  <c r="K671" i="19"/>
  <c r="M671" i="19"/>
  <c r="O671" i="19"/>
  <c r="Q671" i="19"/>
  <c r="V671" i="19"/>
  <c r="G672" i="19"/>
  <c r="G673" i="19"/>
  <c r="M673" i="19" s="1"/>
  <c r="I673" i="19"/>
  <c r="I672" i="19" s="1"/>
  <c r="K673" i="19"/>
  <c r="O673" i="19"/>
  <c r="Q673" i="19"/>
  <c r="Q672" i="19" s="1"/>
  <c r="V673" i="19"/>
  <c r="G674" i="19"/>
  <c r="M674" i="19" s="1"/>
  <c r="I674" i="19"/>
  <c r="K674" i="19"/>
  <c r="K672" i="19" s="1"/>
  <c r="O674" i="19"/>
  <c r="Q674" i="19"/>
  <c r="V674" i="19"/>
  <c r="V672" i="19" s="1"/>
  <c r="G675" i="19"/>
  <c r="I675" i="19"/>
  <c r="K675" i="19"/>
  <c r="M675" i="19"/>
  <c r="O675" i="19"/>
  <c r="Q675" i="19"/>
  <c r="V675" i="19"/>
  <c r="G678" i="19"/>
  <c r="M678" i="19" s="1"/>
  <c r="I678" i="19"/>
  <c r="K678" i="19"/>
  <c r="O678" i="19"/>
  <c r="O672" i="19" s="1"/>
  <c r="Q678" i="19"/>
  <c r="V678" i="19"/>
  <c r="G679" i="19"/>
  <c r="M679" i="19" s="1"/>
  <c r="I679" i="19"/>
  <c r="K679" i="19"/>
  <c r="O679" i="19"/>
  <c r="Q679" i="19"/>
  <c r="V679" i="19"/>
  <c r="G680" i="19"/>
  <c r="M680" i="19" s="1"/>
  <c r="I680" i="19"/>
  <c r="K680" i="19"/>
  <c r="O680" i="19"/>
  <c r="Q680" i="19"/>
  <c r="V680" i="19"/>
  <c r="AE682" i="19"/>
  <c r="G390" i="18"/>
  <c r="BA342" i="18"/>
  <c r="BA337" i="18"/>
  <c r="BA335" i="18"/>
  <c r="BA331" i="18"/>
  <c r="BA325" i="18"/>
  <c r="BA313" i="18"/>
  <c r="BA252" i="18"/>
  <c r="BA250" i="18"/>
  <c r="BA248" i="18"/>
  <c r="BA246" i="18"/>
  <c r="BA244" i="18"/>
  <c r="BA215" i="18"/>
  <c r="BA211" i="18"/>
  <c r="BA206" i="18"/>
  <c r="BA202" i="18"/>
  <c r="BA151" i="18"/>
  <c r="BA149" i="18"/>
  <c r="BA144" i="18"/>
  <c r="BA138" i="18"/>
  <c r="BA125" i="18"/>
  <c r="BA120" i="18"/>
  <c r="BA116" i="18"/>
  <c r="BA114" i="18"/>
  <c r="BA108" i="18"/>
  <c r="BA105" i="18"/>
  <c r="BA102" i="18"/>
  <c r="BA98" i="18"/>
  <c r="BA95" i="18"/>
  <c r="BA83" i="18"/>
  <c r="BA77" i="18"/>
  <c r="BA69" i="18"/>
  <c r="BA62" i="18"/>
  <c r="BA54" i="18"/>
  <c r="BA51" i="18"/>
  <c r="BA48" i="18"/>
  <c r="BA45" i="18"/>
  <c r="BA43" i="18"/>
  <c r="BA41" i="18"/>
  <c r="G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2" i="18"/>
  <c r="I12" i="18"/>
  <c r="K12" i="18"/>
  <c r="M12" i="18"/>
  <c r="O12" i="18"/>
  <c r="Q12" i="18"/>
  <c r="V12" i="18"/>
  <c r="G15" i="18"/>
  <c r="I15" i="18"/>
  <c r="K15" i="18"/>
  <c r="M15" i="18"/>
  <c r="O15" i="18"/>
  <c r="Q15" i="18"/>
  <c r="V15" i="18"/>
  <c r="G19" i="18"/>
  <c r="M19" i="18" s="1"/>
  <c r="I19" i="18"/>
  <c r="K19" i="18"/>
  <c r="O19" i="18"/>
  <c r="O8" i="18" s="1"/>
  <c r="Q19" i="18"/>
  <c r="V19" i="18"/>
  <c r="G26" i="18"/>
  <c r="M26" i="18" s="1"/>
  <c r="I26" i="18"/>
  <c r="K26" i="18"/>
  <c r="O26" i="18"/>
  <c r="Q26" i="18"/>
  <c r="V26" i="18"/>
  <c r="G31" i="18"/>
  <c r="I31" i="18"/>
  <c r="K31" i="18"/>
  <c r="M31" i="18"/>
  <c r="O31" i="18"/>
  <c r="Q31" i="18"/>
  <c r="V31" i="18"/>
  <c r="G34" i="18"/>
  <c r="I34" i="18"/>
  <c r="K34" i="18"/>
  <c r="M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I40" i="18"/>
  <c r="K40" i="18"/>
  <c r="M40" i="18"/>
  <c r="O40" i="18"/>
  <c r="Q40" i="18"/>
  <c r="V40" i="18"/>
  <c r="G42" i="18"/>
  <c r="I42" i="18"/>
  <c r="K42" i="18"/>
  <c r="M42" i="18"/>
  <c r="O42" i="18"/>
  <c r="Q42" i="18"/>
  <c r="V42" i="18"/>
  <c r="G44" i="18"/>
  <c r="M44" i="18" s="1"/>
  <c r="I44" i="18"/>
  <c r="K44" i="18"/>
  <c r="O44" i="18"/>
  <c r="Q44" i="18"/>
  <c r="V44" i="18"/>
  <c r="G47" i="18"/>
  <c r="I47" i="18"/>
  <c r="K47" i="18"/>
  <c r="M47" i="18"/>
  <c r="O47" i="18"/>
  <c r="Q47" i="18"/>
  <c r="V47" i="18"/>
  <c r="G50" i="18"/>
  <c r="M50" i="18" s="1"/>
  <c r="I50" i="18"/>
  <c r="K50" i="18"/>
  <c r="O50" i="18"/>
  <c r="Q50" i="18"/>
  <c r="V50" i="18"/>
  <c r="G53" i="18"/>
  <c r="I53" i="18"/>
  <c r="K53" i="18"/>
  <c r="M53" i="18"/>
  <c r="O53" i="18"/>
  <c r="Q53" i="18"/>
  <c r="V53" i="18"/>
  <c r="G56" i="18"/>
  <c r="M56" i="18" s="1"/>
  <c r="I56" i="18"/>
  <c r="K56" i="18"/>
  <c r="O56" i="18"/>
  <c r="Q56" i="18"/>
  <c r="V56" i="18"/>
  <c r="G61" i="18"/>
  <c r="I61" i="18"/>
  <c r="K61" i="18"/>
  <c r="M61" i="18"/>
  <c r="O61" i="18"/>
  <c r="Q61" i="18"/>
  <c r="V61" i="18"/>
  <c r="G68" i="18"/>
  <c r="M68" i="18" s="1"/>
  <c r="I68" i="18"/>
  <c r="K68" i="18"/>
  <c r="O68" i="18"/>
  <c r="Q68" i="18"/>
  <c r="V68" i="18"/>
  <c r="G76" i="18"/>
  <c r="I76" i="18"/>
  <c r="K76" i="18"/>
  <c r="M76" i="18"/>
  <c r="O76" i="18"/>
  <c r="Q76" i="18"/>
  <c r="V76" i="18"/>
  <c r="G79" i="18"/>
  <c r="M79" i="18" s="1"/>
  <c r="I79" i="18"/>
  <c r="K79" i="18"/>
  <c r="O79" i="18"/>
  <c r="Q79" i="18"/>
  <c r="V79" i="18"/>
  <c r="G82" i="18"/>
  <c r="I82" i="18"/>
  <c r="K82" i="18"/>
  <c r="M82" i="18"/>
  <c r="O82" i="18"/>
  <c r="Q82" i="18"/>
  <c r="V82" i="18"/>
  <c r="G85" i="18"/>
  <c r="M85" i="18" s="1"/>
  <c r="I85" i="18"/>
  <c r="K85" i="18"/>
  <c r="O85" i="18"/>
  <c r="Q85" i="18"/>
  <c r="V85" i="18"/>
  <c r="G92" i="18"/>
  <c r="I92" i="18"/>
  <c r="K92" i="18"/>
  <c r="M92" i="18"/>
  <c r="O92" i="18"/>
  <c r="Q92" i="18"/>
  <c r="V92" i="18"/>
  <c r="G94" i="18"/>
  <c r="M94" i="18" s="1"/>
  <c r="I94" i="18"/>
  <c r="K94" i="18"/>
  <c r="O94" i="18"/>
  <c r="Q94" i="18"/>
  <c r="V94" i="18"/>
  <c r="G97" i="18"/>
  <c r="I97" i="18"/>
  <c r="K97" i="18"/>
  <c r="M97" i="18"/>
  <c r="O97" i="18"/>
  <c r="Q97" i="18"/>
  <c r="V97" i="18"/>
  <c r="G101" i="18"/>
  <c r="M101" i="18" s="1"/>
  <c r="I101" i="18"/>
  <c r="K101" i="18"/>
  <c r="O101" i="18"/>
  <c r="Q101" i="18"/>
  <c r="V101" i="18"/>
  <c r="G104" i="18"/>
  <c r="I104" i="18"/>
  <c r="K104" i="18"/>
  <c r="M104" i="18"/>
  <c r="O104" i="18"/>
  <c r="Q104" i="18"/>
  <c r="V104" i="18"/>
  <c r="G107" i="18"/>
  <c r="M107" i="18" s="1"/>
  <c r="I107" i="18"/>
  <c r="K107" i="18"/>
  <c r="O107" i="18"/>
  <c r="Q107" i="18"/>
  <c r="V107" i="18"/>
  <c r="G113" i="18"/>
  <c r="I113" i="18"/>
  <c r="K113" i="18"/>
  <c r="M113" i="18"/>
  <c r="O113" i="18"/>
  <c r="Q113" i="18"/>
  <c r="V113" i="18"/>
  <c r="G115" i="18"/>
  <c r="M115" i="18" s="1"/>
  <c r="I115" i="18"/>
  <c r="K115" i="18"/>
  <c r="O115" i="18"/>
  <c r="Q115" i="18"/>
  <c r="V115" i="18"/>
  <c r="G119" i="18"/>
  <c r="I119" i="18"/>
  <c r="K119" i="18"/>
  <c r="M119" i="18"/>
  <c r="O119" i="18"/>
  <c r="Q119" i="18"/>
  <c r="V119" i="18"/>
  <c r="G122" i="18"/>
  <c r="M122" i="18" s="1"/>
  <c r="I122" i="18"/>
  <c r="K122" i="18"/>
  <c r="O122" i="18"/>
  <c r="Q122" i="18"/>
  <c r="V122" i="18"/>
  <c r="G124" i="18"/>
  <c r="I124" i="18"/>
  <c r="K124" i="18"/>
  <c r="M124" i="18"/>
  <c r="O124" i="18"/>
  <c r="Q124" i="18"/>
  <c r="V124" i="18"/>
  <c r="G130" i="18"/>
  <c r="M130" i="18" s="1"/>
  <c r="I130" i="18"/>
  <c r="K130" i="18"/>
  <c r="O130" i="18"/>
  <c r="Q130" i="18"/>
  <c r="V130" i="18"/>
  <c r="G137" i="18"/>
  <c r="I137" i="18"/>
  <c r="K137" i="18"/>
  <c r="M137" i="18"/>
  <c r="O137" i="18"/>
  <c r="Q137" i="18"/>
  <c r="V137" i="18"/>
  <c r="G141" i="18"/>
  <c r="M141" i="18" s="1"/>
  <c r="I141" i="18"/>
  <c r="K141" i="18"/>
  <c r="O141" i="18"/>
  <c r="Q141" i="18"/>
  <c r="V141" i="18"/>
  <c r="G143" i="18"/>
  <c r="I143" i="18"/>
  <c r="K143" i="18"/>
  <c r="M143" i="18"/>
  <c r="O143" i="18"/>
  <c r="Q143" i="18"/>
  <c r="V143" i="18"/>
  <c r="G146" i="18"/>
  <c r="M146" i="18" s="1"/>
  <c r="I146" i="18"/>
  <c r="K146" i="18"/>
  <c r="O146" i="18"/>
  <c r="Q146" i="18"/>
  <c r="V146" i="18"/>
  <c r="G148" i="18"/>
  <c r="I148" i="18"/>
  <c r="K148" i="18"/>
  <c r="M148" i="18"/>
  <c r="O148" i="18"/>
  <c r="Q148" i="18"/>
  <c r="V148" i="18"/>
  <c r="G150" i="18"/>
  <c r="M150" i="18" s="1"/>
  <c r="I150" i="18"/>
  <c r="K150" i="18"/>
  <c r="O150" i="18"/>
  <c r="Q150" i="18"/>
  <c r="V150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I156" i="18"/>
  <c r="K156" i="18"/>
  <c r="M156" i="18"/>
  <c r="O156" i="18"/>
  <c r="Q156" i="18"/>
  <c r="V156" i="18"/>
  <c r="G158" i="18"/>
  <c r="M158" i="18" s="1"/>
  <c r="I158" i="18"/>
  <c r="K158" i="18"/>
  <c r="O158" i="18"/>
  <c r="Q158" i="18"/>
  <c r="V158" i="18"/>
  <c r="G160" i="18"/>
  <c r="I160" i="18"/>
  <c r="K160" i="18"/>
  <c r="M160" i="18"/>
  <c r="O160" i="18"/>
  <c r="Q160" i="18"/>
  <c r="V160" i="18"/>
  <c r="K162" i="18"/>
  <c r="V162" i="18"/>
  <c r="G163" i="18"/>
  <c r="I163" i="18"/>
  <c r="I162" i="18" s="1"/>
  <c r="K163" i="18"/>
  <c r="M163" i="18"/>
  <c r="O163" i="18"/>
  <c r="Q163" i="18"/>
  <c r="Q162" i="18" s="1"/>
  <c r="V163" i="18"/>
  <c r="G167" i="18"/>
  <c r="G162" i="18" s="1"/>
  <c r="I167" i="18"/>
  <c r="K167" i="18"/>
  <c r="O167" i="18"/>
  <c r="O162" i="18" s="1"/>
  <c r="Q167" i="18"/>
  <c r="V167" i="18"/>
  <c r="G170" i="18"/>
  <c r="I170" i="18"/>
  <c r="K170" i="18"/>
  <c r="M170" i="18"/>
  <c r="O170" i="18"/>
  <c r="Q170" i="18"/>
  <c r="V170" i="18"/>
  <c r="G174" i="18"/>
  <c r="I174" i="18"/>
  <c r="I173" i="18" s="1"/>
  <c r="K174" i="18"/>
  <c r="M174" i="18"/>
  <c r="O174" i="18"/>
  <c r="Q174" i="18"/>
  <c r="Q173" i="18" s="1"/>
  <c r="V174" i="18"/>
  <c r="G182" i="18"/>
  <c r="G173" i="18" s="1"/>
  <c r="I182" i="18"/>
  <c r="K182" i="18"/>
  <c r="O182" i="18"/>
  <c r="O173" i="18" s="1"/>
  <c r="Q182" i="18"/>
  <c r="V182" i="18"/>
  <c r="G190" i="18"/>
  <c r="I190" i="18"/>
  <c r="K190" i="18"/>
  <c r="M190" i="18"/>
  <c r="O190" i="18"/>
  <c r="Q190" i="18"/>
  <c r="V190" i="18"/>
  <c r="G193" i="18"/>
  <c r="M193" i="18" s="1"/>
  <c r="I193" i="18"/>
  <c r="K193" i="18"/>
  <c r="K173" i="18" s="1"/>
  <c r="O193" i="18"/>
  <c r="Q193" i="18"/>
  <c r="V193" i="18"/>
  <c r="V173" i="18" s="1"/>
  <c r="G196" i="18"/>
  <c r="I196" i="18"/>
  <c r="K196" i="18"/>
  <c r="M196" i="18"/>
  <c r="O196" i="18"/>
  <c r="Q196" i="18"/>
  <c r="V196" i="18"/>
  <c r="G198" i="18"/>
  <c r="M198" i="18" s="1"/>
  <c r="I198" i="18"/>
  <c r="K198" i="18"/>
  <c r="O198" i="18"/>
  <c r="Q198" i="18"/>
  <c r="V198" i="18"/>
  <c r="G200" i="18"/>
  <c r="I200" i="18"/>
  <c r="K200" i="18"/>
  <c r="M200" i="18"/>
  <c r="O200" i="18"/>
  <c r="Q200" i="18"/>
  <c r="V200" i="18"/>
  <c r="G201" i="18"/>
  <c r="M201" i="18" s="1"/>
  <c r="I201" i="18"/>
  <c r="K201" i="18"/>
  <c r="O201" i="18"/>
  <c r="Q201" i="18"/>
  <c r="V201" i="18"/>
  <c r="G205" i="18"/>
  <c r="I205" i="18"/>
  <c r="K205" i="18"/>
  <c r="M205" i="18"/>
  <c r="O205" i="18"/>
  <c r="Q205" i="18"/>
  <c r="V205" i="18"/>
  <c r="G210" i="18"/>
  <c r="M210" i="18" s="1"/>
  <c r="I210" i="18"/>
  <c r="K210" i="18"/>
  <c r="O210" i="18"/>
  <c r="Q210" i="18"/>
  <c r="V210" i="18"/>
  <c r="G213" i="18"/>
  <c r="I213" i="18"/>
  <c r="K213" i="18"/>
  <c r="M213" i="18"/>
  <c r="O213" i="18"/>
  <c r="Q213" i="18"/>
  <c r="V213" i="18"/>
  <c r="G217" i="18"/>
  <c r="M217" i="18" s="1"/>
  <c r="I217" i="18"/>
  <c r="K217" i="18"/>
  <c r="O217" i="18"/>
  <c r="Q217" i="18"/>
  <c r="V217" i="18"/>
  <c r="G219" i="18"/>
  <c r="I219" i="18"/>
  <c r="K219" i="18"/>
  <c r="M219" i="18"/>
  <c r="O219" i="18"/>
  <c r="Q219" i="18"/>
  <c r="V219" i="18"/>
  <c r="G220" i="18"/>
  <c r="O220" i="18"/>
  <c r="G221" i="18"/>
  <c r="I221" i="18"/>
  <c r="I220" i="18" s="1"/>
  <c r="K221" i="18"/>
  <c r="M221" i="18"/>
  <c r="O221" i="18"/>
  <c r="Q221" i="18"/>
  <c r="Q220" i="18" s="1"/>
  <c r="V221" i="18"/>
  <c r="G223" i="18"/>
  <c r="M223" i="18" s="1"/>
  <c r="I223" i="18"/>
  <c r="K223" i="18"/>
  <c r="K220" i="18" s="1"/>
  <c r="O223" i="18"/>
  <c r="Q223" i="18"/>
  <c r="V223" i="18"/>
  <c r="V220" i="18" s="1"/>
  <c r="G225" i="18"/>
  <c r="M225" i="18" s="1"/>
  <c r="I225" i="18"/>
  <c r="K225" i="18"/>
  <c r="K224" i="18" s="1"/>
  <c r="O225" i="18"/>
  <c r="O224" i="18" s="1"/>
  <c r="Q225" i="18"/>
  <c r="V225" i="18"/>
  <c r="V224" i="18" s="1"/>
  <c r="G226" i="18"/>
  <c r="I226" i="18"/>
  <c r="I224" i="18" s="1"/>
  <c r="K226" i="18"/>
  <c r="M226" i="18"/>
  <c r="O226" i="18"/>
  <c r="Q226" i="18"/>
  <c r="Q224" i="18" s="1"/>
  <c r="V226" i="18"/>
  <c r="G227" i="18"/>
  <c r="M227" i="18" s="1"/>
  <c r="I227" i="18"/>
  <c r="K227" i="18"/>
  <c r="O227" i="18"/>
  <c r="Q227" i="18"/>
  <c r="V227" i="18"/>
  <c r="G228" i="18"/>
  <c r="I228" i="18"/>
  <c r="K228" i="18"/>
  <c r="M228" i="18"/>
  <c r="O228" i="18"/>
  <c r="Q228" i="18"/>
  <c r="V228" i="18"/>
  <c r="G230" i="18"/>
  <c r="M230" i="18" s="1"/>
  <c r="I230" i="18"/>
  <c r="K230" i="18"/>
  <c r="O230" i="18"/>
  <c r="Q230" i="18"/>
  <c r="V230" i="18"/>
  <c r="G232" i="18"/>
  <c r="I232" i="18"/>
  <c r="K232" i="18"/>
  <c r="M232" i="18"/>
  <c r="O232" i="18"/>
  <c r="Q232" i="18"/>
  <c r="V232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8" i="18"/>
  <c r="M238" i="18" s="1"/>
  <c r="I238" i="18"/>
  <c r="K238" i="18"/>
  <c r="O238" i="18"/>
  <c r="Q238" i="18"/>
  <c r="V238" i="18"/>
  <c r="G240" i="18"/>
  <c r="I240" i="18"/>
  <c r="K240" i="18"/>
  <c r="M240" i="18"/>
  <c r="O240" i="18"/>
  <c r="Q240" i="18"/>
  <c r="V240" i="18"/>
  <c r="G241" i="18"/>
  <c r="M241" i="18" s="1"/>
  <c r="I241" i="18"/>
  <c r="K241" i="18"/>
  <c r="O241" i="18"/>
  <c r="Q241" i="18"/>
  <c r="V241" i="18"/>
  <c r="G242" i="18"/>
  <c r="I242" i="18"/>
  <c r="K242" i="18"/>
  <c r="M242" i="18"/>
  <c r="O242" i="18"/>
  <c r="Q242" i="18"/>
  <c r="V242" i="18"/>
  <c r="G243" i="18"/>
  <c r="M243" i="18" s="1"/>
  <c r="I243" i="18"/>
  <c r="K243" i="18"/>
  <c r="O243" i="18"/>
  <c r="Q243" i="18"/>
  <c r="V243" i="18"/>
  <c r="G245" i="18"/>
  <c r="I245" i="18"/>
  <c r="K245" i="18"/>
  <c r="M245" i="18"/>
  <c r="O245" i="18"/>
  <c r="Q245" i="18"/>
  <c r="V245" i="18"/>
  <c r="G247" i="18"/>
  <c r="M247" i="18" s="1"/>
  <c r="I247" i="18"/>
  <c r="K247" i="18"/>
  <c r="O247" i="18"/>
  <c r="Q247" i="18"/>
  <c r="V247" i="18"/>
  <c r="G249" i="18"/>
  <c r="I249" i="18"/>
  <c r="K249" i="18"/>
  <c r="M249" i="18"/>
  <c r="O249" i="18"/>
  <c r="Q249" i="18"/>
  <c r="V249" i="18"/>
  <c r="G251" i="18"/>
  <c r="M251" i="18" s="1"/>
  <c r="I251" i="18"/>
  <c r="K251" i="18"/>
  <c r="O251" i="18"/>
  <c r="Q251" i="18"/>
  <c r="V251" i="18"/>
  <c r="G253" i="18"/>
  <c r="I253" i="18"/>
  <c r="K253" i="18"/>
  <c r="M253" i="18"/>
  <c r="O253" i="18"/>
  <c r="Q253" i="18"/>
  <c r="V253" i="18"/>
  <c r="G255" i="18"/>
  <c r="M255" i="18" s="1"/>
  <c r="I255" i="18"/>
  <c r="K255" i="18"/>
  <c r="O255" i="18"/>
  <c r="Q255" i="18"/>
  <c r="V255" i="18"/>
  <c r="G257" i="18"/>
  <c r="I257" i="18"/>
  <c r="K257" i="18"/>
  <c r="M257" i="18"/>
  <c r="O257" i="18"/>
  <c r="Q257" i="18"/>
  <c r="V257" i="18"/>
  <c r="G259" i="18"/>
  <c r="M259" i="18" s="1"/>
  <c r="I259" i="18"/>
  <c r="K259" i="18"/>
  <c r="O259" i="18"/>
  <c r="Q259" i="18"/>
  <c r="V259" i="18"/>
  <c r="G261" i="18"/>
  <c r="I261" i="18"/>
  <c r="K261" i="18"/>
  <c r="M261" i="18"/>
  <c r="O261" i="18"/>
  <c r="Q261" i="18"/>
  <c r="V261" i="18"/>
  <c r="G263" i="18"/>
  <c r="M263" i="18" s="1"/>
  <c r="I263" i="18"/>
  <c r="K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7" i="18"/>
  <c r="I267" i="18"/>
  <c r="K267" i="18"/>
  <c r="M267" i="18"/>
  <c r="O267" i="18"/>
  <c r="Q267" i="18"/>
  <c r="V267" i="18"/>
  <c r="G268" i="18"/>
  <c r="M268" i="18" s="1"/>
  <c r="I268" i="18"/>
  <c r="K268" i="18"/>
  <c r="O268" i="18"/>
  <c r="Q268" i="18"/>
  <c r="V268" i="18"/>
  <c r="G270" i="18"/>
  <c r="I270" i="18"/>
  <c r="K270" i="18"/>
  <c r="M270" i="18"/>
  <c r="O270" i="18"/>
  <c r="Q270" i="18"/>
  <c r="V270" i="18"/>
  <c r="G272" i="18"/>
  <c r="M272" i="18" s="1"/>
  <c r="I272" i="18"/>
  <c r="K272" i="18"/>
  <c r="O272" i="18"/>
  <c r="Q272" i="18"/>
  <c r="V272" i="18"/>
  <c r="G274" i="18"/>
  <c r="I274" i="18"/>
  <c r="K274" i="18"/>
  <c r="M274" i="18"/>
  <c r="O274" i="18"/>
  <c r="Q274" i="18"/>
  <c r="V274" i="18"/>
  <c r="G276" i="18"/>
  <c r="M276" i="18" s="1"/>
  <c r="I276" i="18"/>
  <c r="K276" i="18"/>
  <c r="O276" i="18"/>
  <c r="Q276" i="18"/>
  <c r="V276" i="18"/>
  <c r="G278" i="18"/>
  <c r="I278" i="18"/>
  <c r="K278" i="18"/>
  <c r="M278" i="18"/>
  <c r="O278" i="18"/>
  <c r="Q278" i="18"/>
  <c r="V278" i="18"/>
  <c r="G280" i="18"/>
  <c r="M280" i="18" s="1"/>
  <c r="I280" i="18"/>
  <c r="K280" i="18"/>
  <c r="O280" i="18"/>
  <c r="Q280" i="18"/>
  <c r="V280" i="18"/>
  <c r="G282" i="18"/>
  <c r="I282" i="18"/>
  <c r="K282" i="18"/>
  <c r="M282" i="18"/>
  <c r="O282" i="18"/>
  <c r="Q282" i="18"/>
  <c r="V282" i="18"/>
  <c r="G284" i="18"/>
  <c r="M284" i="18" s="1"/>
  <c r="I284" i="18"/>
  <c r="K284" i="18"/>
  <c r="O284" i="18"/>
  <c r="Q284" i="18"/>
  <c r="V284" i="18"/>
  <c r="G285" i="18"/>
  <c r="I285" i="18"/>
  <c r="K285" i="18"/>
  <c r="M285" i="18"/>
  <c r="O285" i="18"/>
  <c r="Q285" i="18"/>
  <c r="V285" i="18"/>
  <c r="G287" i="18"/>
  <c r="M287" i="18" s="1"/>
  <c r="I287" i="18"/>
  <c r="K287" i="18"/>
  <c r="O287" i="18"/>
  <c r="Q287" i="18"/>
  <c r="V287" i="18"/>
  <c r="G289" i="18"/>
  <c r="I289" i="18"/>
  <c r="K289" i="18"/>
  <c r="M289" i="18"/>
  <c r="O289" i="18"/>
  <c r="Q289" i="18"/>
  <c r="V289" i="18"/>
  <c r="G291" i="18"/>
  <c r="M291" i="18" s="1"/>
  <c r="I291" i="18"/>
  <c r="K291" i="18"/>
  <c r="O291" i="18"/>
  <c r="Q291" i="18"/>
  <c r="V291" i="18"/>
  <c r="G293" i="18"/>
  <c r="I293" i="18"/>
  <c r="K293" i="18"/>
  <c r="M293" i="18"/>
  <c r="O293" i="18"/>
  <c r="Q293" i="18"/>
  <c r="V293" i="18"/>
  <c r="G295" i="18"/>
  <c r="M295" i="18" s="1"/>
  <c r="I295" i="18"/>
  <c r="K295" i="18"/>
  <c r="O295" i="18"/>
  <c r="Q295" i="18"/>
  <c r="V295" i="18"/>
  <c r="G296" i="18"/>
  <c r="I296" i="18"/>
  <c r="K296" i="18"/>
  <c r="M296" i="18"/>
  <c r="O296" i="18"/>
  <c r="Q296" i="18"/>
  <c r="V296" i="18"/>
  <c r="G297" i="18"/>
  <c r="M297" i="18" s="1"/>
  <c r="I297" i="18"/>
  <c r="K297" i="18"/>
  <c r="O297" i="18"/>
  <c r="Q297" i="18"/>
  <c r="V297" i="18"/>
  <c r="G298" i="18"/>
  <c r="I298" i="18"/>
  <c r="K298" i="18"/>
  <c r="M298" i="18"/>
  <c r="O298" i="18"/>
  <c r="Q298" i="18"/>
  <c r="V298" i="18"/>
  <c r="G300" i="18"/>
  <c r="M300" i="18" s="1"/>
  <c r="I300" i="18"/>
  <c r="K300" i="18"/>
  <c r="O300" i="18"/>
  <c r="Q300" i="18"/>
  <c r="V300" i="18"/>
  <c r="G301" i="18"/>
  <c r="I301" i="18"/>
  <c r="K301" i="18"/>
  <c r="M301" i="18"/>
  <c r="O301" i="18"/>
  <c r="Q301" i="18"/>
  <c r="V301" i="18"/>
  <c r="G302" i="18"/>
  <c r="M302" i="18" s="1"/>
  <c r="I302" i="18"/>
  <c r="K302" i="18"/>
  <c r="O302" i="18"/>
  <c r="Q302" i="18"/>
  <c r="V302" i="18"/>
  <c r="G303" i="18"/>
  <c r="I303" i="18"/>
  <c r="K303" i="18"/>
  <c r="M303" i="18"/>
  <c r="O303" i="18"/>
  <c r="Q303" i="18"/>
  <c r="V303" i="18"/>
  <c r="G304" i="18"/>
  <c r="M304" i="18" s="1"/>
  <c r="I304" i="18"/>
  <c r="K304" i="18"/>
  <c r="O304" i="18"/>
  <c r="Q304" i="18"/>
  <c r="V304" i="18"/>
  <c r="G305" i="18"/>
  <c r="I305" i="18"/>
  <c r="K305" i="18"/>
  <c r="M305" i="18"/>
  <c r="O305" i="18"/>
  <c r="Q305" i="18"/>
  <c r="V305" i="18"/>
  <c r="G307" i="18"/>
  <c r="M307" i="18" s="1"/>
  <c r="I307" i="18"/>
  <c r="K307" i="18"/>
  <c r="O307" i="18"/>
  <c r="Q307" i="18"/>
  <c r="V307" i="18"/>
  <c r="G310" i="18"/>
  <c r="M310" i="18" s="1"/>
  <c r="I310" i="18"/>
  <c r="K310" i="18"/>
  <c r="K309" i="18" s="1"/>
  <c r="O310" i="18"/>
  <c r="O309" i="18" s="1"/>
  <c r="Q310" i="18"/>
  <c r="V310" i="18"/>
  <c r="V309" i="18" s="1"/>
  <c r="G312" i="18"/>
  <c r="I312" i="18"/>
  <c r="I309" i="18" s="1"/>
  <c r="K312" i="18"/>
  <c r="M312" i="18"/>
  <c r="O312" i="18"/>
  <c r="Q312" i="18"/>
  <c r="Q309" i="18" s="1"/>
  <c r="V312" i="18"/>
  <c r="G314" i="18"/>
  <c r="M314" i="18" s="1"/>
  <c r="I314" i="18"/>
  <c r="K314" i="18"/>
  <c r="O314" i="18"/>
  <c r="Q314" i="18"/>
  <c r="V314" i="18"/>
  <c r="G317" i="18"/>
  <c r="I317" i="18"/>
  <c r="K317" i="18"/>
  <c r="M317" i="18"/>
  <c r="O317" i="18"/>
  <c r="Q317" i="18"/>
  <c r="V317" i="18"/>
  <c r="G320" i="18"/>
  <c r="M320" i="18" s="1"/>
  <c r="I320" i="18"/>
  <c r="K320" i="18"/>
  <c r="O320" i="18"/>
  <c r="Q320" i="18"/>
  <c r="V320" i="18"/>
  <c r="I323" i="18"/>
  <c r="Q323" i="18"/>
  <c r="G324" i="18"/>
  <c r="G323" i="18" s="1"/>
  <c r="I324" i="18"/>
  <c r="K324" i="18"/>
  <c r="K323" i="18" s="1"/>
  <c r="O324" i="18"/>
  <c r="O323" i="18" s="1"/>
  <c r="Q324" i="18"/>
  <c r="V324" i="18"/>
  <c r="V323" i="18" s="1"/>
  <c r="G328" i="18"/>
  <c r="M328" i="18" s="1"/>
  <c r="I328" i="18"/>
  <c r="K328" i="18"/>
  <c r="K327" i="18" s="1"/>
  <c r="O328" i="18"/>
  <c r="O327" i="18" s="1"/>
  <c r="Q328" i="18"/>
  <c r="V328" i="18"/>
  <c r="V327" i="18" s="1"/>
  <c r="G334" i="18"/>
  <c r="I334" i="18"/>
  <c r="I327" i="18" s="1"/>
  <c r="K334" i="18"/>
  <c r="M334" i="18"/>
  <c r="O334" i="18"/>
  <c r="Q334" i="18"/>
  <c r="Q327" i="18" s="1"/>
  <c r="V334" i="18"/>
  <c r="G336" i="18"/>
  <c r="M336" i="18" s="1"/>
  <c r="I336" i="18"/>
  <c r="K336" i="18"/>
  <c r="O336" i="18"/>
  <c r="Q336" i="18"/>
  <c r="V336" i="18"/>
  <c r="G341" i="18"/>
  <c r="I341" i="18"/>
  <c r="K341" i="18"/>
  <c r="M341" i="18"/>
  <c r="O341" i="18"/>
  <c r="Q341" i="18"/>
  <c r="V341" i="18"/>
  <c r="G344" i="18"/>
  <c r="K344" i="18"/>
  <c r="O344" i="18"/>
  <c r="V344" i="18"/>
  <c r="G345" i="18"/>
  <c r="I345" i="18"/>
  <c r="I344" i="18" s="1"/>
  <c r="K345" i="18"/>
  <c r="M345" i="18"/>
  <c r="M344" i="18" s="1"/>
  <c r="O345" i="18"/>
  <c r="Q345" i="18"/>
  <c r="Q344" i="18" s="1"/>
  <c r="V345" i="18"/>
  <c r="G348" i="18"/>
  <c r="I348" i="18"/>
  <c r="I347" i="18" s="1"/>
  <c r="K348" i="18"/>
  <c r="M348" i="18"/>
  <c r="O348" i="18"/>
  <c r="Q348" i="18"/>
  <c r="Q347" i="18" s="1"/>
  <c r="V348" i="18"/>
  <c r="G349" i="18"/>
  <c r="G347" i="18" s="1"/>
  <c r="I349" i="18"/>
  <c r="K349" i="18"/>
  <c r="O349" i="18"/>
  <c r="O347" i="18" s="1"/>
  <c r="Q349" i="18"/>
  <c r="V349" i="18"/>
  <c r="G350" i="18"/>
  <c r="I350" i="18"/>
  <c r="K350" i="18"/>
  <c r="M350" i="18"/>
  <c r="O350" i="18"/>
  <c r="Q350" i="18"/>
  <c r="V350" i="18"/>
  <c r="G352" i="18"/>
  <c r="M352" i="18" s="1"/>
  <c r="I352" i="18"/>
  <c r="K352" i="18"/>
  <c r="K347" i="18" s="1"/>
  <c r="O352" i="18"/>
  <c r="Q352" i="18"/>
  <c r="V352" i="18"/>
  <c r="V347" i="18" s="1"/>
  <c r="G353" i="18"/>
  <c r="I353" i="18"/>
  <c r="K353" i="18"/>
  <c r="M353" i="18"/>
  <c r="O353" i="18"/>
  <c r="Q353" i="18"/>
  <c r="V353" i="18"/>
  <c r="G354" i="18"/>
  <c r="M354" i="18" s="1"/>
  <c r="I354" i="18"/>
  <c r="K354" i="18"/>
  <c r="O354" i="18"/>
  <c r="Q354" i="18"/>
  <c r="V354" i="18"/>
  <c r="G355" i="18"/>
  <c r="I355" i="18"/>
  <c r="K355" i="18"/>
  <c r="M355" i="18"/>
  <c r="O355" i="18"/>
  <c r="Q355" i="18"/>
  <c r="V355" i="18"/>
  <c r="G356" i="18"/>
  <c r="M356" i="18" s="1"/>
  <c r="I356" i="18"/>
  <c r="K356" i="18"/>
  <c r="O356" i="18"/>
  <c r="Q356" i="18"/>
  <c r="V356" i="18"/>
  <c r="G357" i="18"/>
  <c r="I357" i="18"/>
  <c r="K357" i="18"/>
  <c r="M357" i="18"/>
  <c r="O357" i="18"/>
  <c r="Q357" i="18"/>
  <c r="V357" i="18"/>
  <c r="G358" i="18"/>
  <c r="M358" i="18" s="1"/>
  <c r="I358" i="18"/>
  <c r="K358" i="18"/>
  <c r="O358" i="18"/>
  <c r="Q358" i="18"/>
  <c r="V358" i="18"/>
  <c r="G359" i="18"/>
  <c r="I359" i="18"/>
  <c r="K359" i="18"/>
  <c r="M359" i="18"/>
  <c r="O359" i="18"/>
  <c r="Q359" i="18"/>
  <c r="V359" i="18"/>
  <c r="G360" i="18"/>
  <c r="M360" i="18" s="1"/>
  <c r="I360" i="18"/>
  <c r="K360" i="18"/>
  <c r="O360" i="18"/>
  <c r="Q360" i="18"/>
  <c r="V360" i="18"/>
  <c r="G363" i="18"/>
  <c r="M363" i="18" s="1"/>
  <c r="I363" i="18"/>
  <c r="K363" i="18"/>
  <c r="K362" i="18" s="1"/>
  <c r="O363" i="18"/>
  <c r="O362" i="18" s="1"/>
  <c r="Q363" i="18"/>
  <c r="V363" i="18"/>
  <c r="V362" i="18" s="1"/>
  <c r="G365" i="18"/>
  <c r="I365" i="18"/>
  <c r="I362" i="18" s="1"/>
  <c r="K365" i="18"/>
  <c r="M365" i="18"/>
  <c r="O365" i="18"/>
  <c r="Q365" i="18"/>
  <c r="Q362" i="18" s="1"/>
  <c r="V365" i="18"/>
  <c r="G366" i="18"/>
  <c r="M366" i="18" s="1"/>
  <c r="I366" i="18"/>
  <c r="K366" i="18"/>
  <c r="O366" i="18"/>
  <c r="Q366" i="18"/>
  <c r="V366" i="18"/>
  <c r="G369" i="18"/>
  <c r="M369" i="18" s="1"/>
  <c r="I369" i="18"/>
  <c r="K369" i="18"/>
  <c r="K368" i="18" s="1"/>
  <c r="O369" i="18"/>
  <c r="O368" i="18" s="1"/>
  <c r="Q369" i="18"/>
  <c r="V369" i="18"/>
  <c r="V368" i="18" s="1"/>
  <c r="G370" i="18"/>
  <c r="I370" i="18"/>
  <c r="I368" i="18" s="1"/>
  <c r="K370" i="18"/>
  <c r="M370" i="18"/>
  <c r="O370" i="18"/>
  <c r="Q370" i="18"/>
  <c r="Q368" i="18" s="1"/>
  <c r="V370" i="18"/>
  <c r="G371" i="18"/>
  <c r="M371" i="18" s="1"/>
  <c r="I371" i="18"/>
  <c r="K371" i="18"/>
  <c r="O371" i="18"/>
  <c r="Q371" i="18"/>
  <c r="V371" i="18"/>
  <c r="G372" i="18"/>
  <c r="I372" i="18"/>
  <c r="K372" i="18"/>
  <c r="M372" i="18"/>
  <c r="O372" i="18"/>
  <c r="Q372" i="18"/>
  <c r="V372" i="18"/>
  <c r="G373" i="18"/>
  <c r="M373" i="18" s="1"/>
  <c r="I373" i="18"/>
  <c r="K373" i="18"/>
  <c r="O373" i="18"/>
  <c r="Q373" i="18"/>
  <c r="V373" i="18"/>
  <c r="G374" i="18"/>
  <c r="I374" i="18"/>
  <c r="K374" i="18"/>
  <c r="M374" i="18"/>
  <c r="O374" i="18"/>
  <c r="Q374" i="18"/>
  <c r="V374" i="18"/>
  <c r="G375" i="18"/>
  <c r="M375" i="18" s="1"/>
  <c r="I375" i="18"/>
  <c r="K375" i="18"/>
  <c r="O375" i="18"/>
  <c r="Q375" i="18"/>
  <c r="V375" i="18"/>
  <c r="G376" i="18"/>
  <c r="I376" i="18"/>
  <c r="K376" i="18"/>
  <c r="M376" i="18"/>
  <c r="O376" i="18"/>
  <c r="Q376" i="18"/>
  <c r="V376" i="18"/>
  <c r="G378" i="18"/>
  <c r="K378" i="18"/>
  <c r="O378" i="18"/>
  <c r="V378" i="18"/>
  <c r="G379" i="18"/>
  <c r="I379" i="18"/>
  <c r="I378" i="18" s="1"/>
  <c r="K379" i="18"/>
  <c r="M379" i="18"/>
  <c r="M378" i="18" s="1"/>
  <c r="O379" i="18"/>
  <c r="Q379" i="18"/>
  <c r="Q378" i="18" s="1"/>
  <c r="V379" i="18"/>
  <c r="G381" i="18"/>
  <c r="I381" i="18"/>
  <c r="I380" i="18" s="1"/>
  <c r="K381" i="18"/>
  <c r="M381" i="18"/>
  <c r="O381" i="18"/>
  <c r="Q381" i="18"/>
  <c r="Q380" i="18" s="1"/>
  <c r="V381" i="18"/>
  <c r="G382" i="18"/>
  <c r="G380" i="18" s="1"/>
  <c r="I382" i="18"/>
  <c r="K382" i="18"/>
  <c r="O382" i="18"/>
  <c r="O380" i="18" s="1"/>
  <c r="Q382" i="18"/>
  <c r="V382" i="18"/>
  <c r="G383" i="18"/>
  <c r="I383" i="18"/>
  <c r="K383" i="18"/>
  <c r="M383" i="18"/>
  <c r="O383" i="18"/>
  <c r="Q383" i="18"/>
  <c r="V383" i="18"/>
  <c r="G386" i="18"/>
  <c r="M386" i="18" s="1"/>
  <c r="I386" i="18"/>
  <c r="K386" i="18"/>
  <c r="K380" i="18" s="1"/>
  <c r="O386" i="18"/>
  <c r="Q386" i="18"/>
  <c r="V386" i="18"/>
  <c r="V380" i="18" s="1"/>
  <c r="G387" i="18"/>
  <c r="I387" i="18"/>
  <c r="K387" i="18"/>
  <c r="M387" i="18"/>
  <c r="O387" i="18"/>
  <c r="Q387" i="18"/>
  <c r="V387" i="18"/>
  <c r="G388" i="18"/>
  <c r="M388" i="18" s="1"/>
  <c r="I388" i="18"/>
  <c r="K388" i="18"/>
  <c r="O388" i="18"/>
  <c r="Q388" i="18"/>
  <c r="V388" i="18"/>
  <c r="AE390" i="18"/>
  <c r="AF390" i="18"/>
  <c r="G25" i="17"/>
  <c r="BA22" i="17"/>
  <c r="I8" i="17"/>
  <c r="Q8" i="17"/>
  <c r="G9" i="17"/>
  <c r="G8" i="17" s="1"/>
  <c r="I9" i="17"/>
  <c r="K9" i="17"/>
  <c r="K8" i="17" s="1"/>
  <c r="O9" i="17"/>
  <c r="O8" i="17" s="1"/>
  <c r="Q9" i="17"/>
  <c r="V9" i="17"/>
  <c r="V8" i="17" s="1"/>
  <c r="G12" i="17"/>
  <c r="I12" i="17"/>
  <c r="K12" i="17"/>
  <c r="M12" i="17"/>
  <c r="O12" i="17"/>
  <c r="Q12" i="17"/>
  <c r="V12" i="17"/>
  <c r="G14" i="17"/>
  <c r="O14" i="17"/>
  <c r="G15" i="17"/>
  <c r="I15" i="17"/>
  <c r="I14" i="17" s="1"/>
  <c r="K15" i="17"/>
  <c r="M15" i="17"/>
  <c r="O15" i="17"/>
  <c r="Q15" i="17"/>
  <c r="Q14" i="17" s="1"/>
  <c r="V15" i="17"/>
  <c r="G17" i="17"/>
  <c r="M17" i="17" s="1"/>
  <c r="I17" i="17"/>
  <c r="K17" i="17"/>
  <c r="K14" i="17" s="1"/>
  <c r="O17" i="17"/>
  <c r="Q17" i="17"/>
  <c r="V17" i="17"/>
  <c r="V14" i="17" s="1"/>
  <c r="I20" i="17"/>
  <c r="Q20" i="17"/>
  <c r="G21" i="17"/>
  <c r="M21" i="17" s="1"/>
  <c r="M20" i="17" s="1"/>
  <c r="I21" i="17"/>
  <c r="K21" i="17"/>
  <c r="K20" i="17" s="1"/>
  <c r="O21" i="17"/>
  <c r="O20" i="17" s="1"/>
  <c r="Q21" i="17"/>
  <c r="V21" i="17"/>
  <c r="V20" i="17" s="1"/>
  <c r="AE25" i="17"/>
  <c r="AF25" i="17"/>
  <c r="G429" i="16"/>
  <c r="BA395" i="16"/>
  <c r="BA391" i="16"/>
  <c r="BA389" i="16"/>
  <c r="BA383" i="16"/>
  <c r="BA264" i="16"/>
  <c r="BA262" i="16"/>
  <c r="BA260" i="16"/>
  <c r="BA258" i="16"/>
  <c r="BA256" i="16"/>
  <c r="BA254" i="16"/>
  <c r="BA252" i="16"/>
  <c r="BA218" i="16"/>
  <c r="BA215" i="16"/>
  <c r="BA212" i="16"/>
  <c r="BA163" i="16"/>
  <c r="BA160" i="16"/>
  <c r="BA154" i="16"/>
  <c r="BA143" i="16"/>
  <c r="BA134" i="16"/>
  <c r="BA129" i="16"/>
  <c r="BA126" i="16"/>
  <c r="BA123" i="16"/>
  <c r="BA113" i="16"/>
  <c r="BA110" i="16"/>
  <c r="BA107" i="16"/>
  <c r="BA104" i="16"/>
  <c r="BA81" i="16"/>
  <c r="BA78" i="16"/>
  <c r="BA59" i="16"/>
  <c r="BA53" i="16"/>
  <c r="BA50" i="16"/>
  <c r="BA47" i="16"/>
  <c r="BA44" i="16"/>
  <c r="BA41" i="16"/>
  <c r="BA39" i="16"/>
  <c r="BA15" i="16"/>
  <c r="BA13" i="16"/>
  <c r="BA10" i="16"/>
  <c r="G8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O8" i="16" s="1"/>
  <c r="Q16" i="16"/>
  <c r="V16" i="16"/>
  <c r="G19" i="16"/>
  <c r="M19" i="16" s="1"/>
  <c r="I19" i="16"/>
  <c r="K19" i="16"/>
  <c r="O19" i="16"/>
  <c r="Q19" i="16"/>
  <c r="V19" i="16"/>
  <c r="G22" i="16"/>
  <c r="I22" i="16"/>
  <c r="K22" i="16"/>
  <c r="M22" i="16"/>
  <c r="O22" i="16"/>
  <c r="Q22" i="16"/>
  <c r="V22" i="16"/>
  <c r="G25" i="16"/>
  <c r="I25" i="16"/>
  <c r="K25" i="16"/>
  <c r="M25" i="16"/>
  <c r="O25" i="16"/>
  <c r="Q25" i="16"/>
  <c r="V25" i="16"/>
  <c r="G30" i="16"/>
  <c r="M30" i="16" s="1"/>
  <c r="I30" i="16"/>
  <c r="K30" i="16"/>
  <c r="O30" i="16"/>
  <c r="Q30" i="16"/>
  <c r="V30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M40" i="16" s="1"/>
  <c r="I40" i="16"/>
  <c r="K40" i="16"/>
  <c r="O40" i="16"/>
  <c r="Q40" i="16"/>
  <c r="V40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9" i="16"/>
  <c r="I49" i="16"/>
  <c r="K49" i="16"/>
  <c r="M49" i="16"/>
  <c r="O49" i="16"/>
  <c r="Q49" i="16"/>
  <c r="V49" i="16"/>
  <c r="G52" i="16"/>
  <c r="M52" i="16" s="1"/>
  <c r="I52" i="16"/>
  <c r="K52" i="16"/>
  <c r="O52" i="16"/>
  <c r="Q52" i="16"/>
  <c r="V52" i="16"/>
  <c r="G58" i="16"/>
  <c r="I58" i="16"/>
  <c r="K58" i="16"/>
  <c r="M58" i="16"/>
  <c r="O58" i="16"/>
  <c r="Q58" i="16"/>
  <c r="V58" i="16"/>
  <c r="G77" i="16"/>
  <c r="M77" i="16" s="1"/>
  <c r="I77" i="16"/>
  <c r="K77" i="16"/>
  <c r="O77" i="16"/>
  <c r="Q77" i="16"/>
  <c r="V77" i="16"/>
  <c r="G80" i="16"/>
  <c r="I80" i="16"/>
  <c r="K80" i="16"/>
  <c r="M80" i="16"/>
  <c r="O80" i="16"/>
  <c r="Q80" i="16"/>
  <c r="V80" i="16"/>
  <c r="G83" i="16"/>
  <c r="M83" i="16" s="1"/>
  <c r="I83" i="16"/>
  <c r="K83" i="16"/>
  <c r="O83" i="16"/>
  <c r="Q83" i="16"/>
  <c r="V83" i="16"/>
  <c r="G101" i="16"/>
  <c r="I101" i="16"/>
  <c r="K101" i="16"/>
  <c r="M101" i="16"/>
  <c r="O101" i="16"/>
  <c r="Q101" i="16"/>
  <c r="V101" i="16"/>
  <c r="G103" i="16"/>
  <c r="M103" i="16" s="1"/>
  <c r="I103" i="16"/>
  <c r="K103" i="16"/>
  <c r="O103" i="16"/>
  <c r="Q103" i="16"/>
  <c r="V103" i="16"/>
  <c r="G106" i="16"/>
  <c r="I106" i="16"/>
  <c r="K106" i="16"/>
  <c r="M106" i="16"/>
  <c r="O106" i="16"/>
  <c r="Q106" i="16"/>
  <c r="V106" i="16"/>
  <c r="G109" i="16"/>
  <c r="M109" i="16" s="1"/>
  <c r="I109" i="16"/>
  <c r="K109" i="16"/>
  <c r="O109" i="16"/>
  <c r="Q109" i="16"/>
  <c r="V109" i="16"/>
  <c r="G112" i="16"/>
  <c r="I112" i="16"/>
  <c r="K112" i="16"/>
  <c r="M112" i="16"/>
  <c r="O112" i="16"/>
  <c r="Q112" i="16"/>
  <c r="V112" i="16"/>
  <c r="G122" i="16"/>
  <c r="M122" i="16" s="1"/>
  <c r="I122" i="16"/>
  <c r="K122" i="16"/>
  <c r="O122" i="16"/>
  <c r="Q122" i="16"/>
  <c r="V122" i="16"/>
  <c r="G125" i="16"/>
  <c r="I125" i="16"/>
  <c r="K125" i="16"/>
  <c r="M125" i="16"/>
  <c r="O125" i="16"/>
  <c r="Q125" i="16"/>
  <c r="V125" i="16"/>
  <c r="G128" i="16"/>
  <c r="M128" i="16" s="1"/>
  <c r="I128" i="16"/>
  <c r="K128" i="16"/>
  <c r="O128" i="16"/>
  <c r="Q128" i="16"/>
  <c r="V128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7" i="16"/>
  <c r="I137" i="16"/>
  <c r="K137" i="16"/>
  <c r="M137" i="16"/>
  <c r="O137" i="16"/>
  <c r="Q137" i="16"/>
  <c r="V137" i="16"/>
  <c r="G142" i="16"/>
  <c r="M142" i="16" s="1"/>
  <c r="I142" i="16"/>
  <c r="K142" i="16"/>
  <c r="O142" i="16"/>
  <c r="Q142" i="16"/>
  <c r="V142" i="16"/>
  <c r="G151" i="16"/>
  <c r="I151" i="16"/>
  <c r="K151" i="16"/>
  <c r="M151" i="16"/>
  <c r="O151" i="16"/>
  <c r="Q151" i="16"/>
  <c r="V151" i="16"/>
  <c r="G153" i="16"/>
  <c r="M153" i="16" s="1"/>
  <c r="I153" i="16"/>
  <c r="K153" i="16"/>
  <c r="O153" i="16"/>
  <c r="Q153" i="16"/>
  <c r="V153" i="16"/>
  <c r="G156" i="16"/>
  <c r="I156" i="16"/>
  <c r="K156" i="16"/>
  <c r="M156" i="16"/>
  <c r="O156" i="16"/>
  <c r="Q156" i="16"/>
  <c r="V156" i="16"/>
  <c r="G159" i="16"/>
  <c r="M159" i="16" s="1"/>
  <c r="I159" i="16"/>
  <c r="K159" i="16"/>
  <c r="O159" i="16"/>
  <c r="Q159" i="16"/>
  <c r="V159" i="16"/>
  <c r="G162" i="16"/>
  <c r="I162" i="16"/>
  <c r="K162" i="16"/>
  <c r="M162" i="16"/>
  <c r="O162" i="16"/>
  <c r="Q162" i="16"/>
  <c r="V162" i="16"/>
  <c r="G166" i="16"/>
  <c r="M166" i="16" s="1"/>
  <c r="I166" i="16"/>
  <c r="K166" i="16"/>
  <c r="O166" i="16"/>
  <c r="Q166" i="16"/>
  <c r="V166" i="16"/>
  <c r="G168" i="16"/>
  <c r="I168" i="16"/>
  <c r="K168" i="16"/>
  <c r="M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I170" i="16"/>
  <c r="K170" i="16"/>
  <c r="M170" i="16"/>
  <c r="O170" i="16"/>
  <c r="Q170" i="16"/>
  <c r="V170" i="16"/>
  <c r="G172" i="16"/>
  <c r="I172" i="16"/>
  <c r="K172" i="16"/>
  <c r="M172" i="16"/>
  <c r="O172" i="16"/>
  <c r="Q172" i="16"/>
  <c r="V172" i="16"/>
  <c r="G174" i="16"/>
  <c r="I174" i="16"/>
  <c r="K174" i="16"/>
  <c r="M174" i="16"/>
  <c r="O174" i="16"/>
  <c r="Q174" i="16"/>
  <c r="V174" i="16"/>
  <c r="G175" i="16"/>
  <c r="M175" i="16" s="1"/>
  <c r="I175" i="16"/>
  <c r="K175" i="16"/>
  <c r="O175" i="16"/>
  <c r="Q175" i="16"/>
  <c r="V175" i="16"/>
  <c r="I177" i="16"/>
  <c r="Q177" i="16"/>
  <c r="G178" i="16"/>
  <c r="M178" i="16" s="1"/>
  <c r="I178" i="16"/>
  <c r="K178" i="16"/>
  <c r="K177" i="16" s="1"/>
  <c r="O178" i="16"/>
  <c r="Q178" i="16"/>
  <c r="V178" i="16"/>
  <c r="V177" i="16" s="1"/>
  <c r="G187" i="16"/>
  <c r="I187" i="16"/>
  <c r="K187" i="16"/>
  <c r="M187" i="16"/>
  <c r="O187" i="16"/>
  <c r="Q187" i="16"/>
  <c r="V187" i="16"/>
  <c r="G190" i="16"/>
  <c r="G177" i="16" s="1"/>
  <c r="I190" i="16"/>
  <c r="K190" i="16"/>
  <c r="O190" i="16"/>
  <c r="O177" i="16" s="1"/>
  <c r="Q190" i="16"/>
  <c r="V190" i="16"/>
  <c r="G194" i="16"/>
  <c r="I194" i="16"/>
  <c r="K194" i="16"/>
  <c r="K193" i="16" s="1"/>
  <c r="M194" i="16"/>
  <c r="O194" i="16"/>
  <c r="Q194" i="16"/>
  <c r="V194" i="16"/>
  <c r="V193" i="16" s="1"/>
  <c r="G200" i="16"/>
  <c r="I200" i="16"/>
  <c r="K200" i="16"/>
  <c r="M200" i="16"/>
  <c r="O200" i="16"/>
  <c r="Q200" i="16"/>
  <c r="V200" i="16"/>
  <c r="G206" i="16"/>
  <c r="G193" i="16" s="1"/>
  <c r="I206" i="16"/>
  <c r="K206" i="16"/>
  <c r="O206" i="16"/>
  <c r="O193" i="16" s="1"/>
  <c r="Q206" i="16"/>
  <c r="V206" i="16"/>
  <c r="G209" i="16"/>
  <c r="M209" i="16" s="1"/>
  <c r="I209" i="16"/>
  <c r="I193" i="16" s="1"/>
  <c r="K209" i="16"/>
  <c r="O209" i="16"/>
  <c r="Q209" i="16"/>
  <c r="Q193" i="16" s="1"/>
  <c r="V209" i="16"/>
  <c r="G210" i="16"/>
  <c r="I210" i="16"/>
  <c r="K210" i="16"/>
  <c r="M210" i="16"/>
  <c r="O210" i="16"/>
  <c r="Q210" i="16"/>
  <c r="V210" i="16"/>
  <c r="G211" i="16"/>
  <c r="I211" i="16"/>
  <c r="K211" i="16"/>
  <c r="M211" i="16"/>
  <c r="O211" i="16"/>
  <c r="Q211" i="16"/>
  <c r="V211" i="16"/>
  <c r="G214" i="16"/>
  <c r="M214" i="16" s="1"/>
  <c r="I214" i="16"/>
  <c r="K214" i="16"/>
  <c r="O214" i="16"/>
  <c r="Q214" i="16"/>
  <c r="V214" i="16"/>
  <c r="G217" i="16"/>
  <c r="M217" i="16" s="1"/>
  <c r="I217" i="16"/>
  <c r="K217" i="16"/>
  <c r="O217" i="16"/>
  <c r="Q217" i="16"/>
  <c r="V217" i="16"/>
  <c r="G221" i="16"/>
  <c r="I221" i="16"/>
  <c r="K221" i="16"/>
  <c r="M221" i="16"/>
  <c r="O221" i="16"/>
  <c r="Q221" i="16"/>
  <c r="V221" i="16"/>
  <c r="G222" i="16"/>
  <c r="G220" i="16" s="1"/>
  <c r="I222" i="16"/>
  <c r="K222" i="16"/>
  <c r="O222" i="16"/>
  <c r="O220" i="16" s="1"/>
  <c r="Q222" i="16"/>
  <c r="V222" i="16"/>
  <c r="G223" i="16"/>
  <c r="M223" i="16" s="1"/>
  <c r="I223" i="16"/>
  <c r="I220" i="16" s="1"/>
  <c r="K223" i="16"/>
  <c r="O223" i="16"/>
  <c r="Q223" i="16"/>
  <c r="Q220" i="16" s="1"/>
  <c r="V223" i="16"/>
  <c r="G224" i="16"/>
  <c r="M224" i="16" s="1"/>
  <c r="I224" i="16"/>
  <c r="K224" i="16"/>
  <c r="K220" i="16" s="1"/>
  <c r="O224" i="16"/>
  <c r="Q224" i="16"/>
  <c r="V224" i="16"/>
  <c r="V220" i="16" s="1"/>
  <c r="G225" i="16"/>
  <c r="I225" i="16"/>
  <c r="K225" i="16"/>
  <c r="M225" i="16"/>
  <c r="O225" i="16"/>
  <c r="Q225" i="16"/>
  <c r="V225" i="16"/>
  <c r="G226" i="16"/>
  <c r="M226" i="16" s="1"/>
  <c r="I226" i="16"/>
  <c r="K226" i="16"/>
  <c r="O226" i="16"/>
  <c r="Q226" i="16"/>
  <c r="V226" i="16"/>
  <c r="G228" i="16"/>
  <c r="M228" i="16" s="1"/>
  <c r="I228" i="16"/>
  <c r="K228" i="16"/>
  <c r="O228" i="16"/>
  <c r="Q228" i="16"/>
  <c r="V228" i="16"/>
  <c r="G230" i="16"/>
  <c r="M230" i="16" s="1"/>
  <c r="I230" i="16"/>
  <c r="K230" i="16"/>
  <c r="O230" i="16"/>
  <c r="Q230" i="16"/>
  <c r="V230" i="16"/>
  <c r="G233" i="16"/>
  <c r="I233" i="16"/>
  <c r="K233" i="16"/>
  <c r="M233" i="16"/>
  <c r="O233" i="16"/>
  <c r="Q233" i="16"/>
  <c r="V233" i="16"/>
  <c r="G235" i="16"/>
  <c r="M235" i="16" s="1"/>
  <c r="I235" i="16"/>
  <c r="K235" i="16"/>
  <c r="O235" i="16"/>
  <c r="Q235" i="16"/>
  <c r="V235" i="16"/>
  <c r="G237" i="16"/>
  <c r="M237" i="16" s="1"/>
  <c r="I237" i="16"/>
  <c r="K237" i="16"/>
  <c r="O237" i="16"/>
  <c r="Q237" i="16"/>
  <c r="V237" i="16"/>
  <c r="G239" i="16"/>
  <c r="M239" i="16" s="1"/>
  <c r="I239" i="16"/>
  <c r="K239" i="16"/>
  <c r="O239" i="16"/>
  <c r="Q239" i="16"/>
  <c r="V239" i="16"/>
  <c r="G241" i="16"/>
  <c r="I241" i="16"/>
  <c r="K241" i="16"/>
  <c r="M241" i="16"/>
  <c r="O241" i="16"/>
  <c r="Q241" i="16"/>
  <c r="V241" i="16"/>
  <c r="G243" i="16"/>
  <c r="M243" i="16" s="1"/>
  <c r="I243" i="16"/>
  <c r="K243" i="16"/>
  <c r="O243" i="16"/>
  <c r="Q243" i="16"/>
  <c r="V243" i="16"/>
  <c r="G245" i="16"/>
  <c r="M245" i="16" s="1"/>
  <c r="I245" i="16"/>
  <c r="K245" i="16"/>
  <c r="O245" i="16"/>
  <c r="Q245" i="16"/>
  <c r="V245" i="16"/>
  <c r="G247" i="16"/>
  <c r="M247" i="16" s="1"/>
  <c r="I247" i="16"/>
  <c r="K247" i="16"/>
  <c r="O247" i="16"/>
  <c r="Q247" i="16"/>
  <c r="V247" i="16"/>
  <c r="G248" i="16"/>
  <c r="I248" i="16"/>
  <c r="K248" i="16"/>
  <c r="M248" i="16"/>
  <c r="O248" i="16"/>
  <c r="Q248" i="16"/>
  <c r="V248" i="16"/>
  <c r="G249" i="16"/>
  <c r="M249" i="16" s="1"/>
  <c r="I249" i="16"/>
  <c r="K249" i="16"/>
  <c r="O249" i="16"/>
  <c r="Q249" i="16"/>
  <c r="V249" i="16"/>
  <c r="G250" i="16"/>
  <c r="M250" i="16" s="1"/>
  <c r="I250" i="16"/>
  <c r="K250" i="16"/>
  <c r="O250" i="16"/>
  <c r="Q250" i="16"/>
  <c r="V250" i="16"/>
  <c r="G251" i="16"/>
  <c r="M251" i="16" s="1"/>
  <c r="I251" i="16"/>
  <c r="K251" i="16"/>
  <c r="O251" i="16"/>
  <c r="Q251" i="16"/>
  <c r="V251" i="16"/>
  <c r="G253" i="16"/>
  <c r="I253" i="16"/>
  <c r="K253" i="16"/>
  <c r="M253" i="16"/>
  <c r="O253" i="16"/>
  <c r="Q253" i="16"/>
  <c r="V253" i="16"/>
  <c r="G255" i="16"/>
  <c r="M255" i="16" s="1"/>
  <c r="I255" i="16"/>
  <c r="K255" i="16"/>
  <c r="O255" i="16"/>
  <c r="Q255" i="16"/>
  <c r="V255" i="16"/>
  <c r="G257" i="16"/>
  <c r="M257" i="16" s="1"/>
  <c r="I257" i="16"/>
  <c r="K257" i="16"/>
  <c r="O257" i="16"/>
  <c r="Q257" i="16"/>
  <c r="V257" i="16"/>
  <c r="G259" i="16"/>
  <c r="M259" i="16" s="1"/>
  <c r="I259" i="16"/>
  <c r="K259" i="16"/>
  <c r="O259" i="16"/>
  <c r="Q259" i="16"/>
  <c r="V259" i="16"/>
  <c r="G261" i="16"/>
  <c r="I261" i="16"/>
  <c r="K261" i="16"/>
  <c r="M261" i="16"/>
  <c r="O261" i="16"/>
  <c r="Q261" i="16"/>
  <c r="V261" i="16"/>
  <c r="G263" i="16"/>
  <c r="M263" i="16" s="1"/>
  <c r="I263" i="16"/>
  <c r="K263" i="16"/>
  <c r="O263" i="16"/>
  <c r="Q263" i="16"/>
  <c r="V263" i="16"/>
  <c r="G265" i="16"/>
  <c r="M265" i="16" s="1"/>
  <c r="I265" i="16"/>
  <c r="K265" i="16"/>
  <c r="O265" i="16"/>
  <c r="Q265" i="16"/>
  <c r="V265" i="16"/>
  <c r="G267" i="16"/>
  <c r="M267" i="16" s="1"/>
  <c r="I267" i="16"/>
  <c r="K267" i="16"/>
  <c r="O267" i="16"/>
  <c r="Q267" i="16"/>
  <c r="V267" i="16"/>
  <c r="G269" i="16"/>
  <c r="I269" i="16"/>
  <c r="K269" i="16"/>
  <c r="M269" i="16"/>
  <c r="O269" i="16"/>
  <c r="Q269" i="16"/>
  <c r="V269" i="16"/>
  <c r="G271" i="16"/>
  <c r="M271" i="16" s="1"/>
  <c r="I271" i="16"/>
  <c r="K271" i="16"/>
  <c r="O271" i="16"/>
  <c r="Q271" i="16"/>
  <c r="V271" i="16"/>
  <c r="G273" i="16"/>
  <c r="M273" i="16" s="1"/>
  <c r="I273" i="16"/>
  <c r="K273" i="16"/>
  <c r="O273" i="16"/>
  <c r="Q273" i="16"/>
  <c r="V273" i="16"/>
  <c r="G275" i="16"/>
  <c r="M275" i="16" s="1"/>
  <c r="I275" i="16"/>
  <c r="K275" i="16"/>
  <c r="O275" i="16"/>
  <c r="Q275" i="16"/>
  <c r="V275" i="16"/>
  <c r="G276" i="16"/>
  <c r="I276" i="16"/>
  <c r="K276" i="16"/>
  <c r="M276" i="16"/>
  <c r="O276" i="16"/>
  <c r="Q276" i="16"/>
  <c r="V276" i="16"/>
  <c r="G277" i="16"/>
  <c r="M277" i="16" s="1"/>
  <c r="I277" i="16"/>
  <c r="K277" i="16"/>
  <c r="O277" i="16"/>
  <c r="Q277" i="16"/>
  <c r="V277" i="16"/>
  <c r="G279" i="16"/>
  <c r="M279" i="16" s="1"/>
  <c r="I279" i="16"/>
  <c r="K279" i="16"/>
  <c r="O279" i="16"/>
  <c r="Q279" i="16"/>
  <c r="V279" i="16"/>
  <c r="G280" i="16"/>
  <c r="M280" i="16" s="1"/>
  <c r="I280" i="16"/>
  <c r="K280" i="16"/>
  <c r="O280" i="16"/>
  <c r="Q280" i="16"/>
  <c r="V280" i="16"/>
  <c r="G281" i="16"/>
  <c r="I281" i="16"/>
  <c r="K281" i="16"/>
  <c r="M281" i="16"/>
  <c r="O281" i="16"/>
  <c r="Q281" i="16"/>
  <c r="V281" i="16"/>
  <c r="G282" i="16"/>
  <c r="M282" i="16" s="1"/>
  <c r="I282" i="16"/>
  <c r="K282" i="16"/>
  <c r="O282" i="16"/>
  <c r="Q282" i="16"/>
  <c r="V282" i="16"/>
  <c r="G283" i="16"/>
  <c r="M283" i="16" s="1"/>
  <c r="I283" i="16"/>
  <c r="K283" i="16"/>
  <c r="O283" i="16"/>
  <c r="Q283" i="16"/>
  <c r="V283" i="16"/>
  <c r="G284" i="16"/>
  <c r="M284" i="16" s="1"/>
  <c r="I284" i="16"/>
  <c r="K284" i="16"/>
  <c r="O284" i="16"/>
  <c r="Q284" i="16"/>
  <c r="V284" i="16"/>
  <c r="G286" i="16"/>
  <c r="I286" i="16"/>
  <c r="K286" i="16"/>
  <c r="M286" i="16"/>
  <c r="O286" i="16"/>
  <c r="Q286" i="16"/>
  <c r="V286" i="16"/>
  <c r="G288" i="16"/>
  <c r="M288" i="16" s="1"/>
  <c r="I288" i="16"/>
  <c r="K288" i="16"/>
  <c r="O288" i="16"/>
  <c r="Q288" i="16"/>
  <c r="V288" i="16"/>
  <c r="G290" i="16"/>
  <c r="M290" i="16" s="1"/>
  <c r="I290" i="16"/>
  <c r="K290" i="16"/>
  <c r="O290" i="16"/>
  <c r="Q290" i="16"/>
  <c r="V290" i="16"/>
  <c r="G292" i="16"/>
  <c r="M292" i="16" s="1"/>
  <c r="I292" i="16"/>
  <c r="K292" i="16"/>
  <c r="O292" i="16"/>
  <c r="Q292" i="16"/>
  <c r="V292" i="16"/>
  <c r="G294" i="16"/>
  <c r="I294" i="16"/>
  <c r="K294" i="16"/>
  <c r="M294" i="16"/>
  <c r="O294" i="16"/>
  <c r="Q294" i="16"/>
  <c r="V294" i="16"/>
  <c r="G296" i="16"/>
  <c r="M296" i="16" s="1"/>
  <c r="I296" i="16"/>
  <c r="K296" i="16"/>
  <c r="O296" i="16"/>
  <c r="Q296" i="16"/>
  <c r="V296" i="16"/>
  <c r="G298" i="16"/>
  <c r="M298" i="16" s="1"/>
  <c r="I298" i="16"/>
  <c r="K298" i="16"/>
  <c r="O298" i="16"/>
  <c r="Q298" i="16"/>
  <c r="V298" i="16"/>
  <c r="G300" i="16"/>
  <c r="M300" i="16" s="1"/>
  <c r="I300" i="16"/>
  <c r="K300" i="16"/>
  <c r="O300" i="16"/>
  <c r="Q300" i="16"/>
  <c r="V300" i="16"/>
  <c r="G302" i="16"/>
  <c r="I302" i="16"/>
  <c r="K302" i="16"/>
  <c r="M302" i="16"/>
  <c r="O302" i="16"/>
  <c r="Q302" i="16"/>
  <c r="V302" i="16"/>
  <c r="G304" i="16"/>
  <c r="M304" i="16" s="1"/>
  <c r="I304" i="16"/>
  <c r="K304" i="16"/>
  <c r="O304" i="16"/>
  <c r="Q304" i="16"/>
  <c r="V304" i="16"/>
  <c r="G306" i="16"/>
  <c r="M306" i="16" s="1"/>
  <c r="I306" i="16"/>
  <c r="K306" i="16"/>
  <c r="O306" i="16"/>
  <c r="Q306" i="16"/>
  <c r="V306" i="16"/>
  <c r="G308" i="16"/>
  <c r="M308" i="16" s="1"/>
  <c r="I308" i="16"/>
  <c r="K308" i="16"/>
  <c r="O308" i="16"/>
  <c r="Q308" i="16"/>
  <c r="V308" i="16"/>
  <c r="G310" i="16"/>
  <c r="I310" i="16"/>
  <c r="K310" i="16"/>
  <c r="M310" i="16"/>
  <c r="O310" i="16"/>
  <c r="Q310" i="16"/>
  <c r="V310" i="16"/>
  <c r="G312" i="16"/>
  <c r="M312" i="16" s="1"/>
  <c r="I312" i="16"/>
  <c r="K312" i="16"/>
  <c r="O312" i="16"/>
  <c r="Q312" i="16"/>
  <c r="V312" i="16"/>
  <c r="G314" i="16"/>
  <c r="M314" i="16" s="1"/>
  <c r="I314" i="16"/>
  <c r="K314" i="16"/>
  <c r="O314" i="16"/>
  <c r="Q314" i="16"/>
  <c r="V314" i="16"/>
  <c r="G316" i="16"/>
  <c r="M316" i="16" s="1"/>
  <c r="I316" i="16"/>
  <c r="K316" i="16"/>
  <c r="O316" i="16"/>
  <c r="Q316" i="16"/>
  <c r="V316" i="16"/>
  <c r="G318" i="16"/>
  <c r="I318" i="16"/>
  <c r="K318" i="16"/>
  <c r="M318" i="16"/>
  <c r="O318" i="16"/>
  <c r="Q318" i="16"/>
  <c r="V318" i="16"/>
  <c r="G320" i="16"/>
  <c r="M320" i="16" s="1"/>
  <c r="I320" i="16"/>
  <c r="K320" i="16"/>
  <c r="O320" i="16"/>
  <c r="Q320" i="16"/>
  <c r="V320" i="16"/>
  <c r="G322" i="16"/>
  <c r="M322" i="16" s="1"/>
  <c r="I322" i="16"/>
  <c r="K322" i="16"/>
  <c r="O322" i="16"/>
  <c r="Q322" i="16"/>
  <c r="V322" i="16"/>
  <c r="G324" i="16"/>
  <c r="M324" i="16" s="1"/>
  <c r="I324" i="16"/>
  <c r="K324" i="16"/>
  <c r="O324" i="16"/>
  <c r="Q324" i="16"/>
  <c r="V324" i="16"/>
  <c r="G326" i="16"/>
  <c r="I326" i="16"/>
  <c r="K326" i="16"/>
  <c r="M326" i="16"/>
  <c r="O326" i="16"/>
  <c r="Q326" i="16"/>
  <c r="V326" i="16"/>
  <c r="G328" i="16"/>
  <c r="M328" i="16" s="1"/>
  <c r="I328" i="16"/>
  <c r="K328" i="16"/>
  <c r="O328" i="16"/>
  <c r="Q328" i="16"/>
  <c r="V328" i="16"/>
  <c r="G330" i="16"/>
  <c r="M330" i="16" s="1"/>
  <c r="I330" i="16"/>
  <c r="K330" i="16"/>
  <c r="O330" i="16"/>
  <c r="Q330" i="16"/>
  <c r="V330" i="16"/>
  <c r="G331" i="16"/>
  <c r="M331" i="16" s="1"/>
  <c r="I331" i="16"/>
  <c r="K331" i="16"/>
  <c r="O331" i="16"/>
  <c r="Q331" i="16"/>
  <c r="V331" i="16"/>
  <c r="G332" i="16"/>
  <c r="I332" i="16"/>
  <c r="K332" i="16"/>
  <c r="M332" i="16"/>
  <c r="O332" i="16"/>
  <c r="Q332" i="16"/>
  <c r="V332" i="16"/>
  <c r="G334" i="16"/>
  <c r="M334" i="16" s="1"/>
  <c r="I334" i="16"/>
  <c r="K334" i="16"/>
  <c r="O334" i="16"/>
  <c r="Q334" i="16"/>
  <c r="V334" i="16"/>
  <c r="G336" i="16"/>
  <c r="M336" i="16" s="1"/>
  <c r="I336" i="16"/>
  <c r="K336" i="16"/>
  <c r="O336" i="16"/>
  <c r="Q336" i="16"/>
  <c r="V336" i="16"/>
  <c r="G338" i="16"/>
  <c r="M338" i="16" s="1"/>
  <c r="I338" i="16"/>
  <c r="K338" i="16"/>
  <c r="O338" i="16"/>
  <c r="Q338" i="16"/>
  <c r="V338" i="16"/>
  <c r="G340" i="16"/>
  <c r="I340" i="16"/>
  <c r="K340" i="16"/>
  <c r="M340" i="16"/>
  <c r="O340" i="16"/>
  <c r="Q340" i="16"/>
  <c r="V340" i="16"/>
  <c r="G342" i="16"/>
  <c r="M342" i="16" s="1"/>
  <c r="I342" i="16"/>
  <c r="K342" i="16"/>
  <c r="O342" i="16"/>
  <c r="Q342" i="16"/>
  <c r="V342" i="16"/>
  <c r="G344" i="16"/>
  <c r="M344" i="16" s="1"/>
  <c r="I344" i="16"/>
  <c r="K344" i="16"/>
  <c r="O344" i="16"/>
  <c r="Q344" i="16"/>
  <c r="V344" i="16"/>
  <c r="G346" i="16"/>
  <c r="M346" i="16" s="1"/>
  <c r="I346" i="16"/>
  <c r="K346" i="16"/>
  <c r="O346" i="16"/>
  <c r="Q346" i="16"/>
  <c r="V346" i="16"/>
  <c r="G347" i="16"/>
  <c r="I347" i="16"/>
  <c r="K347" i="16"/>
  <c r="M347" i="16"/>
  <c r="O347" i="16"/>
  <c r="Q347" i="16"/>
  <c r="V347" i="16"/>
  <c r="G348" i="16"/>
  <c r="M348" i="16" s="1"/>
  <c r="I348" i="16"/>
  <c r="K348" i="16"/>
  <c r="O348" i="16"/>
  <c r="Q348" i="16"/>
  <c r="V348" i="16"/>
  <c r="G349" i="16"/>
  <c r="M349" i="16" s="1"/>
  <c r="I349" i="16"/>
  <c r="K349" i="16"/>
  <c r="O349" i="16"/>
  <c r="Q349" i="16"/>
  <c r="V349" i="16"/>
  <c r="G351" i="16"/>
  <c r="M351" i="16" s="1"/>
  <c r="I351" i="16"/>
  <c r="K351" i="16"/>
  <c r="O351" i="16"/>
  <c r="Q351" i="16"/>
  <c r="V351" i="16"/>
  <c r="G352" i="16"/>
  <c r="I352" i="16"/>
  <c r="K352" i="16"/>
  <c r="M352" i="16"/>
  <c r="O352" i="16"/>
  <c r="Q352" i="16"/>
  <c r="V352" i="16"/>
  <c r="G353" i="16"/>
  <c r="M353" i="16" s="1"/>
  <c r="I353" i="16"/>
  <c r="K353" i="16"/>
  <c r="O353" i="16"/>
  <c r="Q353" i="16"/>
  <c r="V353" i="16"/>
  <c r="G354" i="16"/>
  <c r="M354" i="16" s="1"/>
  <c r="I354" i="16"/>
  <c r="K354" i="16"/>
  <c r="O354" i="16"/>
  <c r="Q354" i="16"/>
  <c r="V354" i="16"/>
  <c r="G355" i="16"/>
  <c r="M355" i="16" s="1"/>
  <c r="I355" i="16"/>
  <c r="K355" i="16"/>
  <c r="O355" i="16"/>
  <c r="Q355" i="16"/>
  <c r="V355" i="16"/>
  <c r="G356" i="16"/>
  <c r="I356" i="16"/>
  <c r="K356" i="16"/>
  <c r="M356" i="16"/>
  <c r="O356" i="16"/>
  <c r="Q356" i="16"/>
  <c r="V356" i="16"/>
  <c r="G358" i="16"/>
  <c r="M358" i="16" s="1"/>
  <c r="I358" i="16"/>
  <c r="K358" i="16"/>
  <c r="O358" i="16"/>
  <c r="Q358" i="16"/>
  <c r="V358" i="16"/>
  <c r="G360" i="16"/>
  <c r="M360" i="16" s="1"/>
  <c r="I360" i="16"/>
  <c r="K360" i="16"/>
  <c r="O360" i="16"/>
  <c r="Q360" i="16"/>
  <c r="V360" i="16"/>
  <c r="G362" i="16"/>
  <c r="M362" i="16" s="1"/>
  <c r="I362" i="16"/>
  <c r="K362" i="16"/>
  <c r="O362" i="16"/>
  <c r="Q362" i="16"/>
  <c r="V362" i="16"/>
  <c r="G364" i="16"/>
  <c r="I364" i="16"/>
  <c r="K364" i="16"/>
  <c r="M364" i="16"/>
  <c r="O364" i="16"/>
  <c r="Q364" i="16"/>
  <c r="V364" i="16"/>
  <c r="G366" i="16"/>
  <c r="M366" i="16" s="1"/>
  <c r="I366" i="16"/>
  <c r="K366" i="16"/>
  <c r="O366" i="16"/>
  <c r="Q366" i="16"/>
  <c r="V366" i="16"/>
  <c r="G368" i="16"/>
  <c r="M368" i="16" s="1"/>
  <c r="I368" i="16"/>
  <c r="K368" i="16"/>
  <c r="O368" i="16"/>
  <c r="Q368" i="16"/>
  <c r="V368" i="16"/>
  <c r="G370" i="16"/>
  <c r="M370" i="16" s="1"/>
  <c r="I370" i="16"/>
  <c r="K370" i="16"/>
  <c r="O370" i="16"/>
  <c r="Q370" i="16"/>
  <c r="V370" i="16"/>
  <c r="G372" i="16"/>
  <c r="I372" i="16"/>
  <c r="K372" i="16"/>
  <c r="M372" i="16"/>
  <c r="O372" i="16"/>
  <c r="Q372" i="16"/>
  <c r="V372" i="16"/>
  <c r="G374" i="16"/>
  <c r="M374" i="16" s="1"/>
  <c r="I374" i="16"/>
  <c r="K374" i="16"/>
  <c r="O374" i="16"/>
  <c r="Q374" i="16"/>
  <c r="V374" i="16"/>
  <c r="G376" i="16"/>
  <c r="M376" i="16" s="1"/>
  <c r="I376" i="16"/>
  <c r="K376" i="16"/>
  <c r="O376" i="16"/>
  <c r="Q376" i="16"/>
  <c r="V376" i="16"/>
  <c r="G377" i="16"/>
  <c r="M377" i="16" s="1"/>
  <c r="I377" i="16"/>
  <c r="K377" i="16"/>
  <c r="O377" i="16"/>
  <c r="Q377" i="16"/>
  <c r="V377" i="16"/>
  <c r="G378" i="16"/>
  <c r="I378" i="16"/>
  <c r="K378" i="16"/>
  <c r="M378" i="16"/>
  <c r="O378" i="16"/>
  <c r="Q378" i="16"/>
  <c r="V378" i="16"/>
  <c r="G379" i="16"/>
  <c r="M379" i="16" s="1"/>
  <c r="I379" i="16"/>
  <c r="K379" i="16"/>
  <c r="O379" i="16"/>
  <c r="Q379" i="16"/>
  <c r="V379" i="16"/>
  <c r="G380" i="16"/>
  <c r="M380" i="16" s="1"/>
  <c r="I380" i="16"/>
  <c r="K380" i="16"/>
  <c r="O380" i="16"/>
  <c r="Q380" i="16"/>
  <c r="V380" i="16"/>
  <c r="I381" i="16"/>
  <c r="K381" i="16"/>
  <c r="Q381" i="16"/>
  <c r="V381" i="16"/>
  <c r="G382" i="16"/>
  <c r="I382" i="16"/>
  <c r="K382" i="16"/>
  <c r="M382" i="16"/>
  <c r="O382" i="16"/>
  <c r="Q382" i="16"/>
  <c r="V382" i="16"/>
  <c r="G384" i="16"/>
  <c r="G381" i="16" s="1"/>
  <c r="I384" i="16"/>
  <c r="K384" i="16"/>
  <c r="O384" i="16"/>
  <c r="O381" i="16" s="1"/>
  <c r="Q384" i="16"/>
  <c r="V384" i="16"/>
  <c r="I387" i="16"/>
  <c r="Q387" i="16"/>
  <c r="G388" i="16"/>
  <c r="M388" i="16" s="1"/>
  <c r="I388" i="16"/>
  <c r="K388" i="16"/>
  <c r="K387" i="16" s="1"/>
  <c r="O388" i="16"/>
  <c r="Q388" i="16"/>
  <c r="V388" i="16"/>
  <c r="V387" i="16" s="1"/>
  <c r="G390" i="16"/>
  <c r="I390" i="16"/>
  <c r="K390" i="16"/>
  <c r="M390" i="16"/>
  <c r="O390" i="16"/>
  <c r="Q390" i="16"/>
  <c r="V390" i="16"/>
  <c r="G394" i="16"/>
  <c r="G387" i="16" s="1"/>
  <c r="I394" i="16"/>
  <c r="K394" i="16"/>
  <c r="O394" i="16"/>
  <c r="O387" i="16" s="1"/>
  <c r="Q394" i="16"/>
  <c r="V394" i="16"/>
  <c r="G397" i="16"/>
  <c r="I397" i="16"/>
  <c r="O397" i="16"/>
  <c r="Q397" i="16"/>
  <c r="G398" i="16"/>
  <c r="M398" i="16" s="1"/>
  <c r="M397" i="16" s="1"/>
  <c r="I398" i="16"/>
  <c r="K398" i="16"/>
  <c r="K397" i="16" s="1"/>
  <c r="O398" i="16"/>
  <c r="Q398" i="16"/>
  <c r="V398" i="16"/>
  <c r="V397" i="16" s="1"/>
  <c r="G401" i="16"/>
  <c r="M401" i="16" s="1"/>
  <c r="I401" i="16"/>
  <c r="I400" i="16" s="1"/>
  <c r="K401" i="16"/>
  <c r="O401" i="16"/>
  <c r="O400" i="16" s="1"/>
  <c r="Q401" i="16"/>
  <c r="Q400" i="16" s="1"/>
  <c r="V401" i="16"/>
  <c r="G402" i="16"/>
  <c r="M402" i="16" s="1"/>
  <c r="I402" i="16"/>
  <c r="K402" i="16"/>
  <c r="O402" i="16"/>
  <c r="Q402" i="16"/>
  <c r="V402" i="16"/>
  <c r="G404" i="16"/>
  <c r="I404" i="16"/>
  <c r="K404" i="16"/>
  <c r="K400" i="16" s="1"/>
  <c r="M404" i="16"/>
  <c r="O404" i="16"/>
  <c r="Q404" i="16"/>
  <c r="V404" i="16"/>
  <c r="V400" i="16" s="1"/>
  <c r="G405" i="16"/>
  <c r="I405" i="16"/>
  <c r="K405" i="16"/>
  <c r="M405" i="16"/>
  <c r="O405" i="16"/>
  <c r="Q405" i="16"/>
  <c r="V405" i="16"/>
  <c r="G406" i="16"/>
  <c r="M406" i="16" s="1"/>
  <c r="I406" i="16"/>
  <c r="K406" i="16"/>
  <c r="O406" i="16"/>
  <c r="Q406" i="16"/>
  <c r="V406" i="16"/>
  <c r="G407" i="16"/>
  <c r="M407" i="16" s="1"/>
  <c r="I407" i="16"/>
  <c r="K407" i="16"/>
  <c r="O407" i="16"/>
  <c r="Q407" i="16"/>
  <c r="V407" i="16"/>
  <c r="G408" i="16"/>
  <c r="I408" i="16"/>
  <c r="K408" i="16"/>
  <c r="M408" i="16"/>
  <c r="O408" i="16"/>
  <c r="Q408" i="16"/>
  <c r="V408" i="16"/>
  <c r="G409" i="16"/>
  <c r="I409" i="16"/>
  <c r="K409" i="16"/>
  <c r="M409" i="16"/>
  <c r="O409" i="16"/>
  <c r="Q409" i="16"/>
  <c r="V409" i="16"/>
  <c r="G410" i="16"/>
  <c r="M410" i="16" s="1"/>
  <c r="I410" i="16"/>
  <c r="K410" i="16"/>
  <c r="O410" i="16"/>
  <c r="Q410" i="16"/>
  <c r="V410" i="16"/>
  <c r="G411" i="16"/>
  <c r="M411" i="16" s="1"/>
  <c r="I411" i="16"/>
  <c r="K411" i="16"/>
  <c r="O411" i="16"/>
  <c r="Q411" i="16"/>
  <c r="V411" i="16"/>
  <c r="G412" i="16"/>
  <c r="I412" i="16"/>
  <c r="K412" i="16"/>
  <c r="M412" i="16"/>
  <c r="O412" i="16"/>
  <c r="Q412" i="16"/>
  <c r="V412" i="16"/>
  <c r="G413" i="16"/>
  <c r="I413" i="16"/>
  <c r="K413" i="16"/>
  <c r="M413" i="16"/>
  <c r="O413" i="16"/>
  <c r="Q413" i="16"/>
  <c r="V413" i="16"/>
  <c r="G414" i="16"/>
  <c r="M414" i="16" s="1"/>
  <c r="I414" i="16"/>
  <c r="K414" i="16"/>
  <c r="O414" i="16"/>
  <c r="Q414" i="16"/>
  <c r="V414" i="16"/>
  <c r="G415" i="16"/>
  <c r="M415" i="16" s="1"/>
  <c r="I415" i="16"/>
  <c r="K415" i="16"/>
  <c r="O415" i="16"/>
  <c r="Q415" i="16"/>
  <c r="V415" i="16"/>
  <c r="G418" i="16"/>
  <c r="I418" i="16"/>
  <c r="K418" i="16"/>
  <c r="M418" i="16"/>
  <c r="O418" i="16"/>
  <c r="Q418" i="16"/>
  <c r="V418" i="16"/>
  <c r="G419" i="16"/>
  <c r="G417" i="16" s="1"/>
  <c r="I419" i="16"/>
  <c r="K419" i="16"/>
  <c r="O419" i="16"/>
  <c r="O417" i="16" s="1"/>
  <c r="Q419" i="16"/>
  <c r="V419" i="16"/>
  <c r="G420" i="16"/>
  <c r="M420" i="16" s="1"/>
  <c r="I420" i="16"/>
  <c r="I417" i="16" s="1"/>
  <c r="K420" i="16"/>
  <c r="O420" i="16"/>
  <c r="Q420" i="16"/>
  <c r="Q417" i="16" s="1"/>
  <c r="V420" i="16"/>
  <c r="G421" i="16"/>
  <c r="M421" i="16" s="1"/>
  <c r="I421" i="16"/>
  <c r="K421" i="16"/>
  <c r="K417" i="16" s="1"/>
  <c r="O421" i="16"/>
  <c r="Q421" i="16"/>
  <c r="V421" i="16"/>
  <c r="V417" i="16" s="1"/>
  <c r="G423" i="16"/>
  <c r="M423" i="16" s="1"/>
  <c r="I423" i="16"/>
  <c r="I422" i="16" s="1"/>
  <c r="K423" i="16"/>
  <c r="O423" i="16"/>
  <c r="O422" i="16" s="1"/>
  <c r="Q423" i="16"/>
  <c r="Q422" i="16" s="1"/>
  <c r="V423" i="16"/>
  <c r="G424" i="16"/>
  <c r="M424" i="16" s="1"/>
  <c r="I424" i="16"/>
  <c r="K424" i="16"/>
  <c r="O424" i="16"/>
  <c r="Q424" i="16"/>
  <c r="V424" i="16"/>
  <c r="G425" i="16"/>
  <c r="I425" i="16"/>
  <c r="K425" i="16"/>
  <c r="K422" i="16" s="1"/>
  <c r="M425" i="16"/>
  <c r="O425" i="16"/>
  <c r="Q425" i="16"/>
  <c r="V425" i="16"/>
  <c r="V422" i="16" s="1"/>
  <c r="G426" i="16"/>
  <c r="I426" i="16"/>
  <c r="K426" i="16"/>
  <c r="M426" i="16"/>
  <c r="O426" i="16"/>
  <c r="Q426" i="16"/>
  <c r="V426" i="16"/>
  <c r="G427" i="16"/>
  <c r="M427" i="16" s="1"/>
  <c r="I427" i="16"/>
  <c r="K427" i="16"/>
  <c r="O427" i="16"/>
  <c r="Q427" i="16"/>
  <c r="V427" i="16"/>
  <c r="AE429" i="16"/>
  <c r="AF429" i="16"/>
  <c r="G437" i="15"/>
  <c r="BA384" i="15"/>
  <c r="BA380" i="15"/>
  <c r="BA378" i="15"/>
  <c r="BA374" i="15"/>
  <c r="BA369" i="15"/>
  <c r="BA362" i="15"/>
  <c r="BA268" i="15"/>
  <c r="BA266" i="15"/>
  <c r="BA264" i="15"/>
  <c r="BA262" i="15"/>
  <c r="BA260" i="15"/>
  <c r="BA226" i="15"/>
  <c r="BA214" i="15"/>
  <c r="BA211" i="15"/>
  <c r="BA207" i="15"/>
  <c r="BA185" i="15"/>
  <c r="BA165" i="15"/>
  <c r="BA162" i="15"/>
  <c r="BA149" i="15"/>
  <c r="BA147" i="15"/>
  <c r="BA142" i="15"/>
  <c r="BA135" i="15"/>
  <c r="BA125" i="15"/>
  <c r="BA119" i="15"/>
  <c r="BA116" i="15"/>
  <c r="BA112" i="15"/>
  <c r="BA106" i="15"/>
  <c r="BA103" i="15"/>
  <c r="BA99" i="15"/>
  <c r="BA96" i="15"/>
  <c r="BA76" i="15"/>
  <c r="BA73" i="15"/>
  <c r="BA63" i="15"/>
  <c r="BA57" i="15"/>
  <c r="BA46" i="15"/>
  <c r="BA43" i="15"/>
  <c r="BA40" i="15"/>
  <c r="BA37" i="15"/>
  <c r="BA35" i="15"/>
  <c r="BA33" i="15"/>
  <c r="G9" i="15"/>
  <c r="I9" i="15"/>
  <c r="I8" i="15" s="1"/>
  <c r="K9" i="15"/>
  <c r="M9" i="15"/>
  <c r="O9" i="15"/>
  <c r="Q9" i="15"/>
  <c r="Q8" i="15" s="1"/>
  <c r="V9" i="15"/>
  <c r="G10" i="15"/>
  <c r="G8" i="15" s="1"/>
  <c r="I10" i="15"/>
  <c r="K10" i="15"/>
  <c r="O10" i="15"/>
  <c r="O8" i="15" s="1"/>
  <c r="Q10" i="15"/>
  <c r="V10" i="15"/>
  <c r="G13" i="15"/>
  <c r="I13" i="15"/>
  <c r="K13" i="15"/>
  <c r="M13" i="15"/>
  <c r="O13" i="15"/>
  <c r="Q13" i="15"/>
  <c r="V13" i="15"/>
  <c r="G16" i="15"/>
  <c r="M16" i="15" s="1"/>
  <c r="I16" i="15"/>
  <c r="K16" i="15"/>
  <c r="K8" i="15" s="1"/>
  <c r="O16" i="15"/>
  <c r="Q16" i="15"/>
  <c r="V16" i="15"/>
  <c r="V8" i="15" s="1"/>
  <c r="G19" i="15"/>
  <c r="I19" i="15"/>
  <c r="K19" i="15"/>
  <c r="M19" i="15"/>
  <c r="O19" i="15"/>
  <c r="Q19" i="15"/>
  <c r="V19" i="15"/>
  <c r="G24" i="15"/>
  <c r="M24" i="15" s="1"/>
  <c r="I24" i="15"/>
  <c r="K24" i="15"/>
  <c r="O24" i="15"/>
  <c r="Q24" i="15"/>
  <c r="V24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9" i="15"/>
  <c r="M39" i="15" s="1"/>
  <c r="I39" i="15"/>
  <c r="K39" i="15"/>
  <c r="O39" i="15"/>
  <c r="Q39" i="15"/>
  <c r="V39" i="15"/>
  <c r="G42" i="15"/>
  <c r="I42" i="15"/>
  <c r="K42" i="15"/>
  <c r="M42" i="15"/>
  <c r="O42" i="15"/>
  <c r="Q42" i="15"/>
  <c r="V42" i="15"/>
  <c r="G45" i="15"/>
  <c r="M45" i="15" s="1"/>
  <c r="I45" i="15"/>
  <c r="K45" i="15"/>
  <c r="O45" i="15"/>
  <c r="Q45" i="15"/>
  <c r="V45" i="15"/>
  <c r="G48" i="15"/>
  <c r="I48" i="15"/>
  <c r="K48" i="15"/>
  <c r="M48" i="15"/>
  <c r="O48" i="15"/>
  <c r="Q48" i="15"/>
  <c r="V48" i="15"/>
  <c r="G51" i="15"/>
  <c r="M51" i="15" s="1"/>
  <c r="I51" i="15"/>
  <c r="K51" i="15"/>
  <c r="O51" i="15"/>
  <c r="Q51" i="15"/>
  <c r="V51" i="15"/>
  <c r="G56" i="15"/>
  <c r="I56" i="15"/>
  <c r="K56" i="15"/>
  <c r="M56" i="15"/>
  <c r="O56" i="15"/>
  <c r="Q56" i="15"/>
  <c r="V56" i="15"/>
  <c r="G62" i="15"/>
  <c r="M62" i="15" s="1"/>
  <c r="I62" i="15"/>
  <c r="K62" i="15"/>
  <c r="O62" i="15"/>
  <c r="Q62" i="15"/>
  <c r="V62" i="15"/>
  <c r="G72" i="15"/>
  <c r="I72" i="15"/>
  <c r="K72" i="15"/>
  <c r="M72" i="15"/>
  <c r="O72" i="15"/>
  <c r="Q72" i="15"/>
  <c r="V72" i="15"/>
  <c r="G75" i="15"/>
  <c r="M75" i="15" s="1"/>
  <c r="I75" i="15"/>
  <c r="K75" i="15"/>
  <c r="O75" i="15"/>
  <c r="Q75" i="15"/>
  <c r="V75" i="15"/>
  <c r="G78" i="15"/>
  <c r="I78" i="15"/>
  <c r="K78" i="15"/>
  <c r="M78" i="15"/>
  <c r="O78" i="15"/>
  <c r="Q78" i="15"/>
  <c r="V78" i="15"/>
  <c r="G87" i="15"/>
  <c r="M87" i="15" s="1"/>
  <c r="I87" i="15"/>
  <c r="K87" i="15"/>
  <c r="O87" i="15"/>
  <c r="Q87" i="15"/>
  <c r="V87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5" i="15"/>
  <c r="I95" i="15"/>
  <c r="K95" i="15"/>
  <c r="M95" i="15"/>
  <c r="O95" i="15"/>
  <c r="Q95" i="15"/>
  <c r="V95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5" i="15"/>
  <c r="M105" i="15" s="1"/>
  <c r="I105" i="15"/>
  <c r="K105" i="15"/>
  <c r="O105" i="15"/>
  <c r="Q105" i="15"/>
  <c r="V105" i="15"/>
  <c r="G111" i="15"/>
  <c r="I111" i="15"/>
  <c r="K111" i="15"/>
  <c r="M111" i="15"/>
  <c r="O111" i="15"/>
  <c r="Q111" i="15"/>
  <c r="V111" i="15"/>
  <c r="G115" i="15"/>
  <c r="M115" i="15" s="1"/>
  <c r="I115" i="15"/>
  <c r="K115" i="15"/>
  <c r="O115" i="15"/>
  <c r="Q115" i="15"/>
  <c r="V115" i="15"/>
  <c r="G118" i="15"/>
  <c r="I118" i="15"/>
  <c r="K118" i="15"/>
  <c r="M118" i="15"/>
  <c r="O118" i="15"/>
  <c r="Q118" i="15"/>
  <c r="V118" i="15"/>
  <c r="G122" i="15"/>
  <c r="M122" i="15" s="1"/>
  <c r="I122" i="15"/>
  <c r="K122" i="15"/>
  <c r="O122" i="15"/>
  <c r="Q122" i="15"/>
  <c r="V122" i="15"/>
  <c r="G124" i="15"/>
  <c r="I124" i="15"/>
  <c r="K124" i="15"/>
  <c r="M124" i="15"/>
  <c r="O124" i="15"/>
  <c r="Q124" i="15"/>
  <c r="V124" i="15"/>
  <c r="G129" i="15"/>
  <c r="M129" i="15" s="1"/>
  <c r="I129" i="15"/>
  <c r="K129" i="15"/>
  <c r="O129" i="15"/>
  <c r="Q129" i="15"/>
  <c r="V129" i="15"/>
  <c r="G134" i="15"/>
  <c r="I134" i="15"/>
  <c r="K134" i="15"/>
  <c r="M134" i="15"/>
  <c r="O134" i="15"/>
  <c r="Q134" i="15"/>
  <c r="V134" i="15"/>
  <c r="G139" i="15"/>
  <c r="M139" i="15" s="1"/>
  <c r="I139" i="15"/>
  <c r="K139" i="15"/>
  <c r="O139" i="15"/>
  <c r="Q139" i="15"/>
  <c r="V139" i="15"/>
  <c r="G141" i="15"/>
  <c r="I141" i="15"/>
  <c r="K141" i="15"/>
  <c r="M141" i="15"/>
  <c r="O141" i="15"/>
  <c r="Q141" i="15"/>
  <c r="V141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M148" i="15" s="1"/>
  <c r="I148" i="15"/>
  <c r="K148" i="15"/>
  <c r="O148" i="15"/>
  <c r="Q148" i="15"/>
  <c r="V148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0" i="15"/>
  <c r="O160" i="15"/>
  <c r="G161" i="15"/>
  <c r="I161" i="15"/>
  <c r="I160" i="15" s="1"/>
  <c r="K161" i="15"/>
  <c r="M161" i="15"/>
  <c r="O161" i="15"/>
  <c r="Q161" i="15"/>
  <c r="Q160" i="15" s="1"/>
  <c r="V161" i="15"/>
  <c r="G164" i="15"/>
  <c r="M164" i="15" s="1"/>
  <c r="I164" i="15"/>
  <c r="K164" i="15"/>
  <c r="K160" i="15" s="1"/>
  <c r="O164" i="15"/>
  <c r="Q164" i="15"/>
  <c r="V164" i="15"/>
  <c r="V160" i="15" s="1"/>
  <c r="I167" i="15"/>
  <c r="Q167" i="15"/>
  <c r="G168" i="15"/>
  <c r="M168" i="15" s="1"/>
  <c r="M167" i="15" s="1"/>
  <c r="I168" i="15"/>
  <c r="K168" i="15"/>
  <c r="K167" i="15" s="1"/>
  <c r="O168" i="15"/>
  <c r="O167" i="15" s="1"/>
  <c r="Q168" i="15"/>
  <c r="V168" i="15"/>
  <c r="V167" i="15" s="1"/>
  <c r="G171" i="15"/>
  <c r="G170" i="15" s="1"/>
  <c r="I171" i="15"/>
  <c r="K171" i="15"/>
  <c r="K170" i="15" s="1"/>
  <c r="O171" i="15"/>
  <c r="O170" i="15" s="1"/>
  <c r="Q171" i="15"/>
  <c r="V171" i="15"/>
  <c r="V170" i="15" s="1"/>
  <c r="G176" i="15"/>
  <c r="I176" i="15"/>
  <c r="K176" i="15"/>
  <c r="M176" i="15"/>
  <c r="O176" i="15"/>
  <c r="Q176" i="15"/>
  <c r="V176" i="15"/>
  <c r="G178" i="15"/>
  <c r="M178" i="15" s="1"/>
  <c r="I178" i="15"/>
  <c r="K178" i="15"/>
  <c r="O178" i="15"/>
  <c r="Q178" i="15"/>
  <c r="V178" i="15"/>
  <c r="G181" i="15"/>
  <c r="I181" i="15"/>
  <c r="I170" i="15" s="1"/>
  <c r="K181" i="15"/>
  <c r="M181" i="15"/>
  <c r="O181" i="15"/>
  <c r="Q181" i="15"/>
  <c r="Q170" i="15" s="1"/>
  <c r="V181" i="15"/>
  <c r="G184" i="15"/>
  <c r="M184" i="15" s="1"/>
  <c r="I184" i="15"/>
  <c r="K184" i="15"/>
  <c r="O184" i="15"/>
  <c r="Q184" i="15"/>
  <c r="V184" i="15"/>
  <c r="G189" i="15"/>
  <c r="M189" i="15" s="1"/>
  <c r="I189" i="15"/>
  <c r="I188" i="15" s="1"/>
  <c r="K189" i="15"/>
  <c r="K188" i="15" s="1"/>
  <c r="O189" i="15"/>
  <c r="O188" i="15" s="1"/>
  <c r="Q189" i="15"/>
  <c r="Q188" i="15" s="1"/>
  <c r="V189" i="15"/>
  <c r="V188" i="15" s="1"/>
  <c r="G195" i="15"/>
  <c r="I195" i="15"/>
  <c r="K195" i="15"/>
  <c r="M195" i="15"/>
  <c r="O195" i="15"/>
  <c r="Q195" i="15"/>
  <c r="V195" i="15"/>
  <c r="G201" i="15"/>
  <c r="I201" i="15"/>
  <c r="K201" i="15"/>
  <c r="M201" i="15"/>
  <c r="O201" i="15"/>
  <c r="Q201" i="15"/>
  <c r="V201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I206" i="15"/>
  <c r="K206" i="15"/>
  <c r="M206" i="15"/>
  <c r="O206" i="15"/>
  <c r="Q206" i="15"/>
  <c r="V206" i="15"/>
  <c r="G210" i="15"/>
  <c r="I210" i="15"/>
  <c r="K210" i="15"/>
  <c r="M210" i="15"/>
  <c r="O210" i="15"/>
  <c r="Q210" i="15"/>
  <c r="V210" i="15"/>
  <c r="G213" i="15"/>
  <c r="I213" i="15"/>
  <c r="K213" i="15"/>
  <c r="M213" i="15"/>
  <c r="O213" i="15"/>
  <c r="Q213" i="15"/>
  <c r="V213" i="15"/>
  <c r="G218" i="15"/>
  <c r="M218" i="15" s="1"/>
  <c r="I218" i="15"/>
  <c r="K218" i="15"/>
  <c r="O218" i="15"/>
  <c r="Q218" i="15"/>
  <c r="V218" i="15"/>
  <c r="G220" i="15"/>
  <c r="I220" i="15"/>
  <c r="K220" i="15"/>
  <c r="M220" i="15"/>
  <c r="O220" i="15"/>
  <c r="Q220" i="15"/>
  <c r="V220" i="15"/>
  <c r="G222" i="15"/>
  <c r="I222" i="15"/>
  <c r="K222" i="15"/>
  <c r="M222" i="15"/>
  <c r="O222" i="15"/>
  <c r="Q222" i="15"/>
  <c r="V222" i="15"/>
  <c r="G225" i="15"/>
  <c r="M225" i="15" s="1"/>
  <c r="I225" i="15"/>
  <c r="I224" i="15" s="1"/>
  <c r="K225" i="15"/>
  <c r="K224" i="15" s="1"/>
  <c r="O225" i="15"/>
  <c r="O224" i="15" s="1"/>
  <c r="Q225" i="15"/>
  <c r="Q224" i="15" s="1"/>
  <c r="V225" i="15"/>
  <c r="V224" i="15" s="1"/>
  <c r="G227" i="15"/>
  <c r="I227" i="15"/>
  <c r="K227" i="15"/>
  <c r="M227" i="15"/>
  <c r="O227" i="15"/>
  <c r="Q227" i="15"/>
  <c r="V227" i="15"/>
  <c r="G228" i="15"/>
  <c r="I228" i="15"/>
  <c r="K228" i="15"/>
  <c r="M228" i="15"/>
  <c r="O228" i="15"/>
  <c r="Q228" i="15"/>
  <c r="V228" i="15"/>
  <c r="G229" i="15"/>
  <c r="I229" i="15"/>
  <c r="K229" i="15"/>
  <c r="M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I231" i="15"/>
  <c r="K231" i="15"/>
  <c r="M231" i="15"/>
  <c r="O231" i="15"/>
  <c r="Q231" i="15"/>
  <c r="V231" i="15"/>
  <c r="G232" i="15"/>
  <c r="I232" i="15"/>
  <c r="K232" i="15"/>
  <c r="M232" i="15"/>
  <c r="O232" i="15"/>
  <c r="Q232" i="15"/>
  <c r="V232" i="15"/>
  <c r="G233" i="15"/>
  <c r="I233" i="15"/>
  <c r="K233" i="15"/>
  <c r="M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I235" i="15"/>
  <c r="K235" i="15"/>
  <c r="M235" i="15"/>
  <c r="O235" i="15"/>
  <c r="Q235" i="15"/>
  <c r="V235" i="15"/>
  <c r="G236" i="15"/>
  <c r="I236" i="15"/>
  <c r="K236" i="15"/>
  <c r="M236" i="15"/>
  <c r="O236" i="15"/>
  <c r="Q236" i="15"/>
  <c r="V236" i="15"/>
  <c r="G237" i="15"/>
  <c r="I237" i="15"/>
  <c r="K237" i="15"/>
  <c r="M237" i="15"/>
  <c r="O237" i="15"/>
  <c r="Q237" i="15"/>
  <c r="V237" i="15"/>
  <c r="G238" i="15"/>
  <c r="M238" i="15" s="1"/>
  <c r="I238" i="15"/>
  <c r="K238" i="15"/>
  <c r="O238" i="15"/>
  <c r="Q238" i="15"/>
  <c r="V238" i="15"/>
  <c r="G240" i="15"/>
  <c r="I240" i="15"/>
  <c r="K240" i="15"/>
  <c r="M240" i="15"/>
  <c r="O240" i="15"/>
  <c r="Q240" i="15"/>
  <c r="V240" i="15"/>
  <c r="G242" i="15"/>
  <c r="I242" i="15"/>
  <c r="K242" i="15"/>
  <c r="M242" i="15"/>
  <c r="O242" i="15"/>
  <c r="Q242" i="15"/>
  <c r="V242" i="15"/>
  <c r="G244" i="15"/>
  <c r="I244" i="15"/>
  <c r="K244" i="15"/>
  <c r="M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I248" i="15"/>
  <c r="K248" i="15"/>
  <c r="M248" i="15"/>
  <c r="O248" i="15"/>
  <c r="Q248" i="15"/>
  <c r="V248" i="15"/>
  <c r="G250" i="15"/>
  <c r="I250" i="15"/>
  <c r="K250" i="15"/>
  <c r="M250" i="15"/>
  <c r="O250" i="15"/>
  <c r="Q250" i="15"/>
  <c r="V250" i="15"/>
  <c r="G252" i="15"/>
  <c r="I252" i="15"/>
  <c r="K252" i="15"/>
  <c r="M252" i="15"/>
  <c r="O252" i="15"/>
  <c r="Q252" i="15"/>
  <c r="V252" i="15"/>
  <c r="G254" i="15"/>
  <c r="M254" i="15" s="1"/>
  <c r="I254" i="15"/>
  <c r="K254" i="15"/>
  <c r="O254" i="15"/>
  <c r="Q254" i="15"/>
  <c r="V254" i="15"/>
  <c r="G255" i="15"/>
  <c r="I255" i="15"/>
  <c r="K255" i="15"/>
  <c r="M255" i="15"/>
  <c r="O255" i="15"/>
  <c r="Q255" i="15"/>
  <c r="V255" i="15"/>
  <c r="G256" i="15"/>
  <c r="I256" i="15"/>
  <c r="K256" i="15"/>
  <c r="M256" i="15"/>
  <c r="O256" i="15"/>
  <c r="Q256" i="15"/>
  <c r="V256" i="15"/>
  <c r="G257" i="15"/>
  <c r="I257" i="15"/>
  <c r="K257" i="15"/>
  <c r="M257" i="15"/>
  <c r="O257" i="15"/>
  <c r="Q257" i="15"/>
  <c r="V257" i="15"/>
  <c r="G258" i="15"/>
  <c r="M258" i="15" s="1"/>
  <c r="I258" i="15"/>
  <c r="K258" i="15"/>
  <c r="O258" i="15"/>
  <c r="Q258" i="15"/>
  <c r="V258" i="15"/>
  <c r="G259" i="15"/>
  <c r="I259" i="15"/>
  <c r="K259" i="15"/>
  <c r="M259" i="15"/>
  <c r="O259" i="15"/>
  <c r="Q259" i="15"/>
  <c r="V259" i="15"/>
  <c r="G261" i="15"/>
  <c r="M261" i="15" s="1"/>
  <c r="I261" i="15"/>
  <c r="K261" i="15"/>
  <c r="O261" i="15"/>
  <c r="Q261" i="15"/>
  <c r="V261" i="15"/>
  <c r="G263" i="15"/>
  <c r="I263" i="15"/>
  <c r="K263" i="15"/>
  <c r="M263" i="15"/>
  <c r="O263" i="15"/>
  <c r="Q263" i="15"/>
  <c r="V263" i="15"/>
  <c r="G265" i="15"/>
  <c r="M265" i="15" s="1"/>
  <c r="I265" i="15"/>
  <c r="K265" i="15"/>
  <c r="O265" i="15"/>
  <c r="Q265" i="15"/>
  <c r="V265" i="15"/>
  <c r="G267" i="15"/>
  <c r="I267" i="15"/>
  <c r="K267" i="15"/>
  <c r="M267" i="15"/>
  <c r="O267" i="15"/>
  <c r="Q267" i="15"/>
  <c r="V267" i="15"/>
  <c r="G269" i="15"/>
  <c r="I269" i="15"/>
  <c r="K269" i="15"/>
  <c r="M269" i="15"/>
  <c r="O269" i="15"/>
  <c r="Q269" i="15"/>
  <c r="V269" i="15"/>
  <c r="G270" i="15"/>
  <c r="I270" i="15"/>
  <c r="K270" i="15"/>
  <c r="M270" i="15"/>
  <c r="O270" i="15"/>
  <c r="Q270" i="15"/>
  <c r="V270" i="15"/>
  <c r="G272" i="15"/>
  <c r="M272" i="15" s="1"/>
  <c r="I272" i="15"/>
  <c r="K272" i="15"/>
  <c r="O272" i="15"/>
  <c r="Q272" i="15"/>
  <c r="V272" i="15"/>
  <c r="G274" i="15"/>
  <c r="I274" i="15"/>
  <c r="K274" i="15"/>
  <c r="M274" i="15"/>
  <c r="O274" i="15"/>
  <c r="Q274" i="15"/>
  <c r="V274" i="15"/>
  <c r="G276" i="15"/>
  <c r="M276" i="15" s="1"/>
  <c r="I276" i="15"/>
  <c r="K276" i="15"/>
  <c r="O276" i="15"/>
  <c r="Q276" i="15"/>
  <c r="V276" i="15"/>
  <c r="G278" i="15"/>
  <c r="I278" i="15"/>
  <c r="K278" i="15"/>
  <c r="M278" i="15"/>
  <c r="O278" i="15"/>
  <c r="Q278" i="15"/>
  <c r="V278" i="15"/>
  <c r="G279" i="15"/>
  <c r="M279" i="15" s="1"/>
  <c r="I279" i="15"/>
  <c r="K279" i="15"/>
  <c r="O279" i="15"/>
  <c r="Q279" i="15"/>
  <c r="V279" i="15"/>
  <c r="G280" i="15"/>
  <c r="I280" i="15"/>
  <c r="K280" i="15"/>
  <c r="M280" i="15"/>
  <c r="O280" i="15"/>
  <c r="Q280" i="15"/>
  <c r="V280" i="15"/>
  <c r="G281" i="15"/>
  <c r="M281" i="15" s="1"/>
  <c r="I281" i="15"/>
  <c r="K281" i="15"/>
  <c r="O281" i="15"/>
  <c r="Q281" i="15"/>
  <c r="V281" i="15"/>
  <c r="G282" i="15"/>
  <c r="I282" i="15"/>
  <c r="K282" i="15"/>
  <c r="M282" i="15"/>
  <c r="O282" i="15"/>
  <c r="Q282" i="15"/>
  <c r="V282" i="15"/>
  <c r="G284" i="15"/>
  <c r="M284" i="15" s="1"/>
  <c r="I284" i="15"/>
  <c r="K284" i="15"/>
  <c r="O284" i="15"/>
  <c r="Q284" i="15"/>
  <c r="V284" i="15"/>
  <c r="G285" i="15"/>
  <c r="I285" i="15"/>
  <c r="K285" i="15"/>
  <c r="M285" i="15"/>
  <c r="O285" i="15"/>
  <c r="Q285" i="15"/>
  <c r="V285" i="15"/>
  <c r="G286" i="15"/>
  <c r="M286" i="15" s="1"/>
  <c r="I286" i="15"/>
  <c r="K286" i="15"/>
  <c r="O286" i="15"/>
  <c r="Q286" i="15"/>
  <c r="V286" i="15"/>
  <c r="G288" i="15"/>
  <c r="I288" i="15"/>
  <c r="K288" i="15"/>
  <c r="M288" i="15"/>
  <c r="O288" i="15"/>
  <c r="Q288" i="15"/>
  <c r="V288" i="15"/>
  <c r="G290" i="15"/>
  <c r="M290" i="15" s="1"/>
  <c r="I290" i="15"/>
  <c r="K290" i="15"/>
  <c r="O290" i="15"/>
  <c r="Q290" i="15"/>
  <c r="V290" i="15"/>
  <c r="G292" i="15"/>
  <c r="I292" i="15"/>
  <c r="K292" i="15"/>
  <c r="M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I296" i="15"/>
  <c r="K296" i="15"/>
  <c r="M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I300" i="15"/>
  <c r="K300" i="15"/>
  <c r="M300" i="15"/>
  <c r="O300" i="15"/>
  <c r="Q300" i="15"/>
  <c r="V300" i="15"/>
  <c r="G302" i="15"/>
  <c r="M302" i="15" s="1"/>
  <c r="I302" i="15"/>
  <c r="K302" i="15"/>
  <c r="O302" i="15"/>
  <c r="Q302" i="15"/>
  <c r="V302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I308" i="15"/>
  <c r="K308" i="15"/>
  <c r="M308" i="15"/>
  <c r="O308" i="15"/>
  <c r="Q308" i="15"/>
  <c r="V308" i="15"/>
  <c r="G310" i="15"/>
  <c r="M310" i="15" s="1"/>
  <c r="I310" i="15"/>
  <c r="K310" i="15"/>
  <c r="O310" i="15"/>
  <c r="Q310" i="15"/>
  <c r="V310" i="15"/>
  <c r="G311" i="15"/>
  <c r="I311" i="15"/>
  <c r="K311" i="15"/>
  <c r="M311" i="15"/>
  <c r="O311" i="15"/>
  <c r="Q311" i="15"/>
  <c r="V311" i="15"/>
  <c r="G312" i="15"/>
  <c r="M312" i="15" s="1"/>
  <c r="I312" i="15"/>
  <c r="K312" i="15"/>
  <c r="O312" i="15"/>
  <c r="Q312" i="15"/>
  <c r="V312" i="15"/>
  <c r="G313" i="15"/>
  <c r="I313" i="15"/>
  <c r="K313" i="15"/>
  <c r="M313" i="15"/>
  <c r="O313" i="15"/>
  <c r="Q313" i="15"/>
  <c r="V313" i="15"/>
  <c r="G314" i="15"/>
  <c r="M314" i="15" s="1"/>
  <c r="I314" i="15"/>
  <c r="K314" i="15"/>
  <c r="O314" i="15"/>
  <c r="Q314" i="15"/>
  <c r="V314" i="15"/>
  <c r="G315" i="15"/>
  <c r="I315" i="15"/>
  <c r="K315" i="15"/>
  <c r="M315" i="15"/>
  <c r="O315" i="15"/>
  <c r="Q315" i="15"/>
  <c r="V315" i="15"/>
  <c r="G318" i="15"/>
  <c r="M318" i="15" s="1"/>
  <c r="I318" i="15"/>
  <c r="K318" i="15"/>
  <c r="O318" i="15"/>
  <c r="Q318" i="15"/>
  <c r="V318" i="15"/>
  <c r="G320" i="15"/>
  <c r="I320" i="15"/>
  <c r="K320" i="15"/>
  <c r="M320" i="15"/>
  <c r="O320" i="15"/>
  <c r="Q320" i="15"/>
  <c r="V320" i="15"/>
  <c r="G322" i="15"/>
  <c r="M322" i="15" s="1"/>
  <c r="I322" i="15"/>
  <c r="K322" i="15"/>
  <c r="O322" i="15"/>
  <c r="Q322" i="15"/>
  <c r="V322" i="15"/>
  <c r="G324" i="15"/>
  <c r="I324" i="15"/>
  <c r="K324" i="15"/>
  <c r="M324" i="15"/>
  <c r="O324" i="15"/>
  <c r="Q324" i="15"/>
  <c r="V324" i="15"/>
  <c r="G325" i="15"/>
  <c r="M325" i="15" s="1"/>
  <c r="I325" i="15"/>
  <c r="K325" i="15"/>
  <c r="O325" i="15"/>
  <c r="Q325" i="15"/>
  <c r="V325" i="15"/>
  <c r="G326" i="15"/>
  <c r="I326" i="15"/>
  <c r="K326" i="15"/>
  <c r="M326" i="15"/>
  <c r="O326" i="15"/>
  <c r="Q326" i="15"/>
  <c r="V326" i="15"/>
  <c r="G328" i="15"/>
  <c r="M328" i="15" s="1"/>
  <c r="I328" i="15"/>
  <c r="K328" i="15"/>
  <c r="O328" i="15"/>
  <c r="Q328" i="15"/>
  <c r="V328" i="15"/>
  <c r="G330" i="15"/>
  <c r="I330" i="15"/>
  <c r="K330" i="15"/>
  <c r="M330" i="15"/>
  <c r="O330" i="15"/>
  <c r="Q330" i="15"/>
  <c r="V330" i="15"/>
  <c r="G331" i="15"/>
  <c r="M331" i="15" s="1"/>
  <c r="I331" i="15"/>
  <c r="K331" i="15"/>
  <c r="O331" i="15"/>
  <c r="Q331" i="15"/>
  <c r="V331" i="15"/>
  <c r="G332" i="15"/>
  <c r="I332" i="15"/>
  <c r="K332" i="15"/>
  <c r="M332" i="15"/>
  <c r="O332" i="15"/>
  <c r="Q332" i="15"/>
  <c r="V332" i="15"/>
  <c r="G333" i="15"/>
  <c r="M333" i="15" s="1"/>
  <c r="I333" i="15"/>
  <c r="K333" i="15"/>
  <c r="O333" i="15"/>
  <c r="Q333" i="15"/>
  <c r="V333" i="15"/>
  <c r="G334" i="15"/>
  <c r="I334" i="15"/>
  <c r="K334" i="15"/>
  <c r="M334" i="15"/>
  <c r="O334" i="15"/>
  <c r="Q334" i="15"/>
  <c r="V334" i="15"/>
  <c r="G336" i="15"/>
  <c r="M336" i="15" s="1"/>
  <c r="I336" i="15"/>
  <c r="K336" i="15"/>
  <c r="O336" i="15"/>
  <c r="Q336" i="15"/>
  <c r="V336" i="15"/>
  <c r="G338" i="15"/>
  <c r="I338" i="15"/>
  <c r="K338" i="15"/>
  <c r="M338" i="15"/>
  <c r="O338" i="15"/>
  <c r="Q338" i="15"/>
  <c r="V338" i="15"/>
  <c r="G340" i="15"/>
  <c r="M340" i="15" s="1"/>
  <c r="I340" i="15"/>
  <c r="K340" i="15"/>
  <c r="O340" i="15"/>
  <c r="Q340" i="15"/>
  <c r="V340" i="15"/>
  <c r="G342" i="15"/>
  <c r="I342" i="15"/>
  <c r="K342" i="15"/>
  <c r="M342" i="15"/>
  <c r="O342" i="15"/>
  <c r="Q342" i="15"/>
  <c r="V342" i="15"/>
  <c r="G344" i="15"/>
  <c r="M344" i="15" s="1"/>
  <c r="I344" i="15"/>
  <c r="K344" i="15"/>
  <c r="O344" i="15"/>
  <c r="Q344" i="15"/>
  <c r="V344" i="15"/>
  <c r="G346" i="15"/>
  <c r="I346" i="15"/>
  <c r="K346" i="15"/>
  <c r="M346" i="15"/>
  <c r="O346" i="15"/>
  <c r="Q346" i="15"/>
  <c r="V346" i="15"/>
  <c r="G348" i="15"/>
  <c r="M348" i="15" s="1"/>
  <c r="I348" i="15"/>
  <c r="K348" i="15"/>
  <c r="O348" i="15"/>
  <c r="Q348" i="15"/>
  <c r="V348" i="15"/>
  <c r="G350" i="15"/>
  <c r="I350" i="15"/>
  <c r="K350" i="15"/>
  <c r="M350" i="15"/>
  <c r="O350" i="15"/>
  <c r="Q350" i="15"/>
  <c r="V350" i="15"/>
  <c r="G351" i="15"/>
  <c r="M351" i="15" s="1"/>
  <c r="I351" i="15"/>
  <c r="K351" i="15"/>
  <c r="O351" i="15"/>
  <c r="Q351" i="15"/>
  <c r="V351" i="15"/>
  <c r="G352" i="15"/>
  <c r="I352" i="15"/>
  <c r="K352" i="15"/>
  <c r="M352" i="15"/>
  <c r="O352" i="15"/>
  <c r="Q352" i="15"/>
  <c r="V352" i="15"/>
  <c r="G353" i="15"/>
  <c r="M353" i="15" s="1"/>
  <c r="I353" i="15"/>
  <c r="K353" i="15"/>
  <c r="O353" i="15"/>
  <c r="Q353" i="15"/>
  <c r="V353" i="15"/>
  <c r="G355" i="15"/>
  <c r="M355" i="15" s="1"/>
  <c r="I355" i="15"/>
  <c r="I354" i="15" s="1"/>
  <c r="K355" i="15"/>
  <c r="K354" i="15" s="1"/>
  <c r="O355" i="15"/>
  <c r="O354" i="15" s="1"/>
  <c r="Q355" i="15"/>
  <c r="Q354" i="15" s="1"/>
  <c r="V355" i="15"/>
  <c r="V354" i="15" s="1"/>
  <c r="G358" i="15"/>
  <c r="I358" i="15"/>
  <c r="K358" i="15"/>
  <c r="M358" i="15"/>
  <c r="O358" i="15"/>
  <c r="Q358" i="15"/>
  <c r="V358" i="15"/>
  <c r="G361" i="15"/>
  <c r="I361" i="15"/>
  <c r="K361" i="15"/>
  <c r="M361" i="15"/>
  <c r="O361" i="15"/>
  <c r="Q361" i="15"/>
  <c r="V361" i="15"/>
  <c r="G363" i="15"/>
  <c r="I363" i="15"/>
  <c r="K363" i="15"/>
  <c r="M363" i="15"/>
  <c r="O363" i="15"/>
  <c r="Q363" i="15"/>
  <c r="V363" i="15"/>
  <c r="G366" i="15"/>
  <c r="M366" i="15" s="1"/>
  <c r="I366" i="15"/>
  <c r="K366" i="15"/>
  <c r="O366" i="15"/>
  <c r="Q366" i="15"/>
  <c r="V366" i="15"/>
  <c r="G367" i="15"/>
  <c r="I367" i="15"/>
  <c r="O367" i="15"/>
  <c r="Q367" i="15"/>
  <c r="G368" i="15"/>
  <c r="M368" i="15" s="1"/>
  <c r="M367" i="15" s="1"/>
  <c r="I368" i="15"/>
  <c r="K368" i="15"/>
  <c r="K367" i="15" s="1"/>
  <c r="O368" i="15"/>
  <c r="Q368" i="15"/>
  <c r="V368" i="15"/>
  <c r="V367" i="15" s="1"/>
  <c r="K372" i="15"/>
  <c r="V372" i="15"/>
  <c r="G373" i="15"/>
  <c r="M373" i="15" s="1"/>
  <c r="M372" i="15" s="1"/>
  <c r="I373" i="15"/>
  <c r="I372" i="15" s="1"/>
  <c r="K373" i="15"/>
  <c r="O373" i="15"/>
  <c r="O372" i="15" s="1"/>
  <c r="Q373" i="15"/>
  <c r="Q372" i="15" s="1"/>
  <c r="V373" i="15"/>
  <c r="G376" i="15"/>
  <c r="I376" i="15"/>
  <c r="K376" i="15"/>
  <c r="K375" i="15" s="1"/>
  <c r="M376" i="15"/>
  <c r="O376" i="15"/>
  <c r="Q376" i="15"/>
  <c r="V376" i="15"/>
  <c r="V375" i="15" s="1"/>
  <c r="G377" i="15"/>
  <c r="I377" i="15"/>
  <c r="K377" i="15"/>
  <c r="M377" i="15"/>
  <c r="O377" i="15"/>
  <c r="Q377" i="15"/>
  <c r="V377" i="15"/>
  <c r="G379" i="15"/>
  <c r="G375" i="15" s="1"/>
  <c r="I379" i="15"/>
  <c r="K379" i="15"/>
  <c r="O379" i="15"/>
  <c r="O375" i="15" s="1"/>
  <c r="Q379" i="15"/>
  <c r="V379" i="15"/>
  <c r="G383" i="15"/>
  <c r="M383" i="15" s="1"/>
  <c r="I383" i="15"/>
  <c r="I375" i="15" s="1"/>
  <c r="K383" i="15"/>
  <c r="O383" i="15"/>
  <c r="Q383" i="15"/>
  <c r="Q375" i="15" s="1"/>
  <c r="V383" i="15"/>
  <c r="G387" i="15"/>
  <c r="I387" i="15"/>
  <c r="K387" i="15"/>
  <c r="O387" i="15"/>
  <c r="Q387" i="15"/>
  <c r="V387" i="15"/>
  <c r="G388" i="15"/>
  <c r="I388" i="15"/>
  <c r="K388" i="15"/>
  <c r="M388" i="15"/>
  <c r="M387" i="15" s="1"/>
  <c r="O388" i="15"/>
  <c r="Q388" i="15"/>
  <c r="V388" i="15"/>
  <c r="G390" i="15"/>
  <c r="G391" i="15"/>
  <c r="M391" i="15" s="1"/>
  <c r="I391" i="15"/>
  <c r="I390" i="15" s="1"/>
  <c r="K391" i="15"/>
  <c r="O391" i="15"/>
  <c r="Q391" i="15"/>
  <c r="Q390" i="15" s="1"/>
  <c r="V391" i="15"/>
  <c r="G393" i="15"/>
  <c r="M393" i="15" s="1"/>
  <c r="I393" i="15"/>
  <c r="K393" i="15"/>
  <c r="K390" i="15" s="1"/>
  <c r="O393" i="15"/>
  <c r="Q393" i="15"/>
  <c r="V393" i="15"/>
  <c r="V390" i="15" s="1"/>
  <c r="G396" i="15"/>
  <c r="I396" i="15"/>
  <c r="K396" i="15"/>
  <c r="M396" i="15"/>
  <c r="O396" i="15"/>
  <c r="Q396" i="15"/>
  <c r="V396" i="15"/>
  <c r="G397" i="15"/>
  <c r="M397" i="15" s="1"/>
  <c r="I397" i="15"/>
  <c r="K397" i="15"/>
  <c r="O397" i="15"/>
  <c r="O390" i="15" s="1"/>
  <c r="Q397" i="15"/>
  <c r="V397" i="15"/>
  <c r="G398" i="15"/>
  <c r="M398" i="15" s="1"/>
  <c r="I398" i="15"/>
  <c r="K398" i="15"/>
  <c r="O398" i="15"/>
  <c r="Q398" i="15"/>
  <c r="V398" i="15"/>
  <c r="G401" i="15"/>
  <c r="I401" i="15"/>
  <c r="I400" i="15" s="1"/>
  <c r="K401" i="15"/>
  <c r="M401" i="15"/>
  <c r="O401" i="15"/>
  <c r="Q401" i="15"/>
  <c r="Q400" i="15" s="1"/>
  <c r="V401" i="15"/>
  <c r="G402" i="15"/>
  <c r="G400" i="15" s="1"/>
  <c r="I402" i="15"/>
  <c r="K402" i="15"/>
  <c r="O402" i="15"/>
  <c r="O400" i="15" s="1"/>
  <c r="Q402" i="15"/>
  <c r="V402" i="15"/>
  <c r="G403" i="15"/>
  <c r="I403" i="15"/>
  <c r="K403" i="15"/>
  <c r="M403" i="15"/>
  <c r="O403" i="15"/>
  <c r="Q403" i="15"/>
  <c r="V403" i="15"/>
  <c r="G405" i="15"/>
  <c r="M405" i="15" s="1"/>
  <c r="I405" i="15"/>
  <c r="K405" i="15"/>
  <c r="K400" i="15" s="1"/>
  <c r="O405" i="15"/>
  <c r="Q405" i="15"/>
  <c r="V405" i="15"/>
  <c r="V400" i="15" s="1"/>
  <c r="G406" i="15"/>
  <c r="I406" i="15"/>
  <c r="K406" i="15"/>
  <c r="M406" i="15"/>
  <c r="O406" i="15"/>
  <c r="Q406" i="15"/>
  <c r="V406" i="15"/>
  <c r="G407" i="15"/>
  <c r="M407" i="15" s="1"/>
  <c r="I407" i="15"/>
  <c r="K407" i="15"/>
  <c r="O407" i="15"/>
  <c r="Q407" i="15"/>
  <c r="V407" i="15"/>
  <c r="G408" i="15"/>
  <c r="I408" i="15"/>
  <c r="K408" i="15"/>
  <c r="M408" i="15"/>
  <c r="O408" i="15"/>
  <c r="Q408" i="15"/>
  <c r="V408" i="15"/>
  <c r="G409" i="15"/>
  <c r="M409" i="15" s="1"/>
  <c r="I409" i="15"/>
  <c r="K409" i="15"/>
  <c r="O409" i="15"/>
  <c r="Q409" i="15"/>
  <c r="V409" i="15"/>
  <c r="G410" i="15"/>
  <c r="I410" i="15"/>
  <c r="K410" i="15"/>
  <c r="M410" i="15"/>
  <c r="O410" i="15"/>
  <c r="Q410" i="15"/>
  <c r="V410" i="15"/>
  <c r="G411" i="15"/>
  <c r="M411" i="15" s="1"/>
  <c r="I411" i="15"/>
  <c r="K411" i="15"/>
  <c r="O411" i="15"/>
  <c r="Q411" i="15"/>
  <c r="V411" i="15"/>
  <c r="G412" i="15"/>
  <c r="I412" i="15"/>
  <c r="K412" i="15"/>
  <c r="M412" i="15"/>
  <c r="O412" i="15"/>
  <c r="Q412" i="15"/>
  <c r="V412" i="15"/>
  <c r="G413" i="15"/>
  <c r="M413" i="15" s="1"/>
  <c r="I413" i="15"/>
  <c r="K413" i="15"/>
  <c r="O413" i="15"/>
  <c r="Q413" i="15"/>
  <c r="V413" i="15"/>
  <c r="G414" i="15"/>
  <c r="I414" i="15"/>
  <c r="K414" i="15"/>
  <c r="M414" i="15"/>
  <c r="O414" i="15"/>
  <c r="Q414" i="15"/>
  <c r="V414" i="15"/>
  <c r="G415" i="15"/>
  <c r="M415" i="15" s="1"/>
  <c r="I415" i="15"/>
  <c r="K415" i="15"/>
  <c r="O415" i="15"/>
  <c r="Q415" i="15"/>
  <c r="V415" i="15"/>
  <c r="G416" i="15"/>
  <c r="I416" i="15"/>
  <c r="K416" i="15"/>
  <c r="M416" i="15"/>
  <c r="O416" i="15"/>
  <c r="Q416" i="15"/>
  <c r="V416" i="15"/>
  <c r="G417" i="15"/>
  <c r="M417" i="15" s="1"/>
  <c r="I417" i="15"/>
  <c r="K417" i="15"/>
  <c r="O417" i="15"/>
  <c r="Q417" i="15"/>
  <c r="V417" i="15"/>
  <c r="G418" i="15"/>
  <c r="I418" i="15"/>
  <c r="K418" i="15"/>
  <c r="M418" i="15"/>
  <c r="O418" i="15"/>
  <c r="Q418" i="15"/>
  <c r="V418" i="15"/>
  <c r="G419" i="15"/>
  <c r="M419" i="15" s="1"/>
  <c r="I419" i="15"/>
  <c r="K419" i="15"/>
  <c r="O419" i="15"/>
  <c r="Q419" i="15"/>
  <c r="V419" i="15"/>
  <c r="I421" i="15"/>
  <c r="Q421" i="15"/>
  <c r="G422" i="15"/>
  <c r="G421" i="15" s="1"/>
  <c r="I422" i="15"/>
  <c r="K422" i="15"/>
  <c r="K421" i="15" s="1"/>
  <c r="O422" i="15"/>
  <c r="O421" i="15" s="1"/>
  <c r="Q422" i="15"/>
  <c r="V422" i="15"/>
  <c r="V421" i="15" s="1"/>
  <c r="G423" i="15"/>
  <c r="I423" i="15"/>
  <c r="K423" i="15"/>
  <c r="M423" i="15"/>
  <c r="O423" i="15"/>
  <c r="Q423" i="15"/>
  <c r="V423" i="15"/>
  <c r="G424" i="15"/>
  <c r="M424" i="15" s="1"/>
  <c r="I424" i="15"/>
  <c r="K424" i="15"/>
  <c r="O424" i="15"/>
  <c r="Q424" i="15"/>
  <c r="V424" i="15"/>
  <c r="I426" i="15"/>
  <c r="Q426" i="15"/>
  <c r="G427" i="15"/>
  <c r="G426" i="15" s="1"/>
  <c r="I427" i="15"/>
  <c r="K427" i="15"/>
  <c r="K426" i="15" s="1"/>
  <c r="O427" i="15"/>
  <c r="O426" i="15" s="1"/>
  <c r="Q427" i="15"/>
  <c r="V427" i="15"/>
  <c r="V426" i="15" s="1"/>
  <c r="G429" i="15"/>
  <c r="M429" i="15" s="1"/>
  <c r="I429" i="15"/>
  <c r="K429" i="15"/>
  <c r="K428" i="15" s="1"/>
  <c r="O429" i="15"/>
  <c r="O428" i="15" s="1"/>
  <c r="Q429" i="15"/>
  <c r="V429" i="15"/>
  <c r="V428" i="15" s="1"/>
  <c r="G430" i="15"/>
  <c r="I430" i="15"/>
  <c r="I428" i="15" s="1"/>
  <c r="K430" i="15"/>
  <c r="M430" i="15"/>
  <c r="O430" i="15"/>
  <c r="Q430" i="15"/>
  <c r="Q428" i="15" s="1"/>
  <c r="V430" i="15"/>
  <c r="G431" i="15"/>
  <c r="M431" i="15" s="1"/>
  <c r="I431" i="15"/>
  <c r="K431" i="15"/>
  <c r="O431" i="15"/>
  <c r="Q431" i="15"/>
  <c r="V431" i="15"/>
  <c r="G433" i="15"/>
  <c r="I433" i="15"/>
  <c r="K433" i="15"/>
  <c r="M433" i="15"/>
  <c r="O433" i="15"/>
  <c r="Q433" i="15"/>
  <c r="V433" i="15"/>
  <c r="G434" i="15"/>
  <c r="M434" i="15" s="1"/>
  <c r="I434" i="15"/>
  <c r="K434" i="15"/>
  <c r="O434" i="15"/>
  <c r="Q434" i="15"/>
  <c r="V434" i="15"/>
  <c r="G435" i="15"/>
  <c r="I435" i="15"/>
  <c r="K435" i="15"/>
  <c r="M435" i="15"/>
  <c r="O435" i="15"/>
  <c r="Q435" i="15"/>
  <c r="V435" i="15"/>
  <c r="AE437" i="15"/>
  <c r="G504" i="14"/>
  <c r="BA462" i="14"/>
  <c r="BA459" i="14"/>
  <c r="BA455" i="14"/>
  <c r="BA453" i="14"/>
  <c r="BA446" i="14"/>
  <c r="BA430" i="14"/>
  <c r="BA314" i="14"/>
  <c r="BA312" i="14"/>
  <c r="BA310" i="14"/>
  <c r="BA308" i="14"/>
  <c r="BA306" i="14"/>
  <c r="BA304" i="14"/>
  <c r="BA302" i="14"/>
  <c r="BA272" i="14"/>
  <c r="BA262" i="14"/>
  <c r="BA259" i="14"/>
  <c r="BA255" i="14"/>
  <c r="BA251" i="14"/>
  <c r="BA199" i="14"/>
  <c r="BA186" i="14"/>
  <c r="BA174" i="14"/>
  <c r="BA168" i="14"/>
  <c r="BA164" i="14"/>
  <c r="BA161" i="14"/>
  <c r="BA153" i="14"/>
  <c r="BA150" i="14"/>
  <c r="BA146" i="14"/>
  <c r="BA142" i="14"/>
  <c r="BA139" i="14"/>
  <c r="BA102" i="14"/>
  <c r="BA99" i="14"/>
  <c r="BA72" i="14"/>
  <c r="BA65" i="14"/>
  <c r="BA56" i="14"/>
  <c r="BA53" i="14"/>
  <c r="BA50" i="14"/>
  <c r="BA47" i="14"/>
  <c r="BA44" i="14"/>
  <c r="BA42" i="14"/>
  <c r="G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9" i="14"/>
  <c r="AF504" i="14" s="1"/>
  <c r="I19" i="14"/>
  <c r="K19" i="14"/>
  <c r="O19" i="14"/>
  <c r="O8" i="14" s="1"/>
  <c r="Q19" i="14"/>
  <c r="V19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2" i="14"/>
  <c r="I32" i="14"/>
  <c r="K32" i="14"/>
  <c r="M32" i="14"/>
  <c r="O32" i="14"/>
  <c r="Q32" i="14"/>
  <c r="V32" i="14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5" i="14"/>
  <c r="M55" i="14" s="1"/>
  <c r="I55" i="14"/>
  <c r="K55" i="14"/>
  <c r="O55" i="14"/>
  <c r="Q55" i="14"/>
  <c r="V55" i="14"/>
  <c r="G58" i="14"/>
  <c r="I58" i="14"/>
  <c r="K58" i="14"/>
  <c r="M58" i="14"/>
  <c r="O58" i="14"/>
  <c r="Q58" i="14"/>
  <c r="V58" i="14"/>
  <c r="G64" i="14"/>
  <c r="M64" i="14" s="1"/>
  <c r="I64" i="14"/>
  <c r="K64" i="14"/>
  <c r="O64" i="14"/>
  <c r="Q64" i="14"/>
  <c r="V64" i="14"/>
  <c r="G71" i="14"/>
  <c r="I71" i="14"/>
  <c r="K71" i="14"/>
  <c r="M71" i="14"/>
  <c r="O71" i="14"/>
  <c r="Q71" i="14"/>
  <c r="V71" i="14"/>
  <c r="G98" i="14"/>
  <c r="M98" i="14" s="1"/>
  <c r="I98" i="14"/>
  <c r="K98" i="14"/>
  <c r="O98" i="14"/>
  <c r="Q98" i="14"/>
  <c r="V98" i="14"/>
  <c r="G101" i="14"/>
  <c r="I101" i="14"/>
  <c r="K101" i="14"/>
  <c r="M101" i="14"/>
  <c r="O101" i="14"/>
  <c r="Q101" i="14"/>
  <c r="V101" i="14"/>
  <c r="G104" i="14"/>
  <c r="M104" i="14" s="1"/>
  <c r="I104" i="14"/>
  <c r="K104" i="14"/>
  <c r="O104" i="14"/>
  <c r="Q104" i="14"/>
  <c r="V104" i="14"/>
  <c r="G128" i="14"/>
  <c r="I128" i="14"/>
  <c r="K128" i="14"/>
  <c r="M128" i="14"/>
  <c r="O128" i="14"/>
  <c r="Q128" i="14"/>
  <c r="V128" i="14"/>
  <c r="G134" i="14"/>
  <c r="M134" i="14" s="1"/>
  <c r="I134" i="14"/>
  <c r="K134" i="14"/>
  <c r="O134" i="14"/>
  <c r="Q134" i="14"/>
  <c r="V134" i="14"/>
  <c r="G136" i="14"/>
  <c r="I136" i="14"/>
  <c r="K136" i="14"/>
  <c r="M136" i="14"/>
  <c r="O136" i="14"/>
  <c r="Q136" i="14"/>
  <c r="V136" i="14"/>
  <c r="G138" i="14"/>
  <c r="I138" i="14"/>
  <c r="K138" i="14"/>
  <c r="M138" i="14"/>
  <c r="O138" i="14"/>
  <c r="Q138" i="14"/>
  <c r="V138" i="14"/>
  <c r="G141" i="14"/>
  <c r="I141" i="14"/>
  <c r="K141" i="14"/>
  <c r="M141" i="14"/>
  <c r="O141" i="14"/>
  <c r="Q141" i="14"/>
  <c r="V141" i="14"/>
  <c r="G145" i="14"/>
  <c r="M145" i="14" s="1"/>
  <c r="I145" i="14"/>
  <c r="K145" i="14"/>
  <c r="O145" i="14"/>
  <c r="Q145" i="14"/>
  <c r="V145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60" i="14"/>
  <c r="I160" i="14"/>
  <c r="K160" i="14"/>
  <c r="M160" i="14"/>
  <c r="O160" i="14"/>
  <c r="Q160" i="14"/>
  <c r="V160" i="14"/>
  <c r="G163" i="14"/>
  <c r="M163" i="14" s="1"/>
  <c r="I163" i="14"/>
  <c r="K163" i="14"/>
  <c r="O163" i="14"/>
  <c r="Q163" i="14"/>
  <c r="V163" i="14"/>
  <c r="G167" i="14"/>
  <c r="I167" i="14"/>
  <c r="K167" i="14"/>
  <c r="M167" i="14"/>
  <c r="O167" i="14"/>
  <c r="Q167" i="14"/>
  <c r="V167" i="14"/>
  <c r="G170" i="14"/>
  <c r="I170" i="14"/>
  <c r="K170" i="14"/>
  <c r="M170" i="14"/>
  <c r="O170" i="14"/>
  <c r="Q170" i="14"/>
  <c r="V170" i="14"/>
  <c r="G173" i="14"/>
  <c r="I173" i="14"/>
  <c r="K173" i="14"/>
  <c r="M173" i="14"/>
  <c r="O173" i="14"/>
  <c r="Q173" i="14"/>
  <c r="V173" i="14"/>
  <c r="G179" i="14"/>
  <c r="M179" i="14" s="1"/>
  <c r="I179" i="14"/>
  <c r="K179" i="14"/>
  <c r="O179" i="14"/>
  <c r="Q179" i="14"/>
  <c r="V179" i="14"/>
  <c r="G185" i="14"/>
  <c r="I185" i="14"/>
  <c r="K185" i="14"/>
  <c r="M185" i="14"/>
  <c r="O185" i="14"/>
  <c r="Q185" i="14"/>
  <c r="V185" i="14"/>
  <c r="G191" i="14"/>
  <c r="I191" i="14"/>
  <c r="K191" i="14"/>
  <c r="M191" i="14"/>
  <c r="O191" i="14"/>
  <c r="Q191" i="14"/>
  <c r="V191" i="14"/>
  <c r="G194" i="14"/>
  <c r="I194" i="14"/>
  <c r="K194" i="14"/>
  <c r="M194" i="14"/>
  <c r="O194" i="14"/>
  <c r="Q194" i="14"/>
  <c r="V194" i="14"/>
  <c r="G198" i="14"/>
  <c r="M198" i="14" s="1"/>
  <c r="I198" i="14"/>
  <c r="K198" i="14"/>
  <c r="O198" i="14"/>
  <c r="Q198" i="14"/>
  <c r="V198" i="14"/>
  <c r="G202" i="14"/>
  <c r="I202" i="14"/>
  <c r="K202" i="14"/>
  <c r="M202" i="14"/>
  <c r="O202" i="14"/>
  <c r="Q202" i="14"/>
  <c r="V202" i="14"/>
  <c r="G203" i="14"/>
  <c r="I203" i="14"/>
  <c r="K203" i="14"/>
  <c r="M203" i="14"/>
  <c r="O203" i="14"/>
  <c r="Q203" i="14"/>
  <c r="V203" i="14"/>
  <c r="G204" i="14"/>
  <c r="I204" i="14"/>
  <c r="K204" i="14"/>
  <c r="M204" i="14"/>
  <c r="O204" i="14"/>
  <c r="Q204" i="14"/>
  <c r="V204" i="14"/>
  <c r="G207" i="14"/>
  <c r="M207" i="14" s="1"/>
  <c r="I207" i="14"/>
  <c r="K207" i="14"/>
  <c r="O207" i="14"/>
  <c r="Q207" i="14"/>
  <c r="V207" i="14"/>
  <c r="G209" i="14"/>
  <c r="I209" i="14"/>
  <c r="K209" i="14"/>
  <c r="M209" i="14"/>
  <c r="O209" i="14"/>
  <c r="Q209" i="14"/>
  <c r="V209" i="14"/>
  <c r="K211" i="14"/>
  <c r="V211" i="14"/>
  <c r="G212" i="14"/>
  <c r="I212" i="14"/>
  <c r="I211" i="14" s="1"/>
  <c r="K212" i="14"/>
  <c r="M212" i="14"/>
  <c r="O212" i="14"/>
  <c r="Q212" i="14"/>
  <c r="Q211" i="14" s="1"/>
  <c r="V212" i="14"/>
  <c r="G218" i="14"/>
  <c r="G211" i="14" s="1"/>
  <c r="I218" i="14"/>
  <c r="K218" i="14"/>
  <c r="O218" i="14"/>
  <c r="O211" i="14" s="1"/>
  <c r="Q218" i="14"/>
  <c r="V218" i="14"/>
  <c r="G221" i="14"/>
  <c r="I221" i="14"/>
  <c r="K221" i="14"/>
  <c r="M221" i="14"/>
  <c r="O221" i="14"/>
  <c r="Q221" i="14"/>
  <c r="V221" i="14"/>
  <c r="G225" i="14"/>
  <c r="I225" i="14"/>
  <c r="I224" i="14" s="1"/>
  <c r="K225" i="14"/>
  <c r="M225" i="14"/>
  <c r="O225" i="14"/>
  <c r="Q225" i="14"/>
  <c r="Q224" i="14" s="1"/>
  <c r="V225" i="14"/>
  <c r="G233" i="14"/>
  <c r="G224" i="14" s="1"/>
  <c r="I233" i="14"/>
  <c r="K233" i="14"/>
  <c r="O233" i="14"/>
  <c r="O224" i="14" s="1"/>
  <c r="Q233" i="14"/>
  <c r="V233" i="14"/>
  <c r="G241" i="14"/>
  <c r="I241" i="14"/>
  <c r="K241" i="14"/>
  <c r="M241" i="14"/>
  <c r="O241" i="14"/>
  <c r="Q241" i="14"/>
  <c r="V241" i="14"/>
  <c r="G244" i="14"/>
  <c r="M244" i="14" s="1"/>
  <c r="I244" i="14"/>
  <c r="K244" i="14"/>
  <c r="K224" i="14" s="1"/>
  <c r="O244" i="14"/>
  <c r="Q244" i="14"/>
  <c r="V244" i="14"/>
  <c r="V224" i="14" s="1"/>
  <c r="G248" i="14"/>
  <c r="I248" i="14"/>
  <c r="K248" i="14"/>
  <c r="M248" i="14"/>
  <c r="O248" i="14"/>
  <c r="Q248" i="14"/>
  <c r="V248" i="14"/>
  <c r="G249" i="14"/>
  <c r="M249" i="14" s="1"/>
  <c r="I249" i="14"/>
  <c r="K249" i="14"/>
  <c r="O249" i="14"/>
  <c r="Q249" i="14"/>
  <c r="V249" i="14"/>
  <c r="G250" i="14"/>
  <c r="I250" i="14"/>
  <c r="K250" i="14"/>
  <c r="M250" i="14"/>
  <c r="O250" i="14"/>
  <c r="Q250" i="14"/>
  <c r="V250" i="14"/>
  <c r="G254" i="14"/>
  <c r="M254" i="14" s="1"/>
  <c r="I254" i="14"/>
  <c r="K254" i="14"/>
  <c r="O254" i="14"/>
  <c r="Q254" i="14"/>
  <c r="V254" i="14"/>
  <c r="G258" i="14"/>
  <c r="I258" i="14"/>
  <c r="K258" i="14"/>
  <c r="M258" i="14"/>
  <c r="O258" i="14"/>
  <c r="Q258" i="14"/>
  <c r="V258" i="14"/>
  <c r="G261" i="14"/>
  <c r="M261" i="14" s="1"/>
  <c r="I261" i="14"/>
  <c r="K261" i="14"/>
  <c r="O261" i="14"/>
  <c r="Q261" i="14"/>
  <c r="V261" i="14"/>
  <c r="G265" i="14"/>
  <c r="I265" i="14"/>
  <c r="K265" i="14"/>
  <c r="M265" i="14"/>
  <c r="O265" i="14"/>
  <c r="Q265" i="14"/>
  <c r="V265" i="14"/>
  <c r="G267" i="14"/>
  <c r="M267" i="14" s="1"/>
  <c r="I267" i="14"/>
  <c r="K267" i="14"/>
  <c r="O267" i="14"/>
  <c r="Q267" i="14"/>
  <c r="V267" i="14"/>
  <c r="G268" i="14"/>
  <c r="I268" i="14"/>
  <c r="K268" i="14"/>
  <c r="M268" i="14"/>
  <c r="O268" i="14"/>
  <c r="Q268" i="14"/>
  <c r="V268" i="14"/>
  <c r="G271" i="14"/>
  <c r="I271" i="14"/>
  <c r="I270" i="14" s="1"/>
  <c r="K271" i="14"/>
  <c r="M271" i="14"/>
  <c r="O271" i="14"/>
  <c r="Q271" i="14"/>
  <c r="Q270" i="14" s="1"/>
  <c r="V271" i="14"/>
  <c r="G273" i="14"/>
  <c r="M273" i="14" s="1"/>
  <c r="I273" i="14"/>
  <c r="K273" i="14"/>
  <c r="K270" i="14" s="1"/>
  <c r="O273" i="14"/>
  <c r="Q273" i="14"/>
  <c r="V273" i="14"/>
  <c r="V270" i="14" s="1"/>
  <c r="G274" i="14"/>
  <c r="I274" i="14"/>
  <c r="K274" i="14"/>
  <c r="M274" i="14"/>
  <c r="O274" i="14"/>
  <c r="Q274" i="14"/>
  <c r="V274" i="14"/>
  <c r="G275" i="14"/>
  <c r="M275" i="14" s="1"/>
  <c r="I275" i="14"/>
  <c r="K275" i="14"/>
  <c r="O275" i="14"/>
  <c r="O270" i="14" s="1"/>
  <c r="Q275" i="14"/>
  <c r="V275" i="14"/>
  <c r="G276" i="14"/>
  <c r="I276" i="14"/>
  <c r="K276" i="14"/>
  <c r="M276" i="14"/>
  <c r="O276" i="14"/>
  <c r="Q276" i="14"/>
  <c r="V276" i="14"/>
  <c r="G277" i="14"/>
  <c r="M277" i="14" s="1"/>
  <c r="I277" i="14"/>
  <c r="K277" i="14"/>
  <c r="O277" i="14"/>
  <c r="Q277" i="14"/>
  <c r="V277" i="14"/>
  <c r="G278" i="14"/>
  <c r="I278" i="14"/>
  <c r="K278" i="14"/>
  <c r="M278" i="14"/>
  <c r="O278" i="14"/>
  <c r="Q278" i="14"/>
  <c r="V278" i="14"/>
  <c r="G280" i="14"/>
  <c r="G270" i="14" s="1"/>
  <c r="I280" i="14"/>
  <c r="K280" i="14"/>
  <c r="O280" i="14"/>
  <c r="Q280" i="14"/>
  <c r="V280" i="14"/>
  <c r="G282" i="14"/>
  <c r="I282" i="14"/>
  <c r="K282" i="14"/>
  <c r="M282" i="14"/>
  <c r="O282" i="14"/>
  <c r="Q282" i="14"/>
  <c r="V282" i="14"/>
  <c r="G284" i="14"/>
  <c r="M284" i="14" s="1"/>
  <c r="I284" i="14"/>
  <c r="K284" i="14"/>
  <c r="O284" i="14"/>
  <c r="Q284" i="14"/>
  <c r="V284" i="14"/>
  <c r="G286" i="14"/>
  <c r="I286" i="14"/>
  <c r="K286" i="14"/>
  <c r="M286" i="14"/>
  <c r="O286" i="14"/>
  <c r="Q286" i="14"/>
  <c r="V286" i="14"/>
  <c r="G288" i="14"/>
  <c r="M288" i="14" s="1"/>
  <c r="I288" i="14"/>
  <c r="K288" i="14"/>
  <c r="O288" i="14"/>
  <c r="Q288" i="14"/>
  <c r="V288" i="14"/>
  <c r="G290" i="14"/>
  <c r="I290" i="14"/>
  <c r="K290" i="14"/>
  <c r="M290" i="14"/>
  <c r="O290" i="14"/>
  <c r="Q290" i="14"/>
  <c r="V290" i="14"/>
  <c r="G292" i="14"/>
  <c r="M292" i="14" s="1"/>
  <c r="I292" i="14"/>
  <c r="K292" i="14"/>
  <c r="O292" i="14"/>
  <c r="Q292" i="14"/>
  <c r="V292" i="14"/>
  <c r="G294" i="14"/>
  <c r="I294" i="14"/>
  <c r="K294" i="14"/>
  <c r="M294" i="14"/>
  <c r="O294" i="14"/>
  <c r="Q294" i="14"/>
  <c r="V294" i="14"/>
  <c r="G296" i="14"/>
  <c r="M296" i="14" s="1"/>
  <c r="I296" i="14"/>
  <c r="K296" i="14"/>
  <c r="O296" i="14"/>
  <c r="Q296" i="14"/>
  <c r="V296" i="14"/>
  <c r="G297" i="14"/>
  <c r="I297" i="14"/>
  <c r="K297" i="14"/>
  <c r="M297" i="14"/>
  <c r="O297" i="14"/>
  <c r="Q297" i="14"/>
  <c r="V297" i="14"/>
  <c r="G298" i="14"/>
  <c r="M298" i="14" s="1"/>
  <c r="I298" i="14"/>
  <c r="K298" i="14"/>
  <c r="O298" i="14"/>
  <c r="Q298" i="14"/>
  <c r="V298" i="14"/>
  <c r="G299" i="14"/>
  <c r="I299" i="14"/>
  <c r="K299" i="14"/>
  <c r="M299" i="14"/>
  <c r="O299" i="14"/>
  <c r="Q299" i="14"/>
  <c r="V299" i="14"/>
  <c r="G300" i="14"/>
  <c r="M300" i="14" s="1"/>
  <c r="I300" i="14"/>
  <c r="K300" i="14"/>
  <c r="O300" i="14"/>
  <c r="Q300" i="14"/>
  <c r="V300" i="14"/>
  <c r="G301" i="14"/>
  <c r="I301" i="14"/>
  <c r="K301" i="14"/>
  <c r="M301" i="14"/>
  <c r="O301" i="14"/>
  <c r="Q301" i="14"/>
  <c r="V301" i="14"/>
  <c r="G303" i="14"/>
  <c r="M303" i="14" s="1"/>
  <c r="I303" i="14"/>
  <c r="K303" i="14"/>
  <c r="O303" i="14"/>
  <c r="Q303" i="14"/>
  <c r="V303" i="14"/>
  <c r="G305" i="14"/>
  <c r="I305" i="14"/>
  <c r="K305" i="14"/>
  <c r="M305" i="14"/>
  <c r="O305" i="14"/>
  <c r="Q305" i="14"/>
  <c r="V305" i="14"/>
  <c r="G307" i="14"/>
  <c r="M307" i="14" s="1"/>
  <c r="I307" i="14"/>
  <c r="K307" i="14"/>
  <c r="O307" i="14"/>
  <c r="Q307" i="14"/>
  <c r="V307" i="14"/>
  <c r="G309" i="14"/>
  <c r="I309" i="14"/>
  <c r="K309" i="14"/>
  <c r="M309" i="14"/>
  <c r="O309" i="14"/>
  <c r="Q309" i="14"/>
  <c r="V309" i="14"/>
  <c r="G311" i="14"/>
  <c r="M311" i="14" s="1"/>
  <c r="I311" i="14"/>
  <c r="K311" i="14"/>
  <c r="O311" i="14"/>
  <c r="Q311" i="14"/>
  <c r="V311" i="14"/>
  <c r="G313" i="14"/>
  <c r="I313" i="14"/>
  <c r="K313" i="14"/>
  <c r="M313" i="14"/>
  <c r="O313" i="14"/>
  <c r="Q313" i="14"/>
  <c r="V313" i="14"/>
  <c r="G315" i="14"/>
  <c r="M315" i="14" s="1"/>
  <c r="I315" i="14"/>
  <c r="K315" i="14"/>
  <c r="O315" i="14"/>
  <c r="Q315" i="14"/>
  <c r="V315" i="14"/>
  <c r="G317" i="14"/>
  <c r="I317" i="14"/>
  <c r="K317" i="14"/>
  <c r="M317" i="14"/>
  <c r="O317" i="14"/>
  <c r="Q317" i="14"/>
  <c r="V317" i="14"/>
  <c r="G319" i="14"/>
  <c r="M319" i="14" s="1"/>
  <c r="I319" i="14"/>
  <c r="K319" i="14"/>
  <c r="O319" i="14"/>
  <c r="Q319" i="14"/>
  <c r="V319" i="14"/>
  <c r="G321" i="14"/>
  <c r="I321" i="14"/>
  <c r="K321" i="14"/>
  <c r="M321" i="14"/>
  <c r="O321" i="14"/>
  <c r="Q321" i="14"/>
  <c r="V321" i="14"/>
  <c r="G323" i="14"/>
  <c r="M323" i="14" s="1"/>
  <c r="I323" i="14"/>
  <c r="K323" i="14"/>
  <c r="O323" i="14"/>
  <c r="Q323" i="14"/>
  <c r="V323" i="14"/>
  <c r="G325" i="14"/>
  <c r="I325" i="14"/>
  <c r="K325" i="14"/>
  <c r="M325" i="14"/>
  <c r="O325" i="14"/>
  <c r="Q325" i="14"/>
  <c r="V325" i="14"/>
  <c r="G326" i="14"/>
  <c r="M326" i="14" s="1"/>
  <c r="I326" i="14"/>
  <c r="K326" i="14"/>
  <c r="O326" i="14"/>
  <c r="Q326" i="14"/>
  <c r="V326" i="14"/>
  <c r="G327" i="14"/>
  <c r="I327" i="14"/>
  <c r="K327" i="14"/>
  <c r="M327" i="14"/>
  <c r="O327" i="14"/>
  <c r="Q327" i="14"/>
  <c r="V327" i="14"/>
  <c r="G329" i="14"/>
  <c r="M329" i="14" s="1"/>
  <c r="I329" i="14"/>
  <c r="K329" i="14"/>
  <c r="O329" i="14"/>
  <c r="Q329" i="14"/>
  <c r="V329" i="14"/>
  <c r="G330" i="14"/>
  <c r="I330" i="14"/>
  <c r="K330" i="14"/>
  <c r="M330" i="14"/>
  <c r="O330" i="14"/>
  <c r="Q330" i="14"/>
  <c r="V330" i="14"/>
  <c r="G331" i="14"/>
  <c r="M331" i="14" s="1"/>
  <c r="I331" i="14"/>
  <c r="K331" i="14"/>
  <c r="O331" i="14"/>
  <c r="Q331" i="14"/>
  <c r="V331" i="14"/>
  <c r="G332" i="14"/>
  <c r="I332" i="14"/>
  <c r="K332" i="14"/>
  <c r="M332" i="14"/>
  <c r="O332" i="14"/>
  <c r="Q332" i="14"/>
  <c r="V332" i="14"/>
  <c r="G333" i="14"/>
  <c r="M333" i="14" s="1"/>
  <c r="I333" i="14"/>
  <c r="K333" i="14"/>
  <c r="O333" i="14"/>
  <c r="Q333" i="14"/>
  <c r="V333" i="14"/>
  <c r="G335" i="14"/>
  <c r="I335" i="14"/>
  <c r="K335" i="14"/>
  <c r="M335" i="14"/>
  <c r="O335" i="14"/>
  <c r="Q335" i="14"/>
  <c r="V335" i="14"/>
  <c r="G337" i="14"/>
  <c r="M337" i="14" s="1"/>
  <c r="I337" i="14"/>
  <c r="K337" i="14"/>
  <c r="O337" i="14"/>
  <c r="Q337" i="14"/>
  <c r="V337" i="14"/>
  <c r="G339" i="14"/>
  <c r="I339" i="14"/>
  <c r="K339" i="14"/>
  <c r="M339" i="14"/>
  <c r="O339" i="14"/>
  <c r="Q339" i="14"/>
  <c r="V339" i="14"/>
  <c r="G341" i="14"/>
  <c r="M341" i="14" s="1"/>
  <c r="I341" i="14"/>
  <c r="K341" i="14"/>
  <c r="O341" i="14"/>
  <c r="Q341" i="14"/>
  <c r="V341" i="14"/>
  <c r="G343" i="14"/>
  <c r="I343" i="14"/>
  <c r="K343" i="14"/>
  <c r="M343" i="14"/>
  <c r="O343" i="14"/>
  <c r="Q343" i="14"/>
  <c r="V343" i="14"/>
  <c r="G345" i="14"/>
  <c r="M345" i="14" s="1"/>
  <c r="I345" i="14"/>
  <c r="K345" i="14"/>
  <c r="O345" i="14"/>
  <c r="Q345" i="14"/>
  <c r="V345" i="14"/>
  <c r="G347" i="14"/>
  <c r="I347" i="14"/>
  <c r="K347" i="14"/>
  <c r="M347" i="14"/>
  <c r="O347" i="14"/>
  <c r="Q347" i="14"/>
  <c r="V347" i="14"/>
  <c r="G349" i="14"/>
  <c r="M349" i="14" s="1"/>
  <c r="I349" i="14"/>
  <c r="K349" i="14"/>
  <c r="O349" i="14"/>
  <c r="Q349" i="14"/>
  <c r="V349" i="14"/>
  <c r="G351" i="14"/>
  <c r="I351" i="14"/>
  <c r="K351" i="14"/>
  <c r="M351" i="14"/>
  <c r="O351" i="14"/>
  <c r="Q351" i="14"/>
  <c r="V351" i="14"/>
  <c r="G353" i="14"/>
  <c r="M353" i="14" s="1"/>
  <c r="I353" i="14"/>
  <c r="K353" i="14"/>
  <c r="O353" i="14"/>
  <c r="Q353" i="14"/>
  <c r="V353" i="14"/>
  <c r="G355" i="14"/>
  <c r="I355" i="14"/>
  <c r="K355" i="14"/>
  <c r="M355" i="14"/>
  <c r="O355" i="14"/>
  <c r="Q355" i="14"/>
  <c r="V355" i="14"/>
  <c r="G357" i="14"/>
  <c r="M357" i="14" s="1"/>
  <c r="I357" i="14"/>
  <c r="K357" i="14"/>
  <c r="O357" i="14"/>
  <c r="Q357" i="14"/>
  <c r="V357" i="14"/>
  <c r="G359" i="14"/>
  <c r="I359" i="14"/>
  <c r="K359" i="14"/>
  <c r="M359" i="14"/>
  <c r="O359" i="14"/>
  <c r="Q359" i="14"/>
  <c r="V359" i="14"/>
  <c r="G361" i="14"/>
  <c r="M361" i="14" s="1"/>
  <c r="I361" i="14"/>
  <c r="K361" i="14"/>
  <c r="O361" i="14"/>
  <c r="Q361" i="14"/>
  <c r="V361" i="14"/>
  <c r="G363" i="14"/>
  <c r="I363" i="14"/>
  <c r="K363" i="14"/>
  <c r="M363" i="14"/>
  <c r="O363" i="14"/>
  <c r="Q363" i="14"/>
  <c r="V363" i="14"/>
  <c r="G365" i="14"/>
  <c r="M365" i="14" s="1"/>
  <c r="I365" i="14"/>
  <c r="K365" i="14"/>
  <c r="O365" i="14"/>
  <c r="Q365" i="14"/>
  <c r="V365" i="14"/>
  <c r="G367" i="14"/>
  <c r="I367" i="14"/>
  <c r="K367" i="14"/>
  <c r="M367" i="14"/>
  <c r="O367" i="14"/>
  <c r="Q367" i="14"/>
  <c r="V367" i="14"/>
  <c r="G369" i="14"/>
  <c r="M369" i="14" s="1"/>
  <c r="I369" i="14"/>
  <c r="K369" i="14"/>
  <c r="O369" i="14"/>
  <c r="Q369" i="14"/>
  <c r="V369" i="14"/>
  <c r="G371" i="14"/>
  <c r="I371" i="14"/>
  <c r="K371" i="14"/>
  <c r="M371" i="14"/>
  <c r="O371" i="14"/>
  <c r="Q371" i="14"/>
  <c r="V371" i="14"/>
  <c r="G373" i="14"/>
  <c r="M373" i="14" s="1"/>
  <c r="I373" i="14"/>
  <c r="K373" i="14"/>
  <c r="O373" i="14"/>
  <c r="Q373" i="14"/>
  <c r="V373" i="14"/>
  <c r="G375" i="14"/>
  <c r="I375" i="14"/>
  <c r="K375" i="14"/>
  <c r="M375" i="14"/>
  <c r="O375" i="14"/>
  <c r="Q375" i="14"/>
  <c r="V375" i="14"/>
  <c r="G376" i="14"/>
  <c r="M376" i="14" s="1"/>
  <c r="I376" i="14"/>
  <c r="K376" i="14"/>
  <c r="O376" i="14"/>
  <c r="Q376" i="14"/>
  <c r="V376" i="14"/>
  <c r="G378" i="14"/>
  <c r="I378" i="14"/>
  <c r="K378" i="14"/>
  <c r="M378" i="14"/>
  <c r="O378" i="14"/>
  <c r="Q378" i="14"/>
  <c r="V378" i="14"/>
  <c r="G380" i="14"/>
  <c r="M380" i="14" s="1"/>
  <c r="I380" i="14"/>
  <c r="K380" i="14"/>
  <c r="O380" i="14"/>
  <c r="Q380" i="14"/>
  <c r="V380" i="14"/>
  <c r="G382" i="14"/>
  <c r="I382" i="14"/>
  <c r="K382" i="14"/>
  <c r="M382" i="14"/>
  <c r="O382" i="14"/>
  <c r="Q382" i="14"/>
  <c r="V382" i="14"/>
  <c r="G384" i="14"/>
  <c r="M384" i="14" s="1"/>
  <c r="I384" i="14"/>
  <c r="K384" i="14"/>
  <c r="O384" i="14"/>
  <c r="Q384" i="14"/>
  <c r="V384" i="14"/>
  <c r="G386" i="14"/>
  <c r="I386" i="14"/>
  <c r="K386" i="14"/>
  <c r="M386" i="14"/>
  <c r="O386" i="14"/>
  <c r="Q386" i="14"/>
  <c r="V386" i="14"/>
  <c r="G388" i="14"/>
  <c r="M388" i="14" s="1"/>
  <c r="I388" i="14"/>
  <c r="K388" i="14"/>
  <c r="O388" i="14"/>
  <c r="Q388" i="14"/>
  <c r="V388" i="14"/>
  <c r="G390" i="14"/>
  <c r="I390" i="14"/>
  <c r="K390" i="14"/>
  <c r="M390" i="14"/>
  <c r="O390" i="14"/>
  <c r="Q390" i="14"/>
  <c r="V390" i="14"/>
  <c r="G392" i="14"/>
  <c r="M392" i="14" s="1"/>
  <c r="I392" i="14"/>
  <c r="K392" i="14"/>
  <c r="O392" i="14"/>
  <c r="Q392" i="14"/>
  <c r="V392" i="14"/>
  <c r="G394" i="14"/>
  <c r="I394" i="14"/>
  <c r="K394" i="14"/>
  <c r="M394" i="14"/>
  <c r="O394" i="14"/>
  <c r="Q394" i="14"/>
  <c r="V394" i="14"/>
  <c r="G396" i="14"/>
  <c r="M396" i="14" s="1"/>
  <c r="I396" i="14"/>
  <c r="K396" i="14"/>
  <c r="O396" i="14"/>
  <c r="Q396" i="14"/>
  <c r="V396" i="14"/>
  <c r="G397" i="14"/>
  <c r="I397" i="14"/>
  <c r="K397" i="14"/>
  <c r="M397" i="14"/>
  <c r="O397" i="14"/>
  <c r="Q397" i="14"/>
  <c r="V397" i="14"/>
  <c r="G398" i="14"/>
  <c r="M398" i="14" s="1"/>
  <c r="I398" i="14"/>
  <c r="K398" i="14"/>
  <c r="O398" i="14"/>
  <c r="Q398" i="14"/>
  <c r="V398" i="14"/>
  <c r="G399" i="14"/>
  <c r="I399" i="14"/>
  <c r="K399" i="14"/>
  <c r="M399" i="14"/>
  <c r="O399" i="14"/>
  <c r="Q399" i="14"/>
  <c r="V399" i="14"/>
  <c r="G401" i="14"/>
  <c r="M401" i="14" s="1"/>
  <c r="I401" i="14"/>
  <c r="K401" i="14"/>
  <c r="O401" i="14"/>
  <c r="Q401" i="14"/>
  <c r="V401" i="14"/>
  <c r="G402" i="14"/>
  <c r="I402" i="14"/>
  <c r="K402" i="14"/>
  <c r="M402" i="14"/>
  <c r="O402" i="14"/>
  <c r="Q402" i="14"/>
  <c r="V402" i="14"/>
  <c r="G403" i="14"/>
  <c r="M403" i="14" s="1"/>
  <c r="I403" i="14"/>
  <c r="K403" i="14"/>
  <c r="O403" i="14"/>
  <c r="Q403" i="14"/>
  <c r="V403" i="14"/>
  <c r="G404" i="14"/>
  <c r="I404" i="14"/>
  <c r="K404" i="14"/>
  <c r="M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I406" i="14"/>
  <c r="K406" i="14"/>
  <c r="M406" i="14"/>
  <c r="O406" i="14"/>
  <c r="Q406" i="14"/>
  <c r="V406" i="14"/>
  <c r="G408" i="14"/>
  <c r="M408" i="14" s="1"/>
  <c r="I408" i="14"/>
  <c r="K408" i="14"/>
  <c r="O408" i="14"/>
  <c r="Q408" i="14"/>
  <c r="V408" i="14"/>
  <c r="G410" i="14"/>
  <c r="I410" i="14"/>
  <c r="K410" i="14"/>
  <c r="M410" i="14"/>
  <c r="O410" i="14"/>
  <c r="Q410" i="14"/>
  <c r="V410" i="14"/>
  <c r="G412" i="14"/>
  <c r="M412" i="14" s="1"/>
  <c r="I412" i="14"/>
  <c r="K412" i="14"/>
  <c r="O412" i="14"/>
  <c r="Q412" i="14"/>
  <c r="V412" i="14"/>
  <c r="G414" i="14"/>
  <c r="I414" i="14"/>
  <c r="K414" i="14"/>
  <c r="M414" i="14"/>
  <c r="O414" i="14"/>
  <c r="Q414" i="14"/>
  <c r="V414" i="14"/>
  <c r="G416" i="14"/>
  <c r="M416" i="14" s="1"/>
  <c r="I416" i="14"/>
  <c r="K416" i="14"/>
  <c r="O416" i="14"/>
  <c r="Q416" i="14"/>
  <c r="V416" i="14"/>
  <c r="G418" i="14"/>
  <c r="I418" i="14"/>
  <c r="K418" i="14"/>
  <c r="M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I420" i="14"/>
  <c r="K420" i="14"/>
  <c r="M420" i="14"/>
  <c r="O420" i="14"/>
  <c r="Q420" i="14"/>
  <c r="V420" i="14"/>
  <c r="G421" i="14"/>
  <c r="M421" i="14" s="1"/>
  <c r="I421" i="14"/>
  <c r="K421" i="14"/>
  <c r="O421" i="14"/>
  <c r="Q421" i="14"/>
  <c r="V421" i="14"/>
  <c r="G422" i="14"/>
  <c r="I422" i="14"/>
  <c r="K422" i="14"/>
  <c r="M422" i="14"/>
  <c r="O422" i="14"/>
  <c r="Q422" i="14"/>
  <c r="V422" i="14"/>
  <c r="G423" i="14"/>
  <c r="M423" i="14" s="1"/>
  <c r="I423" i="14"/>
  <c r="K423" i="14"/>
  <c r="O423" i="14"/>
  <c r="Q423" i="14"/>
  <c r="V423" i="14"/>
  <c r="G425" i="14"/>
  <c r="M425" i="14" s="1"/>
  <c r="M424" i="14" s="1"/>
  <c r="I425" i="14"/>
  <c r="K425" i="14"/>
  <c r="K424" i="14" s="1"/>
  <c r="O425" i="14"/>
  <c r="O424" i="14" s="1"/>
  <c r="Q425" i="14"/>
  <c r="V425" i="14"/>
  <c r="V424" i="14" s="1"/>
  <c r="G429" i="14"/>
  <c r="I429" i="14"/>
  <c r="K429" i="14"/>
  <c r="M429" i="14"/>
  <c r="O429" i="14"/>
  <c r="Q429" i="14"/>
  <c r="V429" i="14"/>
  <c r="G431" i="14"/>
  <c r="M431" i="14" s="1"/>
  <c r="I431" i="14"/>
  <c r="K431" i="14"/>
  <c r="O431" i="14"/>
  <c r="Q431" i="14"/>
  <c r="V431" i="14"/>
  <c r="G435" i="14"/>
  <c r="I435" i="14"/>
  <c r="I424" i="14" s="1"/>
  <c r="K435" i="14"/>
  <c r="M435" i="14"/>
  <c r="O435" i="14"/>
  <c r="Q435" i="14"/>
  <c r="Q424" i="14" s="1"/>
  <c r="V435" i="14"/>
  <c r="G438" i="14"/>
  <c r="M438" i="14" s="1"/>
  <c r="I438" i="14"/>
  <c r="K438" i="14"/>
  <c r="O438" i="14"/>
  <c r="Q438" i="14"/>
  <c r="V438" i="14"/>
  <c r="G441" i="14"/>
  <c r="I441" i="14"/>
  <c r="K441" i="14"/>
  <c r="M441" i="14"/>
  <c r="O441" i="14"/>
  <c r="Q441" i="14"/>
  <c r="V441" i="14"/>
  <c r="G444" i="14"/>
  <c r="K444" i="14"/>
  <c r="O444" i="14"/>
  <c r="V444" i="14"/>
  <c r="G445" i="14"/>
  <c r="I445" i="14"/>
  <c r="I444" i="14" s="1"/>
  <c r="K445" i="14"/>
  <c r="M445" i="14"/>
  <c r="M444" i="14" s="1"/>
  <c r="O445" i="14"/>
  <c r="Q445" i="14"/>
  <c r="Q444" i="14" s="1"/>
  <c r="V445" i="14"/>
  <c r="G449" i="14"/>
  <c r="I449" i="14"/>
  <c r="I448" i="14" s="1"/>
  <c r="K449" i="14"/>
  <c r="M449" i="14"/>
  <c r="O449" i="14"/>
  <c r="Q449" i="14"/>
  <c r="Q448" i="14" s="1"/>
  <c r="V449" i="14"/>
  <c r="G452" i="14"/>
  <c r="G448" i="14" s="1"/>
  <c r="I452" i="14"/>
  <c r="K452" i="14"/>
  <c r="O452" i="14"/>
  <c r="O448" i="14" s="1"/>
  <c r="Q452" i="14"/>
  <c r="V452" i="14"/>
  <c r="G454" i="14"/>
  <c r="I454" i="14"/>
  <c r="K454" i="14"/>
  <c r="M454" i="14"/>
  <c r="O454" i="14"/>
  <c r="Q454" i="14"/>
  <c r="V454" i="14"/>
  <c r="G458" i="14"/>
  <c r="M458" i="14" s="1"/>
  <c r="I458" i="14"/>
  <c r="K458" i="14"/>
  <c r="K448" i="14" s="1"/>
  <c r="O458" i="14"/>
  <c r="Q458" i="14"/>
  <c r="V458" i="14"/>
  <c r="V448" i="14" s="1"/>
  <c r="G461" i="14"/>
  <c r="I461" i="14"/>
  <c r="K461" i="14"/>
  <c r="M461" i="14"/>
  <c r="O461" i="14"/>
  <c r="Q461" i="14"/>
  <c r="V461" i="14"/>
  <c r="G464" i="14"/>
  <c r="K464" i="14"/>
  <c r="O464" i="14"/>
  <c r="V464" i="14"/>
  <c r="G465" i="14"/>
  <c r="I465" i="14"/>
  <c r="I464" i="14" s="1"/>
  <c r="K465" i="14"/>
  <c r="M465" i="14"/>
  <c r="M464" i="14" s="1"/>
  <c r="O465" i="14"/>
  <c r="Q465" i="14"/>
  <c r="Q464" i="14" s="1"/>
  <c r="V465" i="14"/>
  <c r="G468" i="14"/>
  <c r="I468" i="14"/>
  <c r="I467" i="14" s="1"/>
  <c r="K468" i="14"/>
  <c r="M468" i="14"/>
  <c r="O468" i="14"/>
  <c r="Q468" i="14"/>
  <c r="Q467" i="14" s="1"/>
  <c r="V468" i="14"/>
  <c r="G469" i="14"/>
  <c r="G467" i="14" s="1"/>
  <c r="I469" i="14"/>
  <c r="K469" i="14"/>
  <c r="O469" i="14"/>
  <c r="O467" i="14" s="1"/>
  <c r="Q469" i="14"/>
  <c r="V469" i="14"/>
  <c r="G472" i="14"/>
  <c r="I472" i="14"/>
  <c r="K472" i="14"/>
  <c r="M472" i="14"/>
  <c r="O472" i="14"/>
  <c r="Q472" i="14"/>
  <c r="V472" i="14"/>
  <c r="G473" i="14"/>
  <c r="M473" i="14" s="1"/>
  <c r="I473" i="14"/>
  <c r="K473" i="14"/>
  <c r="K467" i="14" s="1"/>
  <c r="O473" i="14"/>
  <c r="Q473" i="14"/>
  <c r="V473" i="14"/>
  <c r="V467" i="14" s="1"/>
  <c r="G476" i="14"/>
  <c r="I476" i="14"/>
  <c r="K476" i="14"/>
  <c r="M476" i="14"/>
  <c r="O476" i="14"/>
  <c r="Q476" i="14"/>
  <c r="V476" i="14"/>
  <c r="G477" i="14"/>
  <c r="M477" i="14" s="1"/>
  <c r="I477" i="14"/>
  <c r="K477" i="14"/>
  <c r="O477" i="14"/>
  <c r="Q477" i="14"/>
  <c r="V477" i="14"/>
  <c r="G478" i="14"/>
  <c r="I478" i="14"/>
  <c r="K478" i="14"/>
  <c r="M478" i="14"/>
  <c r="O478" i="14"/>
  <c r="Q478" i="14"/>
  <c r="V478" i="14"/>
  <c r="G479" i="14"/>
  <c r="M479" i="14" s="1"/>
  <c r="I479" i="14"/>
  <c r="K479" i="14"/>
  <c r="O479" i="14"/>
  <c r="Q479" i="14"/>
  <c r="V479" i="14"/>
  <c r="G480" i="14"/>
  <c r="I480" i="14"/>
  <c r="K480" i="14"/>
  <c r="M480" i="14"/>
  <c r="O480" i="14"/>
  <c r="Q480" i="14"/>
  <c r="V480" i="14"/>
  <c r="G481" i="14"/>
  <c r="M481" i="14" s="1"/>
  <c r="I481" i="14"/>
  <c r="K481" i="14"/>
  <c r="O481" i="14"/>
  <c r="Q481" i="14"/>
  <c r="V481" i="14"/>
  <c r="G482" i="14"/>
  <c r="I482" i="14"/>
  <c r="K482" i="14"/>
  <c r="M482" i="14"/>
  <c r="O482" i="14"/>
  <c r="Q482" i="14"/>
  <c r="V482" i="14"/>
  <c r="G483" i="14"/>
  <c r="M483" i="14" s="1"/>
  <c r="I483" i="14"/>
  <c r="K483" i="14"/>
  <c r="O483" i="14"/>
  <c r="Q483" i="14"/>
  <c r="V483" i="14"/>
  <c r="G484" i="14"/>
  <c r="I484" i="14"/>
  <c r="K484" i="14"/>
  <c r="M484" i="14"/>
  <c r="O484" i="14"/>
  <c r="Q484" i="14"/>
  <c r="V484" i="14"/>
  <c r="G485" i="14"/>
  <c r="M485" i="14" s="1"/>
  <c r="I485" i="14"/>
  <c r="K485" i="14"/>
  <c r="O485" i="14"/>
  <c r="Q485" i="14"/>
  <c r="V485" i="14"/>
  <c r="G486" i="14"/>
  <c r="I486" i="14"/>
  <c r="K486" i="14"/>
  <c r="M486" i="14"/>
  <c r="O486" i="14"/>
  <c r="Q486" i="14"/>
  <c r="V486" i="14"/>
  <c r="G487" i="14"/>
  <c r="M487" i="14" s="1"/>
  <c r="I487" i="14"/>
  <c r="K487" i="14"/>
  <c r="O487" i="14"/>
  <c r="Q487" i="14"/>
  <c r="V487" i="14"/>
  <c r="G490" i="14"/>
  <c r="G489" i="14" s="1"/>
  <c r="I490" i="14"/>
  <c r="K490" i="14"/>
  <c r="K489" i="14" s="1"/>
  <c r="O490" i="14"/>
  <c r="O489" i="14" s="1"/>
  <c r="Q490" i="14"/>
  <c r="V490" i="14"/>
  <c r="V489" i="14" s="1"/>
  <c r="G491" i="14"/>
  <c r="I491" i="14"/>
  <c r="I489" i="14" s="1"/>
  <c r="K491" i="14"/>
  <c r="M491" i="14"/>
  <c r="O491" i="14"/>
  <c r="Q491" i="14"/>
  <c r="Q489" i="14" s="1"/>
  <c r="V491" i="14"/>
  <c r="G492" i="14"/>
  <c r="M492" i="14" s="1"/>
  <c r="I492" i="14"/>
  <c r="K492" i="14"/>
  <c r="O492" i="14"/>
  <c r="Q492" i="14"/>
  <c r="V492" i="14"/>
  <c r="G493" i="14"/>
  <c r="I493" i="14"/>
  <c r="K493" i="14"/>
  <c r="M493" i="14"/>
  <c r="O493" i="14"/>
  <c r="Q493" i="14"/>
  <c r="V493" i="14"/>
  <c r="G494" i="14"/>
  <c r="G495" i="14"/>
  <c r="I495" i="14"/>
  <c r="I494" i="14" s="1"/>
  <c r="K495" i="14"/>
  <c r="M495" i="14"/>
  <c r="O495" i="14"/>
  <c r="Q495" i="14"/>
  <c r="Q494" i="14" s="1"/>
  <c r="V495" i="14"/>
  <c r="G496" i="14"/>
  <c r="M496" i="14" s="1"/>
  <c r="I496" i="14"/>
  <c r="K496" i="14"/>
  <c r="K494" i="14" s="1"/>
  <c r="O496" i="14"/>
  <c r="Q496" i="14"/>
  <c r="V496" i="14"/>
  <c r="V494" i="14" s="1"/>
  <c r="G497" i="14"/>
  <c r="I497" i="14"/>
  <c r="K497" i="14"/>
  <c r="M497" i="14"/>
  <c r="O497" i="14"/>
  <c r="Q497" i="14"/>
  <c r="V497" i="14"/>
  <c r="G500" i="14"/>
  <c r="M500" i="14" s="1"/>
  <c r="I500" i="14"/>
  <c r="K500" i="14"/>
  <c r="O500" i="14"/>
  <c r="O494" i="14" s="1"/>
  <c r="Q500" i="14"/>
  <c r="V500" i="14"/>
  <c r="G501" i="14"/>
  <c r="I501" i="14"/>
  <c r="K501" i="14"/>
  <c r="M501" i="14"/>
  <c r="O501" i="14"/>
  <c r="Q501" i="14"/>
  <c r="V501" i="14"/>
  <c r="G502" i="14"/>
  <c r="M502" i="14" s="1"/>
  <c r="I502" i="14"/>
  <c r="K502" i="14"/>
  <c r="O502" i="14"/>
  <c r="Q502" i="14"/>
  <c r="V502" i="14"/>
  <c r="AE504" i="14"/>
  <c r="G410" i="13"/>
  <c r="BA380" i="13"/>
  <c r="BA376" i="13"/>
  <c r="BA374" i="13"/>
  <c r="BA371" i="13"/>
  <c r="BA353" i="13"/>
  <c r="BA265" i="13"/>
  <c r="BA263" i="13"/>
  <c r="BA261" i="13"/>
  <c r="BA259" i="13"/>
  <c r="BA257" i="13"/>
  <c r="BA228" i="13"/>
  <c r="BA218" i="13"/>
  <c r="BA214" i="13"/>
  <c r="BA161" i="13"/>
  <c r="BA159" i="13"/>
  <c r="BA154" i="13"/>
  <c r="BA146" i="13"/>
  <c r="BA136" i="13"/>
  <c r="BA131" i="13"/>
  <c r="BA128" i="13"/>
  <c r="BA126" i="13"/>
  <c r="BA120" i="13"/>
  <c r="BA117" i="13"/>
  <c r="BA114" i="13"/>
  <c r="BA111" i="13"/>
  <c r="BA89" i="13"/>
  <c r="BA83" i="13"/>
  <c r="BA64" i="13"/>
  <c r="BA57" i="13"/>
  <c r="BA53" i="13"/>
  <c r="BA50" i="13"/>
  <c r="BA47" i="13"/>
  <c r="BA44" i="13"/>
  <c r="BA41" i="13"/>
  <c r="BA39" i="13"/>
  <c r="G9" i="13"/>
  <c r="AF410" i="13" s="1"/>
  <c r="I9" i="13"/>
  <c r="I8" i="13" s="1"/>
  <c r="K9" i="13"/>
  <c r="K8" i="13" s="1"/>
  <c r="O9" i="13"/>
  <c r="O8" i="13" s="1"/>
  <c r="Q9" i="13"/>
  <c r="Q8" i="13" s="1"/>
  <c r="V9" i="13"/>
  <c r="V8" i="13" s="1"/>
  <c r="G14" i="13"/>
  <c r="I14" i="13"/>
  <c r="K14" i="13"/>
  <c r="M14" i="13"/>
  <c r="O14" i="13"/>
  <c r="Q14" i="13"/>
  <c r="V14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49" i="13"/>
  <c r="I49" i="13"/>
  <c r="K49" i="13"/>
  <c r="M49" i="13"/>
  <c r="O49" i="13"/>
  <c r="Q49" i="13"/>
  <c r="V49" i="13"/>
  <c r="G52" i="13"/>
  <c r="I52" i="13"/>
  <c r="K52" i="13"/>
  <c r="M52" i="13"/>
  <c r="O52" i="13"/>
  <c r="Q52" i="13"/>
  <c r="V52" i="13"/>
  <c r="G56" i="13"/>
  <c r="I56" i="13"/>
  <c r="K56" i="13"/>
  <c r="M56" i="13"/>
  <c r="O56" i="13"/>
  <c r="Q56" i="13"/>
  <c r="V56" i="13"/>
  <c r="G63" i="13"/>
  <c r="M63" i="13" s="1"/>
  <c r="I63" i="13"/>
  <c r="K63" i="13"/>
  <c r="O63" i="13"/>
  <c r="Q63" i="13"/>
  <c r="V63" i="13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108" i="13"/>
  <c r="I108" i="13"/>
  <c r="K108" i="13"/>
  <c r="M108" i="13"/>
  <c r="O108" i="13"/>
  <c r="Q108" i="13"/>
  <c r="V108" i="13"/>
  <c r="G110" i="13"/>
  <c r="I110" i="13"/>
  <c r="K110" i="13"/>
  <c r="M110" i="13"/>
  <c r="O110" i="13"/>
  <c r="Q110" i="13"/>
  <c r="V110" i="13"/>
  <c r="G113" i="13"/>
  <c r="I113" i="13"/>
  <c r="K113" i="13"/>
  <c r="M113" i="13"/>
  <c r="O113" i="13"/>
  <c r="Q113" i="13"/>
  <c r="V113" i="13"/>
  <c r="G116" i="13"/>
  <c r="M116" i="13" s="1"/>
  <c r="I116" i="13"/>
  <c r="K116" i="13"/>
  <c r="O116" i="13"/>
  <c r="Q116" i="13"/>
  <c r="V116" i="13"/>
  <c r="G119" i="13"/>
  <c r="I119" i="13"/>
  <c r="K119" i="13"/>
  <c r="M119" i="13"/>
  <c r="O119" i="13"/>
  <c r="Q119" i="13"/>
  <c r="V119" i="13"/>
  <c r="G125" i="13"/>
  <c r="I125" i="13"/>
  <c r="K125" i="13"/>
  <c r="M125" i="13"/>
  <c r="O125" i="13"/>
  <c r="Q125" i="13"/>
  <c r="V125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3" i="13"/>
  <c r="I133" i="13"/>
  <c r="K133" i="13"/>
  <c r="M133" i="13"/>
  <c r="O133" i="13"/>
  <c r="Q133" i="13"/>
  <c r="V133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45" i="13"/>
  <c r="M145" i="13" s="1"/>
  <c r="I145" i="13"/>
  <c r="K145" i="13"/>
  <c r="O145" i="13"/>
  <c r="Q145" i="13"/>
  <c r="V145" i="13"/>
  <c r="G150" i="13"/>
  <c r="I150" i="13"/>
  <c r="K150" i="13"/>
  <c r="M150" i="13"/>
  <c r="O150" i="13"/>
  <c r="Q150" i="13"/>
  <c r="V150" i="13"/>
  <c r="G153" i="13"/>
  <c r="I153" i="13"/>
  <c r="K153" i="13"/>
  <c r="M153" i="13"/>
  <c r="O153" i="13"/>
  <c r="Q153" i="13"/>
  <c r="V153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8" i="13"/>
  <c r="I168" i="13"/>
  <c r="K168" i="13"/>
  <c r="M168" i="13"/>
  <c r="O168" i="13"/>
  <c r="Q168" i="13"/>
  <c r="V168" i="13"/>
  <c r="G170" i="13"/>
  <c r="I170" i="13"/>
  <c r="K170" i="13"/>
  <c r="M170" i="13"/>
  <c r="O170" i="13"/>
  <c r="Q170" i="13"/>
  <c r="V170" i="13"/>
  <c r="G173" i="13"/>
  <c r="M173" i="13" s="1"/>
  <c r="M172" i="13" s="1"/>
  <c r="I173" i="13"/>
  <c r="I172" i="13" s="1"/>
  <c r="K173" i="13"/>
  <c r="K172" i="13" s="1"/>
  <c r="O173" i="13"/>
  <c r="O172" i="13" s="1"/>
  <c r="Q173" i="13"/>
  <c r="Q172" i="13" s="1"/>
  <c r="V173" i="13"/>
  <c r="V172" i="13" s="1"/>
  <c r="G178" i="13"/>
  <c r="I178" i="13"/>
  <c r="K178" i="13"/>
  <c r="M178" i="13"/>
  <c r="O178" i="13"/>
  <c r="Q178" i="13"/>
  <c r="V178" i="13"/>
  <c r="G182" i="13"/>
  <c r="I182" i="13"/>
  <c r="K182" i="13"/>
  <c r="M182" i="13"/>
  <c r="O182" i="13"/>
  <c r="Q182" i="13"/>
  <c r="V182" i="13"/>
  <c r="G187" i="13"/>
  <c r="M187" i="13" s="1"/>
  <c r="I187" i="13"/>
  <c r="I186" i="13" s="1"/>
  <c r="K187" i="13"/>
  <c r="K186" i="13" s="1"/>
  <c r="O187" i="13"/>
  <c r="O186" i="13" s="1"/>
  <c r="Q187" i="13"/>
  <c r="Q186" i="13" s="1"/>
  <c r="V187" i="13"/>
  <c r="V186" i="13" s="1"/>
  <c r="G195" i="13"/>
  <c r="I195" i="13"/>
  <c r="K195" i="13"/>
  <c r="M195" i="13"/>
  <c r="O195" i="13"/>
  <c r="Q195" i="13"/>
  <c r="V195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10" i="13"/>
  <c r="M210" i="13" s="1"/>
  <c r="I210" i="13"/>
  <c r="K210" i="13"/>
  <c r="O210" i="13"/>
  <c r="Q210" i="13"/>
  <c r="V210" i="13"/>
  <c r="G211" i="13"/>
  <c r="I211" i="13"/>
  <c r="K211" i="13"/>
  <c r="M211" i="13"/>
  <c r="O211" i="13"/>
  <c r="Q211" i="13"/>
  <c r="V211" i="13"/>
  <c r="G212" i="13"/>
  <c r="I212" i="13"/>
  <c r="K212" i="13"/>
  <c r="M212" i="13"/>
  <c r="O212" i="13"/>
  <c r="Q212" i="13"/>
  <c r="V212" i="13"/>
  <c r="G213" i="13"/>
  <c r="I213" i="13"/>
  <c r="K213" i="13"/>
  <c r="M213" i="13"/>
  <c r="O213" i="13"/>
  <c r="Q213" i="13"/>
  <c r="V213" i="13"/>
  <c r="G217" i="13"/>
  <c r="M217" i="13" s="1"/>
  <c r="I217" i="13"/>
  <c r="K217" i="13"/>
  <c r="O217" i="13"/>
  <c r="Q217" i="13"/>
  <c r="V217" i="13"/>
  <c r="G219" i="13"/>
  <c r="I219" i="13"/>
  <c r="K219" i="13"/>
  <c r="M219" i="13"/>
  <c r="O219" i="13"/>
  <c r="Q219" i="13"/>
  <c r="V219" i="13"/>
  <c r="G223" i="13"/>
  <c r="I223" i="13"/>
  <c r="K223" i="13"/>
  <c r="M223" i="13"/>
  <c r="O223" i="13"/>
  <c r="Q223" i="13"/>
  <c r="V223" i="13"/>
  <c r="G226" i="13"/>
  <c r="I226" i="13"/>
  <c r="K226" i="13"/>
  <c r="M226" i="13"/>
  <c r="O226" i="13"/>
  <c r="Q226" i="13"/>
  <c r="V226" i="13"/>
  <c r="G230" i="13"/>
  <c r="M230" i="13" s="1"/>
  <c r="I230" i="13"/>
  <c r="K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G233" i="13" s="1"/>
  <c r="I234" i="13"/>
  <c r="I233" i="13" s="1"/>
  <c r="K234" i="13"/>
  <c r="M234" i="13"/>
  <c r="O234" i="13"/>
  <c r="O233" i="13" s="1"/>
  <c r="Q234" i="13"/>
  <c r="Q233" i="13" s="1"/>
  <c r="V234" i="13"/>
  <c r="G235" i="13"/>
  <c r="M235" i="13" s="1"/>
  <c r="I235" i="13"/>
  <c r="K235" i="13"/>
  <c r="O235" i="13"/>
  <c r="Q235" i="13"/>
  <c r="V235" i="13"/>
  <c r="G236" i="13"/>
  <c r="I236" i="13"/>
  <c r="K236" i="13"/>
  <c r="M236" i="13"/>
  <c r="O236" i="13"/>
  <c r="Q236" i="13"/>
  <c r="V236" i="13"/>
  <c r="G237" i="13"/>
  <c r="M237" i="13" s="1"/>
  <c r="I237" i="13"/>
  <c r="K237" i="13"/>
  <c r="K233" i="13" s="1"/>
  <c r="O237" i="13"/>
  <c r="Q237" i="13"/>
  <c r="V237" i="13"/>
  <c r="V233" i="13" s="1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3" i="13"/>
  <c r="I253" i="13"/>
  <c r="K253" i="13"/>
  <c r="M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I255" i="13"/>
  <c r="K255" i="13"/>
  <c r="M255" i="13"/>
  <c r="O255" i="13"/>
  <c r="Q255" i="13"/>
  <c r="V255" i="13"/>
  <c r="G256" i="13"/>
  <c r="M256" i="13" s="1"/>
  <c r="I256" i="13"/>
  <c r="K256" i="13"/>
  <c r="O256" i="13"/>
  <c r="Q256" i="13"/>
  <c r="V256" i="13"/>
  <c r="G258" i="13"/>
  <c r="I258" i="13"/>
  <c r="K258" i="13"/>
  <c r="M258" i="13"/>
  <c r="O258" i="13"/>
  <c r="Q258" i="13"/>
  <c r="V258" i="13"/>
  <c r="G260" i="13"/>
  <c r="M260" i="13" s="1"/>
  <c r="I260" i="13"/>
  <c r="K260" i="13"/>
  <c r="O260" i="13"/>
  <c r="Q260" i="13"/>
  <c r="V260" i="13"/>
  <c r="G262" i="13"/>
  <c r="I262" i="13"/>
  <c r="K262" i="13"/>
  <c r="M262" i="13"/>
  <c r="O262" i="13"/>
  <c r="Q262" i="13"/>
  <c r="V262" i="13"/>
  <c r="G264" i="13"/>
  <c r="M264" i="13" s="1"/>
  <c r="I264" i="13"/>
  <c r="K264" i="13"/>
  <c r="O264" i="13"/>
  <c r="Q264" i="13"/>
  <c r="V264" i="13"/>
  <c r="G266" i="13"/>
  <c r="I266" i="13"/>
  <c r="K266" i="13"/>
  <c r="M266" i="13"/>
  <c r="O266" i="13"/>
  <c r="Q266" i="13"/>
  <c r="V266" i="13"/>
  <c r="G268" i="13"/>
  <c r="M268" i="13" s="1"/>
  <c r="I268" i="13"/>
  <c r="K268" i="13"/>
  <c r="O268" i="13"/>
  <c r="Q268" i="13"/>
  <c r="V268" i="13"/>
  <c r="G270" i="13"/>
  <c r="I270" i="13"/>
  <c r="K270" i="13"/>
  <c r="M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I274" i="13"/>
  <c r="K274" i="13"/>
  <c r="M274" i="13"/>
  <c r="O274" i="13"/>
  <c r="Q274" i="13"/>
  <c r="V274" i="13"/>
  <c r="G276" i="13"/>
  <c r="M276" i="13" s="1"/>
  <c r="I276" i="13"/>
  <c r="K276" i="13"/>
  <c r="O276" i="13"/>
  <c r="Q276" i="13"/>
  <c r="V276" i="13"/>
  <c r="G277" i="13"/>
  <c r="I277" i="13"/>
  <c r="K277" i="13"/>
  <c r="M277" i="13"/>
  <c r="O277" i="13"/>
  <c r="Q277" i="13"/>
  <c r="V277" i="13"/>
  <c r="G278" i="13"/>
  <c r="M278" i="13" s="1"/>
  <c r="I278" i="13"/>
  <c r="K278" i="13"/>
  <c r="O278" i="13"/>
  <c r="Q278" i="13"/>
  <c r="V278" i="13"/>
  <c r="G280" i="13"/>
  <c r="I280" i="13"/>
  <c r="K280" i="13"/>
  <c r="M280" i="13"/>
  <c r="O280" i="13"/>
  <c r="Q280" i="13"/>
  <c r="V280" i="13"/>
  <c r="G281" i="13"/>
  <c r="M281" i="13" s="1"/>
  <c r="I281" i="13"/>
  <c r="K281" i="13"/>
  <c r="O281" i="13"/>
  <c r="Q281" i="13"/>
  <c r="V281" i="13"/>
  <c r="G282" i="13"/>
  <c r="I282" i="13"/>
  <c r="K282" i="13"/>
  <c r="M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I286" i="13"/>
  <c r="K286" i="13"/>
  <c r="M286" i="13"/>
  <c r="O286" i="13"/>
  <c r="Q286" i="13"/>
  <c r="V286" i="13"/>
  <c r="G288" i="13"/>
  <c r="M288" i="13" s="1"/>
  <c r="I288" i="13"/>
  <c r="K288" i="13"/>
  <c r="O288" i="13"/>
  <c r="Q288" i="13"/>
  <c r="V288" i="13"/>
  <c r="G290" i="13"/>
  <c r="I290" i="13"/>
  <c r="K290" i="13"/>
  <c r="M290" i="13"/>
  <c r="O290" i="13"/>
  <c r="Q290" i="13"/>
  <c r="V290" i="13"/>
  <c r="G292" i="13"/>
  <c r="M292" i="13" s="1"/>
  <c r="I292" i="13"/>
  <c r="K292" i="13"/>
  <c r="O292" i="13"/>
  <c r="Q292" i="13"/>
  <c r="V292" i="13"/>
  <c r="G294" i="13"/>
  <c r="I294" i="13"/>
  <c r="K294" i="13"/>
  <c r="M294" i="13"/>
  <c r="O294" i="13"/>
  <c r="Q294" i="13"/>
  <c r="V294" i="13"/>
  <c r="G296" i="13"/>
  <c r="M296" i="13" s="1"/>
  <c r="I296" i="13"/>
  <c r="K296" i="13"/>
  <c r="O296" i="13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I302" i="13"/>
  <c r="K302" i="13"/>
  <c r="M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M306" i="13"/>
  <c r="O306" i="13"/>
  <c r="Q306" i="13"/>
  <c r="V306" i="13"/>
  <c r="G307" i="13"/>
  <c r="M307" i="13" s="1"/>
  <c r="I307" i="13"/>
  <c r="K307" i="13"/>
  <c r="O307" i="13"/>
  <c r="Q307" i="13"/>
  <c r="V307" i="13"/>
  <c r="G309" i="13"/>
  <c r="I309" i="13"/>
  <c r="K309" i="13"/>
  <c r="M309" i="13"/>
  <c r="O309" i="13"/>
  <c r="Q309" i="13"/>
  <c r="V309" i="13"/>
  <c r="G311" i="13"/>
  <c r="M311" i="13" s="1"/>
  <c r="I311" i="13"/>
  <c r="K311" i="13"/>
  <c r="O311" i="13"/>
  <c r="Q311" i="13"/>
  <c r="V311" i="13"/>
  <c r="G313" i="13"/>
  <c r="I313" i="13"/>
  <c r="K313" i="13"/>
  <c r="M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I317" i="13"/>
  <c r="K317" i="13"/>
  <c r="M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I321" i="13"/>
  <c r="K321" i="13"/>
  <c r="M321" i="13"/>
  <c r="O321" i="13"/>
  <c r="Q321" i="13"/>
  <c r="V321" i="13"/>
  <c r="G323" i="13"/>
  <c r="M323" i="13" s="1"/>
  <c r="I323" i="13"/>
  <c r="K323" i="13"/>
  <c r="O323" i="13"/>
  <c r="Q323" i="13"/>
  <c r="V323" i="13"/>
  <c r="G325" i="13"/>
  <c r="I325" i="13"/>
  <c r="K325" i="13"/>
  <c r="M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I327" i="13"/>
  <c r="K327" i="13"/>
  <c r="M327" i="13"/>
  <c r="O327" i="13"/>
  <c r="Q327" i="13"/>
  <c r="V327" i="13"/>
  <c r="G328" i="13"/>
  <c r="M328" i="13" s="1"/>
  <c r="I328" i="13"/>
  <c r="K328" i="13"/>
  <c r="O328" i="13"/>
  <c r="Q328" i="13"/>
  <c r="V328" i="13"/>
  <c r="G330" i="13"/>
  <c r="I330" i="13"/>
  <c r="K330" i="13"/>
  <c r="M330" i="13"/>
  <c r="O330" i="13"/>
  <c r="Q330" i="13"/>
  <c r="V330" i="13"/>
  <c r="G331" i="13"/>
  <c r="M331" i="13" s="1"/>
  <c r="I331" i="13"/>
  <c r="K331" i="13"/>
  <c r="O331" i="13"/>
  <c r="Q331" i="13"/>
  <c r="V331" i="13"/>
  <c r="G332" i="13"/>
  <c r="I332" i="13"/>
  <c r="K332" i="13"/>
  <c r="M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I334" i="13"/>
  <c r="K334" i="13"/>
  <c r="M334" i="13"/>
  <c r="O334" i="13"/>
  <c r="Q334" i="13"/>
  <c r="V334" i="13"/>
  <c r="G335" i="13"/>
  <c r="M335" i="13" s="1"/>
  <c r="I335" i="13"/>
  <c r="K335" i="13"/>
  <c r="O335" i="13"/>
  <c r="Q335" i="13"/>
  <c r="V335" i="13"/>
  <c r="G337" i="13"/>
  <c r="I337" i="13"/>
  <c r="K337" i="13"/>
  <c r="M337" i="13"/>
  <c r="O337" i="13"/>
  <c r="Q337" i="13"/>
  <c r="V337" i="13"/>
  <c r="G339" i="13"/>
  <c r="M339" i="13" s="1"/>
  <c r="I339" i="13"/>
  <c r="K339" i="13"/>
  <c r="O339" i="13"/>
  <c r="Q339" i="13"/>
  <c r="V339" i="13"/>
  <c r="G341" i="13"/>
  <c r="I341" i="13"/>
  <c r="K341" i="13"/>
  <c r="M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I345" i="13"/>
  <c r="K345" i="13"/>
  <c r="M345" i="13"/>
  <c r="O345" i="13"/>
  <c r="Q345" i="13"/>
  <c r="V345" i="13"/>
  <c r="G347" i="13"/>
  <c r="M347" i="13" s="1"/>
  <c r="I347" i="13"/>
  <c r="K347" i="13"/>
  <c r="O347" i="13"/>
  <c r="Q347" i="13"/>
  <c r="V347" i="13"/>
  <c r="G348" i="13"/>
  <c r="I348" i="13"/>
  <c r="K348" i="13"/>
  <c r="M348" i="13"/>
  <c r="O348" i="13"/>
  <c r="Q348" i="13"/>
  <c r="V348" i="13"/>
  <c r="G349" i="13"/>
  <c r="M349" i="13" s="1"/>
  <c r="I349" i="13"/>
  <c r="K349" i="13"/>
  <c r="O349" i="13"/>
  <c r="Q349" i="13"/>
  <c r="V349" i="13"/>
  <c r="G350" i="13"/>
  <c r="I350" i="13"/>
  <c r="K350" i="13"/>
  <c r="M350" i="13"/>
  <c r="O350" i="13"/>
  <c r="Q350" i="13"/>
  <c r="V350" i="13"/>
  <c r="G352" i="13"/>
  <c r="I352" i="13"/>
  <c r="I351" i="13" s="1"/>
  <c r="K352" i="13"/>
  <c r="M352" i="13"/>
  <c r="O352" i="13"/>
  <c r="Q352" i="13"/>
  <c r="Q351" i="13" s="1"/>
  <c r="V352" i="13"/>
  <c r="G354" i="13"/>
  <c r="G351" i="13" s="1"/>
  <c r="I354" i="13"/>
  <c r="K354" i="13"/>
  <c r="O354" i="13"/>
  <c r="O351" i="13" s="1"/>
  <c r="Q354" i="13"/>
  <c r="V354" i="13"/>
  <c r="G357" i="13"/>
  <c r="I357" i="13"/>
  <c r="K357" i="13"/>
  <c r="M357" i="13"/>
  <c r="O357" i="13"/>
  <c r="Q357" i="13"/>
  <c r="V357" i="13"/>
  <c r="G360" i="13"/>
  <c r="M360" i="13" s="1"/>
  <c r="I360" i="13"/>
  <c r="K360" i="13"/>
  <c r="K351" i="13" s="1"/>
  <c r="O360" i="13"/>
  <c r="Q360" i="13"/>
  <c r="V360" i="13"/>
  <c r="V351" i="13" s="1"/>
  <c r="G363" i="13"/>
  <c r="I363" i="13"/>
  <c r="K363" i="13"/>
  <c r="M363" i="13"/>
  <c r="O363" i="13"/>
  <c r="Q363" i="13"/>
  <c r="V363" i="13"/>
  <c r="G367" i="13"/>
  <c r="G368" i="13"/>
  <c r="I368" i="13"/>
  <c r="I367" i="13" s="1"/>
  <c r="K368" i="13"/>
  <c r="M368" i="13"/>
  <c r="O368" i="13"/>
  <c r="Q368" i="13"/>
  <c r="Q367" i="13" s="1"/>
  <c r="V368" i="13"/>
  <c r="G373" i="13"/>
  <c r="M373" i="13" s="1"/>
  <c r="I373" i="13"/>
  <c r="K373" i="13"/>
  <c r="K367" i="13" s="1"/>
  <c r="O373" i="13"/>
  <c r="Q373" i="13"/>
  <c r="V373" i="13"/>
  <c r="V367" i="13" s="1"/>
  <c r="G375" i="13"/>
  <c r="I375" i="13"/>
  <c r="K375" i="13"/>
  <c r="M375" i="13"/>
  <c r="O375" i="13"/>
  <c r="Q375" i="13"/>
  <c r="V375" i="13"/>
  <c r="G379" i="13"/>
  <c r="M379" i="13" s="1"/>
  <c r="I379" i="13"/>
  <c r="K379" i="13"/>
  <c r="O379" i="13"/>
  <c r="O367" i="13" s="1"/>
  <c r="Q379" i="13"/>
  <c r="V379" i="13"/>
  <c r="I381" i="13"/>
  <c r="Q381" i="13"/>
  <c r="G382" i="13"/>
  <c r="G381" i="13" s="1"/>
  <c r="I382" i="13"/>
  <c r="K382" i="13"/>
  <c r="K381" i="13" s="1"/>
  <c r="O382" i="13"/>
  <c r="O381" i="13" s="1"/>
  <c r="Q382" i="13"/>
  <c r="V382" i="13"/>
  <c r="V381" i="13" s="1"/>
  <c r="G385" i="13"/>
  <c r="M385" i="13" s="1"/>
  <c r="I385" i="13"/>
  <c r="K385" i="13"/>
  <c r="K384" i="13" s="1"/>
  <c r="O385" i="13"/>
  <c r="O384" i="13" s="1"/>
  <c r="Q385" i="13"/>
  <c r="V385" i="13"/>
  <c r="V384" i="13" s="1"/>
  <c r="G386" i="13"/>
  <c r="I386" i="13"/>
  <c r="I384" i="13" s="1"/>
  <c r="K386" i="13"/>
  <c r="M386" i="13"/>
  <c r="O386" i="13"/>
  <c r="Q386" i="13"/>
  <c r="Q384" i="13" s="1"/>
  <c r="V386" i="13"/>
  <c r="G387" i="13"/>
  <c r="M387" i="13" s="1"/>
  <c r="I387" i="13"/>
  <c r="K387" i="13"/>
  <c r="O387" i="13"/>
  <c r="Q387" i="13"/>
  <c r="V387" i="13"/>
  <c r="G388" i="13"/>
  <c r="I388" i="13"/>
  <c r="K388" i="13"/>
  <c r="M388" i="13"/>
  <c r="O388" i="13"/>
  <c r="Q388" i="13"/>
  <c r="V388" i="13"/>
  <c r="G389" i="13"/>
  <c r="M389" i="13" s="1"/>
  <c r="I389" i="13"/>
  <c r="K389" i="13"/>
  <c r="O389" i="13"/>
  <c r="Q389" i="13"/>
  <c r="V389" i="13"/>
  <c r="G390" i="13"/>
  <c r="I390" i="13"/>
  <c r="K390" i="13"/>
  <c r="M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I392" i="13"/>
  <c r="K392" i="13"/>
  <c r="M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I394" i="13"/>
  <c r="K394" i="13"/>
  <c r="M394" i="13"/>
  <c r="O394" i="13"/>
  <c r="Q394" i="13"/>
  <c r="V394" i="13"/>
  <c r="G395" i="13"/>
  <c r="M395" i="13" s="1"/>
  <c r="I395" i="13"/>
  <c r="K395" i="13"/>
  <c r="O395" i="13"/>
  <c r="Q395" i="13"/>
  <c r="V395" i="13"/>
  <c r="G398" i="13"/>
  <c r="M398" i="13" s="1"/>
  <c r="M397" i="13" s="1"/>
  <c r="I398" i="13"/>
  <c r="K398" i="13"/>
  <c r="K397" i="13" s="1"/>
  <c r="O398" i="13"/>
  <c r="O397" i="13" s="1"/>
  <c r="Q398" i="13"/>
  <c r="V398" i="13"/>
  <c r="V397" i="13" s="1"/>
  <c r="G399" i="13"/>
  <c r="I399" i="13"/>
  <c r="I397" i="13" s="1"/>
  <c r="K399" i="13"/>
  <c r="M399" i="13"/>
  <c r="O399" i="13"/>
  <c r="Q399" i="13"/>
  <c r="Q397" i="13" s="1"/>
  <c r="V399" i="13"/>
  <c r="G400" i="13"/>
  <c r="M400" i="13" s="1"/>
  <c r="I400" i="13"/>
  <c r="K400" i="13"/>
  <c r="O400" i="13"/>
  <c r="Q400" i="13"/>
  <c r="V400" i="13"/>
  <c r="G401" i="13"/>
  <c r="I401" i="13"/>
  <c r="K401" i="13"/>
  <c r="M401" i="13"/>
  <c r="O401" i="13"/>
  <c r="Q401" i="13"/>
  <c r="V401" i="13"/>
  <c r="G402" i="13"/>
  <c r="G403" i="13"/>
  <c r="I403" i="13"/>
  <c r="I402" i="13" s="1"/>
  <c r="K403" i="13"/>
  <c r="M403" i="13"/>
  <c r="O403" i="13"/>
  <c r="Q403" i="13"/>
  <c r="Q402" i="13" s="1"/>
  <c r="V403" i="13"/>
  <c r="G404" i="13"/>
  <c r="M404" i="13" s="1"/>
  <c r="I404" i="13"/>
  <c r="K404" i="13"/>
  <c r="K402" i="13" s="1"/>
  <c r="O404" i="13"/>
  <c r="Q404" i="13"/>
  <c r="V404" i="13"/>
  <c r="V402" i="13" s="1"/>
  <c r="G405" i="13"/>
  <c r="I405" i="13"/>
  <c r="K405" i="13"/>
  <c r="M405" i="13"/>
  <c r="O405" i="13"/>
  <c r="Q405" i="13"/>
  <c r="V405" i="13"/>
  <c r="G406" i="13"/>
  <c r="M406" i="13" s="1"/>
  <c r="I406" i="13"/>
  <c r="K406" i="13"/>
  <c r="O406" i="13"/>
  <c r="O402" i="13" s="1"/>
  <c r="Q406" i="13"/>
  <c r="V406" i="13"/>
  <c r="G407" i="13"/>
  <c r="I407" i="13"/>
  <c r="K407" i="13"/>
  <c r="M407" i="13"/>
  <c r="O407" i="13"/>
  <c r="Q407" i="13"/>
  <c r="V407" i="13"/>
  <c r="G408" i="13"/>
  <c r="M408" i="13" s="1"/>
  <c r="I408" i="13"/>
  <c r="K408" i="13"/>
  <c r="O408" i="13"/>
  <c r="Q408" i="13"/>
  <c r="V408" i="13"/>
  <c r="AE410" i="13"/>
  <c r="G74" i="12"/>
  <c r="BA40" i="12"/>
  <c r="BA38" i="12"/>
  <c r="BA36" i="12"/>
  <c r="BA34" i="12"/>
  <c r="BA32" i="12"/>
  <c r="BA30" i="12"/>
  <c r="BA28" i="12"/>
  <c r="BA26" i="12"/>
  <c r="BA23" i="12"/>
  <c r="BA21" i="12"/>
  <c r="BA19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8" i="12"/>
  <c r="M18" i="12" s="1"/>
  <c r="I18" i="12"/>
  <c r="I17" i="12" s="1"/>
  <c r="K18" i="12"/>
  <c r="K17" i="12" s="1"/>
  <c r="O18" i="12"/>
  <c r="O17" i="12" s="1"/>
  <c r="Q18" i="12"/>
  <c r="Q17" i="12" s="1"/>
  <c r="V18" i="12"/>
  <c r="V17" i="12" s="1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AE74" i="12"/>
  <c r="I20" i="1"/>
  <c r="I19" i="1"/>
  <c r="I18" i="1"/>
  <c r="I17" i="1"/>
  <c r="I16" i="1"/>
  <c r="I102" i="1"/>
  <c r="J101" i="1" s="1"/>
  <c r="AZ72" i="1"/>
  <c r="F70" i="1"/>
  <c r="G23" i="1" s="1"/>
  <c r="G70" i="1"/>
  <c r="G25" i="1" s="1"/>
  <c r="A25" i="1" s="1"/>
  <c r="A26" i="1" s="1"/>
  <c r="G26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0" i="1" s="1"/>
  <c r="J78" i="1" l="1"/>
  <c r="J88" i="1"/>
  <c r="J80" i="1"/>
  <c r="J86" i="1"/>
  <c r="J82" i="1"/>
  <c r="J90" i="1"/>
  <c r="J98" i="1"/>
  <c r="J96" i="1"/>
  <c r="J94" i="1"/>
  <c r="J84" i="1"/>
  <c r="J92" i="1"/>
  <c r="J100" i="1"/>
  <c r="J79" i="1"/>
  <c r="J81" i="1"/>
  <c r="J83" i="1"/>
  <c r="J85" i="1"/>
  <c r="J87" i="1"/>
  <c r="J89" i="1"/>
  <c r="J91" i="1"/>
  <c r="J93" i="1"/>
  <c r="J95" i="1"/>
  <c r="J97" i="1"/>
  <c r="J99" i="1"/>
  <c r="A23" i="1"/>
  <c r="A24" i="1" s="1"/>
  <c r="G24" i="1" s="1"/>
  <c r="A27" i="1" s="1"/>
  <c r="A29" i="1" s="1"/>
  <c r="G29" i="1" s="1"/>
  <c r="G27" i="1" s="1"/>
  <c r="G28" i="1"/>
  <c r="M81" i="26"/>
  <c r="M107" i="26"/>
  <c r="AF162" i="26"/>
  <c r="M95" i="26"/>
  <c r="M92" i="26" s="1"/>
  <c r="M14" i="26"/>
  <c r="M8" i="26" s="1"/>
  <c r="M330" i="25"/>
  <c r="M205" i="25"/>
  <c r="M8" i="25"/>
  <c r="M300" i="25"/>
  <c r="M317" i="25"/>
  <c r="M201" i="25"/>
  <c r="M175" i="25"/>
  <c r="G300" i="25"/>
  <c r="G8" i="25"/>
  <c r="G330" i="25"/>
  <c r="M329" i="25"/>
  <c r="M328" i="25" s="1"/>
  <c r="G317" i="25"/>
  <c r="M283" i="25"/>
  <c r="M282" i="25" s="1"/>
  <c r="G205" i="25"/>
  <c r="AF340" i="25"/>
  <c r="M255" i="24"/>
  <c r="M113" i="24"/>
  <c r="M158" i="24"/>
  <c r="M8" i="24"/>
  <c r="M266" i="24"/>
  <c r="M154" i="24"/>
  <c r="M124" i="24"/>
  <c r="G255" i="24"/>
  <c r="G8" i="24"/>
  <c r="M237" i="24"/>
  <c r="M236" i="24" s="1"/>
  <c r="G158" i="24"/>
  <c r="M349" i="23"/>
  <c r="M331" i="23"/>
  <c r="M8" i="23"/>
  <c r="M306" i="23"/>
  <c r="M220" i="23"/>
  <c r="G349" i="23"/>
  <c r="G331" i="23"/>
  <c r="G306" i="23"/>
  <c r="G8" i="23"/>
  <c r="AF358" i="23"/>
  <c r="G316" i="23"/>
  <c r="M313" i="23"/>
  <c r="M312" i="23" s="1"/>
  <c r="M179" i="23"/>
  <c r="M178" i="23" s="1"/>
  <c r="M167" i="23"/>
  <c r="M166" i="23" s="1"/>
  <c r="G164" i="23"/>
  <c r="M223" i="23"/>
  <c r="M479" i="22"/>
  <c r="M445" i="22"/>
  <c r="M230" i="22"/>
  <c r="M468" i="22"/>
  <c r="M467" i="22" s="1"/>
  <c r="M416" i="22"/>
  <c r="M415" i="22" s="1"/>
  <c r="G8" i="22"/>
  <c r="M450" i="22"/>
  <c r="M435" i="22"/>
  <c r="M428" i="22" s="1"/>
  <c r="M205" i="22"/>
  <c r="M197" i="22" s="1"/>
  <c r="M191" i="22"/>
  <c r="M182" i="22" s="1"/>
  <c r="M9" i="22"/>
  <c r="M8" i="22" s="1"/>
  <c r="M109" i="21"/>
  <c r="M155" i="21"/>
  <c r="M154" i="21" s="1"/>
  <c r="M150" i="21"/>
  <c r="M149" i="21" s="1"/>
  <c r="G145" i="21"/>
  <c r="M103" i="21"/>
  <c r="M102" i="21" s="1"/>
  <c r="G97" i="21"/>
  <c r="M12" i="21"/>
  <c r="M8" i="21" s="1"/>
  <c r="AF158" i="21"/>
  <c r="M447" i="20"/>
  <c r="M235" i="20"/>
  <c r="M395" i="20"/>
  <c r="M412" i="20"/>
  <c r="M171" i="20"/>
  <c r="M427" i="20"/>
  <c r="G427" i="20"/>
  <c r="M408" i="20"/>
  <c r="M407" i="20" s="1"/>
  <c r="M232" i="20"/>
  <c r="M231" i="20" s="1"/>
  <c r="G165" i="20"/>
  <c r="G8" i="20"/>
  <c r="M464" i="20"/>
  <c r="M462" i="20" s="1"/>
  <c r="M460" i="20"/>
  <c r="M457" i="20" s="1"/>
  <c r="M193" i="20"/>
  <c r="M185" i="20" s="1"/>
  <c r="M672" i="19"/>
  <c r="V639" i="19"/>
  <c r="K329" i="19"/>
  <c r="M330" i="19"/>
  <c r="M329" i="19" s="1"/>
  <c r="G329" i="19"/>
  <c r="K274" i="19"/>
  <c r="M668" i="19"/>
  <c r="M667" i="19" s="1"/>
  <c r="M659" i="19"/>
  <c r="M656" i="19" s="1"/>
  <c r="V648" i="19"/>
  <c r="M640" i="19"/>
  <c r="M639" i="19" s="1"/>
  <c r="G639" i="19"/>
  <c r="V629" i="19"/>
  <c r="V599" i="19"/>
  <c r="G569" i="19"/>
  <c r="K545" i="19"/>
  <c r="M381" i="19"/>
  <c r="V329" i="19"/>
  <c r="O329" i="19"/>
  <c r="V274" i="19"/>
  <c r="O274" i="19"/>
  <c r="M569" i="19"/>
  <c r="O381" i="19"/>
  <c r="Q329" i="19"/>
  <c r="M275" i="19"/>
  <c r="M274" i="19" s="1"/>
  <c r="G274" i="19"/>
  <c r="M265" i="19"/>
  <c r="M264" i="19" s="1"/>
  <c r="G264" i="19"/>
  <c r="AF682" i="19"/>
  <c r="I639" i="19"/>
  <c r="O639" i="19"/>
  <c r="M630" i="19"/>
  <c r="M629" i="19" s="1"/>
  <c r="G629" i="19"/>
  <c r="M600" i="19"/>
  <c r="M599" i="19" s="1"/>
  <c r="G599" i="19"/>
  <c r="K569" i="19"/>
  <c r="Q569" i="19"/>
  <c r="I569" i="19"/>
  <c r="K309" i="19"/>
  <c r="G309" i="19"/>
  <c r="K8" i="19"/>
  <c r="M309" i="19"/>
  <c r="Q274" i="19"/>
  <c r="G648" i="19"/>
  <c r="K639" i="19"/>
  <c r="Q599" i="19"/>
  <c r="I599" i="19"/>
  <c r="O599" i="19"/>
  <c r="V569" i="19"/>
  <c r="M546" i="19"/>
  <c r="M545" i="19" s="1"/>
  <c r="G545" i="19"/>
  <c r="Q381" i="19"/>
  <c r="I381" i="19"/>
  <c r="I329" i="19"/>
  <c r="V309" i="19"/>
  <c r="I309" i="19"/>
  <c r="I274" i="19"/>
  <c r="I264" i="19"/>
  <c r="G8" i="19"/>
  <c r="M14" i="19"/>
  <c r="M8" i="19" s="1"/>
  <c r="V8" i="19"/>
  <c r="M597" i="19"/>
  <c r="M596" i="19" s="1"/>
  <c r="M224" i="18"/>
  <c r="M368" i="18"/>
  <c r="M8" i="18"/>
  <c r="M327" i="18"/>
  <c r="M309" i="18"/>
  <c r="M362" i="18"/>
  <c r="M220" i="18"/>
  <c r="G368" i="18"/>
  <c r="G362" i="18"/>
  <c r="G327" i="18"/>
  <c r="M324" i="18"/>
  <c r="M323" i="18" s="1"/>
  <c r="G309" i="18"/>
  <c r="G224" i="18"/>
  <c r="M382" i="18"/>
  <c r="M380" i="18" s="1"/>
  <c r="M349" i="18"/>
  <c r="M347" i="18" s="1"/>
  <c r="M182" i="18"/>
  <c r="M173" i="18" s="1"/>
  <c r="M167" i="18"/>
  <c r="M162" i="18" s="1"/>
  <c r="M14" i="17"/>
  <c r="G20" i="17"/>
  <c r="M9" i="17"/>
  <c r="M8" i="17" s="1"/>
  <c r="M8" i="16"/>
  <c r="M400" i="16"/>
  <c r="M422" i="16"/>
  <c r="M387" i="16"/>
  <c r="G422" i="16"/>
  <c r="G400" i="16"/>
  <c r="M419" i="16"/>
  <c r="M417" i="16" s="1"/>
  <c r="M394" i="16"/>
  <c r="M384" i="16"/>
  <c r="M381" i="16" s="1"/>
  <c r="M222" i="16"/>
  <c r="M220" i="16" s="1"/>
  <c r="M206" i="16"/>
  <c r="M193" i="16" s="1"/>
  <c r="M190" i="16"/>
  <c r="M177" i="16" s="1"/>
  <c r="M390" i="15"/>
  <c r="M224" i="15"/>
  <c r="M160" i="15"/>
  <c r="M428" i="15"/>
  <c r="M354" i="15"/>
  <c r="M188" i="15"/>
  <c r="G428" i="15"/>
  <c r="M427" i="15"/>
  <c r="M426" i="15" s="1"/>
  <c r="M422" i="15"/>
  <c r="M421" i="15" s="1"/>
  <c r="G372" i="15"/>
  <c r="G354" i="15"/>
  <c r="G224" i="15"/>
  <c r="G188" i="15"/>
  <c r="M171" i="15"/>
  <c r="M170" i="15" s="1"/>
  <c r="G167" i="15"/>
  <c r="AF437" i="15"/>
  <c r="M402" i="15"/>
  <c r="M400" i="15" s="1"/>
  <c r="M379" i="15"/>
  <c r="M375" i="15" s="1"/>
  <c r="M10" i="15"/>
  <c r="M8" i="15" s="1"/>
  <c r="M494" i="14"/>
  <c r="M211" i="14"/>
  <c r="M467" i="14"/>
  <c r="M490" i="14"/>
  <c r="M489" i="14" s="1"/>
  <c r="M469" i="14"/>
  <c r="M452" i="14"/>
  <c r="M448" i="14" s="1"/>
  <c r="G424" i="14"/>
  <c r="M280" i="14"/>
  <c r="M270" i="14" s="1"/>
  <c r="M233" i="14"/>
  <c r="M224" i="14" s="1"/>
  <c r="M218" i="14"/>
  <c r="M19" i="14"/>
  <c r="M8" i="14" s="1"/>
  <c r="M402" i="13"/>
  <c r="M367" i="13"/>
  <c r="M233" i="13"/>
  <c r="M186" i="13"/>
  <c r="M384" i="13"/>
  <c r="G397" i="13"/>
  <c r="G384" i="13"/>
  <c r="M382" i="13"/>
  <c r="M381" i="13" s="1"/>
  <c r="G186" i="13"/>
  <c r="G172" i="13"/>
  <c r="G8" i="13"/>
  <c r="M354" i="13"/>
  <c r="M351" i="13" s="1"/>
  <c r="M9" i="13"/>
  <c r="M8" i="13" s="1"/>
  <c r="M17" i="12"/>
  <c r="G17" i="12"/>
  <c r="G8" i="12"/>
  <c r="AF74" i="12"/>
  <c r="I39" i="1"/>
  <c r="I70" i="1" s="1"/>
  <c r="I21" i="1"/>
  <c r="J28" i="1"/>
  <c r="J26" i="1"/>
  <c r="G38" i="1"/>
  <c r="F38" i="1"/>
  <c r="H32" i="1"/>
  <c r="J23" i="1"/>
  <c r="J24" i="1"/>
  <c r="J25" i="1"/>
  <c r="J27" i="1"/>
  <c r="E24" i="1"/>
  <c r="E26" i="1"/>
  <c r="J102" i="1" l="1"/>
  <c r="J48" i="1"/>
  <c r="J50" i="1"/>
  <c r="J69" i="1"/>
  <c r="J65" i="1"/>
  <c r="J61" i="1"/>
  <c r="J57" i="1"/>
  <c r="J53" i="1"/>
  <c r="J49" i="1"/>
  <c r="J41" i="1"/>
  <c r="J66" i="1"/>
  <c r="J62" i="1"/>
  <c r="J58" i="1"/>
  <c r="J54" i="1"/>
  <c r="J46" i="1"/>
  <c r="J67" i="1"/>
  <c r="J63" i="1"/>
  <c r="J59" i="1"/>
  <c r="J55" i="1"/>
  <c r="J51" i="1"/>
  <c r="J47" i="1"/>
  <c r="J43" i="1"/>
  <c r="J39" i="1"/>
  <c r="J70" i="1" s="1"/>
  <c r="J68" i="1"/>
  <c r="J64" i="1"/>
  <c r="J60" i="1"/>
  <c r="J56" i="1"/>
  <c r="J52" i="1"/>
  <c r="J44" i="1"/>
  <c r="J40" i="1"/>
  <c r="J45" i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<sst xmlns="http://schemas.openxmlformats.org/spreadsheetml/2006/main" count="23420" uniqueCount="2796">
  <si>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</si>
  <si>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</si>
  <si>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</si>
  <si>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</si>
  <si>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</si>
  <si>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</si>
  <si>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</si>
  <si>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</si>
  <si>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</si>
  <si>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</si>
  <si>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</si>
  <si>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</si>
  <si>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</si>
  <si>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</si>
  <si>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</si>
  <si>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</si>
  <si>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</si>
  <si>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</si>
  <si>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</si>
  <si>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</si>
  <si>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</si>
  <si>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</si>
  <si>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</si>
  <si>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</si>
  <si>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</si>
  <si>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</si>
  <si>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</si>
  <si>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</si>
  <si>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</si>
  <si>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</si>
  <si>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</si>
  <si>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</si>
  <si>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</si>
  <si>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</si>
  <si>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</si>
  <si>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</si>
  <si>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</si>
  <si>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</si>
  <si>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</si>
  <si>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</si>
  <si>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</si>
  <si>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</si>
  <si>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</si>
  <si>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</si>
  <si>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19/001/001</t>
  </si>
  <si>
    <t>Žďár n.S.-rek.vodovodu a kanalizace na sídlišti 7, 3.-5.etapa</t>
  </si>
  <si>
    <t>Svaz vodovodů a kanalizací Žďársko</t>
  </si>
  <si>
    <t>Vodárenská 244/2</t>
  </si>
  <si>
    <t>Žďár nad Sázavou-Žďár nad Sázavou 4</t>
  </si>
  <si>
    <t>59101</t>
  </si>
  <si>
    <t>43383513</t>
  </si>
  <si>
    <t>CZ43383513</t>
  </si>
  <si>
    <t>Stanislav Blaha</t>
  </si>
  <si>
    <t>Studentská 1133/3</t>
  </si>
  <si>
    <t>15261182</t>
  </si>
  <si>
    <t>CZ6810070344</t>
  </si>
  <si>
    <t>Stavba</t>
  </si>
  <si>
    <t>00</t>
  </si>
  <si>
    <t>Vedlejší a ostatní náklady</t>
  </si>
  <si>
    <t>001</t>
  </si>
  <si>
    <t>SO01</t>
  </si>
  <si>
    <t>Vodovod na ulici Pelikánova - část 1</t>
  </si>
  <si>
    <t>SO02</t>
  </si>
  <si>
    <t>Vodovod na ulici Makovského - část 1</t>
  </si>
  <si>
    <t>SO03</t>
  </si>
  <si>
    <t>Vodovod na ulici Špálova - část 1</t>
  </si>
  <si>
    <t>SO04</t>
  </si>
  <si>
    <t>Vodovod na ulici Štursova - část 1</t>
  </si>
  <si>
    <t>SO05</t>
  </si>
  <si>
    <t>Kanalizace (I. etapa)</t>
  </si>
  <si>
    <t>Kanalizace</t>
  </si>
  <si>
    <t>SO06</t>
  </si>
  <si>
    <t>Vodovod na ulici Pelikánova - část 2</t>
  </si>
  <si>
    <t>SO07</t>
  </si>
  <si>
    <t>Vodovod na ulici Makovského - část 2</t>
  </si>
  <si>
    <t>SO08</t>
  </si>
  <si>
    <t>Vodovod na ulici Špálova - část 2</t>
  </si>
  <si>
    <t>SO09</t>
  </si>
  <si>
    <t>Kanalizace (III. etapa)</t>
  </si>
  <si>
    <t>SO10</t>
  </si>
  <si>
    <t>Vodovod na ulici Štursova - část 2 a na ulici Jamborova</t>
  </si>
  <si>
    <t>SO11</t>
  </si>
  <si>
    <t>Vodovod na ulici Blažíčkova</t>
  </si>
  <si>
    <t>SO12</t>
  </si>
  <si>
    <t>Vodovod na ulici Jamborova</t>
  </si>
  <si>
    <t>SO13</t>
  </si>
  <si>
    <t>Vodovod na ulici Slavíčkova</t>
  </si>
  <si>
    <t>SO14</t>
  </si>
  <si>
    <t>Kanalizace (IV. etapa)</t>
  </si>
  <si>
    <t>Celkem za stavbu</t>
  </si>
  <si>
    <t>CZK</t>
  </si>
  <si>
    <t>#POPS</t>
  </si>
  <si>
    <t>Bližší specifikace vybraných použitých materiálů je uvedena v samostatné příloze projektové dokumentace D.1.5 a D.2.3.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</si>
  <si>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</si>
  <si>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</si>
  <si>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</si>
  <si>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</si>
  <si>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</si>
  <si>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</si>
  <si>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</si>
  <si>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</si>
  <si>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</si>
  <si>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</si>
  <si>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</si>
  <si>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</si>
  <si>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</si>
  <si>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</si>
  <si>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</si>
  <si>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</si>
  <si>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</si>
  <si>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</si>
  <si>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</si>
  <si>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</si>
  <si>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</si>
  <si>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</si>
  <si>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</si>
  <si>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</si>
  <si>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</si>
  <si>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</si>
  <si>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</si>
  <si>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</si>
  <si>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</si>
  <si>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</si>
  <si>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</si>
  <si>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</si>
  <si>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</si>
  <si>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</si>
  <si>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762</t>
  </si>
  <si>
    <t>Konstrukce tesařské</t>
  </si>
  <si>
    <t>767</t>
  </si>
  <si>
    <t>Konstrukce zámečnické</t>
  </si>
  <si>
    <t>783</t>
  </si>
  <si>
    <t>Nátěry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</si>
  <si>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</si>
  <si>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</si>
  <si>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</si>
  <si>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</si>
  <si>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</si>
  <si>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</si>
  <si>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</si>
  <si>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</si>
  <si>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</si>
  <si>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</si>
  <si>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</si>
  <si>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</si>
  <si>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</si>
  <si>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</si>
  <si>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</si>
  <si>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</si>
  <si>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</si>
  <si>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</si>
  <si>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</si>
  <si>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</si>
  <si>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</si>
  <si>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</si>
  <si>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</si>
  <si>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</si>
  <si>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</si>
  <si>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</si>
  <si>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</si>
  <si>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</si>
  <si>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</si>
  <si>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</si>
  <si>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</si>
  <si>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</si>
  <si>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</si>
  <si>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</si>
  <si>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</si>
  <si>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</si>
  <si>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</si>
  <si>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</si>
  <si>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005111020T1</t>
  </si>
  <si>
    <t>Geodetické vytyčení stavby - vodovod - I. etapa</t>
  </si>
  <si>
    <t>Soubor</t>
  </si>
  <si>
    <t>Vlastní</t>
  </si>
  <si>
    <t>Indiv</t>
  </si>
  <si>
    <t>VRN</t>
  </si>
  <si>
    <t>POL99_8</t>
  </si>
  <si>
    <t>005111020T2</t>
  </si>
  <si>
    <t>Geodetické vytyčení stavby - vodovod - III. etapa</t>
  </si>
  <si>
    <t>005111020T3</t>
  </si>
  <si>
    <t>Geodetické vytyčení stavby - vodovod - IV. etapa</t>
  </si>
  <si>
    <t>005111021T1</t>
  </si>
  <si>
    <t>Vytyčení inženýrských sítí - I. etapa</t>
  </si>
  <si>
    <t>005111021T2</t>
  </si>
  <si>
    <t>Vytyčení inženýrských sítí - III. etapa</t>
  </si>
  <si>
    <t>005111021T3</t>
  </si>
  <si>
    <t>Vytyčení inženýrských sítí - IV. etapa</t>
  </si>
  <si>
    <t>005121 R</t>
  </si>
  <si>
    <t>Zařízení staveniště</t>
  </si>
  <si>
    <t>RTS 19/ I</t>
  </si>
  <si>
    <t>POL99_2</t>
  </si>
  <si>
    <t>Veškeré náklady spojené s vybudováním, provozem a odstraněním zařízení staveniště.</t>
  </si>
  <si>
    <t>POP</t>
  </si>
  <si>
    <t>005211030R1</t>
  </si>
  <si>
    <t>Dočasná dopravní opatření - I. etapa,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</si>
  <si>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</si>
  <si>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005211030R2</t>
  </si>
  <si>
    <t>Dočasná dopravní opatření - III. etapa, včetně projektu dopravního značení a schválení</t>
  </si>
  <si>
    <t>005211030R3</t>
  </si>
  <si>
    <t>Dočasná dopravní opatření - IV. etapa, včetně projektu dopravního značení a schválení</t>
  </si>
  <si>
    <t>00523  R1</t>
  </si>
  <si>
    <t>Hydrantová průtoková zkouška - IV. etapa</t>
  </si>
  <si>
    <t>005241010R1</t>
  </si>
  <si>
    <t>Dokumentace skutečného provedení - vodovod - I. etapa</t>
  </si>
  <si>
    <t>Náklady na vyhotovení dokumentace skutečného provedení stavby a její předání objednateli v požadované formě a požadovaném počtu.</t>
  </si>
  <si>
    <t>005241010R2</t>
  </si>
  <si>
    <t>Dokumentace skutečného provedení - vodovod - III. etapa</t>
  </si>
  <si>
    <t>005241010R3</t>
  </si>
  <si>
    <t>Dokumentace skutečného provedení - vodovod - IV. etapa</t>
  </si>
  <si>
    <t>005241020R1</t>
  </si>
  <si>
    <t>Geodetické zaměření skutečného provedení - vodovod - I. etapa</t>
  </si>
  <si>
    <t>Náklady na provedení skutečného zaměření stavby v rozsahu nezbytném pro zápis změny do katastru nemovitostí.</t>
  </si>
  <si>
    <t>005241020R2</t>
  </si>
  <si>
    <t>Geodetické zaměření skutečného provedení - vodovod - III. etapa</t>
  </si>
  <si>
    <t>005241020R3</t>
  </si>
  <si>
    <t>Geodetické zaměření skutečného provedení - vodovod - IV. etapa</t>
  </si>
  <si>
    <t>005241020R4</t>
  </si>
  <si>
    <t>Geodetické zaměření skutečného provedení - kanalizace - III. etapa</t>
  </si>
  <si>
    <t>005241020R5</t>
  </si>
  <si>
    <t>Geodetické zaměření skutečného provedení - kanalizace - IV. etapa</t>
  </si>
  <si>
    <t>005241030T1</t>
  </si>
  <si>
    <t>Vyhotovení geometrického plánu - vodovod - I. etapa</t>
  </si>
  <si>
    <t>Náklady na vyhotovení geometrického plánu.</t>
  </si>
  <si>
    <t>005241030T2</t>
  </si>
  <si>
    <t>Vyhotovení geometrického plánu - vodovod - III. etapa</t>
  </si>
  <si>
    <t>005241030T3</t>
  </si>
  <si>
    <t>Vyhotovení geometrického plánu - vodovod - IV. etapa</t>
  </si>
  <si>
    <t>005301010RT1</t>
  </si>
  <si>
    <t>Pitná voda z veřejné sítě - I. etapa</t>
  </si>
  <si>
    <t xml:space="preserve">m3    </t>
  </si>
  <si>
    <t>16,2+31,0+15,6+33,0</t>
  </si>
  <si>
    <t>VV</t>
  </si>
  <si>
    <t>005301010RT2</t>
  </si>
  <si>
    <t>Pitná voda z veřejné sítě - III. etapa</t>
  </si>
  <si>
    <t>13,8+30,4+16,5</t>
  </si>
  <si>
    <t>005301010RT3</t>
  </si>
  <si>
    <t>Pitná voda z veřejné sítě - IV. etapa</t>
  </si>
  <si>
    <t>22,1+1,6+9,0+20,9</t>
  </si>
  <si>
    <t>005301012T1</t>
  </si>
  <si>
    <t>Krácený rozbor pitné vody - I. etapa</t>
  </si>
  <si>
    <t>005301012T2</t>
  </si>
  <si>
    <t>Krácený rozbor pitné vody - III. etapa</t>
  </si>
  <si>
    <t>005301012T3</t>
  </si>
  <si>
    <t>Krácený rozbor pitné vody - IV. etapa</t>
  </si>
  <si>
    <t>005301020RT1</t>
  </si>
  <si>
    <t>Práce spojené s napojením na stávající vodovod - I. etapa</t>
  </si>
  <si>
    <t>soubor</t>
  </si>
  <si>
    <t>005301020RT2</t>
  </si>
  <si>
    <t>Práce spojené s napojením na stávající vodovod - III. etapa</t>
  </si>
  <si>
    <t>005301020RT3</t>
  </si>
  <si>
    <t>Práce spojené s napojením na stávající vodovod - IV. etapa</t>
  </si>
  <si>
    <t>005301030RT1</t>
  </si>
  <si>
    <t>Vypuštění, odvzdušnění, odkalení vodovodu - I. etapa</t>
  </si>
  <si>
    <t>005301030RT2</t>
  </si>
  <si>
    <t>Vypuštění, odvzdušnění, odkalení vodovodu - III. etapa</t>
  </si>
  <si>
    <t>005301030RT3</t>
  </si>
  <si>
    <t>Vypuštění, odvzdušnění, odkalení vodovodu - IV. etapa</t>
  </si>
  <si>
    <t>005301040T1</t>
  </si>
  <si>
    <t>Náhradní zásobování pitnou vodou - I. etapa, dočasné propojení stáv.a navrž.vodovodu</t>
  </si>
  <si>
    <t>005301040T2</t>
  </si>
  <si>
    <t>Náhradní zásobování pitnou vodou - III. etapa, dočasné propojení stáv.a navrž.vodovodu</t>
  </si>
  <si>
    <t>005301040T3</t>
  </si>
  <si>
    <t>Náhradní zásobování pitnou vodou - IV. etapa, dočasné propojení stáv.a navrž.vodovodu</t>
  </si>
  <si>
    <t>005311010RT2</t>
  </si>
  <si>
    <t>Dočasné odvedení splaškových vod po dobu výstavby - III. etapa</t>
  </si>
  <si>
    <t>005311010RT3</t>
  </si>
  <si>
    <t>Dočasné odvedení splaškových vod po dobu výstavby - IV. etapa</t>
  </si>
  <si>
    <t>005311011T1</t>
  </si>
  <si>
    <t>Seznam přípojek s uvedením čísel popisných a parcelních - vodovod - I. etapa</t>
  </si>
  <si>
    <t>005311011T2</t>
  </si>
  <si>
    <t>Seznam přípojek s uvedením čísel popisných a parcelních - vodovod - III. etapa</t>
  </si>
  <si>
    <t>005311011T3</t>
  </si>
  <si>
    <t>Seznam přípojek s uvedením čísel popisných a parcelních - vodovod - IV. etapa</t>
  </si>
  <si>
    <t>005331010T1</t>
  </si>
  <si>
    <t>Ověření funkce signalizačního vodiče, včetně protokolu - I. etapa</t>
  </si>
  <si>
    <t>005331010T2</t>
  </si>
  <si>
    <t>Ověření funkce signalizačního vodiče, včetně protokolu - III. etapa</t>
  </si>
  <si>
    <t>005331010T3</t>
  </si>
  <si>
    <t>Ověření funkce signalizačního vodiče, včetně protokolu - IV. etapa</t>
  </si>
  <si>
    <t>SUM</t>
  </si>
  <si>
    <t>END</t>
  </si>
  <si>
    <t>Položkový soupis prací a dodávek</t>
  </si>
  <si>
    <t>113106231R00</t>
  </si>
  <si>
    <t>Rozebrání dlažeb, panelů vozovek a ploch s jakoukoliv výplní spár _x000D_
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</si>
  <si>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</si>
  <si>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</si>
  <si>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</si>
  <si>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</si>
  <si>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</si>
  <si>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</si>
  <si>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zatr.dlažba : 10,0*1,1</t>
  </si>
  <si>
    <t>zámk.dlažba : 8,8*1,1</t>
  </si>
  <si>
    <t>zámk.dlažba do betonu : 3,7*1,1</t>
  </si>
  <si>
    <t>113107415R00</t>
  </si>
  <si>
    <t>Odstranění podkladů nebo krytů z kameniva těženého, v ploše jednotlivě nad 50 m2, tloušťka vrstvy 150 mm</t>
  </si>
  <si>
    <t>komunikace : 7,7</t>
  </si>
  <si>
    <t>zatr.dlažba : 11,0</t>
  </si>
  <si>
    <t>zámk.dlažba : 9,68</t>
  </si>
  <si>
    <t>zámk.dlažba do betonu : 4,07</t>
  </si>
  <si>
    <t>litý asfalt : 4,07</t>
  </si>
  <si>
    <t>beton : 6,46</t>
  </si>
  <si>
    <t>113107605R00</t>
  </si>
  <si>
    <t>Odstranění podkladů nebo krytů z kameniva hrubého drceného, v ploše jednotlivě nad 50 m2, tloušťka vrstvy 50 mm</t>
  </si>
  <si>
    <t>113107615R00</t>
  </si>
  <si>
    <t>Odstranění podkladů nebo krytů z kameniva hrubého drceného, v ploše jednotlivě nad 50 m2, tloušťka vrstvy 150 mm</t>
  </si>
  <si>
    <t>113107620R00</t>
  </si>
  <si>
    <t>Odstranění podkladů nebo krytů z kameniva hrubého drceného, v ploše jednotlivě nad 50 m2, tloušťka vrstvy 200 mm</t>
  </si>
  <si>
    <t>POL1_1</t>
  </si>
  <si>
    <t>113108405R00</t>
  </si>
  <si>
    <t>Odstranění podkladů nebo krytů živičných, v ploše jednotlivě nad 50 m2, tloušťka vrstvy 50 mm</t>
  </si>
  <si>
    <t>3,7*1,1</t>
  </si>
  <si>
    <t>113108414R00</t>
  </si>
  <si>
    <t>Odstranění podkladů nebo krytů živičných, v ploše jednotlivě nad 50 m2, tloušťka vrstvy 140 mm</t>
  </si>
  <si>
    <t>7,0*1,1</t>
  </si>
  <si>
    <t>113109310R00</t>
  </si>
  <si>
    <t>Odstranění podkladů nebo krytů z betonu prostého, v ploše jednotlivě do 50 m2, tloušťka vrstvy 100 mm</t>
  </si>
  <si>
    <t>113109415R00</t>
  </si>
  <si>
    <t>Odstranění podkladů nebo krytů z betonu prostého, v ploše jednotlivě nad 50 m2, tloušťka vrstvy 150 mm</t>
  </si>
  <si>
    <t>3,6*1,1</t>
  </si>
  <si>
    <t>2,5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</si>
  <si>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</si>
  <si>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</si>
  <si>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</si>
  <si>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</si>
  <si>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119001401R00</t>
  </si>
  <si>
    <t>Dočasné zajištění podzemního potrubí nebo vedení ocelového potrubí_x000D_
 DN  do 200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</si>
  <si>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</si>
  <si>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</si>
  <si>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16*1,1</t>
  </si>
  <si>
    <t>119001412R00</t>
  </si>
  <si>
    <t>Dočasné zajištění podzemního potrubí nebo vedení betonového potrubí_x000D_
 DN  přes 200  do 500 mm</t>
  </si>
  <si>
    <t>1*1,1</t>
  </si>
  <si>
    <t>119001421R00</t>
  </si>
  <si>
    <t>Dočasné zajištění podzemního potrubí nebo vedení kabelů do 3 kabelů</t>
  </si>
  <si>
    <t>23*1,1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</si>
  <si>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</si>
  <si>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</si>
  <si>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</si>
  <si>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</si>
  <si>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1,1*1,0*1,35*(23+16+1)</t>
  </si>
  <si>
    <t>121101103R00</t>
  </si>
  <si>
    <t>Sejmutí ornice s přemístěním na vzdálenost přes 100 do 250 m</t>
  </si>
  <si>
    <t>nebo lesní půdy, s naložením na dopravní prostředek a vodorovným přemístěním na hromady v místě upotřebení nebo na dočasné či trvalé skládky se složením,</t>
  </si>
  <si>
    <t>16,7*1,1*0,1</t>
  </si>
  <si>
    <t>2,1*0,1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</si>
  <si>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</si>
  <si>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</si>
  <si>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</si>
  <si>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40% : 343,03390*0,4</t>
  </si>
  <si>
    <t>ornice : -2,047</t>
  </si>
  <si>
    <t>komunikace : -0,49*7,7</t>
  </si>
  <si>
    <t>-0,49*6,46</t>
  </si>
  <si>
    <t>chodník : -0,38*(11,0+9,68+4,07+4,07)</t>
  </si>
  <si>
    <t>132301212R00</t>
  </si>
  <si>
    <t xml:space="preserve">Hloubení rýh šířky přes 60 do 200 cm do 1000 m3, v hornině 4, hloubení strojně </t>
  </si>
  <si>
    <t>1,1*(1,90+1,82)/2*1,5+1,1*(1,82+2,00)/2*2,9+1,1*(2,00+1,63)/2*1,9</t>
  </si>
  <si>
    <t>1,1*(1,63+1,82)/2*1,4+1,1*(1,82+1,79)/2*4,5+1,1*(1,79+1,76)/2*3,3</t>
  </si>
  <si>
    <t>1,1*(1,76+1,73)/2*3,1+1,1*(1,73+1,71)/2*1,4+1,1*(1,71+1,69)/2*2,8</t>
  </si>
  <si>
    <t>1,1*(1,69+1,69)/2*0,1+1,1*(1,69+1,59)/2*4,5+1,1*(1,59+1,58)/2*0,7</t>
  </si>
  <si>
    <t>1,1*(1,58+1,48)/2*4,8+1,1*(1,48+1,46)/2*2,0+1,1*(1,46+1,45)/2*1,3</t>
  </si>
  <si>
    <t>1,1*(1,45+1,44)/2*1,1+1,1*(1,44+1,41)/2*2,5+1,1*(1,41+1,37)/2*3,5</t>
  </si>
  <si>
    <t>1,1*(1,37+1,37)/2*0,5+1,1*(1,37+1,36)/2*0,5+1,1*(1,36+1,36)/2*0,5</t>
  </si>
  <si>
    <t>1,1*(1,36+1,31)/2*5,1+1,1*(1,31+1,26)/2*4,6+1,1*(1,26+1,25)/2*1,0</t>
  </si>
  <si>
    <t>1,1*(1,25+1,25)/2*28,3</t>
  </si>
  <si>
    <t>1,1*(1,94+1,87)/2*1,5+1,1*(1,87+1,78)/2*2,1+1,1*(1,78+1,92)/2*5,9</t>
  </si>
  <si>
    <t>1,1*(1,92+1,90)/2*0,5</t>
  </si>
  <si>
    <t>1,1*(1,35+1,41)/2*1,2+1,1*(1,41+1,44)/2*2,4+1,1*(1,44+1,78)/2*3,2</t>
  </si>
  <si>
    <t>1,1*(1,78+1,83)/2*0,5+1,1*(1,83+1,73)/2*2,0+1,1*(1,73+1,70)/2*0,7</t>
  </si>
  <si>
    <t>propoj : 1,1*(1,60+1,60)/2*5,5</t>
  </si>
  <si>
    <t>přípojky : 1,1*(1,60+1,60)/2*91,0</t>
  </si>
  <si>
    <t>hornina 3 : -137,21356</t>
  </si>
  <si>
    <t>hornina 5 : -34,30339</t>
  </si>
  <si>
    <t>132401211R00</t>
  </si>
  <si>
    <t xml:space="preserve">Hloubení rýh šířky přes 60 do 200 cm jakékoliv množství, v hornině 5, hloubení strojně </t>
  </si>
  <si>
    <t>10% : 343,03390*0,1</t>
  </si>
  <si>
    <t>132201401R00</t>
  </si>
  <si>
    <t>Hloubená vykopávka pod základy v hornině 3</t>
  </si>
  <si>
    <t>s přehozením výkopku na vzdálenost 3 m nebo s naložením na ruční dopravní prostředek.</t>
  </si>
  <si>
    <t>pod obrubníkem : 1,1*0,5*1,2</t>
  </si>
  <si>
    <t>138401201R00</t>
  </si>
  <si>
    <t>Dolamování hloubených vykopávek rýh ve vrstvě tloušťky do 500 mm_x000D_
 v hornině 5</t>
  </si>
  <si>
    <t>zapažených i nezapažených v hor. 5 - 7 s případným nutným přemístěním výkopku ve výkopišti, bez naložení.</t>
  </si>
  <si>
    <t>34,30339*0,1</t>
  </si>
  <si>
    <t>151101101R00</t>
  </si>
  <si>
    <t>Zřízení pažení a rozepření stěn rýh příložné  pro jakoukoliv mezerovitost, hloubky do 2 m</t>
  </si>
  <si>
    <t>pro podzemní vedení pro všechny šířky rýhy,</t>
  </si>
  <si>
    <t>(1,90+1,82)/2*1,5+(1,82+2,00)/2*2,9+(2,00+1,63)/2*1,9</t>
  </si>
  <si>
    <t>(1,63+1,82)/2*1,4+(1,82+1,79)/2*4,5+(1,79+1,76)/2*3,3</t>
  </si>
  <si>
    <t>(1,76+1,73)/2*3,1+(1,73+1,71)/2*1,4+(1,71+1,69)/2*2,8</t>
  </si>
  <si>
    <t>(1,69+1,69)/2*0,1+(1,69+1,59)/2*4,5+(1,59+1,58)/2*0,7</t>
  </si>
  <si>
    <t>(1,58+1,48)/2*4,8+(1,48+1,46)/2*2,0+(1,46+1,45)/2*1,3</t>
  </si>
  <si>
    <t>(1,45+1,44)/2*1,1+(1,44+1,41)/2*2,5+(1,41+1,37)/2*3,5</t>
  </si>
  <si>
    <t>(1,37+1,37)/2*0,5+(1,37+1,36)/2*0,5+(1,36+1,36)/2*0,5</t>
  </si>
  <si>
    <t>(1,36+1,31)/2*5,1</t>
  </si>
  <si>
    <t>(1,94+1,87)/2*1,5+(1,87+1,78)/2*2,1+(1,78+1,92)/2*5,9</t>
  </si>
  <si>
    <t>(1,92+1,90)/2*0,5</t>
  </si>
  <si>
    <t>(1,35+1,41)/2*1,2+(1,41+1,44)/2*2,4+(1,44+1,78)/2*3,2</t>
  </si>
  <si>
    <t>(1,78+1,83)/2*0,5+(1,83+1,73)/2*2,0+(1,73+1,70)/2*0,7</t>
  </si>
  <si>
    <t>propoj : (1,60+1,60)/2*5,5</t>
  </si>
  <si>
    <t>přípojky : (1,60+1,60)/2*91,0</t>
  </si>
  <si>
    <t>269,308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</si>
  <si>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</si>
  <si>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</si>
  <si>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</si>
  <si>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</si>
  <si>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</si>
  <si>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</si>
  <si>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(117,27656+171,51695)*0,5</t>
  </si>
  <si>
    <t>161101151R00</t>
  </si>
  <si>
    <t>Svislé přemístění výkopku z horniny 5 až 7, při hloubce výkopu přes 1 do 2,5 m</t>
  </si>
  <si>
    <t>34,30339*0,5</t>
  </si>
  <si>
    <t>162501102R00</t>
  </si>
  <si>
    <t>Vodorovné přemístění výkopku z horniny 1 až 4, na vzdálenost přes 2 500  do 3 000 m</t>
  </si>
  <si>
    <t>po suchu, bez ohledu na druh dopravního prostředku, bez naložení výkopku, avšak se složením bez rozhrnutí,</t>
  </si>
  <si>
    <t>meziskládka : 2*219,41640</t>
  </si>
  <si>
    <t>162701105R00</t>
  </si>
  <si>
    <t>Vodorovné přemístění výkopku z horniny 1 až 4, na vzdálenost přes 9 000  do 10 000 m</t>
  </si>
  <si>
    <t>1,1*0,432*91,0</t>
  </si>
  <si>
    <t>1,1*0,490*10,0</t>
  </si>
  <si>
    <t>1,1*0,51*99,3</t>
  </si>
  <si>
    <t>162701155R00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</si>
  <si>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</si>
  <si>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</si>
  <si>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m_x000D_
 z horniny 1 až 4</t>
  </si>
  <si>
    <t>70,03711*10</t>
  </si>
  <si>
    <t>162701159R00</t>
  </si>
  <si>
    <t>Vodorovné přemístění výkopku příplatek k ceně za každých dalších i započatých 1 000 m přes 10 000 m_x000D_
 z horniny 5 až 7</t>
  </si>
  <si>
    <t>34,30339*10</t>
  </si>
  <si>
    <t>167101102R00</t>
  </si>
  <si>
    <t>Nakládání, skládání, překládání neulehlého výkopku nakládání výkopku_x000D_
 přes 100 m3, z horniny 1 až 4</t>
  </si>
  <si>
    <t>meziskládka : 219,41640</t>
  </si>
  <si>
    <t>171201101R00</t>
  </si>
  <si>
    <t>Uložení sypaniny do násypů nezhutněných</t>
  </si>
  <si>
    <t>Uložení sypaniny do násypů nebo na skládku s rozprostřením sypaniny ve vrstvách a s hrubým urovnáním.</t>
  </si>
  <si>
    <t>70,03711+34,30339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</si>
  <si>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</si>
  <si>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</si>
  <si>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</si>
  <si>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</si>
  <si>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117,27656+171,51695+34,30339</t>
  </si>
  <si>
    <t>0,66</t>
  </si>
  <si>
    <t>-104,34050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</si>
  <si>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</si>
  <si>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</si>
  <si>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</si>
  <si>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((1,1*0,332)-0,0008)*91,0</t>
  </si>
  <si>
    <t>((1,1*0,390)-0,0064)*10,0</t>
  </si>
  <si>
    <t>((1,1*0,41)-0,0095)*99,3</t>
  </si>
  <si>
    <t>180402111R00</t>
  </si>
  <si>
    <t>parkový trávník, výsevem, v rovině nebo na svahu do 1:5</t>
  </si>
  <si>
    <t>16,7*1,1</t>
  </si>
  <si>
    <t>2,1</t>
  </si>
  <si>
    <t>180802111R00</t>
  </si>
  <si>
    <t>Květinová skalka do 25%</t>
  </si>
  <si>
    <t>823-1</t>
  </si>
  <si>
    <t>z přírodního kamene s vyhloubením drenážních stružek a jejich vyplněním štěrkopískem při zakrytí povrchu kameny,</t>
  </si>
  <si>
    <t>6,2*1,1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</si>
  <si>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</si>
  <si>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</si>
  <si>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</si>
  <si>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</si>
  <si>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</si>
  <si>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</si>
  <si>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183205111R00</t>
  </si>
  <si>
    <t xml:space="preserve">Založení záhonu v rovině nebo na svahu 1:5, hornina třídy 1 - 2 ,  </t>
  </si>
  <si>
    <t>pro vysazování rostlin s urovnáním a s případným naložením odpadu na dopravní prostředek, s odvozem na vzdálenost do 20 km a se složením,</t>
  </si>
  <si>
    <t>Včetně jednoho obdělání půdy nakopáním, frézováním nebo rytím.</t>
  </si>
  <si>
    <t>199000002R00</t>
  </si>
  <si>
    <t>Poplatky za skládku horniny 1- 4</t>
  </si>
  <si>
    <t>199000003R00</t>
  </si>
  <si>
    <t>Poplatky za skládku horniny 5 - 7</t>
  </si>
  <si>
    <t>111201101R01</t>
  </si>
  <si>
    <t>Odstranění rostlin z okrasných záhonů</t>
  </si>
  <si>
    <t>00572400R</t>
  </si>
  <si>
    <t>směs travní parková, pro běžnou zátěž</t>
  </si>
  <si>
    <t>kg</t>
  </si>
  <si>
    <t>SPCM</t>
  </si>
  <si>
    <t>Specifikace</t>
  </si>
  <si>
    <t>POL3_1</t>
  </si>
  <si>
    <t>20,47*0,025*1,05</t>
  </si>
  <si>
    <t>58337332R</t>
  </si>
  <si>
    <t>štěrkopísek frakce 0,0 až 22,0 mm; třída C</t>
  </si>
  <si>
    <t>t</t>
  </si>
  <si>
    <t>81,22735*1,01*1,7</t>
  </si>
  <si>
    <t>451573111R00</t>
  </si>
  <si>
    <t>Lože pod potrubí, stoky a drobné objekty z písku a štěrkopísku  do 65 mm</t>
  </si>
  <si>
    <t>827-1</t>
  </si>
  <si>
    <t>v otevřeném výkopu,</t>
  </si>
  <si>
    <t>1,1*0,1*91,0</t>
  </si>
  <si>
    <t>1,1*0,1*10,0</t>
  </si>
  <si>
    <t>1,1*0,1*99,3</t>
  </si>
  <si>
    <t>452313131R00</t>
  </si>
  <si>
    <t>Podkladní a zajišťovací konstrukce z betonu bloky pro potrubí , z betonu prostého třídy C 12/15</t>
  </si>
  <si>
    <t>z cementu portlandského nebo struskoportlandského, v otevřeném výkopu,</t>
  </si>
  <si>
    <t>0,4*0,41*0,8</t>
  </si>
  <si>
    <t>0,38*0,42*0,76</t>
  </si>
  <si>
    <t>452353101R00</t>
  </si>
  <si>
    <t xml:space="preserve">Bednění podkladních a zajišťovacích konstrukcí bloků pro potrubí </t>
  </si>
  <si>
    <t>2,4*0,41</t>
  </si>
  <si>
    <t>2,28*0,42</t>
  </si>
  <si>
    <t>566901111R00</t>
  </si>
  <si>
    <t>Vyspravení podkladu po překopech kamenivem těženým nebo štěrkopískem</t>
  </si>
  <si>
    <t>pro inženýrské sítě, se zhutněním</t>
  </si>
  <si>
    <t>komunikace : 7,7*0,15</t>
  </si>
  <si>
    <t>zatr.dlažba : 16,0*0,15</t>
  </si>
  <si>
    <t>zámk.dlažba : 12,18*0,15</t>
  </si>
  <si>
    <t>zámk.dlažba do betonu : 4,07*0,15</t>
  </si>
  <si>
    <t>litý asfalt : 4,07*0,15</t>
  </si>
  <si>
    <t>beton : 6,46*0,15</t>
  </si>
  <si>
    <t>566903111R00</t>
  </si>
  <si>
    <t>Vyspravení podkladu po překopech kamenivem hrubým drceným</t>
  </si>
  <si>
    <t>komunikace : 7,7*0,20*1,7</t>
  </si>
  <si>
    <t>zatr.dlažba : 16,0*0,12*1,7</t>
  </si>
  <si>
    <t>zámk.dlažba : 12,18*0,10*1,7</t>
  </si>
  <si>
    <t>zámk.dlažba do betonu : 4,07*0,05*1,7</t>
  </si>
  <si>
    <t>litý asfalt : 4,07*0,15*1,7</t>
  </si>
  <si>
    <t>beton : 6,46*0,20*1,7</t>
  </si>
  <si>
    <t>566904111R00</t>
  </si>
  <si>
    <t>Vyspravení podkladu po překopech kamenivem obalovaným asfaltem</t>
  </si>
  <si>
    <t>7,7*0,08*2,42</t>
  </si>
  <si>
    <t>566905111R00</t>
  </si>
  <si>
    <t>Vyspravení podkladu po překopech podkladním betonem</t>
  </si>
  <si>
    <t>beton pod dlažbou : 4,07*0,05</t>
  </si>
  <si>
    <t>bet.koleje : 6,46*0,15</t>
  </si>
  <si>
    <t>572942112R00</t>
  </si>
  <si>
    <t>Vyspravení krytu po překopech pro inženýrské sítě litým asfaltem, po zhutnění tloušťky přes  40 do  60 mm</t>
  </si>
  <si>
    <t>572952112R00</t>
  </si>
  <si>
    <t>Vyspravení krytu po překopech pro inženýrské sítě asfaltovým betonem, po zhutnění tloušťky přes  50 do  70 mm</t>
  </si>
  <si>
    <t>573231110R00</t>
  </si>
  <si>
    <t>Postřik živičný spojovací bez posypu kamenivem z emulze, v množství od 0,3 do 0,5 kg/m2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</si>
  <si>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</si>
  <si>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</si>
  <si>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</si>
  <si>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stávající : 9,68</t>
  </si>
  <si>
    <t>nová : 0,5*5</t>
  </si>
  <si>
    <t>596245041R00</t>
  </si>
  <si>
    <t>Kladení zámkové dlažby do MC tloušťka dlažby 80 mm, tloušťka lože 50 mm</t>
  </si>
  <si>
    <t>s provedením lože z cementové malty tloušťky 40 mm, s vyplněním spár těženým kamenivem a se smetením přebytečného materiálu na krajnici</t>
  </si>
  <si>
    <t>596921111R00</t>
  </si>
  <si>
    <t>Kladení vegetačních tvárnic betonových, plocha do 50 m2</t>
  </si>
  <si>
    <t>zřízení podkladního lože, položení tvárnic.</t>
  </si>
  <si>
    <t>stávající : 10,0*1,1</t>
  </si>
  <si>
    <t>nová : 5,0</t>
  </si>
  <si>
    <t>596921191R00</t>
  </si>
  <si>
    <t>Kladení vegetačních tvárnic betonových, příplatek z a výplň spár vegetačních tvárnic, bez dodávky materiálu</t>
  </si>
  <si>
    <t>16,0*0,08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</si>
  <si>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</si>
  <si>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</si>
  <si>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</si>
  <si>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</si>
  <si>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3,7*2</t>
  </si>
  <si>
    <t>59228263R</t>
  </si>
  <si>
    <t>tvárnice vegetační beton; l = 600,0 mm; š = 400 mm; h = 80,0 mm; šedá</t>
  </si>
  <si>
    <t>kus</t>
  </si>
  <si>
    <t>POL3_</t>
  </si>
  <si>
    <t>5,0*4,17*1,01</t>
  </si>
  <si>
    <t>592452655R1</t>
  </si>
  <si>
    <t>Dlažba zámková na doplnění</t>
  </si>
  <si>
    <t>852242121R00</t>
  </si>
  <si>
    <t>Montáž potrubí z trub litinových tlak. přírubových abnormálních délek jednotlivě do 1 m v otevřeném výkopu, v otevřeném kanálu nebo v šachtě, DN 80 mm</t>
  </si>
  <si>
    <t>857242121R00</t>
  </si>
  <si>
    <t>Montáž litinových tvarovek na potrubí litinovém tlakovém jednoosých, na potrubí z trub přírubových v otevřeném výkopu, v otevřeném kanálu nebo v šachtě, DN 80 mm</t>
  </si>
  <si>
    <t>857262121R00</t>
  </si>
  <si>
    <t>Montáž litinových tvarovek na potrubí litinovém tlakovém jednoosých, na potrubí z trub přírubových v otevřeném výkopu, v otevřeném kanálu nebo v šachtě, DN 100 mm</t>
  </si>
  <si>
    <t>857264121R00</t>
  </si>
  <si>
    <t>Montáž litinových tvarovek na potrubí litinovém tlakovém odbočných, na potrubí z trub přírubových v otevřeném výkopu, v otevřeném kanálu nebo v šachtě, DN 100 mm</t>
  </si>
  <si>
    <t>871161121R00</t>
  </si>
  <si>
    <t>Montáž potrubí z plastických hmot z tlakových trubek polyetylenových, vnějšího průměru 32 mm</t>
  </si>
  <si>
    <t>871241121R00</t>
  </si>
  <si>
    <t>Montáž potrubí z plastických hmot z tlakových trubek polyetylenových, vnějšího průměru 90 mm</t>
  </si>
  <si>
    <t>871251121R00</t>
  </si>
  <si>
    <t>Montáž potrubí z plastických hmot z tlakových trubek polyetylenových, vnějšího průměru 110 mm</t>
  </si>
  <si>
    <t>877162121R00</t>
  </si>
  <si>
    <t>Montáž elektrotvarovek Přirážka za 1 spoj elektrotvarovky, vnějšího průměru 32 mm</t>
  </si>
  <si>
    <t>877212121R00</t>
  </si>
  <si>
    <t>Montáž elektrotvarovek Přirážka za 1 spoj elektrotvarovky, vnějšího průměru 63 mm</t>
  </si>
  <si>
    <t>877242121R00</t>
  </si>
  <si>
    <t>Montáž elektrotvarovek Přirážka za 1 spoj elektrotvarovky, vnějšího průměru 90 mm</t>
  </si>
  <si>
    <t>877252121R00</t>
  </si>
  <si>
    <t>Montáž elektrotvarovek Přirážka za 1 spoj elektrotvarovky, vnějšího průměru 110 mm</t>
  </si>
  <si>
    <t>891213111R00</t>
  </si>
  <si>
    <t>Montáž vodovodních armatur na potrubí ventilů hlavních pro přípojky, DN 50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</si>
  <si>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</si>
  <si>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</si>
  <si>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</si>
  <si>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</si>
  <si>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891261111R00</t>
  </si>
  <si>
    <t>Montáž vodovodních armatur na potrubí šoupátek v otevřeném výkopu nebo v šachtách s osazením zemní soupravy (bez poklopů),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</si>
  <si>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</si>
  <si>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</si>
  <si>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</si>
  <si>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892271111R00</t>
  </si>
  <si>
    <t>Tlakové zkoušky vodovodního potrubí DN 100 nebo 125 mm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</si>
  <si>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</si>
  <si>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</si>
  <si>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</si>
  <si>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</si>
  <si>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</si>
  <si>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</si>
  <si>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</si>
  <si>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892273111R00</t>
  </si>
  <si>
    <t>Proplach a desinfekce vodovodního potrubí DN od 80 do 125 mm</t>
  </si>
  <si>
    <t>899401111R00</t>
  </si>
  <si>
    <t>Osazení poklopů litinových ventilových</t>
  </si>
  <si>
    <t>včetně podezdění</t>
  </si>
  <si>
    <t>899401112R00</t>
  </si>
  <si>
    <t>Osazení poklopů litinových šoupátkových</t>
  </si>
  <si>
    <t>899401113R00</t>
  </si>
  <si>
    <t>Osazení poklopů litinových hydrantových</t>
  </si>
  <si>
    <t>899712111R00</t>
  </si>
  <si>
    <t>Orientační tabulky na vodovodních a kanalizačních řadech na zdivu</t>
  </si>
  <si>
    <t>Včetně dodání a připevnění tabulky.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</si>
  <si>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</si>
  <si>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</si>
  <si>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</si>
  <si>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899731113R00</t>
  </si>
  <si>
    <t>Signalizační vodič CYY, 4 mm2</t>
  </si>
  <si>
    <t>899731114R00</t>
  </si>
  <si>
    <t>Signalizační vodič CYY, 6 mm2</t>
  </si>
  <si>
    <t>POL1_9</t>
  </si>
  <si>
    <t>722175324R0</t>
  </si>
  <si>
    <t>Montáž tvarovek ISIFLO</t>
  </si>
  <si>
    <t>Včetně pomocného lešení o výšce podlahy do 1900 mm a pro zatížení do 1,5 kPa.</t>
  </si>
  <si>
    <t>857243131T00</t>
  </si>
  <si>
    <t>Montáž spojek DN 80</t>
  </si>
  <si>
    <t>Kalkul</t>
  </si>
  <si>
    <t>857263131U01</t>
  </si>
  <si>
    <t>Montáž spojek DN 100</t>
  </si>
  <si>
    <t>28613070.MR1</t>
  </si>
  <si>
    <t>Navrt.T-kus s uzav.ventilem, kit SDR11 d110-32, 193-155-064</t>
  </si>
  <si>
    <t>15*1,015</t>
  </si>
  <si>
    <t>28613106.MR</t>
  </si>
  <si>
    <t>spojka/nátrubek PE 100; SDR 11,0; D = 90,0 mm; spoj elektrosvařovaný</t>
  </si>
  <si>
    <t>2*1,015</t>
  </si>
  <si>
    <t>28613107.MR</t>
  </si>
  <si>
    <t>spojka/nátrubek PE 100; SDR 11,0; D = 110,0 mm; spoj elektrosvařovaný</t>
  </si>
  <si>
    <t>22*1,015</t>
  </si>
  <si>
    <t>286134112R</t>
  </si>
  <si>
    <t>trubka plastová vodovodní hladká; HDPE (PE 100); SDR 11,0; PN 16; D = 32,0 mm; s = 3,00 mm</t>
  </si>
  <si>
    <t>91,0*1,015</t>
  </si>
  <si>
    <t>286136721R</t>
  </si>
  <si>
    <t>trubka vícevrstvá PE100 RC; PE100 RC; hladká; SDR 17,0; da = 90,0 mm; di = 79,2 mm; s = 5,40 mm;  použití pro vodovody</t>
  </si>
  <si>
    <t>10,0*1,015</t>
  </si>
  <si>
    <t>286136723R</t>
  </si>
  <si>
    <t>trubka vícevrstvá PE100 RC; PE100 RC; hladká; SDR 17,0; da = 110,0 mm; di = 96,8 mm; s = 6,60 mm;  použití pro vodovody</t>
  </si>
  <si>
    <t>99,3*1,015</t>
  </si>
  <si>
    <t>28653326.AR</t>
  </si>
  <si>
    <t>koleno PE 100; 90,0 °; SDR 11,0; D = 90,0 mm; hladké; spoj elektrosvařovaný</t>
  </si>
  <si>
    <t>28653327.AR</t>
  </si>
  <si>
    <t>koleno PE 100; 90,0 °; SDR 11,0; D = 110,0 mm; hladké; spoj elektrosvařovaný</t>
  </si>
  <si>
    <t>28653336.AR</t>
  </si>
  <si>
    <t>koleno PE 100; 45,0 °; SDR 11,0; D = 110,0 mm; hladké; spoj elektrosvařovaný</t>
  </si>
  <si>
    <t>28653598T1</t>
  </si>
  <si>
    <t>Nákružek lemový d90 PE100 SDR17+příruba PN10 d90/DN80</t>
  </si>
  <si>
    <t xml:space="preserve">ks    </t>
  </si>
  <si>
    <t>1*1,015</t>
  </si>
  <si>
    <t>28653599T1</t>
  </si>
  <si>
    <t>Nákružek lemový d110 PE100 SDR17+příruba PN10 d110/DN100</t>
  </si>
  <si>
    <t>7*1,015</t>
  </si>
  <si>
    <t>286536142R</t>
  </si>
  <si>
    <t>oblouk PE100 RC; 30,0 °; SDR 17,0; D = 110,0 mm; s = 6,60 mm; hladký; spoj svařovaný</t>
  </si>
  <si>
    <t>28655302R1</t>
  </si>
  <si>
    <t>Isiflo spojka 2.1.100.3432 d34/32</t>
  </si>
  <si>
    <t>42227204R</t>
  </si>
  <si>
    <t>šoupátko přírubové použití uzavírací přírubová armatura; médium pitná a užitková voda, odpadní voda; DN 80; l = 180 mm; PN 10 nebo 16; D 200 mm; max.provozní tlak 16 bar; max teplota 70 °C; povrch.ochrana vně i uvnitř epoxidovým práškem</t>
  </si>
  <si>
    <t>2*1,01</t>
  </si>
  <si>
    <t>42227205R</t>
  </si>
  <si>
    <t>šoupátko přírubové použití uzavírací přírubová armatura; médium pitná a užitková voda, odpadní voda; DN 100; l = 190 mm; PN 10 nebo 16; D 220 mm; max.provozní tlak 16 bar; max teplota 70 °C; povrch.ochrana vně i uvnitř epoxidovým práškem</t>
  </si>
  <si>
    <t>3*1,01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</si>
  <si>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</si>
  <si>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</si>
  <si>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1*1,01</t>
  </si>
  <si>
    <t>4227363701T1</t>
  </si>
  <si>
    <t>Hydrantová drenáž 12.21</t>
  </si>
  <si>
    <t>4229102001T1</t>
  </si>
  <si>
    <t>Souprava zemní tel.pro odb.T-kus s uzav.ventilem Rd 1,15-1,80m, 160-050-522</t>
  </si>
  <si>
    <t>11*1,01</t>
  </si>
  <si>
    <t>4229102001T2</t>
  </si>
  <si>
    <t>Souprava zemní tel.pro odb.T-kus s uzav.ventilem Rd 1,55-2,55m, 160-050-523</t>
  </si>
  <si>
    <t>4*1,01</t>
  </si>
  <si>
    <t>422913306R</t>
  </si>
  <si>
    <t>souprava zemní teleskopická šoupátková; pro ruční ovládání šoupat a domovních šoupátek; DN 65-80; rozsah min.1,7m  max. 2,9m; provedení dvoudílné; mat. vnější chránička z PE, ovl.čtyřhran z litiny, vnitřní teleskop ze zink.oceli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</si>
  <si>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</si>
  <si>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</si>
  <si>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422913309R</t>
  </si>
  <si>
    <t>souprava zemní teleskopická šoupátková; pro ruční ovládání šoupat a domovních šoupátek; DN 100-150; rozsah min.1,7m  max. 2,9m; provedení dvoudílné; mat. vnější chránička z PE, ovl.čtyřhran z litiny, vnitřní teleskop ze zink.oceli</t>
  </si>
  <si>
    <t>4229136001T1</t>
  </si>
  <si>
    <t>Poklop uliční ventilkový 7.2.5</t>
  </si>
  <si>
    <t>4229136003T1</t>
  </si>
  <si>
    <t>Uliční poklop šoupátkový litinový 7.2.4</t>
  </si>
  <si>
    <t>4229146001T1</t>
  </si>
  <si>
    <t>Poklop hydrantový Klasik 7.2.7</t>
  </si>
  <si>
    <t>42291510R</t>
  </si>
  <si>
    <t>deska podkladová pro ventilkové a šoupátkové poklopy; plastové</t>
  </si>
  <si>
    <t>5+15</t>
  </si>
  <si>
    <t>42291515R</t>
  </si>
  <si>
    <t>deska podkladová pro hydrantové poklopy; plastové</t>
  </si>
  <si>
    <t>4239278001T1</t>
  </si>
  <si>
    <t>Sady nerezových šroubů, matic a podložek k přír.spojům</t>
  </si>
  <si>
    <t>V</t>
  </si>
  <si>
    <t>54823030T1</t>
  </si>
  <si>
    <t>Orientační tabulka, na plotě, zdi</t>
  </si>
  <si>
    <t>54823040T1</t>
  </si>
  <si>
    <t>Orientační tabulka na sloupku</t>
  </si>
  <si>
    <t>54823050T1</t>
  </si>
  <si>
    <t>Orientační sloupek s betonovou patkou</t>
  </si>
  <si>
    <t>55251212R</t>
  </si>
  <si>
    <t>trouba litinová vodovodní, kanalizační; tvárná litina; přírubová; DN 80,0 mm; l = 200,0 mm; uvnitř práškový epoxid; vně práškový epoxid</t>
  </si>
  <si>
    <t>55251218R</t>
  </si>
  <si>
    <t>trouba litinová vodovodní, kanalizační; tvárná litina; přírubová; DN 80,0 mm; l = 600,0 mm; uvnitř práškový epoxid; vně práškový epoxid</t>
  </si>
  <si>
    <t>55259815R</t>
  </si>
  <si>
    <t>přechod přírubový; PN 10; DN 1 = 100 mm; DN 2 = 80 mm; l = 200 mm; tvárná litina; uvnitř práškový epoxid; vně práškový epoxid</t>
  </si>
  <si>
    <t>552599944R</t>
  </si>
  <si>
    <t>tvarovka přírubová s přírubovou odbočkou tvárná litina; DN 1 = 100 mm; DN 2 = 100 mm; povrch. úprava práškový epoxid</t>
  </si>
  <si>
    <t>55260003.AR</t>
  </si>
  <si>
    <t>kříž přírubový PN 10; DN 1 = 100 mm; DN 2 = 100 mm; tvárná litina; protikorozní ochrana vnitřní, vnější; povrch. úprava práškový epoxid</t>
  </si>
  <si>
    <t>5526009702R</t>
  </si>
  <si>
    <t>koleno 90 °; PN 10; DN 80 mm; tvárná litina; přírubové; s patkou; uvnitř práškový epoxid; vně práškový epoxid</t>
  </si>
  <si>
    <t>5529123020T1</t>
  </si>
  <si>
    <t>Spojka přímá s jištěním DN80 d84-105mm</t>
  </si>
  <si>
    <t>5529123020T2</t>
  </si>
  <si>
    <t>Spojka přímá s jištěním DN100 d104-132mm</t>
  </si>
  <si>
    <t>55291240T2</t>
  </si>
  <si>
    <t>Výztužná vložka pro plastové potrubí d90</t>
  </si>
  <si>
    <t>55291240T3</t>
  </si>
  <si>
    <t>Výztužná vložka pro plastové potrubí d110</t>
  </si>
  <si>
    <t>917862111R00</t>
  </si>
  <si>
    <t>Osazení chodníkového obrubníku betonového stojatého, s boční opěrou z betonu prostého, do lože z betonu prostého C 12/15</t>
  </si>
  <si>
    <t>se zatřením lože, s vyplněním a zatřením spár cementovou maltou. S dodáním hmot pro lože tl. 80-100 mm.</t>
  </si>
  <si>
    <t>919735111R00</t>
  </si>
  <si>
    <t>Řezání stávajících krytů nebo podkladů živičných, hloubky do  50 mm</t>
  </si>
  <si>
    <t>včetně spotřeby vody</t>
  </si>
  <si>
    <t>3,7*2*2</t>
  </si>
  <si>
    <t>919735113R00</t>
  </si>
  <si>
    <t>Řezání stávajících krytů nebo podkladů živičných, hloubky přes 100 do 150 mm</t>
  </si>
  <si>
    <t>7,0*2</t>
  </si>
  <si>
    <t>919735122R00</t>
  </si>
  <si>
    <t>Řezání stávajících krytů nebo podkladů betonových, hloubky přes 50 do 100 mm</t>
  </si>
  <si>
    <t>919735123R00</t>
  </si>
  <si>
    <t>Řezání stávajících krytů nebo podkladů betonových, hloubky přes 100 do 150 mm</t>
  </si>
  <si>
    <t>3,6*2</t>
  </si>
  <si>
    <t>(1+2,5)*2</t>
  </si>
  <si>
    <t>975011231R00</t>
  </si>
  <si>
    <t>Podpěrné dřevení při podezdívání základového zdiva při tloušťce zdiva do 450 mm, při délce podchycení přes 1 do 3 m</t>
  </si>
  <si>
    <t>801-3</t>
  </si>
  <si>
    <t>při výšce vyzdívky do 2 m,</t>
  </si>
  <si>
    <t>Včetně:</t>
  </si>
  <si>
    <t>- jednostranného podpěrného dřevení; při oboustranném podpěrném dřevení oceňuje se podpírání na každé straně samostatně,</t>
  </si>
  <si>
    <t>- vysekání kapes pro vzpěry.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</si>
  <si>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</si>
  <si>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</si>
  <si>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</si>
  <si>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</si>
  <si>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</si>
  <si>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979054442R00</t>
  </si>
  <si>
    <t>Očištění vybouraných obrubníků, dlaždic dlaždic, desek nebo tvarovek s původním vyplněním spár cementovou maltou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</si>
  <si>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</si>
  <si>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</si>
  <si>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</si>
  <si>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</si>
  <si>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</si>
  <si>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722170801R00</t>
  </si>
  <si>
    <t>Demontáž potrubí z trubek z PH tlakových do D 32 mm</t>
  </si>
  <si>
    <t>800-721</t>
  </si>
  <si>
    <t>722170807R00</t>
  </si>
  <si>
    <t>Demontáž potrubí z trubek z PH tlakových přes D 63 mm do D 110 mm</t>
  </si>
  <si>
    <t>722172914R00</t>
  </si>
  <si>
    <t>Opravy vodovodního potrubí z plastových trubek propojení plastového potrubí polyfuzí, D 32 mm</t>
  </si>
  <si>
    <t>722172919R00</t>
  </si>
  <si>
    <t>Opravy vodovodního potrubí z plastových trubek propojení plastového potrubí polyfuzí, D 90 mm</t>
  </si>
  <si>
    <t>722171914R00</t>
  </si>
  <si>
    <t>Opravy vodovodního potrubí z plastových trubek ostatní práce mimo spojové svary s přidáním materiálu_x000D_
 odříznutí plastové trubky, přes D 25 do D 32 mm</t>
  </si>
  <si>
    <t>722171919R00</t>
  </si>
  <si>
    <t>Opravy vodovodního potrubí z plastových trubek ostatní práce mimo spojové svary s přidáním materiálu_x000D_
 odříznutí plastové trubky, přes D 75 do D 90 mm</t>
  </si>
  <si>
    <t>722171920R00</t>
  </si>
  <si>
    <t>Opravy vodovodního potrubí z plastových trubek ostatní práce mimo spojové svary s přidáním materiálu_x000D_
 odříznutí plastové trubky, přes D 90 do D 110 mm</t>
  </si>
  <si>
    <t>722172919R01</t>
  </si>
  <si>
    <t>Propojení plastového potrubí polyf.D 110 mm,vodovod</t>
  </si>
  <si>
    <t>722211814R01</t>
  </si>
  <si>
    <t>Demontáž šoupátek a hydrantů, včetně zemních souprav a poklopů</t>
  </si>
  <si>
    <t>899101211U01</t>
  </si>
  <si>
    <t>Dmtž poklopů</t>
  </si>
  <si>
    <t>998722201R00</t>
  </si>
  <si>
    <t>Přesun hmot pro vnitřní vodovod v objektech výšky do 6 m</t>
  </si>
  <si>
    <t>vodorovně do 50 m</t>
  </si>
  <si>
    <t>460420022R00</t>
  </si>
  <si>
    <t>Zřízení kabelového lože v rýze š. do 65 cm z písku</t>
  </si>
  <si>
    <t>460490012R00</t>
  </si>
  <si>
    <t>Fólie výstražná z PVC, šířka 33 cm</t>
  </si>
  <si>
    <t>460510271R01</t>
  </si>
  <si>
    <t>Montáž kabelového plastového žlabu, ochrana stávajících PVSEK</t>
  </si>
  <si>
    <t>3457115973.A</t>
  </si>
  <si>
    <t>Zemní kanál KOPOKAN 1, včetně víka</t>
  </si>
  <si>
    <t>POL3_9</t>
  </si>
  <si>
    <t>979990113T00</t>
  </si>
  <si>
    <t>Poplatek za skládku - živice</t>
  </si>
  <si>
    <t xml:space="preserve">t     </t>
  </si>
  <si>
    <t>979990114T00</t>
  </si>
  <si>
    <t>Poplatek za skládku - štěrky</t>
  </si>
  <si>
    <t>979990103R00</t>
  </si>
  <si>
    <t>Poplatek za skládku Poplatek za skládku suti - beton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</si>
  <si>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</si>
  <si>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</si>
  <si>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</si>
  <si>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</si>
  <si>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</si>
  <si>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</si>
  <si>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</si>
  <si>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</si>
  <si>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JKSO:</t>
  </si>
  <si>
    <t>827.13</t>
  </si>
  <si>
    <t>sítě vodovodní rozvodné</t>
  </si>
  <si>
    <t>JKSO</t>
  </si>
  <si>
    <t>200,3 m</t>
  </si>
  <si>
    <t>potrubí z trub z plastických hmot a sklolaminátu</t>
  </si>
  <si>
    <t>JKSOChar</t>
  </si>
  <si>
    <t>rekonstrukce a modernizace objektu prostá</t>
  </si>
  <si>
    <t>JKSOAkce</t>
  </si>
  <si>
    <t>113106121R00</t>
  </si>
  <si>
    <t>Rozebrání dlažeb, panelů komunikací pro pěší s jakýmkoliv ložem a výplní spár_x000D_
 z betonových nebo kameninových dlaždic nebo tvarovek</t>
  </si>
  <si>
    <t>1,0*1,1</t>
  </si>
  <si>
    <t>113106221R00</t>
  </si>
  <si>
    <t>Rozebrání dlažeb, panelů vozovek a ploch s jakoukoliv výplní spár _x000D_
 v ploše jednotlivě do 200 m2, z drobných kostek nebo odseků, kladených do lože z kameniva těženého, škváry nebo strusky</t>
  </si>
  <si>
    <t>5,0*1,1</t>
  </si>
  <si>
    <t>zámk.dlažba : 30,3*1,1</t>
  </si>
  <si>
    <t>zámk.dlažba do betonu : 2,6*1,1</t>
  </si>
  <si>
    <t>komunikace : 17,0*1,1</t>
  </si>
  <si>
    <t>kostky : 5,0*1,1</t>
  </si>
  <si>
    <t>bet.dlažba : 1,0*1,1</t>
  </si>
  <si>
    <t>beton : 2,5*1,1</t>
  </si>
  <si>
    <t>17,0*1,1</t>
  </si>
  <si>
    <t>2,5*1,1</t>
  </si>
  <si>
    <t>30*1,1</t>
  </si>
  <si>
    <t>49*1,1</t>
  </si>
  <si>
    <t>1,1*1,0*1,35*(49+30+1)</t>
  </si>
  <si>
    <t>111,1*1,1*0,1</t>
  </si>
  <si>
    <t>130901121R00</t>
  </si>
  <si>
    <t>Bourání konstrukcí v hloubených vykopávkách z betonu z betonu, prostého, pneumatickým kladivem</t>
  </si>
  <si>
    <t>s přemístěním suti na hromady na vzdálenost do 20 m nebo s uložením na dopravní prostředek,</t>
  </si>
  <si>
    <t>šachta : 2,4*0,2*0,3</t>
  </si>
  <si>
    <t>2,1*3,6*0,3</t>
  </si>
  <si>
    <t>10,2*0,3*1,5</t>
  </si>
  <si>
    <t>0,5*0,5*0,3</t>
  </si>
  <si>
    <t>40% : 691,34725*0,4</t>
  </si>
  <si>
    <t>ornice : -12,2210</t>
  </si>
  <si>
    <t>komunikace : -0,49*18,7</t>
  </si>
  <si>
    <t>-0,49*2,75</t>
  </si>
  <si>
    <t>chodník : -0,38*(33,33+5,5+1,1+2,86)</t>
  </si>
  <si>
    <t>1,1*(2,08+2,09)/2*0,5+1,1*(2,09+2,11)/2*2,6+1,1*(2,11+2,01)/2*5,6</t>
  </si>
  <si>
    <t>1,1*(2,01+1,92)/2*2,4+1,1*(1,92+1,76)/2*4,6+1,1*(1,76+1,68)/2*6,4</t>
  </si>
  <si>
    <t>1,1*(1,68+1,71)/2*14,3+1,1*(1,71+1,73)/2*3,4+1,1*(1,73+1,76)/2*4,5</t>
  </si>
  <si>
    <t>1,1*(1,76+1,66)/2*12,1+1,1*(1,66+1,60)/2*9,7+1,1*(1,60+1,75)/2*7,0</t>
  </si>
  <si>
    <t>1,1*(1,75+1,84)/2*3,0+1,1*(1,84+1,82)/2*4,1+1,1*(1,82+1,72)/2*2,1</t>
  </si>
  <si>
    <t>1,1*(1,72+1,62)/2*1,9+1,1*(1,62+1,57)/2*0,4+1,1*(1,57+1,33)/2*0,5</t>
  </si>
  <si>
    <t>1,1*(1,33+1,46)/2*3,6+1,1*(1,46+1,72)/2*5,4+1,1*(1,72+1,83)/2*2,4</t>
  </si>
  <si>
    <t>1,1*(1,83+1,91)/2*2,5+1,1*(1,91+1,84)/2*0,9+1,1*(1,84+1,88)/2*1,2</t>
  </si>
  <si>
    <t>1,1*(1,88+1,72)/2*4,9+1,1*(1,72+1,52)/2*3,8+1,1*(1,52+1,41)/2*1,8</t>
  </si>
  <si>
    <t>1,1*(1,41+1,41)/2*31,9+1,1*(1,41+1,49)/2*3,0+1,1*(1,49+1,47)/2*7,2</t>
  </si>
  <si>
    <t>1,1*(1,47+1,46)/2*0,8+1,1*(1,46+1,46)/2*1,4+1,1*(1,46+1,45)/2*3,8</t>
  </si>
  <si>
    <t>1,1*(1,45+1,45)/2*0,5+1,1*(1,45+1,44)/2*1,3+1,1*(1,44+1,43)/2*4,2</t>
  </si>
  <si>
    <t>1,1*(1,43+1,43)/2*1,3+1,1*(1,43+1,42)/2*3,4+1,1*(1,42+1,41)/2*2,2</t>
  </si>
  <si>
    <t>1,1*(1,41+1,41)/2*18,7+1,1*(1,41+1,38)/2*0,8+1,1*(1,38+1,38)/2*3,2</t>
  </si>
  <si>
    <t>1,1*(1,38+1,39)/2*4,8+1,1*(1,39+1,39)/2*4,8+1,1*(1,39+1,40)/2*4,5</t>
  </si>
  <si>
    <t>1,1*(1,40+1,40)/2*0,5+1,1*(1,40+1,41)/2*1,9+1,1*(1,41+1,43)/2*4,8</t>
  </si>
  <si>
    <t>1,1*(1,46+1,46)/2*1,2+1,1*(1,46+1,84)/2*0,1+1,1*(1,84+1,88)/2*2,2</t>
  </si>
  <si>
    <t>1,1*(1,88+1,89)/2*0,5</t>
  </si>
  <si>
    <t>1,1*(1,98+1,98)/2*1,4+1,1*(2,03+2,14)/2*4,2+1,1*(2,14+2,16)/2*0,9</t>
  </si>
  <si>
    <t>1,1*(2,16+2,29)/2*1,3+1,1*(2,29+2,33)/2*4,6+1,1*(2,33+2,08)/2*3,0</t>
  </si>
  <si>
    <t>1,1*(2,08+1,80)/2*2,0</t>
  </si>
  <si>
    <t>propoj : 1,1*(1,60+1,60)/2*6,0</t>
  </si>
  <si>
    <t>přípojky : 1,1*(1,60+1,60)/2*145,0</t>
  </si>
  <si>
    <t>hornina 3 : -276,53890</t>
  </si>
  <si>
    <t>hornina 5 : -69,13473</t>
  </si>
  <si>
    <t>10% : 691,34725*0,1</t>
  </si>
  <si>
    <t>69,13473*0,1</t>
  </si>
  <si>
    <t>(2,01+1,92)/2*2,4+(1,92+1,76)/2*4,6+(1,76+1,68)/2*6,4</t>
  </si>
  <si>
    <t>(1,68+1,71)/2*14,3+(1,71+1,73)/2*3,4+(1,73+1,76)/2*4,5</t>
  </si>
  <si>
    <t>(1,76+1,66)/2*12,1+(1,66+1,60)/2*9,7+(1,60+1,75)/2*7,0</t>
  </si>
  <si>
    <t>(1,75+1,84)/2*3,0+(1,84+1,82)/2*4,1+(1,82+1,72)/2*2,1</t>
  </si>
  <si>
    <t>(1,72+1,62)/2*1,9+(1,62+1,57)/2*0,4+(1,57+1,33)/2*0,5</t>
  </si>
  <si>
    <t>(1,33+1,46)/2*3,6+(1,46+1,72)/2*5,4+(1,72+1,83)/2*2,4</t>
  </si>
  <si>
    <t>(1,83+1,91)/2*2,5+(1,91+1,84)/2*0,9+(1,84+1,88)/2*1,2</t>
  </si>
  <si>
    <t>(1,88+1,72)/2*4,9+(1,72+1,52)/2*3,8+(1,52+1,41)/2*1,8</t>
  </si>
  <si>
    <t>(1,41+1,41)/2*31,9+(1,41+1,49)/2*3,0+(1,49+1,47)/2*7,2</t>
  </si>
  <si>
    <t>(1,47+1,46)/2*0,8+(1,46+1,46)/2*1,4+(1,46+1,45)/2*3,8</t>
  </si>
  <si>
    <t>(1,45+1,45)/2*0,5+(1,45+1,44)/2*1,3+(1,44+1,43)/2*4,2</t>
  </si>
  <si>
    <t>(1,43+1,43)/2*1,3+(1,43+1,42)/2*3,4+(1,42+1,41)/2*2,2</t>
  </si>
  <si>
    <t>(1,41+1,41)/2*18,7+(1,41+1,38)/2*0,8+(1,38+1,38)/2*3,2</t>
  </si>
  <si>
    <t>(1,38+1,39)/2*4,8+(1,39+1,39)/2*4,8+(1,39+1,40)/2*4,5</t>
  </si>
  <si>
    <t>(1,40+1,40)/2*0,5+(1,40+1,41)/2*1,9+(1,41+1,43)/2*4,8</t>
  </si>
  <si>
    <t>(1,46+1,46)/2*1,2+(1,46+1,84)/2*0,1+(1,84+1,88)/2*2,2</t>
  </si>
  <si>
    <t>(1,88+1,89)/2*0,5</t>
  </si>
  <si>
    <t>(1,98+1,98)/2*1,4</t>
  </si>
  <si>
    <t>(2,08+1,80)/2*2,0</t>
  </si>
  <si>
    <t>propoj : (1,60+1,60)/2*6,0</t>
  </si>
  <si>
    <t>přípojky : (1,60+1,60)/2*145,0</t>
  </si>
  <si>
    <t>579,53350</t>
  </si>
  <si>
    <t>151101102R00</t>
  </si>
  <si>
    <t>Zřízení pažení a rozepření stěn rýh příložné  pro jakoukoliv mezerovitost, hloubky do 4 m</t>
  </si>
  <si>
    <t>(2,08+2,09)/2*0,5+(2,09+2,11)/2*2,6+(2,11+2,01)/2*5,6</t>
  </si>
  <si>
    <t>(2,03+2,14)/2*4,2+(2,14+2,16)/2*0,9</t>
  </si>
  <si>
    <t>(2,16+2,29)/2*1,3+(2,29+2,33)/2*4,6+(2,33+2,08)/2*3,0</t>
  </si>
  <si>
    <t>48,8640</t>
  </si>
  <si>
    <t>151101112R00</t>
  </si>
  <si>
    <t>Odstranění pažení a rozepření rýh příložné , hloubky do 4 m</t>
  </si>
  <si>
    <t>(237,54720+345,67362)*0,5</t>
  </si>
  <si>
    <t>69,13473*0,5</t>
  </si>
  <si>
    <t>7,077</t>
  </si>
  <si>
    <t>meziskládka : 2*435,39815</t>
  </si>
  <si>
    <t>0,9</t>
  </si>
  <si>
    <t>162601152R00</t>
  </si>
  <si>
    <t>Vodorovné přemístění výkopku z horniny 5 až 7, na vzdálenost přes 4 000  do 5 000 m</t>
  </si>
  <si>
    <t>1,1*0,432*145,0</t>
  </si>
  <si>
    <t>1,1*0,490*4,0</t>
  </si>
  <si>
    <t>1,1*0,51*17,4</t>
  </si>
  <si>
    <t>1,1*0,56*221,0</t>
  </si>
  <si>
    <t>-7,0</t>
  </si>
  <si>
    <t>69,13473</t>
  </si>
  <si>
    <t>147,82267*10</t>
  </si>
  <si>
    <t>-7,0*10</t>
  </si>
  <si>
    <t>69,13473*10</t>
  </si>
  <si>
    <t>meziskládka : 435,39815</t>
  </si>
  <si>
    <t>237,54720+345,67362+69,13473</t>
  </si>
  <si>
    <t>-216,9574</t>
  </si>
  <si>
    <t>7,0</t>
  </si>
  <si>
    <t>((1,1*0,332)-0,0008)*145,0</t>
  </si>
  <si>
    <t>((1,1*0,390)-0,0064)*4,0</t>
  </si>
  <si>
    <t>((1,1*0,41)-0,0095)*17,4</t>
  </si>
  <si>
    <t>((1,1*0,46)-0,0201)*221,0</t>
  </si>
  <si>
    <t>111,1*1,1</t>
  </si>
  <si>
    <t>9,0</t>
  </si>
  <si>
    <t>122,21</t>
  </si>
  <si>
    <t>122,21*0,025*1,05</t>
  </si>
  <si>
    <t>9,0*0,025*1,05</t>
  </si>
  <si>
    <t>10364200R</t>
  </si>
  <si>
    <t>ornice pro pozemkové úpravy</t>
  </si>
  <si>
    <t>9,0*0,1</t>
  </si>
  <si>
    <t>169,59440*1,01*1,7</t>
  </si>
  <si>
    <t>1,1*0,1*145,0</t>
  </si>
  <si>
    <t>1,1*0,1*4,0</t>
  </si>
  <si>
    <t>1,1*0,1*17,4</t>
  </si>
  <si>
    <t>1,1*0,1*221,0</t>
  </si>
  <si>
    <t>0,38*0,42*0,76*2</t>
  </si>
  <si>
    <t>2,28*0,42*2</t>
  </si>
  <si>
    <t>komunikace : 18,70*0,15</t>
  </si>
  <si>
    <t>kostky : 5,5*0,15</t>
  </si>
  <si>
    <t>zámk.dlažba : 33,33*0,15</t>
  </si>
  <si>
    <t>zámk.dlažba do betonu : 2,86*0,15</t>
  </si>
  <si>
    <t>bet.dlaždice : 1,1*0,15</t>
  </si>
  <si>
    <t>beton : 2,75*0,15</t>
  </si>
  <si>
    <t>komunikace : 18,7*0,20*1,7</t>
  </si>
  <si>
    <t>kostky : 5,5*0,10*1,7</t>
  </si>
  <si>
    <t>zámk.dlažba : 33,33*0,10*1,7</t>
  </si>
  <si>
    <t>zámk.dlažba do betonu : 2,86*0,05*1,7</t>
  </si>
  <si>
    <t>bet.dlažba : 1,1*0,12*1,7</t>
  </si>
  <si>
    <t>beton : 2,75*0,20*1,7</t>
  </si>
  <si>
    <t>18,70*0,08*2,42</t>
  </si>
  <si>
    <t>beton pod dlažbou : 2,86*0,05</t>
  </si>
  <si>
    <t>bet.koleje : 2,75*0,15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</si>
  <si>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</si>
  <si>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</si>
  <si>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</si>
  <si>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stávající : 5,0*1,1</t>
  </si>
  <si>
    <t>nové : 0,5*2</t>
  </si>
  <si>
    <t>stávající : 30,3*1,1</t>
  </si>
  <si>
    <t>nová : 0,5*11</t>
  </si>
  <si>
    <t>2,6*1,1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</si>
  <si>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</si>
  <si>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</si>
  <si>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</si>
  <si>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stávající : 1,0*1,1</t>
  </si>
  <si>
    <t>nové : 0,5*1</t>
  </si>
  <si>
    <t>58380120.AR1</t>
  </si>
  <si>
    <t>Kostka dlažební drobná na doplnění</t>
  </si>
  <si>
    <t>1/5</t>
  </si>
  <si>
    <t>592453320R1</t>
  </si>
  <si>
    <t>Dlaždice betonová na doplnění</t>
  </si>
  <si>
    <t>0,5*1</t>
  </si>
  <si>
    <t>850315121R00</t>
  </si>
  <si>
    <t>Výřez nebo výsek na potrubí litinovém tlakovém DN 150 mm</t>
  </si>
  <si>
    <t>ohlášení uzavírání vody, uzavření a otevření šoupat, vypuštění a napuštění vody, odvzdušnění potrubí, strojní nebo ruční výřez potrubí, nutné úpravy výkopu v prostoru provádění,</t>
  </si>
  <si>
    <t>857312121R00</t>
  </si>
  <si>
    <t>Montáž litinových tvarovek na potrubí litinovém tlakovém jednoosých, na potrubí z trub přírubových v otevřeném výkopu, v otevřeném kanálu nebo v šachtě, DN 150 mm</t>
  </si>
  <si>
    <t>857314121R00</t>
  </si>
  <si>
    <t>Montáž litinových tvarovek na potrubí litinovém tlakovém odbočných, na potrubí z trub přírubových v otevřeném výkopu, v otevřeném kanálu nebo v šachtě, DN 150 mm</t>
  </si>
  <si>
    <t>871311121R00</t>
  </si>
  <si>
    <t>Montáž potrubí z plastických hmot z tlakových trubek polyetylenových, vnějšího průměru 160 mm</t>
  </si>
  <si>
    <t>877312121R00</t>
  </si>
  <si>
    <t>Montáž elektrotvarovek Přirážka za 1 spoj elektrotvarovky, vnějšího průměru 160 mm</t>
  </si>
  <si>
    <t>891311111R00</t>
  </si>
  <si>
    <t>Montáž vodovodních armatur na potrubí šoupátek v otevřeném výkopu nebo v šachtách s osazením zemní soupravy (bez poklopů), DN 150 mm</t>
  </si>
  <si>
    <t>892351111R00</t>
  </si>
  <si>
    <t>Tlakové zkoušky vodovodního potrubí DN 150 nebo 200 mm</t>
  </si>
  <si>
    <t>892353111R00</t>
  </si>
  <si>
    <t>Proplach a desinfekce vodovodního potrubí DN 150 nebo 200 mm</t>
  </si>
  <si>
    <t>857313131T01</t>
  </si>
  <si>
    <t>Montáž spojek DN 150</t>
  </si>
  <si>
    <t>899104211U01</t>
  </si>
  <si>
    <t>Dmtž poklop litina+rám 150kg-</t>
  </si>
  <si>
    <t>28613075.MR1</t>
  </si>
  <si>
    <t>Navrt.T-kus s uzav.ventilem, kit SDR11 d160-32, 193-155-094</t>
  </si>
  <si>
    <t>25*1,015</t>
  </si>
  <si>
    <t>28613089.MR</t>
  </si>
  <si>
    <t>redukce PE 100; SDR 11,0; d = 110,0 mm; d2 = 90 mm; spoj elektrosvařovaný</t>
  </si>
  <si>
    <t>28613090.MR</t>
  </si>
  <si>
    <t>redukce PE 100; SDR 11,0; d = 160,0 mm; d2 = 110 mm; spoj elektrosvařovaný</t>
  </si>
  <si>
    <t>28613108.MR</t>
  </si>
  <si>
    <t>spojka/nátrubek PE 100; SDR 11,0; D = 160,0 mm; spoj elektrosvařovaný</t>
  </si>
  <si>
    <t>48*1,015</t>
  </si>
  <si>
    <t>28613127.MR</t>
  </si>
  <si>
    <t>T-kus 90,0 °; PE 100; KIT; SDR 11,0; D = 110,0 mm; spoj elektrosvařovaný</t>
  </si>
  <si>
    <t>28613128.MR1</t>
  </si>
  <si>
    <t>Elektro T-kus KIT d 160/90mm redukovaný PE100 SDR11</t>
  </si>
  <si>
    <t>145,0*1,015</t>
  </si>
  <si>
    <t>4,0*1,015</t>
  </si>
  <si>
    <t>17,4*1,015</t>
  </si>
  <si>
    <t>286136729R</t>
  </si>
  <si>
    <t>trubka vícevrstvá PE100 RC; PE100 RC; hladká; SDR 17,0; da = 160,0 mm; di = 141,0 mm; s = 9,50 mm;  použití pro vodovody</t>
  </si>
  <si>
    <t>221,0*1,015</t>
  </si>
  <si>
    <t>28653338.AR</t>
  </si>
  <si>
    <t>koleno PE 100; 45,0 °; SDR 11,0; D = 160,0 mm; hladké; spoj elektrosvařovaný</t>
  </si>
  <si>
    <t>3*1,015</t>
  </si>
  <si>
    <t>28653599T2</t>
  </si>
  <si>
    <t>Nákružek lemový d160 PE100 SDR17+příruba PN10 d160/DN150</t>
  </si>
  <si>
    <t>6*1,015</t>
  </si>
  <si>
    <t>286536125R1</t>
  </si>
  <si>
    <t>Oblouk 60° PE100 RC SDR17 typ L  160 x 9,5 mm, PE100 RC tvarovka, svařování na tupo, barva černá</t>
  </si>
  <si>
    <t>286536145R</t>
  </si>
  <si>
    <t>oblouk PE100 RC; 30,0 °; SDR 17,0; D = 160,0 mm; s = 9,50 mm; hladký; spoj svařovaný</t>
  </si>
  <si>
    <t>286536162R</t>
  </si>
  <si>
    <t>oblouk PE100 RC; 22,0 °; SDR 17,0; D = 110,0 mm; s = 6,60 mm; hladký; spoj svařovaný</t>
  </si>
  <si>
    <t>286536185R</t>
  </si>
  <si>
    <t>oblouk PE100 RC; 11,0 °; SDR 17,0; D = 160,0 mm; s = 9,50 mm; hladký; spoj svařovaný</t>
  </si>
  <si>
    <t>42227207R</t>
  </si>
  <si>
    <t>šoupátko přírubové použití uzavírací přírubová armatura; médium pitná a užitková voda, odpadní voda; DN 150; l = 210 mm; PN 10 nebo 16; D 285 mm; max.provozní tlak 16 bar; max teplota 70 °C; povrch.ochrana vně i uvnitř epoxidovým práškem</t>
  </si>
  <si>
    <t>23*1,01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</si>
  <si>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</si>
  <si>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</si>
  <si>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7+25</t>
  </si>
  <si>
    <t>55251217R</t>
  </si>
  <si>
    <t>trouba litinová vodovodní, kanalizační; tvárná litina; přírubová; DN 80,0 mm; l = 500,0 mm; uvnitř práškový epoxid; vně práškový epoxid</t>
  </si>
  <si>
    <t>55259819R</t>
  </si>
  <si>
    <t>přechod přírubový; PN 10; DN 1 = 150 mm; DN 2 = 80 mm; l = 200 mm; tvárná litina; uvnitř práškový epoxid; vně práškový epoxid</t>
  </si>
  <si>
    <t>552599954R</t>
  </si>
  <si>
    <t>tvarovka přírubová s přírubovou odbočkou tvárná litina; DN 1 = 150 mm; DN 2 = 100 mm; povrch. úprava práškový epoxid</t>
  </si>
  <si>
    <t>552599956R</t>
  </si>
  <si>
    <t>tvarovka přírubová s přírubovou odbočkou tvárná litina; DN 1 = 150 mm; DN 2 = 150 mm; povrch. úprava práškový epoxid</t>
  </si>
  <si>
    <t>5529123020T3</t>
  </si>
  <si>
    <t>Spojka přímá s jištěním DN150 d154-192mm</t>
  </si>
  <si>
    <t>55291240T4</t>
  </si>
  <si>
    <t>Výztužná vložka pro plastové potrubí d160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</si>
  <si>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</si>
  <si>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</si>
  <si>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</si>
  <si>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šoupátka : (1,1+1,7)*1</t>
  </si>
  <si>
    <t>hydrant : (1,4+2,0)*1</t>
  </si>
  <si>
    <t>918101111R00</t>
  </si>
  <si>
    <t>Lože pod obrubníky, krajníky nebo obruby z betonu prostého C 12/15</t>
  </si>
  <si>
    <t>z dlažebních kostek z betonu prostého</t>
  </si>
  <si>
    <t>šoupátka : 0,47*0,1*1</t>
  </si>
  <si>
    <t>hydranty : 0,87*0,1*1</t>
  </si>
  <si>
    <t>17*2</t>
  </si>
  <si>
    <t>2,6*2</t>
  </si>
  <si>
    <t>2,5*2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</si>
  <si>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</si>
  <si>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</si>
  <si>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</si>
  <si>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</si>
  <si>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0,0314*0,3</t>
  </si>
  <si>
    <t>963022819R00</t>
  </si>
  <si>
    <t>Bourání kamenných schodišťových stupňů zhotovených na místě</t>
  </si>
  <si>
    <t>oblých, rovných nebo kosých zhotovených na místě,</t>
  </si>
  <si>
    <t>4*1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</si>
  <si>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</si>
  <si>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</si>
  <si>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</si>
  <si>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722120815R00</t>
  </si>
  <si>
    <t>Demontáž potrubí z litinových trub hrdlových TH přes 80 do DN 125</t>
  </si>
  <si>
    <t>722120818R00</t>
  </si>
  <si>
    <t>Demontáž potrubí z litinových trub hrdlových TH přes 125 do DN 200</t>
  </si>
  <si>
    <t>17,6</t>
  </si>
  <si>
    <t>0,5</t>
  </si>
  <si>
    <t>30,4</t>
  </si>
  <si>
    <t>722211814R00</t>
  </si>
  <si>
    <t>Demontáž armatur přírubových se dvěma přírubami (včetněšoupátek se zemní soupravou), DN 100</t>
  </si>
  <si>
    <t>722211817R00</t>
  </si>
  <si>
    <t>Demontáž armatur přírubových se dvěma přírubami (včetněšoupátek se zemní soupravou), DN 150</t>
  </si>
  <si>
    <t>722220866R01</t>
  </si>
  <si>
    <t>Demontáž navrtávacích pasů</t>
  </si>
  <si>
    <t>1,67640</t>
  </si>
  <si>
    <t>7,077*1,7</t>
  </si>
  <si>
    <t>387,4 m</t>
  </si>
  <si>
    <t>073879111R00</t>
  </si>
  <si>
    <t>Odstranění osazených stupadel</t>
  </si>
  <si>
    <t>3,5*1,1</t>
  </si>
  <si>
    <t>5,2*1,1</t>
  </si>
  <si>
    <t>zámk.dlažba : 4,4*1,1</t>
  </si>
  <si>
    <t>komunikace : 8,0*1,1</t>
  </si>
  <si>
    <t>bet.dlažba : 3,5*1,1</t>
  </si>
  <si>
    <t>kostky : 5,2*1,1</t>
  </si>
  <si>
    <t>8,0*1,1</t>
  </si>
  <si>
    <t>113203111R00</t>
  </si>
  <si>
    <t>Vytrhání obrub z dlažebních kostek</t>
  </si>
  <si>
    <t>15*1,1</t>
  </si>
  <si>
    <t>25*1,1</t>
  </si>
  <si>
    <t>1,1*1,0*1,35*(25+15)</t>
  </si>
  <si>
    <t>14,6*1,1*0,1</t>
  </si>
  <si>
    <t>122101101R00</t>
  </si>
  <si>
    <t>Odkopávky a  prokopávky nezapažené v horninách 1 a 2_x000D_
 do 100 m3</t>
  </si>
  <si>
    <t>s přehozením výkopku na vzdálenost do 3 m nebo s naložením na dopravní prostředek,</t>
  </si>
  <si>
    <t>5,0*0,5*0,15</t>
  </si>
  <si>
    <t>2,4*0,2*0,35</t>
  </si>
  <si>
    <t>0,35*0,35*0,3*2</t>
  </si>
  <si>
    <t>0,6*0,3*0,3</t>
  </si>
  <si>
    <t>40% : 324,45710*0,4</t>
  </si>
  <si>
    <t>ornice : -1,606</t>
  </si>
  <si>
    <t>komunikace : -0,49*8,8</t>
  </si>
  <si>
    <t>chodník : -0,38*(3,85+5,72+4,84)</t>
  </si>
  <si>
    <t>1,1*(2,17+2,11)/2*2,3+1,1*(2,11+2,08)/2*1,2+1,1*(2,08+1,49)/2*1,8</t>
  </si>
  <si>
    <t>1,1*(1,49+1,48)/2*1,4+1,1*(1,48+1,45)/2*2,6+1,1*(1,45+1,37)/2*6,7</t>
  </si>
  <si>
    <t>1,1*(1,37+1,35)/2*0,7+1,1*(1,35+1,35)/2*105,5</t>
  </si>
  <si>
    <t>propoj : 1,1*(1,60+1,60)/2*2,0</t>
  </si>
  <si>
    <t>přípojky : 1,1*(1,60+1,60)/2*62,5</t>
  </si>
  <si>
    <t>1,1*(1,60+1,60)/2*14,0</t>
  </si>
  <si>
    <t>hornina 3 : -129,78284</t>
  </si>
  <si>
    <t>hornina 5 : -32,44571</t>
  </si>
  <si>
    <t>10% : 324,45710*0,1</t>
  </si>
  <si>
    <t>32,44571*0,1</t>
  </si>
  <si>
    <t>(2,08+1,49)/2*1,8</t>
  </si>
  <si>
    <t>(1,49+1,48)/2*1,4+(1,48+1,45)/2*2,6+(1,45+1,37)/2*6,7</t>
  </si>
  <si>
    <t>(1,37+1,35)/2*0,7+(1,35+1,35)/2*105,5</t>
  </si>
  <si>
    <t>propoj : (1,60+1,60)/2*2,0</t>
  </si>
  <si>
    <t>přípojky : (1,60+1,60)/2*62,5</t>
  </si>
  <si>
    <t>(1,60+1,60)/2*14,0</t>
  </si>
  <si>
    <t>287,5250</t>
  </si>
  <si>
    <t>(2,17+2,11)/2*2,3+(2,11+2,08)/2*1,2</t>
  </si>
  <si>
    <t>7,4360</t>
  </si>
  <si>
    <t>(118,38904+162,22855)*0,5</t>
  </si>
  <si>
    <t>32,44571*0,5</t>
  </si>
  <si>
    <t>0,29550</t>
  </si>
  <si>
    <t>meziskládka : 2*206,75710</t>
  </si>
  <si>
    <t>1,1*0,432*62,5</t>
  </si>
  <si>
    <t>1,1*0,450*14,0</t>
  </si>
  <si>
    <t>1,1*0,51*124,2</t>
  </si>
  <si>
    <t>32,44571</t>
  </si>
  <si>
    <t>73,86049*10</t>
  </si>
  <si>
    <t>32,44571*10</t>
  </si>
  <si>
    <t>0,29550*10</t>
  </si>
  <si>
    <t>meziskládka : 206,75710</t>
  </si>
  <si>
    <t>73,86049+32,44571</t>
  </si>
  <si>
    <t>118,38904+162,22855+32,44571</t>
  </si>
  <si>
    <t>-73,86049-32,44571</t>
  </si>
  <si>
    <t>((1,1*0,332)-0,0008)*62,5</t>
  </si>
  <si>
    <t>((1,1*0,350)-0,0020)*14,0</t>
  </si>
  <si>
    <t>((1,1*0,41)-0,0095)*124,2</t>
  </si>
  <si>
    <t>14,6*1,1</t>
  </si>
  <si>
    <t>7,1*1,1</t>
  </si>
  <si>
    <t>16,06*0,025*1,05</t>
  </si>
  <si>
    <t>82,97130*1,01*1,7</t>
  </si>
  <si>
    <t>279351105R00</t>
  </si>
  <si>
    <t>Bednění základových zdí oboustranné, zřízení</t>
  </si>
  <si>
    <t>801-1</t>
  </si>
  <si>
    <t>bednění svislé nebo šikmé (odkloněné), půdorysně přímé nebo zalomené základových zdí ve volných nebo zapažených jámách, rýhách, šachtách, včetně případných vzpěr,</t>
  </si>
  <si>
    <t>3,8*0,3</t>
  </si>
  <si>
    <t>279351106R00</t>
  </si>
  <si>
    <t>Bednění základových zdí oboustranné, odstranění</t>
  </si>
  <si>
    <t>Včetně  očištění, vytřídění a uložení bednicího materiálu.</t>
  </si>
  <si>
    <t>326313113R00</t>
  </si>
  <si>
    <t xml:space="preserve">Zdivo nadzákladové z betonu beton vodostavební, objem do 3 m3, beton třídy C25/30, stupeň vlivu prostředí XD2, odolnost proti korozi způsobené chloridy </t>
  </si>
  <si>
    <t>831-2</t>
  </si>
  <si>
    <t>3,8*0,2*0,30</t>
  </si>
  <si>
    <t>1,1*0,1*62,5</t>
  </si>
  <si>
    <t>1,1*0,1*14,0</t>
  </si>
  <si>
    <t>1,1*0,1*124,2</t>
  </si>
  <si>
    <t>451571111R00</t>
  </si>
  <si>
    <t>Lože pod dlažby z kameniva štěrkopísek, tloušťka do 100 mm</t>
  </si>
  <si>
    <t>832-1</t>
  </si>
  <si>
    <t>Včetně urovnání líce vrstvy.</t>
  </si>
  <si>
    <t>0,2*0,2*0,15</t>
  </si>
  <si>
    <t>0,2*4*0,15</t>
  </si>
  <si>
    <t>461310112R00</t>
  </si>
  <si>
    <t xml:space="preserve">Patka z prostého nebo vodostavebního betonu třída C 8/10,  </t>
  </si>
  <si>
    <t>s provedením dilatačních spár v osové vzdálenosti 2 m a jejich zalitím živičnou zálivkou, do rýhy nebo do bednění,</t>
  </si>
  <si>
    <t>Včetně bednění a zvětšeného objemu betonu, způsobeného nerovností dna a stěn výkopu.</t>
  </si>
  <si>
    <t>0,3*0,3*0,6*4</t>
  </si>
  <si>
    <t>komunikace : 8,0*1,1*0,15</t>
  </si>
  <si>
    <t>zámk.dlažba : 4,4*1,1*0,15</t>
  </si>
  <si>
    <t>bet.dlažba : 3,5*1,1*0,15</t>
  </si>
  <si>
    <t>kostky : 5,2*1,1*0,15</t>
  </si>
  <si>
    <t>komunikace : 8,0*1,1*0,20*1,7</t>
  </si>
  <si>
    <t>zámk.dlažba : 4,4*1,1*0,10*1,7</t>
  </si>
  <si>
    <t>bet.dlažba : 3,5*1,1*0,12*1,7</t>
  </si>
  <si>
    <t>kostky : 5,2*1,1*0,10*1,7</t>
  </si>
  <si>
    <t>8,0*1,1*0,08*2,42</t>
  </si>
  <si>
    <t>stávající : 5,2*1,1</t>
  </si>
  <si>
    <t>stávající : 4,4*1,1</t>
  </si>
  <si>
    <t>stávající : 3,5*1,1</t>
  </si>
  <si>
    <t>nové : 0,5*5</t>
  </si>
  <si>
    <t>okolo poklopu : 5*0,5</t>
  </si>
  <si>
    <t>0,5/5</t>
  </si>
  <si>
    <t>0,5*5</t>
  </si>
  <si>
    <t>592453331R</t>
  </si>
  <si>
    <t>dlažba betonová dvouvrstvá; čtverec; povrch hladký; šedá; l = 500 mm; š = 500 mm; tl. 50,0 mm</t>
  </si>
  <si>
    <t>2,5*1,01</t>
  </si>
  <si>
    <t>850265121R00</t>
  </si>
  <si>
    <t>Výřez nebo výsek na potrubí litinovém tlakovém DN 100 mm</t>
  </si>
  <si>
    <t>852261121R00</t>
  </si>
  <si>
    <t>Montáž potrubí z trub litinových tlak. přírubových normálních délek v otevřeném výkopu, v otevřeném kanálu nebo v šachtě, DN 100 mm</t>
  </si>
  <si>
    <t>852262121R00</t>
  </si>
  <si>
    <t>Montáž potrubí z trub litinových tlak. přírubových abnormálních délek jednotlivě do 1 m v otevřeném výkopu, v otevřeném kanálu nebo v šachtě, DN 100 mm</t>
  </si>
  <si>
    <t>852311121R00</t>
  </si>
  <si>
    <t>Montáž potrubí z trub litinových tlak. přírubových normálních délek v otevřeném výkopu, v otevřeném kanálu nebo v šachtě, DN 150 mm</t>
  </si>
  <si>
    <t>852242192R00</t>
  </si>
  <si>
    <t>Montáž potrubí z trub litinových tlak. přírubových příplatek k ceně za práci ve štole, v uzavřeném kanálu, do chrániček, na mostech nebo v objektech pro potrubí_x000D_
 abnormálních délek jednotlivě do 1 m, od DN 80 do DN 250 mm</t>
  </si>
  <si>
    <t>857242192R00</t>
  </si>
  <si>
    <t>Montáž litinových tvarovek na potrubí litinovém tlakovém příplatek k ceně za práci ve štole, v uzavřeném kanálu, nebo v objektech za montáž tvarovek_x000D_
 jednoosých, na potrubí z trub přírubových, od DN 80 do DN 250 mm</t>
  </si>
  <si>
    <t>857244192R00</t>
  </si>
  <si>
    <t>Montáž litinových tvarovek na potrubí litinovém tlakovém příplatek k ceně za práci ve štole, v uzavřeném kanálu, nebo v objektech za montáž tvarovek_x000D_
 odbočných, na potrubí z trub přírubových, od DN 80 do DN 250 mm</t>
  </si>
  <si>
    <t>871181121R00</t>
  </si>
  <si>
    <t>Montáž potrubí z plastických hmot z tlakových trubek polyetylenových, vnějšího průměru 50 mm</t>
  </si>
  <si>
    <t>877182121R00</t>
  </si>
  <si>
    <t>Montáž elektrotvarovek Přirážka za 1 spoj elektrotvarovky, vnějšího průměru 50 mm</t>
  </si>
  <si>
    <t>891261221R00</t>
  </si>
  <si>
    <t>Montáž vodovodních armatur na potrubí šoupátek v šachtách s ručním kolečkem, DN 100 mm</t>
  </si>
  <si>
    <t>891311221R00</t>
  </si>
  <si>
    <t>Montáž vodovodních armatur na potrubí šoupátek v šachtách s ručním kolečkem, DN 150 mm</t>
  </si>
  <si>
    <t>891213395R00</t>
  </si>
  <si>
    <t>Montáž vodovodních armatur na potrubí příplatek k ceně za montáž ventilů v objektech, DN 50 až DN 150 mm</t>
  </si>
  <si>
    <t>899103111R00</t>
  </si>
  <si>
    <t>Osazení poklopů litinových a ocelových o hmotnost jednotlivě přes 100  do 150 kg</t>
  </si>
  <si>
    <t>230022067R00</t>
  </si>
  <si>
    <t>Montáž trub.dílů přivař.do 3 kg tř.11-13, 108 x 4</t>
  </si>
  <si>
    <t>230022088R00</t>
  </si>
  <si>
    <t>Montáž trub.dílů přivař.do 3 kg tř.11-13, 159x4,5</t>
  </si>
  <si>
    <t>11*1,015</t>
  </si>
  <si>
    <t>28613071.MR1</t>
  </si>
  <si>
    <t>Navrt.T-kus s uzav.ventilem, kit SDR11 d110-50, 193-155-066</t>
  </si>
  <si>
    <t>4*1,015</t>
  </si>
  <si>
    <t>27*1,015</t>
  </si>
  <si>
    <t>62,5*1,015</t>
  </si>
  <si>
    <t>286134118R</t>
  </si>
  <si>
    <t>trubka plastová vodovodní hladká; HDPE (PE 100); SDR 11,0; PN 16; D = 50,0 mm; s = 4,60 mm</t>
  </si>
  <si>
    <t>14,0*1,015</t>
  </si>
  <si>
    <t>124,2*1,015</t>
  </si>
  <si>
    <t>286536122R1</t>
  </si>
  <si>
    <t>Oblouk 60° PE100 RC SDR17 typ L  110 x 6,6 mm, PE100 RC tvarovka, svařování na tupo, barva černá</t>
  </si>
  <si>
    <t>28655302R2</t>
  </si>
  <si>
    <t>Isiflo spojka 2.1.100.4950 d49/50</t>
  </si>
  <si>
    <t>28655302R9</t>
  </si>
  <si>
    <t>Isiflo redukce T-135 d50x40</t>
  </si>
  <si>
    <t>42200800R1</t>
  </si>
  <si>
    <t>Ovládací kolečko 7.3.100 DN100</t>
  </si>
  <si>
    <t>42200810R1</t>
  </si>
  <si>
    <t>Ovládací kolečko 7.3.125 DN150</t>
  </si>
  <si>
    <t>15*1,01</t>
  </si>
  <si>
    <t>1+15</t>
  </si>
  <si>
    <t>2+12</t>
  </si>
  <si>
    <t>55242128R1</t>
  </si>
  <si>
    <t>Poklop B125 600x900 Ostravice s pantem, boční otevírání</t>
  </si>
  <si>
    <t>55251247R</t>
  </si>
  <si>
    <t>trouba litinová vodovodní, kanalizační; tvárná litina; přírubová; DN 100,0 mm; l = 500,0 mm; uvnitř práškový epoxid; vně práškový epoxid</t>
  </si>
  <si>
    <t>55251253R</t>
  </si>
  <si>
    <t>trouba litinová vodovodní, kanalizační; tvárná litina; přírubová; DN 100,0 mm; l = 1000,0 mm; uvnitř práškový epoxid; vně práškový epoxid</t>
  </si>
  <si>
    <t>55251313R</t>
  </si>
  <si>
    <t>trouba litinová vodovodní, kanalizační; tvárná litina; přírubová; DN 150,0 mm; l = 1000,0 mm; uvnitř práškový epoxid; vně práškový epoxid</t>
  </si>
  <si>
    <t>55259820R</t>
  </si>
  <si>
    <t>přechod přírubový; PN 10; DN 1 = 150 mm; DN 2 = 100 mm; l = 200 mm; tvárná litina; uvnitř práškový epoxid; vně práškový epoxid</t>
  </si>
  <si>
    <t>552599941R</t>
  </si>
  <si>
    <t>tvarovka přírubová s přírubovou odbočkou tvárná litina; DN 1 = 100 mm; DN 2 = 50 mm; povrch. úprava práškový epoxid</t>
  </si>
  <si>
    <t>55260046R</t>
  </si>
  <si>
    <t>příruba tvárná litina; slepá, se závitem; DN 50 mm; 2"; povrch. úprava práškový epoxid</t>
  </si>
  <si>
    <t>55260058R1</t>
  </si>
  <si>
    <t>Příruba navařovací kotvící DN100</t>
  </si>
  <si>
    <t>55260071R1</t>
  </si>
  <si>
    <t>Příruba navařovací kotvící DN150</t>
  </si>
  <si>
    <t>Spojka s přírubou s jištěním DN100 d104-132mm</t>
  </si>
  <si>
    <t>916261111R00</t>
  </si>
  <si>
    <t>Osazení silniční obruby z dlažebních kostek z kostek drobných, s boční opěrou z betonu prostého, do lože z betonu prostého C 12/15</t>
  </si>
  <si>
    <t>3*1,1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</si>
  <si>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</si>
  <si>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</si>
  <si>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</si>
  <si>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>5*1,01</t>
  </si>
  <si>
    <t>8,0*2</t>
  </si>
  <si>
    <t>917862111RT51</t>
  </si>
  <si>
    <t>Osazení stojat. obrub.bet. s opěrou,lože z C 12/15, včetně obrubníku na doplnění</t>
  </si>
  <si>
    <t>(0,35*0,35*0,3)-0,0227</t>
  </si>
  <si>
    <t>(0,3*0,3*0,3)-0,0109</t>
  </si>
  <si>
    <t>953941110R00</t>
  </si>
  <si>
    <t>Osazení drobných kovových výrobků zábradlí_x000D_
 schodišťového, balkonového nebo jiného</t>
  </si>
  <si>
    <t>801-4</t>
  </si>
  <si>
    <t>bez jejich dodání, ale s vysekáním kapes pro upevňovací prvky a s jejich zazděním, zabetonováním nebo zalitím,</t>
  </si>
  <si>
    <t>976071111R00</t>
  </si>
  <si>
    <t>Vybourání kovových doplňkových konstrukcí madel a zábradlí_x000D_
 v jakémkoliv zdivu</t>
  </si>
  <si>
    <t>3,0*1,1</t>
  </si>
  <si>
    <t>711142559RZ2</t>
  </si>
  <si>
    <t xml:space="preserve">Provedení izolace proti zemní vlhkosti pásy přitavením svislá, 2 vrstvy, s dodávkou izolačního pásu se skleněnou nebo polyesterovou vložkou,  </t>
  </si>
  <si>
    <t>800-711</t>
  </si>
  <si>
    <t>0,75*0,75*2</t>
  </si>
  <si>
    <t>711212001RS1</t>
  </si>
  <si>
    <t>Izolace proti vodě nátěr hydroizolační proti vlhkosti a tlakové vodě</t>
  </si>
  <si>
    <t>5,0*0,5</t>
  </si>
  <si>
    <t>0,3*3,8</t>
  </si>
  <si>
    <t>711531110R01</t>
  </si>
  <si>
    <t>Izolace těsnícím profilem</t>
  </si>
  <si>
    <t xml:space="preserve">m     </t>
  </si>
  <si>
    <t>58128500R1</t>
  </si>
  <si>
    <t>Bobtnající těsnící páska</t>
  </si>
  <si>
    <t>998711201R00</t>
  </si>
  <si>
    <t>Přesun hmot pro izolace proti vodě svisle do 6 m</t>
  </si>
  <si>
    <t>50 m vodorovně měřeno od těžiště půdorysné plochy skládky do těžiště půdorysné plochy objektu</t>
  </si>
  <si>
    <t>16,5+1,5</t>
  </si>
  <si>
    <t>722172916R00</t>
  </si>
  <si>
    <t>Opravy vodovodního potrubí z plastových trubek propojení plastového potrubí polyfuzí, D 50 mm</t>
  </si>
  <si>
    <t>722171916R00</t>
  </si>
  <si>
    <t>Opravy vodovodního potrubí z plastových trubek ostatní práce mimo spojové svary s přidáním materiálu_x000D_
 odříznutí plastové trubky, přes D 40 do D 50 mm</t>
  </si>
  <si>
    <t>722229106R00</t>
  </si>
  <si>
    <t>Montáž armatury závitové s jedním závitem G 2"</t>
  </si>
  <si>
    <t>722239106R00</t>
  </si>
  <si>
    <t>Montáž armatury závitové se dvěma závity G 2"</t>
  </si>
  <si>
    <t>422122712R</t>
  </si>
  <si>
    <t>ventil odvzdušňovací a zavzdušňovací pro automatické odvzdušňování a zavzdušňování potrubí; médium pitná a užitková voda, neutrální kapaliny; DN 50; PN 16; maximální teplota 90 °C; provozní tlak 0,2-16 bar</t>
  </si>
  <si>
    <t>55113529.AR1</t>
  </si>
  <si>
    <t>Kulový kohout 2.3.310.9.2 DN50/2"</t>
  </si>
  <si>
    <t>767833100R00</t>
  </si>
  <si>
    <t>Montáž žebříků do zdiva , s bočnicemi z trubek nebo z tenkostěnných profilů</t>
  </si>
  <si>
    <t>800-767</t>
  </si>
  <si>
    <t>553438205R1</t>
  </si>
  <si>
    <t>Nerezový žebřík s výsuvnými madly výšky 2,0m</t>
  </si>
  <si>
    <t>998767201R00</t>
  </si>
  <si>
    <t>Přesun hmot pro kovové stavební doplňk. konstrukce v objektech výšky do 6 m</t>
  </si>
  <si>
    <t>50 m vodorovně</t>
  </si>
  <si>
    <t>0,29550*1,7</t>
  </si>
  <si>
    <t>200,7 m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</si>
  <si>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</si>
  <si>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</si>
  <si>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</si>
  <si>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2,2*1,0</t>
  </si>
  <si>
    <t>112101121R00</t>
  </si>
  <si>
    <t>Kácení stromů jehličnatých bez odkornění_x000D_
 o průměru přes 100 do 300 mm</t>
  </si>
  <si>
    <t>s odřezáním kmene a odvětvením, včetně případného odklizení kmene a větví na oddělené hromady na vzdálenost do 50 m nebo s naložením na dopravní prostředek,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</si>
  <si>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</si>
  <si>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</si>
  <si>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</si>
  <si>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4,5*1,1</t>
  </si>
  <si>
    <t>3,9*1,1</t>
  </si>
  <si>
    <t>zámk.dlažba : 1,3</t>
  </si>
  <si>
    <t>komunikace : 19,6*1,1*1,1</t>
  </si>
  <si>
    <t>kostky : 3,9*1,1</t>
  </si>
  <si>
    <t>bet.dlažba : 4,5*1,1</t>
  </si>
  <si>
    <t>komunikace : 19,6*1,1</t>
  </si>
  <si>
    <t>19,6*1,1</t>
  </si>
  <si>
    <t>13*1,1</t>
  </si>
  <si>
    <t>37*1,1</t>
  </si>
  <si>
    <t>1,1*1,0*1,35*(37+13)</t>
  </si>
  <si>
    <t>91,9*1,1*0,1</t>
  </si>
  <si>
    <t>40% : 860,02870*0,4</t>
  </si>
  <si>
    <t>ornice : -10,109</t>
  </si>
  <si>
    <t>komunikace : -0,49*21,56</t>
  </si>
  <si>
    <t>chodník : -0,38*(4,95+1,3+4,29)</t>
  </si>
  <si>
    <t>1,1*(2,17+1,70)/2*12,8+1,1*(1,70+1,70)/2*25,3+1,1*(1,70+1,56)/2*3,8</t>
  </si>
  <si>
    <t>1,1*(1,56+1,57)/2*0,9+1,1*(1,57+1,59)/2*4,8+1,1*(1,59+1,74)/2*9,5</t>
  </si>
  <si>
    <t>1,1*(1,74+1,70)/2*13,7+1,1*(1,70+1,71)/2*1,0+1,1*(1,71+1,54)/2*0,8</t>
  </si>
  <si>
    <t>1,1*(1,54+1,82)/2*2,8+1,1*(1,61+1,46)/2*8,7+1,1*(1,46+1,43)/2*2,0</t>
  </si>
  <si>
    <t>1,1*(1,43+1,40)/2*1,5+1,1*(1,40+1,40)/2*9,9+1,1*(1,40+1,39)/2*5,6</t>
  </si>
  <si>
    <t>1,1*(1,39+1,38)/2*6,5+1,1*(1,38+1,38)/2*1,8+1,1*(1,38+1,37)/2*3,9</t>
  </si>
  <si>
    <t>1,1*(1,37+1,36)/2*9,7+1,1*(1,36+1,35)/2*5,5+1,1*(1,35+1,35)/2*114,4</t>
  </si>
  <si>
    <t>1,1*(1,35+1,41)/2*5,7+1,1*(1,41+1,42)/2*2,0+1,1*(1,77+1,80)/2*4,5</t>
  </si>
  <si>
    <t>1,1*(1,80+1,66)/2*0,3+1,1*(1,66+1,63)/2*1,0+1,1*(1,63+1,58)/2*1,7</t>
  </si>
  <si>
    <t>1,1*(1,58+1,56)/2*0,5+1,1*(1,56+1,69)/2*9,5</t>
  </si>
  <si>
    <t>1,1*(1,33+1,34)/2*10,5+1,1*(1,34+1,34)/2*96,2+1,1*(1,34+1,36)/2*1,6</t>
  </si>
  <si>
    <t>1,1*(1,60+1,56)/2*7,5+1,1*(1,56+1,56)/2*40,2</t>
  </si>
  <si>
    <t>propoj : 1,1*(1,60+1,60)/2*1,0</t>
  </si>
  <si>
    <t>přípojky : 1,1*(1,60+1,60)/2*97,0</t>
  </si>
  <si>
    <t>jáma pro zaslepení : 1,5*1,5*1,7</t>
  </si>
  <si>
    <t>hornina 3 : -344,01148</t>
  </si>
  <si>
    <t>hornina 5 : -86,00287</t>
  </si>
  <si>
    <t>10% : 860,02870*0,1</t>
  </si>
  <si>
    <t>86,00287*0,1</t>
  </si>
  <si>
    <t>(2,17+1,70)/2*12,8+(1,70+1,70)/2*25,3+(1,70+1,56)/2*3,8</t>
  </si>
  <si>
    <t>(1,56+1,57)/2*0,9+(1,57+1,59)/2*4,8+(1,59+1,74)/2*9,5</t>
  </si>
  <si>
    <t>(1,74+1,70)/2*13,7+(1,70+1,71)/2*1,0+(1,71+1,54)/2*0,8</t>
  </si>
  <si>
    <t>(1,54+1,82)/2*2,8+(1,61+1,46)/2*8,7+(1,46+1,43)/2*2,0</t>
  </si>
  <si>
    <t>(1,43+1,40)/2*1,5+(1,40+1,40)/2*9,9+(1,40+1,39)/2*5,6</t>
  </si>
  <si>
    <t>(1,39+1,38)/2*6,5+(1,38+1,38)/2*1,8+(1,38+1,37)/2*3,9</t>
  </si>
  <si>
    <t>(1,37+1,36)/2*9,7+(1,36+1,35)/2*5,5+(1,35+1,35)/2*114,4</t>
  </si>
  <si>
    <t>(1,35+1,41)/2*5,7+(1,41+1,42)/2*2,0+(1,77+1,80)/2*4,5</t>
  </si>
  <si>
    <t>(1,80+1,66)/2*0,3+(1,66+1,63)/2*1,0+(1,63+1,58)/2*1,7</t>
  </si>
  <si>
    <t>(1,58+1,56)/2*0,5+(1,56+1,69)/2*9,5</t>
  </si>
  <si>
    <t>(1,33+1,34)/2*10,5+(1,34+1,34)/2*96,2+(1,34+1,36)/2*1,6</t>
  </si>
  <si>
    <t>(1,60+1,56)/2*7,5+(1,56+1,56)/2*40,2</t>
  </si>
  <si>
    <t>propoj : (1,60+1,60)/2*1,0</t>
  </si>
  <si>
    <t>přípojky : (1,60+1,60)/2*97,0</t>
  </si>
  <si>
    <t>jáma pro zaslepení : 1,5*1,7</t>
  </si>
  <si>
    <t>780,9170</t>
  </si>
  <si>
    <t>(319,33288+430,01435)*0,5</t>
  </si>
  <si>
    <t>86,00287*0,5</t>
  </si>
  <si>
    <t>meziskládka : 2*536,53070</t>
  </si>
  <si>
    <t>1,1*0,432*66,5</t>
  </si>
  <si>
    <t>1,1*0,450*8,0</t>
  </si>
  <si>
    <t>1,1*0,490*22,5</t>
  </si>
  <si>
    <t>1,1*0,490*156,0</t>
  </si>
  <si>
    <t>1,1*0,51*1,0</t>
  </si>
  <si>
    <t>1,1*0,56*260,6</t>
  </si>
  <si>
    <t>1,1*0,57*9,5</t>
  </si>
  <si>
    <t>86,00287</t>
  </si>
  <si>
    <t>212,81653*10</t>
  </si>
  <si>
    <t>86,00287*10</t>
  </si>
  <si>
    <t>meziskládka : 536,53070</t>
  </si>
  <si>
    <t>212,81653+86,00287</t>
  </si>
  <si>
    <t>319,33288+430,01435+86,00287</t>
  </si>
  <si>
    <t>-298,8194</t>
  </si>
  <si>
    <t>((1,1*0,332)-0,0008)*66,5</t>
  </si>
  <si>
    <t>((1,1*0,350)-0,0020)*8,0</t>
  </si>
  <si>
    <t>((1,1*0,390)-0,0064)*22,5</t>
  </si>
  <si>
    <t>((1,1*0,390)-0,0064)*156,0</t>
  </si>
  <si>
    <t>((1,1*0,41)-0,0095)*1,0</t>
  </si>
  <si>
    <t>((1,1*0,46)-0,0201)*260,6</t>
  </si>
  <si>
    <t>((1,1*0,47)-0,0227)*9,5</t>
  </si>
  <si>
    <t>91,9*1,1</t>
  </si>
  <si>
    <t>20,0*1,1</t>
  </si>
  <si>
    <t>101,09</t>
  </si>
  <si>
    <t>184701114R00</t>
  </si>
  <si>
    <t>Výsadba živého plotu na svahu přes 1:5 do 1:2, s balem</t>
  </si>
  <si>
    <t>do předem vyhloubené rýhy se zalitím</t>
  </si>
  <si>
    <t>101,09*0,025*1,05</t>
  </si>
  <si>
    <t>02656017R1</t>
  </si>
  <si>
    <t>Rostliny do živého plotu</t>
  </si>
  <si>
    <t>234,49359*1,01*1,7</t>
  </si>
  <si>
    <t>1,1*0,1*66,5</t>
  </si>
  <si>
    <t>1,1*0,1*8,0</t>
  </si>
  <si>
    <t>1,1*0,1*22,5</t>
  </si>
  <si>
    <t>1,1*0,1*156,0</t>
  </si>
  <si>
    <t>1,1*0,1*1,0</t>
  </si>
  <si>
    <t>1,1*0,1*260,6</t>
  </si>
  <si>
    <t>1,1*0,1*9,5</t>
  </si>
  <si>
    <t>0,38*0,42*0,76*3</t>
  </si>
  <si>
    <t>2,28*0,42*3</t>
  </si>
  <si>
    <t>komunikace : 19,6*1,1*0,15</t>
  </si>
  <si>
    <t>kostky : 3,9*1,1*0,15</t>
  </si>
  <si>
    <t>zámk.dlažba : 1,3*0,15</t>
  </si>
  <si>
    <t>bet.dlaždice : 4,5*1,1*0,15</t>
  </si>
  <si>
    <t>komunikace : 19,6*1,1*0,20*1,7</t>
  </si>
  <si>
    <t>kostky : 3,9*1,1*0,10*1,7</t>
  </si>
  <si>
    <t>zámk.dlažba : 1,3*0,10*1,7</t>
  </si>
  <si>
    <t>bet.dlažba : 4,5*1,1*0,12*1,7</t>
  </si>
  <si>
    <t>19,6*1,1*0,08*2,42</t>
  </si>
  <si>
    <t>stávající : 3,9*1,1</t>
  </si>
  <si>
    <t>stávající : 1,3</t>
  </si>
  <si>
    <t>stávající : 4,5*1,1</t>
  </si>
  <si>
    <t>857244121R00</t>
  </si>
  <si>
    <t>Montáž litinových tvarovek na potrubí litinovém tlakovém odbočných, na potrubí z trub přírubových v otevřeném výkopu, v otevřeném kanálu nebo v šachtě, DN 80 mm</t>
  </si>
  <si>
    <t>22,5+156,0</t>
  </si>
  <si>
    <t>891211111R00</t>
  </si>
  <si>
    <t>Montáž vodovodních armatur na potrubí šoupátek v otevřeném výkopu nebo v šachtách s osazením zemní soupravy (bez poklopů), DN 50 mm</t>
  </si>
  <si>
    <t>851601104RT11</t>
  </si>
  <si>
    <t>Montáž potrubí tlakového, tvárná litina DN 150, jištěný spoj, hrdlové, pružný spoj, ve výkopu</t>
  </si>
  <si>
    <t>857601104R01</t>
  </si>
  <si>
    <t>Montáž tvarovek jednoosých, tvárná litina DN 150, jištěný spoj</t>
  </si>
  <si>
    <t>28613065.MR1</t>
  </si>
  <si>
    <t>Navrt.T-kus s uzav.ventilem, kit SDR11 d90-32, 193-155-054</t>
  </si>
  <si>
    <t>8*1,015</t>
  </si>
  <si>
    <t>28613076.MR1</t>
  </si>
  <si>
    <t>Navrt.T-kus s uzav.ventilem, kit SDR11 d160-50, 193-155-096</t>
  </si>
  <si>
    <t>50*1,015</t>
  </si>
  <si>
    <t>53*1,015</t>
  </si>
  <si>
    <t>28613126.MR</t>
  </si>
  <si>
    <t>T-kus 90,0 °; PE 100; KIT; SDR 11,0; D = 90,0 mm; spoj elektrosvařovaný</t>
  </si>
  <si>
    <t>66,5*1,015</t>
  </si>
  <si>
    <t>8,0*1,015</t>
  </si>
  <si>
    <t>286134128R</t>
  </si>
  <si>
    <t>trubka plastová vodovodní hladká; HDPE (PE 100); SDR 17,0; PN 10; D = 90,0 mm; s = 5,40 mm</t>
  </si>
  <si>
    <t>22,5*1,015</t>
  </si>
  <si>
    <t>156,0*1,015</t>
  </si>
  <si>
    <t>1,0*1,015</t>
  </si>
  <si>
    <t>260,6*1,015</t>
  </si>
  <si>
    <t>28653335.AR</t>
  </si>
  <si>
    <t>koleno PE 100; 45,0 °; SDR 11,0; D = 90,0 mm; hladké; spoj elektrosvařovaný</t>
  </si>
  <si>
    <t>14*1,015</t>
  </si>
  <si>
    <t>286536141R</t>
  </si>
  <si>
    <t>oblouk PE100 RC; 30,0 °; SDR 17,0; D = 90,0 mm; s = 5,40 mm; hladký; spoj svařovaný</t>
  </si>
  <si>
    <t>286536161R</t>
  </si>
  <si>
    <t>oblouk PE100 RC; 22,0 °; SDR 17,0; D = 90,0 mm; s = 5,40 mm; hladký; spoj svařovaný</t>
  </si>
  <si>
    <t>286536165R</t>
  </si>
  <si>
    <t>oblouk PE100 RC; 22,0 °; SDR 17,0; D = 160,0 mm; s = 9,50 mm; hladký; spoj svařovaný</t>
  </si>
  <si>
    <t>286536181R</t>
  </si>
  <si>
    <t>oblouk PE100 RC; 11,0 °; SDR 17,0; D = 90,0 mm; s = 5,40 mm; hladký; spoj svařovaný</t>
  </si>
  <si>
    <t>42227202R</t>
  </si>
  <si>
    <t>šoupátko přírubové použití uzavírací přírubová armatura; médium pitná a užitková voda, odpadní voda; DN 50; l = 150 mm; PN 10 nebo 16; D 165 mm; max.provozní tlak 16 bar; max teplota 70 °C; povrch.ochrana vně i uvnitř epoxidovým práškem</t>
  </si>
  <si>
    <t>10*1,01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</si>
  <si>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</si>
  <si>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</si>
  <si>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11+11</t>
  </si>
  <si>
    <t>55251133R1</t>
  </si>
  <si>
    <t>TL vod.tlak. Duktus Zinek-PLUS DN150 mm spoj TYTON, C64, tl. stěny 4,7mm</t>
  </si>
  <si>
    <t>9,5*1,01</t>
  </si>
  <si>
    <t>55259733R</t>
  </si>
  <si>
    <t>tvarovka přírubová s hrdlem tvárná litina; PN 10; DN 150 mm; spoj běžný pružný násuvný; uvnitř práškový epoxid; vně práškový epoxid</t>
  </si>
  <si>
    <t>552599939R</t>
  </si>
  <si>
    <t>tvarovka přírubová s přírubovou odbočkou tvárná litina; DN 1 = 80 mm; DN 2 = 80 mm; povrch. úprava práškový epoxid</t>
  </si>
  <si>
    <t>552599951R</t>
  </si>
  <si>
    <t>tvarovka přírubová s přírubovou odbočkou tvárná litina; DN 1 = 150 mm; DN 2 = 50 mm; povrch. úprava práškový epoxid</t>
  </si>
  <si>
    <t>55260005.AR1</t>
  </si>
  <si>
    <t>Kříž přírubový TT DN 150/80 EWS</t>
  </si>
  <si>
    <t>55260021R</t>
  </si>
  <si>
    <t>příruba tvárná litina; slepá; DN 50 mm; povrch. úprava práškový epoxid</t>
  </si>
  <si>
    <t>55260023R</t>
  </si>
  <si>
    <t>příruba tvárná litina; slepá; DN 80 mm; povrch. úprava práškový epoxid</t>
  </si>
  <si>
    <t>5526009773R</t>
  </si>
  <si>
    <t>kroužek těsnicí EPDM; s ocelovými hroty; DN = 150,0 mm</t>
  </si>
  <si>
    <t>5529123020T4</t>
  </si>
  <si>
    <t>Spojka přímá redukovaná s jištěním DN150/100 d154-192mm/104-132mm</t>
  </si>
  <si>
    <t>19,6*2</t>
  </si>
  <si>
    <t>33+7</t>
  </si>
  <si>
    <t>722211813R00</t>
  </si>
  <si>
    <t>Demontáž armatur přírubových se dvěma přírubami (včetněšoupátek se zemní soupravou), do DN 80</t>
  </si>
  <si>
    <t>524,1 m</t>
  </si>
  <si>
    <t>618451011R01</t>
  </si>
  <si>
    <t>Bodová oprava pomocí injektáže - 1 injekt</t>
  </si>
  <si>
    <t>oprava č. 1, 6, 7, 10, 11, 12, 13, 14, : 11</t>
  </si>
  <si>
    <t xml:space="preserve">15, 16, 17 : </t>
  </si>
  <si>
    <t>618451011R02</t>
  </si>
  <si>
    <t>Bodová oprava pomocí injektáže - 2 injekt</t>
  </si>
  <si>
    <t>oprava č. 5, 8, 9 : 3</t>
  </si>
  <si>
    <t>892601154R00</t>
  </si>
  <si>
    <t>Čištění kanalizace do DN 500, nad 100 m</t>
  </si>
  <si>
    <t>67,1+50,6+39,8+50,8+16,4+34,0+61,4</t>
  </si>
  <si>
    <t>892855116R00</t>
  </si>
  <si>
    <t>Kamerové prohlídky potrubí nad 500 m</t>
  </si>
  <si>
    <t>první dvě prohlídky : (8,8+0,9+22,6+33,1+13,6+30,3+26,1)*2</t>
  </si>
  <si>
    <t>závěrečná prohlídka : 67,1+50,6+39,8+50,8+16,4+34,0+61,4</t>
  </si>
  <si>
    <t>998274101R00</t>
  </si>
  <si>
    <t>Přesun hmot pro trubní vedení z trub betonových v otevřeném výkopu</t>
  </si>
  <si>
    <t>vodovodu nebo kanalizace ražené nebo hloubené (827 1.4, 827 2.4) z trub betonových nebo železobetonových včetně drobných objektů,</t>
  </si>
  <si>
    <t>na vzdálenost 15 m od hrany výkopu nebo od okraje šachty</t>
  </si>
  <si>
    <t>827.21.A4</t>
  </si>
  <si>
    <t>Profil potrubí DN do 400 mm</t>
  </si>
  <si>
    <t>1 soubor</t>
  </si>
  <si>
    <t>potrubí z trub betonových</t>
  </si>
  <si>
    <t>1,7*1,1</t>
  </si>
  <si>
    <t>1,8</t>
  </si>
  <si>
    <t>zámk.dlažba : 13,9*1,1</t>
  </si>
  <si>
    <t>zámk.dlažba : 17,39</t>
  </si>
  <si>
    <t>litý asfalt : 11,5*1,1</t>
  </si>
  <si>
    <t>beton : 3,9</t>
  </si>
  <si>
    <t>kostky : 1,8</t>
  </si>
  <si>
    <t>bet.dlažba : 1,7*1,1</t>
  </si>
  <si>
    <t>11,5*1,1</t>
  </si>
  <si>
    <t>3,9</t>
  </si>
  <si>
    <t>24*1,1</t>
  </si>
  <si>
    <t>42*1,1</t>
  </si>
  <si>
    <t>1,1*1,0*1,35*(42+24)</t>
  </si>
  <si>
    <t>30,8*1,1*0,1</t>
  </si>
  <si>
    <t>3,2*0,2*0,70</t>
  </si>
  <si>
    <t>3,6*2,1*0,3</t>
  </si>
  <si>
    <t>40% : 429,66715*0,4</t>
  </si>
  <si>
    <t>ornice : -3,388</t>
  </si>
  <si>
    <t>komunikace : -0,49*17,0*1,1</t>
  </si>
  <si>
    <t>-0,49*3,9</t>
  </si>
  <si>
    <t>chodník : -0,38*(1,8+17,39+12,65+1,87)</t>
  </si>
  <si>
    <t>1,1*(1,35+1,36)/2*0,5+1,1*(1,36+1,48)/2*4,6+1,1*(1,48+1,44)/2*3,9</t>
  </si>
  <si>
    <t>1,1*(1,44+1,44)/2*0,5+1,1*(1,44+1,38)/2*4,9+1,1*(1,38+1,35)/2*2,6</t>
  </si>
  <si>
    <t>1,1*(1,35+1,35)/2*111,5</t>
  </si>
  <si>
    <t>přípojky : 1,1*(1,60+1,60)/2*135,0</t>
  </si>
  <si>
    <t>hornina 3 : -171,86686</t>
  </si>
  <si>
    <t>hornina 5 : -42,96672</t>
  </si>
  <si>
    <t>10% : 429,66715*0,1</t>
  </si>
  <si>
    <t>pod oplocením : 1,1*0,5*0,8*2</t>
  </si>
  <si>
    <t>42,96672*0,1</t>
  </si>
  <si>
    <t>(1,35+1,36)/2*0,5+(1,36+1,48)/2*4,6+(1,48+1,44)/2*3,9</t>
  </si>
  <si>
    <t>(1,44+1,44)/2*0,5+(1,44+1,38)/2*4,9+(1,38+1,35)/2*2,6</t>
  </si>
  <si>
    <t>(1,35+1,35)/2*111,5</t>
  </si>
  <si>
    <t>přípojky : (1,60+1,60)/2*135,0</t>
  </si>
  <si>
    <t>390,60650</t>
  </si>
  <si>
    <t>(144,59506+214,83357)*0,5</t>
  </si>
  <si>
    <t>42,96672*0,5</t>
  </si>
  <si>
    <t>2,791</t>
  </si>
  <si>
    <t>meziskládka : 2*267,03485</t>
  </si>
  <si>
    <t>1,1*0,432*135,0</t>
  </si>
  <si>
    <t>1,1*0,51*128,5</t>
  </si>
  <si>
    <t>-9,0</t>
  </si>
  <si>
    <t>93,27378*10</t>
  </si>
  <si>
    <t>-9,0*10</t>
  </si>
  <si>
    <t>42,96672*10</t>
  </si>
  <si>
    <t>meziskládka : 267,03485</t>
  </si>
  <si>
    <t>93,27378+42,96672</t>
  </si>
  <si>
    <t>144,59506+214,83357+42,96672</t>
  </si>
  <si>
    <t>0,88</t>
  </si>
  <si>
    <t>-136,24050</t>
  </si>
  <si>
    <t>((1,1*0,332)-0,0008)*135,0</t>
  </si>
  <si>
    <t>((1,1*0,41)-0,0095)*128,5</t>
  </si>
  <si>
    <t>30,8*1,1</t>
  </si>
  <si>
    <t>33,88*0,025*1,05</t>
  </si>
  <si>
    <t>105,92675*1,01*1,7</t>
  </si>
  <si>
    <t>1,1*0,1*135,0</t>
  </si>
  <si>
    <t>1,1*0,1*128,5</t>
  </si>
  <si>
    <t>komunikace : 17,0*1,1*0,15</t>
  </si>
  <si>
    <t>bet.dlažba : 1,7*1,1*0,15</t>
  </si>
  <si>
    <t>zámk.dlažba : 17,39*0,15</t>
  </si>
  <si>
    <t>kostky : 1,8*0,15</t>
  </si>
  <si>
    <t>litý asfalt : 11,5*1,1*0,15</t>
  </si>
  <si>
    <t>beton : 3,9*0,15</t>
  </si>
  <si>
    <t>komunikace : 17,0*1,1*0,20*1,7</t>
  </si>
  <si>
    <t>bet.dlažba : 1,7*1,1*0,12*1,7</t>
  </si>
  <si>
    <t>zámk.dlažba : 17,39*0,10*1,7</t>
  </si>
  <si>
    <t>kostky : 3,9*0,10*1,7</t>
  </si>
  <si>
    <t>litý asfalt : 11,5*1,1*0,15*1,7</t>
  </si>
  <si>
    <t>beton : 3,9*0,20*1,7</t>
  </si>
  <si>
    <t>17,0*1,1*0,08*2,42</t>
  </si>
  <si>
    <t>bet.koleje : 3,9*0,15</t>
  </si>
  <si>
    <t>stávající : 1,8</t>
  </si>
  <si>
    <t>stávající : 13,9*1,1</t>
  </si>
  <si>
    <t>stávající : 1,7*1,1</t>
  </si>
  <si>
    <t>11,5*2</t>
  </si>
  <si>
    <t>639571210R00</t>
  </si>
  <si>
    <t>Kačírek pro okapový chodník tl. 100 mm</t>
  </si>
  <si>
    <t>3,4*1,1</t>
  </si>
  <si>
    <t>639571311R00</t>
  </si>
  <si>
    <t>Textilie proti prorůstání 45 g/m2</t>
  </si>
  <si>
    <t>24*1,015</t>
  </si>
  <si>
    <t>135,0*1,015</t>
  </si>
  <si>
    <t>128,5*1,015</t>
  </si>
  <si>
    <t>24*1,01</t>
  </si>
  <si>
    <t>1+24</t>
  </si>
  <si>
    <t>11,5*2*2</t>
  </si>
  <si>
    <t>17,0*2</t>
  </si>
  <si>
    <t>9,8</t>
  </si>
  <si>
    <t>1,1*2</t>
  </si>
  <si>
    <t>24+11</t>
  </si>
  <si>
    <t>767911130R00</t>
  </si>
  <si>
    <t>Montáž oplocení z pletiva strojového, o výšce přes 1,6 do 2,0 m</t>
  </si>
  <si>
    <t>3*2</t>
  </si>
  <si>
    <t>767914830R00</t>
  </si>
  <si>
    <t>Demontáž oplocení demontáž rámového oplocení, výšky do 2,0 m</t>
  </si>
  <si>
    <t>230011101R00</t>
  </si>
  <si>
    <t>Montáž trubky ocelové 219 x 6,3</t>
  </si>
  <si>
    <t>230194007R00</t>
  </si>
  <si>
    <t>Utěsnění chráničky manžetou DN 200</t>
  </si>
  <si>
    <t>230195007R00</t>
  </si>
  <si>
    <t>Montáž distanční objímky celistvých d 106-123 mm</t>
  </si>
  <si>
    <t>230200118R01</t>
  </si>
  <si>
    <t>Nasunutí potrubní sekce do ocel.chráničky, DN 100</t>
  </si>
  <si>
    <t>14221291R</t>
  </si>
  <si>
    <t>trubka bezešvá hladká kruhová 11353; svařitelnost zaručená; vnější průměr 219,0 mm; tloušťka stěny 6,3 mm</t>
  </si>
  <si>
    <t>273443888R</t>
  </si>
  <si>
    <t>manžeta těsnicí na chráničky; EPDM; D trubky = 110 mm; D chráničky = 220 mm; DN 100; DN chráničky 200</t>
  </si>
  <si>
    <t>28653515R1</t>
  </si>
  <si>
    <t>Objímka Raci typ A 36mm</t>
  </si>
  <si>
    <t>28653517R1</t>
  </si>
  <si>
    <t>Zajišťovací páska k objímkám - 15 m</t>
  </si>
  <si>
    <t>5/15</t>
  </si>
  <si>
    <t>1,404</t>
  </si>
  <si>
    <t>2,791*1,7</t>
  </si>
  <si>
    <t>263,5 m</t>
  </si>
  <si>
    <t>1,1*0,5</t>
  </si>
  <si>
    <t>112101101R00</t>
  </si>
  <si>
    <t>Kácení stromů listnatých_x000D_
 o průměru kmene přes 100 do 300 mm</t>
  </si>
  <si>
    <t>zámk.dlažba : 5,6*1,1</t>
  </si>
  <si>
    <t>komunikace : 11,3*1,1</t>
  </si>
  <si>
    <t>kostky : 3,5*1,1</t>
  </si>
  <si>
    <t>litý asfalt : 4,5+3,0</t>
  </si>
  <si>
    <t>bet.dlažba : 3,0*1,1</t>
  </si>
  <si>
    <t>beton : 2,0</t>
  </si>
  <si>
    <t>18,0</t>
  </si>
  <si>
    <t>4,5+3,0</t>
  </si>
  <si>
    <t>11,3*1,1</t>
  </si>
  <si>
    <t>34*1,1</t>
  </si>
  <si>
    <t>51*1,1</t>
  </si>
  <si>
    <t>1,1*1,0*1,35*(51+34)</t>
  </si>
  <si>
    <t>127,5*1,1*0,1</t>
  </si>
  <si>
    <t>20,0*1,1*0,1</t>
  </si>
  <si>
    <t>2,0*2,0*0,3</t>
  </si>
  <si>
    <t>šachta : 3,2*0,2*0,26</t>
  </si>
  <si>
    <t>10,2*0,3*0,3</t>
  </si>
  <si>
    <t>3,2*0,2*0,9</t>
  </si>
  <si>
    <t>3,2*0,2*0,6</t>
  </si>
  <si>
    <t>3,2*0,2*0,8</t>
  </si>
  <si>
    <t>10,2*0,3*0,7</t>
  </si>
  <si>
    <t>40% : 965,98165*0,4</t>
  </si>
  <si>
    <t>ornice : -16,2250</t>
  </si>
  <si>
    <t>komunikace : -0,49*12,43</t>
  </si>
  <si>
    <t>-0,49*2,0</t>
  </si>
  <si>
    <t>chodník : -0,38*(3,85+3,30+6,16+4,5)</t>
  </si>
  <si>
    <t>1,1*(1,43+1,43)/2*0,5+1,1*(1,43+1,56)/2*9,0+1,1*(1,56+1,58)/2*1,8</t>
  </si>
  <si>
    <t>1,1*(1,58+1,44)/2*6,9+1,1*(1,44+1,51)/2*2,1+1,1*(1,51+1,56)/2*4,5</t>
  </si>
  <si>
    <t>1,1*(1,56+1,55)/2*5,2+1,1*(1,55+1,53)/2*5,6+1,1*(1,53+1,50)/2*10,5</t>
  </si>
  <si>
    <t>1,1*(1,50+1,49)/2*2,9+1,1*(1,49+1,48)/2*2,7+1,1*(1,48+1,47)/2*1,7</t>
  </si>
  <si>
    <t>1,1*(1,47+1,46)/2*2,9+1,1*(1,46+1,45)/2*4,7+1,1*(1,45+1,44)/2*1,6</t>
  </si>
  <si>
    <t>1,1*(1,44+1,43)/2*5,3+1,1*(1,43+1,41)/2*6,1+1,1*(1,41+1,40)/2*1,5</t>
  </si>
  <si>
    <t>1,1*(1,40+1,40)/2*23,5+1,1*(1,40+1,38)/2*1,2+1,1*(1,38+1,33)/2*4,9</t>
  </si>
  <si>
    <t>1,1*(1,33+1,33)/2*0,6+1,1*(1,33+1,32)/2*2,2+1,1*(1,32+1,32)/2*2,4</t>
  </si>
  <si>
    <t>1,1*(1,32+1,31)/2*2,9+1,1*(1,31+1,31)/2*2,6+1,1*(1,31+1,31)/2*5,9</t>
  </si>
  <si>
    <t>1,1*(1,31+1,32)/2*0,5+1,1*(1,32+1,32)/2*0,5+1,1*(1,32+1,37)/2*8,5</t>
  </si>
  <si>
    <t>1,1*(1,37+1,39)/2*2,8+1,1*(1,39+1,41)/2*2,7+1,1*(1,41+1,40)/2*8,9</t>
  </si>
  <si>
    <t>1,1*(1,40+1,40)/2*2,1+1,1*(1,40+1,39)/2*2,1+1,1*(1,39+1,39)/2*2,5</t>
  </si>
  <si>
    <t>1,1*(1,39+1,38)/2*7,7+1,1*(1,38+1,38)/2*6,0+1,1*(1,38+1,41)/2*6,9</t>
  </si>
  <si>
    <t>1,1*(1,41+1,41)/2*0,5+1,1*(1,41+1,86)/2*6,1+1,1*(1,86+1,92)/2*4,2</t>
  </si>
  <si>
    <t>1,1*(1,92+1,26)/2*1,0+1,1*(1,26+1,87)/2*1,2+1,1*(1,87+1,94)/2*1,2</t>
  </si>
  <si>
    <t>1,1*(1,94+1,93)/2*0,5+1,1*(1,93+1,92)/2*0,5+1,1*(1,92+1,97)/2*6,8</t>
  </si>
  <si>
    <t>1,1*(1,97+2,07)/2*6,6+1,1*(2,07+2,30)/2*8,5</t>
  </si>
  <si>
    <t>1,1*(1,48+1,47)/2*1,4+1,1*(1,47+1,66)/2*5,3+1,1*(1,66+1,68)/2*0,7</t>
  </si>
  <si>
    <t>1,1*(1,68+1,70)/2*1,3+1,1*(1,70+1,84)/2*0,9+1,1*(1,84+1,71)/2*2,5</t>
  </si>
  <si>
    <t>1,1*(1,71+1,56)/2*2,3+1,1*(1,56+1,45)/2*2,6+1,1*(1,45+1,45)/2*1,3</t>
  </si>
  <si>
    <t>1,1*(1,45+1,46)/2*2,1+1,1*(1,46+1,51)/2*6,7+1,1*(1,51+1,51)/2*6,1</t>
  </si>
  <si>
    <t>1,1*(1,51+1,52)/2*1,3+1,1*(1,52+1,52)/2*1,0</t>
  </si>
  <si>
    <t>1,1*(1,41+1,40)/2*1,3+1,1*(1,40+1,49)/2*1,0+1,1*(1,49+1,60)/2*5,4</t>
  </si>
  <si>
    <t>1,1*(1,60+1,63)/2*1,8+1,1*(1,63+1,66)/2*1,6+1,1*(1,66+1,68)/2*1,0</t>
  </si>
  <si>
    <t>1,1*(1,68+1,87)/2*1,9+1,1*(1,87+1,52)/2*5,2+1,1*(1,52+1,52)/2*26,9</t>
  </si>
  <si>
    <t>1,1*(1,52+1,49)/2*0,7+1,1*(1,49+1,39)/2*2,4+1,1*(1,39+1,57)/2*1,2</t>
  </si>
  <si>
    <t>1,1*(1,57+1,65)/2*2,4+1,1*(1,65+1,66)/2*5,6+1,1*(1,66+1,66)/2*1,1</t>
  </si>
  <si>
    <t>1,1*(1,92+1,91)/2*0,8+1,1*(1,91+1,87)/2*4,2+1,1*(1,87+1,76)/2*3,6</t>
  </si>
  <si>
    <t>1,1*(1,76+1,75)/2*4,2+1,1*(1,75+1,70)/2*21,2</t>
  </si>
  <si>
    <t>přípojky : 1,1*(1,60+1,60)/2*220,0</t>
  </si>
  <si>
    <t>jáma odvodnění : 0,5*0,5*0,5</t>
  </si>
  <si>
    <t>hornina 3 : -386,39266</t>
  </si>
  <si>
    <t>hornina 5 : -96,55857</t>
  </si>
  <si>
    <t>10% : 965,58567*0,1</t>
  </si>
  <si>
    <t>pod oplocením : 1,1*0,5*0,8*3</t>
  </si>
  <si>
    <t>96,55857*0,1</t>
  </si>
  <si>
    <t>(1,43+1,43)/2*0,5+(1,43+1,56)/2*9,0+(1,56+1,58)/2*1,8</t>
  </si>
  <si>
    <t>(1,58+1,44)/2*6,9+(1,44+1,51)/2*2,1+(1,51+1,56)/2*4,5</t>
  </si>
  <si>
    <t>(1,56+1,55)/2*5,2+(1,55+1,53)/2*5,6+(1,53+1,50)/2*10,5</t>
  </si>
  <si>
    <t>(1,50+1,49)/2*2,9+(1,49+1,48)/2*2,7+(1,48+1,47)/2*1,7</t>
  </si>
  <si>
    <t>(1,47+1,46)/2*2,9+(1,46+1,45)/2*4,7+(1,45+1,44)/2*1,6</t>
  </si>
  <si>
    <t>(1,44+1,43)/2*5,3+(1,43+1,41)/2*6,1+(1,41+1,40)/2*1,5</t>
  </si>
  <si>
    <t>(1,40+1,40)/2*23,5+(1,40+1,38)/2*1,2+(1,38+1,33)/2*4,9</t>
  </si>
  <si>
    <t>(1,33+1,33)/2*0,6+(1,33+1,32)/2*2,2+(1,32+1,32)/2*2,4</t>
  </si>
  <si>
    <t>(1,32+1,31)/2*2,9+(1,31+1,31)/2*2,6+(1,31+1,31)/2*5,9</t>
  </si>
  <si>
    <t>(1,31+1,32)/2*0,5+(1,32+1,32)/2*0,5+(1,32+1,37)/2*8,5</t>
  </si>
  <si>
    <t>(1,37+1,39)/2*2,8+(1,39+1,41)/2*2,7+(1,41+1,40)/2*8,9</t>
  </si>
  <si>
    <t>(1,40+1,40)/2*2,1+(1,40+1,39)/2*2,1+(1,39+1,39)/2*2,5</t>
  </si>
  <si>
    <t>(1,39+1,38)/2*7,7+(1,38+1,38)/2*6,0+(1,38+1,41)/2*6,9</t>
  </si>
  <si>
    <t>(1,41+1,41)/2*0,5+(1,41+1,86)/2*6,1+(1,86+1,92)/2*4,2</t>
  </si>
  <si>
    <t>(1,92+1,26)/2*1,0+(1,26+1,87)/2*1,2+(1,87+1,94)/2*1,2</t>
  </si>
  <si>
    <t>(1,94+1,93)/2*0,5+(1,93+1,92)/2*0,5+(1,92+1,97)/2*6,8</t>
  </si>
  <si>
    <t>(1,48+1,47)/2*1,4+(1,47+1,66)/2*5,3+(1,66+1,68)/2*0,7</t>
  </si>
  <si>
    <t>(1,68+1,70)/2*1,3+(1,70+1,84)/2*0,9+(1,84+1,71)/2*2,5</t>
  </si>
  <si>
    <t>(1,71+1,56)/2*2,3+(1,56+1,45)/2*2,6+(1,45+1,45)/2*1,3</t>
  </si>
  <si>
    <t>(1,45+1,46)/2*2,1+(1,46+1,51)/2*6,7+(1,51+1,51)/2*6,1</t>
  </si>
  <si>
    <t>(1,51+1,52)/2*1,3+(1,52+1,52)/2*1,0</t>
  </si>
  <si>
    <t>(1,41+1,40)/2*1,3+(1,40+1,49)/2*1,0+(1,49+1,60)/2*5,4</t>
  </si>
  <si>
    <t>(1,60+1,63)/2*1,8+(1,63+1,66)/2*1,6+(1,66+1,68)/2*1,0</t>
  </si>
  <si>
    <t>(1,68+1,87)/2*1,9+(1,87+1,52)/2*5,2+(1,52+1,52)/2*26,9</t>
  </si>
  <si>
    <t>(1,52+1,49)/2*0,7+(1,49+1,39)/2*2,4+(1,39+1,57)/2*1,2</t>
  </si>
  <si>
    <t>(1,57+1,65)/2*2,4+(1,65+1,66)/2*5,6+(1,66+1,66)/2*1,1</t>
  </si>
  <si>
    <t>(1,92+1,91)/2*0,8+(1,91+1,87)/2*4,2+(1,87+1,76)/2*3,6</t>
  </si>
  <si>
    <t>(1,76+1,75)/2*4,2+(1,75+1,70)/2*21,2</t>
  </si>
  <si>
    <t>přípojky : (1,60+1,60)/2*220,0</t>
  </si>
  <si>
    <t>846,147</t>
  </si>
  <si>
    <t>(1,97+2,07)/2*6,6+(2,07+2,30)/2*8,5</t>
  </si>
  <si>
    <t>31,90450</t>
  </si>
  <si>
    <t>(356,32916+483,03042)*0,5</t>
  </si>
  <si>
    <t>96,55857*0,5</t>
  </si>
  <si>
    <t>14,99840</t>
  </si>
  <si>
    <t>meziskládka : 2*634,02865</t>
  </si>
  <si>
    <t>2,15</t>
  </si>
  <si>
    <t>14,98840</t>
  </si>
  <si>
    <t>1,1*0,432*220,0</t>
  </si>
  <si>
    <t>1,1*0,463*95,0</t>
  </si>
  <si>
    <t>1,1*0,51*34,0</t>
  </si>
  <si>
    <t>1,1*0,56*213,0</t>
  </si>
  <si>
    <t>-37,90</t>
  </si>
  <si>
    <t>96,55857</t>
  </si>
  <si>
    <t>206,65093*10</t>
  </si>
  <si>
    <t>-37,90*10</t>
  </si>
  <si>
    <t>96,55857*10</t>
  </si>
  <si>
    <t>meziskládka : 634,02865</t>
  </si>
  <si>
    <t>206,65093+96,55857</t>
  </si>
  <si>
    <t>-37,9</t>
  </si>
  <si>
    <t>356,32916+483,03042+96,55857</t>
  </si>
  <si>
    <t>1,32</t>
  </si>
  <si>
    <t>2,8+5,5+5,6+2,0+3,5+7,0+11,5</t>
  </si>
  <si>
    <t>-303,20950</t>
  </si>
  <si>
    <t>((1,1*0,332)-0,0008)*220,0</t>
  </si>
  <si>
    <t>((1,1*0,363)-0,0031)*95,0</t>
  </si>
  <si>
    <t>((1,1*0,41)-0,0095)*34,0</t>
  </si>
  <si>
    <t>((1,1*0,46)-0,0201)*213,0</t>
  </si>
  <si>
    <t>127,5*1,1</t>
  </si>
  <si>
    <t>10,0*1,1</t>
  </si>
  <si>
    <t>21,5</t>
  </si>
  <si>
    <t>140,25*0,025*1,05</t>
  </si>
  <si>
    <t>5,0*0,1</t>
  </si>
  <si>
    <t>2,0*0,1</t>
  </si>
  <si>
    <t>6,5*0,1</t>
  </si>
  <si>
    <t>8,0*0,1</t>
  </si>
  <si>
    <t>236,31470*1,01*1,7</t>
  </si>
  <si>
    <t>274313311R00</t>
  </si>
  <si>
    <t>Beton základových pasů prostý třídy C 8/10</t>
  </si>
  <si>
    <t>Včetně dodávky a uložení betonu a kamene.</t>
  </si>
  <si>
    <t>6,5*0,3*0,8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</si>
  <si>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</si>
  <si>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</si>
  <si>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</si>
  <si>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6,5*0,8*2</t>
  </si>
  <si>
    <t>274351216R00</t>
  </si>
  <si>
    <t>Bednění stěn základových pasů odstranění</t>
  </si>
  <si>
    <t>Včetně očištění, vytřídění a uložení bednicího materiálu.</t>
  </si>
  <si>
    <t>311312011R00</t>
  </si>
  <si>
    <t>Beton nadzákladových zdí prostý třídy C 25/30</t>
  </si>
  <si>
    <t>nosných, výplňových, obkladových, půdních, štítových, poprsních apod., s pomocným lešením o výšce podlahy do 1900 mm a pro zatížení 1,5 kPa,</t>
  </si>
  <si>
    <t>1,0*0,5*0,5</t>
  </si>
  <si>
    <t>6,5*0,3*0,3</t>
  </si>
  <si>
    <t>311351105RT1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</si>
  <si>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</si>
  <si>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</si>
  <si>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1,0*0,5*2</t>
  </si>
  <si>
    <t>6,5*0,3*2</t>
  </si>
  <si>
    <t>311351106R00</t>
  </si>
  <si>
    <t>Bednění nadzákladových zdí oboustranné za každou stranu odstranění</t>
  </si>
  <si>
    <t>317321117R00</t>
  </si>
  <si>
    <t>Římsy ze železového betonu beton C 25/30</t>
  </si>
  <si>
    <t>821-1</t>
  </si>
  <si>
    <t>4,0*0,5*0,05</t>
  </si>
  <si>
    <t>3,0*0,5*0,05</t>
  </si>
  <si>
    <t>6,5*0,5*0,05</t>
  </si>
  <si>
    <t>317353121R00</t>
  </si>
  <si>
    <t>Bednění mostních říms zřízení bednění</t>
  </si>
  <si>
    <t>jakéhokoliv tvaru, přímých, zalomených nebo jinak zakřivených,</t>
  </si>
  <si>
    <t>(0,2+0,05+0,05)*4</t>
  </si>
  <si>
    <t>(0,2+0,05+0,05)*3</t>
  </si>
  <si>
    <t>(0,1+0,05+0,1+0,05)*6,5</t>
  </si>
  <si>
    <t>317353221R00</t>
  </si>
  <si>
    <t>Bednění mostních říms odstranění bednění</t>
  </si>
  <si>
    <t>318110011RT5</t>
  </si>
  <si>
    <t>Podhrabové desky osazení s dodávkou podhrabové desky a držáků, deska 2950 x 300 x 50 mm, držák bez zámku oboustranný Zn na sloupek 48 mm a 60 mm / 300 mm</t>
  </si>
  <si>
    <t>318211119R00</t>
  </si>
  <si>
    <t xml:space="preserve">Zdivo podezdívek oplocení z lomového kamene na maltu MC - 15 </t>
  </si>
  <si>
    <t>oboustranně lícované, včetně případného vynechání drenážních otvorů</t>
  </si>
  <si>
    <t>3,0*0,3*0,6</t>
  </si>
  <si>
    <t>338171112R00</t>
  </si>
  <si>
    <t>Osazování sloupků a vzpěr plotových ocelových výšky do 2,00 m, se zabetonováním do 0,5 m3 do předem připravených jamek betonem C 25/30</t>
  </si>
  <si>
    <t>trubkových nebo profilovaných</t>
  </si>
  <si>
    <t>6+2</t>
  </si>
  <si>
    <t>338920022R00</t>
  </si>
  <si>
    <t>Osazení betonových palisád šířka do 20 cm, délka do 90 cm</t>
  </si>
  <si>
    <t>348922321R00</t>
  </si>
  <si>
    <t>Zdivo plotové z betonových tvarovek tloušťky 300 mm jednostranně štípaných, přírodních</t>
  </si>
  <si>
    <t>kladení tvárnic na speciální maltu, spárování současně při zdění, zvýšené nároky na udržení čistoty zdiva</t>
  </si>
  <si>
    <t>Včetně lícování, které se provádí průběžně při zdění.</t>
  </si>
  <si>
    <t>4,0*0,6</t>
  </si>
  <si>
    <t>318110013R01</t>
  </si>
  <si>
    <t>Demontáž podhrabových desek</t>
  </si>
  <si>
    <t>451541111R00</t>
  </si>
  <si>
    <t>Lože pod potrubí, stoky a drobné objekty ze štěrkodrtě 0÷63 mm</t>
  </si>
  <si>
    <t>odvodnění kalosvodu : 0,5*0,5*0,5</t>
  </si>
  <si>
    <t>1,1*0,1*220,0</t>
  </si>
  <si>
    <t>1,1*0,1*95,0</t>
  </si>
  <si>
    <t>1,1*0,1*34,0</t>
  </si>
  <si>
    <t>1,1*0,1*213,0</t>
  </si>
  <si>
    <t>451313521R00</t>
  </si>
  <si>
    <t>Podklad betonový pod dlažbu tl. od 100 do 150 mm</t>
  </si>
  <si>
    <t>2,0*2,0</t>
  </si>
  <si>
    <t>465511511R00</t>
  </si>
  <si>
    <t>Dlažba z lomového kamene upraveného uložení do malty MC 10, plocha do 20 m2, vyspárování maltou MCs, tloušťka 200 mm</t>
  </si>
  <si>
    <t>vodorovná nebo ve sklonu do 1 : 2 s dodáním hmot</t>
  </si>
  <si>
    <t>komunikace : 11,3*1,1*0,15</t>
  </si>
  <si>
    <t>kostky : 3,5*1,1*0,15</t>
  </si>
  <si>
    <t>zámk.dlažba : 5,6*1,1*0,15</t>
  </si>
  <si>
    <t>nová zámk.dlažba : 4,5*0,15</t>
  </si>
  <si>
    <t>bet.dlaždice : 3,0*1,1*0,15</t>
  </si>
  <si>
    <t>beton : 2,0*0,15</t>
  </si>
  <si>
    <t>18,0*0,15</t>
  </si>
  <si>
    <t>litý asfalt : 3,0*0,15</t>
  </si>
  <si>
    <t>komunikace : 11,3*1,1*0,20*1,7</t>
  </si>
  <si>
    <t>kostky : 3,5*1,1*0,10*1,7</t>
  </si>
  <si>
    <t>zámk.dlažba : 5,6*1,1*0,10*1,7</t>
  </si>
  <si>
    <t>nová zámk.dlažba : 4,5*0,10*1,7</t>
  </si>
  <si>
    <t>bet.dlažba : 3,0*1,1*0,12*1,7</t>
  </si>
  <si>
    <t>beton : 2,0*0,20*1,7</t>
  </si>
  <si>
    <t>18,0*0,20*1,7</t>
  </si>
  <si>
    <t>litý asfalt : 3,0*0,15*1,7</t>
  </si>
  <si>
    <t>11,3*1,1*0,08*2,42</t>
  </si>
  <si>
    <t>bet.koleje : 2,0*0,15</t>
  </si>
  <si>
    <t>stávající : 5,6*1,1</t>
  </si>
  <si>
    <t>nová na doplnění : 0,5*1</t>
  </si>
  <si>
    <t>nová za litý asfalt : 4,5</t>
  </si>
  <si>
    <t>nová za bet.vjezd : 18,0</t>
  </si>
  <si>
    <t>stávající : 3,0*1,1</t>
  </si>
  <si>
    <t>592452655R</t>
  </si>
  <si>
    <t>dlažba betonová dvouvrstvá; obdélník; šedá; l = 200 mm; š = 100 mm; tl. 80,0 mm</t>
  </si>
  <si>
    <t>4,5*1,01</t>
  </si>
  <si>
    <t>18,0*1,01</t>
  </si>
  <si>
    <t>871211121R00</t>
  </si>
  <si>
    <t>Montáž potrubí z plastických hmot z tlakových trubek polyetylenových, vnějšího průměru 63 mm</t>
  </si>
  <si>
    <t>891245321R00</t>
  </si>
  <si>
    <t>Montáž vodovodních armatur na potrubí zpětných klapek, DN 80 mm</t>
  </si>
  <si>
    <t>831230110RA1</t>
  </si>
  <si>
    <t>Suchovod z trub polyetylénových D 63</t>
  </si>
  <si>
    <t>- přísunu, montáže, demontáže a odsunu zkoušecího čerpadla, napuštění tlakovou vodou a dodání vody pro tlakovou zkoušku,</t>
  </si>
  <si>
    <t>- napuštění a vypuštění vody, dodání vody a desinfekčního prostředku a na bakteriologický rozbor vody.</t>
  </si>
  <si>
    <t>28613062.MR1</t>
  </si>
  <si>
    <t>Navrt.T-kus s uzav.ventilem, kit SDR11 d63-32, 193-155-034</t>
  </si>
  <si>
    <t>30*1,015</t>
  </si>
  <si>
    <t>28613105.MR</t>
  </si>
  <si>
    <t>spojka/nátrubek PE 100; SDR 11,0; D = 63,0 mm; spoj elektrosvařovaný</t>
  </si>
  <si>
    <t>41*1,015</t>
  </si>
  <si>
    <t>28613128.MR2</t>
  </si>
  <si>
    <t>Elektro T-kus KIT d 160/63mm redukovaný PE100 SDR11</t>
  </si>
  <si>
    <t>220,0*1,015</t>
  </si>
  <si>
    <t>286136701R1</t>
  </si>
  <si>
    <t>Trubka SafeTech RC voda  SDR11   63x5,8 mm L=6 m, PE100 RC dvouvrstvé potrubí, barva modrá</t>
  </si>
  <si>
    <t>95,0*1,015</t>
  </si>
  <si>
    <t>34,0*1,015</t>
  </si>
  <si>
    <t>213,0*1,015</t>
  </si>
  <si>
    <t>28653334.AR</t>
  </si>
  <si>
    <t>koleno PE 100; 45,0 °; SDR 11,0; D = 63,0 mm; hladké; spoj elektrosvařovaný</t>
  </si>
  <si>
    <t>28653596T1</t>
  </si>
  <si>
    <t>Nákružek lemový d63 PE100 SDR11+příruba PN16 d63/DN50</t>
  </si>
  <si>
    <t>286536151R1</t>
  </si>
  <si>
    <t>Oblouk 30° PE100 RC SDR11 typ L  63 x 5,8 mm, PE100 RC tvarovka, svařování na tupo, barva černá</t>
  </si>
  <si>
    <t>422834582R1</t>
  </si>
  <si>
    <t>Žabí klapka 9930 DN80, synt.nátěr</t>
  </si>
  <si>
    <t>38*1,01</t>
  </si>
  <si>
    <t>9+38</t>
  </si>
  <si>
    <t>55259811R</t>
  </si>
  <si>
    <t>přechod přírubový; PN 10; DN 1 = 80 mm; DN 2 = 50 mm; l = 200 mm; tvárná litina; uvnitř práškový epoxid; vně práškový epoxid</t>
  </si>
  <si>
    <t>552599953R</t>
  </si>
  <si>
    <t>tvarovka přírubová s přírubovou odbočkou tvárná litina; DN 1 = 150 mm; DN 2 = 80 mm; povrch. úprava práškový epoxid</t>
  </si>
  <si>
    <t>šoupátka : (1,1+1,7)*7</t>
  </si>
  <si>
    <t>šoupátka : 0,47*0,1*7</t>
  </si>
  <si>
    <t>11,3*2</t>
  </si>
  <si>
    <t>6</t>
  </si>
  <si>
    <t>0,0314*0,3*4</t>
  </si>
  <si>
    <t>961043111R00</t>
  </si>
  <si>
    <t>Bourání základů z betonu proloženého kamenem</t>
  </si>
  <si>
    <t>nebo vybourání otvorů průřezové plochy přes 4 m2 v základech,</t>
  </si>
  <si>
    <t>962022491R00</t>
  </si>
  <si>
    <t>Bourání zdiva nadzákladového kamenného kamenného_x000D_
 na maltu cementovou</t>
  </si>
  <si>
    <t>nebo vybourání otvorů průřezové plochy přes 4 m2 ve zdivu nadzákladovém, včetně pomocného lešení o výšce podlahy do 1900 mm a pro zatížení do 1,5 kPa  (150 kg/m2),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</si>
  <si>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</si>
  <si>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</si>
  <si>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</si>
  <si>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4,0*0,3*0,6</t>
  </si>
  <si>
    <t>1,1*3</t>
  </si>
  <si>
    <t>966051111U01</t>
  </si>
  <si>
    <t>Bourání bet palisád osazov v řadě</t>
  </si>
  <si>
    <t>722120811R00</t>
  </si>
  <si>
    <t>Demontáž potrubí z litinových trub hrdlových TH do DN 80</t>
  </si>
  <si>
    <t>21+2+1,5+1,5</t>
  </si>
  <si>
    <t>37,0+1,5</t>
  </si>
  <si>
    <t>722170804R00</t>
  </si>
  <si>
    <t>Demontáž potrubí z trubek z PH tlakových přes D 32 mm do D 63 mm</t>
  </si>
  <si>
    <t>14,0+0,5+2,5</t>
  </si>
  <si>
    <t>4+5+2</t>
  </si>
  <si>
    <t>722170807R01</t>
  </si>
  <si>
    <t>Demontáž rozvodů vody z plastů do D 160</t>
  </si>
  <si>
    <t>1+2,5+1,5</t>
  </si>
  <si>
    <t>722172919R02</t>
  </si>
  <si>
    <t>Propojení plastového potrubí polyf.D 160 mm,vodovod</t>
  </si>
  <si>
    <t>1+1</t>
  </si>
  <si>
    <t>762137121R00</t>
  </si>
  <si>
    <t>Bednění stěn montáž_x000D_
 oplocení z dílců, na předem osazené sloupky</t>
  </si>
  <si>
    <t>800-762</t>
  </si>
  <si>
    <t>3*1,5</t>
  </si>
  <si>
    <t>6,0*0,8</t>
  </si>
  <si>
    <t>762962810R00</t>
  </si>
  <si>
    <t>Rozebrání oplocení s příčníky a betonovými sloupky, z prken a latí</t>
  </si>
  <si>
    <t>se sloupky osové vzdálenosti do 4 m, výšky do 2,5 m osazených do hloubky 1 m</t>
  </si>
  <si>
    <t>3,0</t>
  </si>
  <si>
    <t>6,0</t>
  </si>
  <si>
    <t>998762202R00</t>
  </si>
  <si>
    <t>Přesun hmot pro konstrukce tesařské v objektech výšky do 12 m</t>
  </si>
  <si>
    <t>767914120R00</t>
  </si>
  <si>
    <t>Montáž oplocení z pletiva rámového na ocelové sloupky, o výšce přes 1,0 do 1,5 m</t>
  </si>
  <si>
    <t>767911822R00</t>
  </si>
  <si>
    <t>Demontáž oplocení demontáž pletiva, výšky do 2,0 m</t>
  </si>
  <si>
    <t>767920210R00</t>
  </si>
  <si>
    <t>Montáž vrat a vrátek k oplocení osazovaných na sloupky ocelové, o ploše jednotlivě do 2 m2</t>
  </si>
  <si>
    <t>767920810R00</t>
  </si>
  <si>
    <t>Demontáž vrat a vrátek k oplocení o ploše jednotlivě do 2 m2</t>
  </si>
  <si>
    <t>783122110R00</t>
  </si>
  <si>
    <t>Nátěry ocelových konstrukcí syntetické A - ocelová konstrukce těžká, dvojnásobné</t>
  </si>
  <si>
    <t>800-783</t>
  </si>
  <si>
    <t>na vzduchu schnoucí</t>
  </si>
  <si>
    <t>0,1*1,2*8</t>
  </si>
  <si>
    <t>783921220R00</t>
  </si>
  <si>
    <t>Nátěry ostatních konstrukcí syntetické pletiv, dvojnásobné</t>
  </si>
  <si>
    <t>pletiv</t>
  </si>
  <si>
    <t>230011113R00</t>
  </si>
  <si>
    <t>Montáž trubky ocelové 273 x 7</t>
  </si>
  <si>
    <t>230194008R00</t>
  </si>
  <si>
    <t>Utěsnění chráničky manžetou DN 250</t>
  </si>
  <si>
    <t>230195031R00</t>
  </si>
  <si>
    <t>Montáž distanční objímky segmentových d 160-179 mm</t>
  </si>
  <si>
    <t>RTS 18/ I</t>
  </si>
  <si>
    <t>230200120R01</t>
  </si>
  <si>
    <t>Nasunutí potrubní sekce do ocel.chráničky, DN 150</t>
  </si>
  <si>
    <t>14226095R</t>
  </si>
  <si>
    <t>trubka bezešvá hladká kruhová 11353; svařitelnost zaručená; vnější průměr 273,0 mm; tloušťka stěny 7,0 mm</t>
  </si>
  <si>
    <t>273443892R</t>
  </si>
  <si>
    <t>manžeta těsnicí na chráničky; EPDM; D trubky = 160 mm; D chráničky = 273 mm; DN 150; DN chráničky 250</t>
  </si>
  <si>
    <t>28653515R2</t>
  </si>
  <si>
    <t>Objímka Raci typ B 36mm</t>
  </si>
  <si>
    <t>7/15</t>
  </si>
  <si>
    <t>7,2</t>
  </si>
  <si>
    <t>14,98840*1,7</t>
  </si>
  <si>
    <t>562 m</t>
  </si>
  <si>
    <t>2*2</t>
  </si>
  <si>
    <t>zámk.dlažba : 8,5*1,1</t>
  </si>
  <si>
    <t>zatr.dlažba : 0,7*1,1</t>
  </si>
  <si>
    <t>komunikace : 14,0*1,1</t>
  </si>
  <si>
    <t>14,0*1,1</t>
  </si>
  <si>
    <t>10*1,1</t>
  </si>
  <si>
    <t>40*1,1</t>
  </si>
  <si>
    <t>1,1*1,0*1,35*(40+10)</t>
  </si>
  <si>
    <t>21,0*1,1*0,1</t>
  </si>
  <si>
    <t>3,2*0,2*0,3</t>
  </si>
  <si>
    <t>40% : 379,59870*0,4</t>
  </si>
  <si>
    <t>ornice : -2,31</t>
  </si>
  <si>
    <t>komunikace : -0,49*14,0*1,1</t>
  </si>
  <si>
    <t>chodník : -0,38*(0,77+9,35+1,1)</t>
  </si>
  <si>
    <t>1,1*(1,35+1,35)/2*120,9+1,1*(1,35+1,39)/2*3,1+1,1*(1,39+1,30)/2*0,8</t>
  </si>
  <si>
    <t>1,1*(1,30+1,90)/2*5,2</t>
  </si>
  <si>
    <t>1,1*(1,35+1,35)/2*6,7+1,1*(1,35+1,41)/2*0,5+1,1*(1,41+1,46)/2*3,9</t>
  </si>
  <si>
    <t>1,1*(1,46+1,84)/2*6,4+1,1*(1,84+1,73)/2*4,0+1,1*(1,73+1,71)/2*0,7</t>
  </si>
  <si>
    <t>1,1*(1,71+1,70)/2*0,5</t>
  </si>
  <si>
    <t>1,1*(1,36+1,44)/2*2,6+1,1*(1,44+1,58)/2*4,3+1,1*(1,58+1,56)/2*1,1</t>
  </si>
  <si>
    <t>1,1*(1,90+1,73)/2*0,5+1,1*(1,73+1,68)/2*1,0+1,1*(1,68+1,62)/2*1,1</t>
  </si>
  <si>
    <t>1,1*(1,62+1,71)/2*1,4+1,1*(1,71+1,70)/2*0,5</t>
  </si>
  <si>
    <t>propoj : 1,1*(1,60+1,60)/2*1,5</t>
  </si>
  <si>
    <t>přípojky : 1,1*(1,60+1,60)/2*67,5</t>
  </si>
  <si>
    <t>jáma pro výměnu uzávěru : 1,5*1,5*1,6</t>
  </si>
  <si>
    <t>hornina 3 : -151,83948</t>
  </si>
  <si>
    <t>hornina 5 : -37,95987</t>
  </si>
  <si>
    <t>10% : 379,59870*0,1</t>
  </si>
  <si>
    <t>37,95987*0,1</t>
  </si>
  <si>
    <t>(1,35+1,35)/2*120,9+(1,35+1,39)/2*3,1+(1,39+1,30)/2*0,8</t>
  </si>
  <si>
    <t>(1,30+1,90)/2*5,2</t>
  </si>
  <si>
    <t>(1,35+1,35)/2*6,7+(1,35+1,41)/2*0,5+(1,41+1,46)/2*3,9</t>
  </si>
  <si>
    <t>(1,46+1,84)/2*6,4+(1,84+1,73)/2*4,0+(1,73+1,71)/2*0,7</t>
  </si>
  <si>
    <t>(1,71+1,70)/2*0,5</t>
  </si>
  <si>
    <t>(1,36+1,44)/2*2,6+(1,44+1,58)/2*4,3+(1,58+1,56)/2*1,1</t>
  </si>
  <si>
    <t>(1,90+1,73)/2*0,5+(1,73+1,68)/2*1,0+(1,68+1,62)/2*1,1</t>
  </si>
  <si>
    <t>(1,62+1,71)/2*1,4+(1,71+1,70)/2*0,5</t>
  </si>
  <si>
    <t>propoj : (1,60+1,60)/2*1,5</t>
  </si>
  <si>
    <t>přípojky : (1,60+1,60)/2*67,5</t>
  </si>
  <si>
    <t>jáma pro výměnu uzávěru : 1,5*1,6</t>
  </si>
  <si>
    <t>344,217</t>
  </si>
  <si>
    <t>(137,71988+189,79935)*0,5</t>
  </si>
  <si>
    <t>37,95987*0,5</t>
  </si>
  <si>
    <t>0,192</t>
  </si>
  <si>
    <t>meziskládka : 2*240,46740</t>
  </si>
  <si>
    <t>1,1*0,432*67,5</t>
  </si>
  <si>
    <t>1,1*0,463*8,0</t>
  </si>
  <si>
    <t>1,1*0,490*22,7</t>
  </si>
  <si>
    <t>1,1*0,51*130,0</t>
  </si>
  <si>
    <t>1,1*0,56*6,0</t>
  </si>
  <si>
    <t>87,05183*10</t>
  </si>
  <si>
    <t>37,95987*10</t>
  </si>
  <si>
    <t>meziskládka : 240,46740</t>
  </si>
  <si>
    <t>87,05183+37,95987</t>
  </si>
  <si>
    <t>137,71988+189,79935+37,95987</t>
  </si>
  <si>
    <t>-125,0117</t>
  </si>
  <si>
    <t>((1,1*0,332)-0,0008)*67,5</t>
  </si>
  <si>
    <t>((1,1*0,363)-0,0031)*8,0</t>
  </si>
  <si>
    <t>((1,1*0,390)-0,0064)*22,7</t>
  </si>
  <si>
    <t>((1,1*0,41)-0,0095)*130,0</t>
  </si>
  <si>
    <t>((1,1*0,46)-0,0201)*6,0</t>
  </si>
  <si>
    <t>21,0*1,1</t>
  </si>
  <si>
    <t>17,3*1,1</t>
  </si>
  <si>
    <t>23,1*0,025*1,05</t>
  </si>
  <si>
    <t>97,67002*1,01*1,7</t>
  </si>
  <si>
    <t>348922211R00</t>
  </si>
  <si>
    <t>Zdivo plotové z betonových tvarovek tloušťky 200 mm hladkých, přírodních</t>
  </si>
  <si>
    <t>18,0*0,5</t>
  </si>
  <si>
    <t>1,1*0,1*67,5</t>
  </si>
  <si>
    <t>1,1*0,1*22,7</t>
  </si>
  <si>
    <t>1,1*0,1*130,0</t>
  </si>
  <si>
    <t>1,1*0,1*6,0</t>
  </si>
  <si>
    <t>komunikace : 14,0*1,1*0,15</t>
  </si>
  <si>
    <t>bet.dlažba : 1,0*1,1*0,15</t>
  </si>
  <si>
    <t>zámk.dlažba : 8,5*1,1*0,15</t>
  </si>
  <si>
    <t>zatr.dlažba : 0,7*1,1*0,15</t>
  </si>
  <si>
    <t>doplnění chybějící plochy : 0,5*0,5*0,15*5</t>
  </si>
  <si>
    <t>komunikace : 14,0*1,1*0,20*1,7</t>
  </si>
  <si>
    <t>bet.dlažba : 1,0*1,1*0,12*1,7</t>
  </si>
  <si>
    <t>zámk.dlažba : 8,5*1,1*0,10*1,7</t>
  </si>
  <si>
    <t>zatr.dlažba : 0,7*1,1*0,10*1,7</t>
  </si>
  <si>
    <t>doplnění chybějící : 0,5*0,5*0,12*5</t>
  </si>
  <si>
    <t>14,0*1,1*0,08*2,42</t>
  </si>
  <si>
    <t>0,5*0,5</t>
  </si>
  <si>
    <t>stávající : 8,5*1,1</t>
  </si>
  <si>
    <t>nová : 0,5*1</t>
  </si>
  <si>
    <t>1,0</t>
  </si>
  <si>
    <t>stávající : 0,7*1,1</t>
  </si>
  <si>
    <t>nová : 0,5*0,5*1</t>
  </si>
  <si>
    <t>0,7*1,1</t>
  </si>
  <si>
    <t>891213431R01</t>
  </si>
  <si>
    <t>Výměna nefunkčního uzávěru na přípojkce k domu č.p.1548, včetně soupravy a poklopu</t>
  </si>
  <si>
    <t>12*1,015</t>
  </si>
  <si>
    <t>23*1,015</t>
  </si>
  <si>
    <t>28613127.MR1</t>
  </si>
  <si>
    <t>Elektro T-kus KIT d 110/63mm redukovnaý PE100 SDR11</t>
  </si>
  <si>
    <t>28613127.MR2</t>
  </si>
  <si>
    <t>Elektro T-kus KIT d 110/90mm redukovnaý PE100 SDR11</t>
  </si>
  <si>
    <t>67,5*1,015</t>
  </si>
  <si>
    <t>22,7*1,015</t>
  </si>
  <si>
    <t>130,0*1,015</t>
  </si>
  <si>
    <t>6,0*1,015</t>
  </si>
  <si>
    <t>28653329.AR</t>
  </si>
  <si>
    <t>koleno PE 100; 90,0 °; SDR 11,0; D = 160,0 mm; hladké; spoj elektrosvařovaný</t>
  </si>
  <si>
    <t>14*1,01</t>
  </si>
  <si>
    <t>7+14</t>
  </si>
  <si>
    <t>5529123001T1</t>
  </si>
  <si>
    <t>Spojka přímá s jištěním DN50 d46/71mm</t>
  </si>
  <si>
    <t>5529123020T5</t>
  </si>
  <si>
    <t>Spojka s přírubou s jištěním DN150 d154-192mm</t>
  </si>
  <si>
    <t>55291240T1</t>
  </si>
  <si>
    <t>Výztužná vložka pro plastové potrubí d63</t>
  </si>
  <si>
    <t>šoupátka : (1,1+1,7)*5</t>
  </si>
  <si>
    <t>šoupátka : 0,47*0,1*5</t>
  </si>
  <si>
    <t>14,0*2</t>
  </si>
  <si>
    <t>936451111R00</t>
  </si>
  <si>
    <t>Výplň cementopopílkovou suspenzí  dutin 1,0 MPa</t>
  </si>
  <si>
    <t>961044111R00</t>
  </si>
  <si>
    <t>Bourání základů z betonu prostého</t>
  </si>
  <si>
    <t>18,0*0,2*0,5</t>
  </si>
  <si>
    <t>37+10</t>
  </si>
  <si>
    <t>722172917R00</t>
  </si>
  <si>
    <t>Opravy vodovodního potrubí z plastových trubek propojení plastového potrubí polyfuzí, D 63 mm</t>
  </si>
  <si>
    <t>722171917R00</t>
  </si>
  <si>
    <t>Opravy vodovodního potrubí z plastových trubek ostatní práce mimo spojové svary s přidáním materiálu_x000D_
 odříznutí plastové trubky, přes D 50 do D 63 mm</t>
  </si>
  <si>
    <t>0,192*1,7</t>
  </si>
  <si>
    <t>234,2 m</t>
  </si>
  <si>
    <t>115001101R00</t>
  </si>
  <si>
    <t>Převedení vody při průměru potrubí DN do 100 mm</t>
  </si>
  <si>
    <t>získané při čerpání potrubím nebo žlaby, montáž a demontáž potrubí nebo žlabu, jeho utěsnění po dobu provozu a opotřebení materiálu potrubí nebo žlabu, podpěrná konstrukce.</t>
  </si>
  <si>
    <t>70+170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</si>
  <si>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</si>
  <si>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</si>
  <si>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</si>
  <si>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</si>
  <si>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</si>
  <si>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</si>
  <si>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</si>
  <si>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</si>
  <si>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1,4*1</t>
  </si>
  <si>
    <t>1,4*3</t>
  </si>
  <si>
    <t>1,4*1,0*3,0*4</t>
  </si>
  <si>
    <t>0,94*0,065*8,0</t>
  </si>
  <si>
    <t>40% : 40,8*0,4</t>
  </si>
  <si>
    <t>1,4*3,0*8,0</t>
  </si>
  <si>
    <t>1,2*3,0*2,0</t>
  </si>
  <si>
    <t>hornina 3 : -16,32</t>
  </si>
  <si>
    <t>hornina 5 : -4,08</t>
  </si>
  <si>
    <t>10% : 40,8*0,1</t>
  </si>
  <si>
    <t>4,08*0,1</t>
  </si>
  <si>
    <t>3,0*8,0*2</t>
  </si>
  <si>
    <t>3,0*2,0*2</t>
  </si>
  <si>
    <t>161101102R00</t>
  </si>
  <si>
    <t>Svislé přemístění výkopku z horniny 1 až 4, při hloubce výkopu přes 2,5 do 4 m</t>
  </si>
  <si>
    <t>(16,32+20,40)*0,5</t>
  </si>
  <si>
    <t>161101152R00</t>
  </si>
  <si>
    <t>Svislé přemístění výkopku z horniny 5 až 7, při hloubce výkopu přes 2,5 do 4 m</t>
  </si>
  <si>
    <t>4,08*0,5</t>
  </si>
  <si>
    <t>0,4888</t>
  </si>
  <si>
    <t>meziskládka : 30,93760</t>
  </si>
  <si>
    <t>1,4*0,755*8,0</t>
  </si>
  <si>
    <t>1,2*0,586*2,0</t>
  </si>
  <si>
    <t>4,08</t>
  </si>
  <si>
    <t>5,78240*10</t>
  </si>
  <si>
    <t>4,08*10</t>
  </si>
  <si>
    <t>0,4888*10</t>
  </si>
  <si>
    <t>5,78240+4,08</t>
  </si>
  <si>
    <t>16,32+20,40+4,08</t>
  </si>
  <si>
    <t>-9,86240</t>
  </si>
  <si>
    <t>((1,4*0,565)-0,0990)*8,0</t>
  </si>
  <si>
    <t>((1,2*0,436)-0,0272)*2,0</t>
  </si>
  <si>
    <t>0,9920*1,01*1,7</t>
  </si>
  <si>
    <t>58337345R</t>
  </si>
  <si>
    <t>štěrkopísek frakce 0,0 až 32,0 mm; třída C</t>
  </si>
  <si>
    <t>(6,528-0,9920)*1,01*1,7</t>
  </si>
  <si>
    <t>452312131R00</t>
  </si>
  <si>
    <t>Podkladní a zajišťovací konstrukce z betonu sedlové lože, z betonu prostého třídy C 12/15</t>
  </si>
  <si>
    <t>1,4*0,19*8,0</t>
  </si>
  <si>
    <t>1,1*0,15*2,0</t>
  </si>
  <si>
    <t>oprava č. 18, 22 : 2</t>
  </si>
  <si>
    <t>618453021R01</t>
  </si>
  <si>
    <t>Sanace šachetního dna</t>
  </si>
  <si>
    <t xml:space="preserve">Sanace dna šachty č.1197 : </t>
  </si>
  <si>
    <t xml:space="preserve">vytvoření nového KT žlabu : </t>
  </si>
  <si>
    <t>a nástupnice z betonu : 1</t>
  </si>
  <si>
    <t>810361111R00</t>
  </si>
  <si>
    <t>Přeseknutí betonové trouby DN do 250 mm</t>
  </si>
  <si>
    <t>v rovině kolmé k ose trouby, se začištěním</t>
  </si>
  <si>
    <t>810391111R00</t>
  </si>
  <si>
    <t>DN přes 250 do 400 mm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</si>
  <si>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</si>
  <si>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</si>
  <si>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</si>
  <si>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831372121R00</t>
  </si>
  <si>
    <t>Montáž potrubí z trub kameninových těsněných pryžovými kroužky montáž- bez specifikace DN 300 mm</t>
  </si>
  <si>
    <t>837371221R00</t>
  </si>
  <si>
    <t>Montáž kameninových tvarovek těsněných pryžovými kroužky odbočných DN 300 mm</t>
  </si>
  <si>
    <t>na potrubí z trub kameninových pro splaškovou kanalizaci v otevřeném výkopu,</t>
  </si>
  <si>
    <t>837312221R00</t>
  </si>
  <si>
    <t>Montáž kameninových tvarovek těsněných pryžovými kroužky jednoosých DN 150 mm</t>
  </si>
  <si>
    <t>38,4+38,6+58,3</t>
  </si>
  <si>
    <t>892855115R00</t>
  </si>
  <si>
    <t>Kamerové prohlídky potrubí do 500 m</t>
  </si>
  <si>
    <t>první dvě prohlídky : (1,0+1,0+36,3)*2</t>
  </si>
  <si>
    <t>závěrečná prohlídka : 38,4+38,6+58,3</t>
  </si>
  <si>
    <t>877315251T01</t>
  </si>
  <si>
    <t>Montáž manžety DN 150</t>
  </si>
  <si>
    <t>877375241T01</t>
  </si>
  <si>
    <t>Montáž manžety DN 300</t>
  </si>
  <si>
    <t>55291200R</t>
  </si>
  <si>
    <t>spojka potrubí; nerez, pryž; tl. 7,5 mm; š = 150,0 mm; d spojovaného potrubí 175 až 200 mm; pracovní tlak 2,5 bar</t>
  </si>
  <si>
    <t>55291201R</t>
  </si>
  <si>
    <t>spojka potrubí; nerez, pryž; tl. 7,5 mm; š = 150,0 mm; d spojovaného potrubí 190 až 215 mm; pracovní tlak 2,5 bar</t>
  </si>
  <si>
    <t>55291211R1</t>
  </si>
  <si>
    <t>Spojka standardní 340-360 mm</t>
  </si>
  <si>
    <t>55291216R1</t>
  </si>
  <si>
    <t>Spojka standardní 420-445 mm</t>
  </si>
  <si>
    <t>Vyrovnávací vložka BC 12/190</t>
  </si>
  <si>
    <t>55291261T8</t>
  </si>
  <si>
    <t>Vyrovnávací vložka 24/300 mm</t>
  </si>
  <si>
    <t>55291261T9</t>
  </si>
  <si>
    <t>Vyrovnávací vložka 16/300 mm</t>
  </si>
  <si>
    <t>59710675R</t>
  </si>
  <si>
    <t>trouba kameninová hrdlová; DN 150,0 mm; l = 1500,0 mm; spoj F; FN 34 kN/m</t>
  </si>
  <si>
    <t>2,0*1,015</t>
  </si>
  <si>
    <t>59710699.AR</t>
  </si>
  <si>
    <t>trouba kameninová hrdlová; DN 300,0 mm; l = 2500,0 mm; třída 160; spoj C; FN 48 kN/m</t>
  </si>
  <si>
    <t>597109451R</t>
  </si>
  <si>
    <t>oblouk kameninový 45,0 °; DN 150,0 mm; spoj F; FN 34 kN/m</t>
  </si>
  <si>
    <t>59711549R</t>
  </si>
  <si>
    <t>odbočka kameninová hrdlová šikmá; 45,0 °; DN 300,0 mm; DN2 150 mm; spoj C/F; třída 160; FN 48 kN/m; FN2 34 kN/m</t>
  </si>
  <si>
    <t>59711553R</t>
  </si>
  <si>
    <t>odbočka kameninová hrdlová šikmá; 45,0 °; DN 300,0 mm; DN2 200 mm; spoj C/F; třída 160; / 200; FN 48 kN/m; FN2 40 kN/m</t>
  </si>
  <si>
    <t>721110917R00</t>
  </si>
  <si>
    <t>Opravy odpadního potrubí kameninového propojení dosavadního potrubí , DN 150</t>
  </si>
  <si>
    <t>721110927R00</t>
  </si>
  <si>
    <t>Opravy odpadního potrubí kameninového krácení trub, DN 150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</si>
  <si>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</si>
  <si>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</si>
  <si>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</si>
  <si>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0,48880*1,7</t>
  </si>
  <si>
    <t>7,5*1,1</t>
  </si>
  <si>
    <t>12,0*1,1</t>
  </si>
  <si>
    <t>kostky : 12,0*1,1</t>
  </si>
  <si>
    <t>bet.dlažba : 7,5*1,1</t>
  </si>
  <si>
    <t>7*1,1</t>
  </si>
  <si>
    <t>1,1*1,0*1,35*(10+7)</t>
  </si>
  <si>
    <t>11,7*1,1*0,1</t>
  </si>
  <si>
    <t>130901102R00</t>
  </si>
  <si>
    <t>Bourání konstrukcí v hloubených vykopávkách ze zdiva cihelného nebo smíšeného, na maltu vápenocementovou, pneumatickým kladivem</t>
  </si>
  <si>
    <t>4,4*0,2*0,5</t>
  </si>
  <si>
    <t>bourání šachet : 3,2*0,2*0,9</t>
  </si>
  <si>
    <t>40% : 353,96075*0,4</t>
  </si>
  <si>
    <t>ornice : -1,2870</t>
  </si>
  <si>
    <t>chodník : -0,38*(13,2+8,25+9,35)</t>
  </si>
  <si>
    <t>1,1*(1,39+1,40)/2*0,3+1,1*(1,40+1,16)/2*0,9+1,1*(1,16+1,27)/2*4,8</t>
  </si>
  <si>
    <t>1,1*(1,27+1,50)/2*1,9+1,1*(1,50+1,51)/2*6,0+1,1*(1,51+1,68)/2*8,5</t>
  </si>
  <si>
    <t>1,1*(1,68+1,68)/2*7,6+1,1*(1,68+1,67)/2*3,8+1,1*(1,67+1,67)/2*0,9</t>
  </si>
  <si>
    <t>1,1*(1,67+1,43)/2*1,3+1,1*(1,43+1,39)/2*6,5+1,1*(1,39+1,37)/2*4,7</t>
  </si>
  <si>
    <t>1,1*(1,37+1,35)/2*2,8+1,1*(1,35+1,35)/2*0,5+1,1*(1,35+1,30)/2*4,5</t>
  </si>
  <si>
    <t>1,1*(1,30+1,16)/2*12,8+1,1*(1,16+1,10)/2*5,3+1,1*(1,10+1,09)/2*0,6</t>
  </si>
  <si>
    <t>1,1*(1,09+1,62)/2*3,2+1,1*(1,62+1,08)/2*4,9+1,1*(1,08+1,03)/2*5,6</t>
  </si>
  <si>
    <t>1,1*(1,03+1,01)/2*2,1+1,1*(1,01+0,99)/2*1,7+1,1*(0,99+1,22)/2*6,5</t>
  </si>
  <si>
    <t>1,1*(1,22+1,32)/2*3,0+1,1*(1,32+1,35)/2*0,9</t>
  </si>
  <si>
    <t>1,1*(1,56+1,57)/2*1,0+1,1*(1,57+1,68)/2*4,2+1,1*(1,68+1,25)/2*1,1</t>
  </si>
  <si>
    <t>1,1*(1,25+1,26)/2*2,0+1,1*(1,26+1,27)/2*0,7+1,1*(1,27+1,30)/2*5,2</t>
  </si>
  <si>
    <t>1,1*(1,30+1,24)/2*2,4+1,1*(1,24+1,22)/2*0,5+1,1*(1,22+1,34)/2*7,0</t>
  </si>
  <si>
    <t>1,1*(1,34+1,34)/2*0,6+1,1*(1,34+1,40)/2*5,8+1,1*(1,40+1,41)/2*2,5</t>
  </si>
  <si>
    <t>1,1*(1,41+1,42)/2*2,4+1,1*(1,42+1,37)/2*4,2+1,1*(1,37+1,34)/2*4,1</t>
  </si>
  <si>
    <t>1,1*(1,35+1,43)/2*4,8+1,1*(1,43+1,79)/2*1,7+1,1*(1,79+1,90)/2*3,0</t>
  </si>
  <si>
    <t>1,1*(1,35+1,32)/2*1,0+1,1*(1,53+1,54)/2*8,7+1,1*(1,54+1,54)/2*6,3</t>
  </si>
  <si>
    <t>1,1*(1,54+1,39)/2*1,0+1,1*(1,39+1,42)/2*2,4+1,1*(1,42+1,55)/2*11,6</t>
  </si>
  <si>
    <t>1,1*(1,55+1,56)/2*1,0</t>
  </si>
  <si>
    <t>přípojky : 1,1*(1,60+1,60)/2*39,0</t>
  </si>
  <si>
    <t>hornina 3 : -141,58430</t>
  </si>
  <si>
    <t>hornina 5 : -35,39608</t>
  </si>
  <si>
    <t>10% : 353,96075*0,1</t>
  </si>
  <si>
    <t>pod žlabovou vpustí : 1,1*0,5*1,2</t>
  </si>
  <si>
    <t>35,39608*0,1</t>
  </si>
  <si>
    <t>(1,39+1,40)/2*0,3</t>
  </si>
  <si>
    <t>(1,27+1,50)/2*1,9+(1,50+1,51)/2*6,0+(1,51+1,68)/2*8,5</t>
  </si>
  <si>
    <t>(1,68+1,68)/2*7,6+(1,68+1,67)/2*3,8+(1,67+1,67)/2*0,9</t>
  </si>
  <si>
    <t>(1,67+1,43)/2*1,3+(1,43+1,39)/2*6,5+(1,39+1,37)/2*4,7</t>
  </si>
  <si>
    <t>(1,37+1,35)/2*2,8+(1,35+1,35)/2*0,5+(1,35+1,30)/2*4,5</t>
  </si>
  <si>
    <t>(1,09+1,62)/2*3,2+(1,62+1,08)/2*4,9</t>
  </si>
  <si>
    <t>(1,32+1,35)/2*0,9</t>
  </si>
  <si>
    <t>(1,56+1,57)/2*1,0+(1,57+1,68)/2*4,2+(1,68+1,25)/2*1,1</t>
  </si>
  <si>
    <t>(1,34+1,34)/2*0,6+(1,34+1,40)/2*5,8+(1,40+1,41)/2*2,5</t>
  </si>
  <si>
    <t>(1,41+1,42)/2*2,4+(1,42+1,37)/2*4,2+(1,37+1,34)/2*4,1</t>
  </si>
  <si>
    <t>(1,35+1,43)/2*4,8+(1,43+1,79)/2*1,7+(1,79+1,90)/2*3,0</t>
  </si>
  <si>
    <t>(1,35+1,32)/2*1,0+(1,53+1,54)/2*8,7+(1,54+1,54)/2*6,3</t>
  </si>
  <si>
    <t>(1,54+1,39)/2*1,0+(1,39+1,42)/2*2,4+(1,42+1,55)/2*11,6</t>
  </si>
  <si>
    <t>(1,55+1,56)/2*1,0</t>
  </si>
  <si>
    <t>přípojky : (1,60+1,60)/2*39,0</t>
  </si>
  <si>
    <t>248,96550</t>
  </si>
  <si>
    <t>(128,59330+176,98037)*0,5</t>
  </si>
  <si>
    <t>35,39608*0,5</t>
  </si>
  <si>
    <t>0,44+5,9130</t>
  </si>
  <si>
    <t>meziskládka : 2*215,73244</t>
  </si>
  <si>
    <t>0,3</t>
  </si>
  <si>
    <t>6,353</t>
  </si>
  <si>
    <t>1,1*0,432*33,5</t>
  </si>
  <si>
    <t>1,1*0,490*5,5</t>
  </si>
  <si>
    <t>1,1*0,463*43,7</t>
  </si>
  <si>
    <t>1,1*0,490*32,0</t>
  </si>
  <si>
    <t>1,1*0,52*51,1</t>
  </si>
  <si>
    <t>1,1*0,57*60,0</t>
  </si>
  <si>
    <t>-23,5</t>
  </si>
  <si>
    <t>35,39608</t>
  </si>
  <si>
    <t>89,84123*10</t>
  </si>
  <si>
    <t>-23,5*10</t>
  </si>
  <si>
    <t>35,39608*10</t>
  </si>
  <si>
    <t>meziskládka : 215,73244</t>
  </si>
  <si>
    <t>89,84123+35,39608</t>
  </si>
  <si>
    <t>128,59330+176,98037+35,39608</t>
  </si>
  <si>
    <t>zásyp šachet : 13,0+1,5+5,0+4,0</t>
  </si>
  <si>
    <t>-125,23731</t>
  </si>
  <si>
    <t>((1,1*0,332)-0,0008)*33,5</t>
  </si>
  <si>
    <t>((1,1*0,363)-0,0031)*43,7</t>
  </si>
  <si>
    <t>((1,1*0,390)-0,0064)*5,5</t>
  </si>
  <si>
    <t>((1,1*0,390)-0,0064)*32,0</t>
  </si>
  <si>
    <t>((1,1*0,42)-0,0109)*51,1</t>
  </si>
  <si>
    <t>((1,1*0,47)-0,0227)*60,0</t>
  </si>
  <si>
    <t>11,7*1,1</t>
  </si>
  <si>
    <t>12,87*0,025*1,05</t>
  </si>
  <si>
    <t>3,0*0,1</t>
  </si>
  <si>
    <t>98,07805*1,01*1,7</t>
  </si>
  <si>
    <t>1,1*0,1*33,5</t>
  </si>
  <si>
    <t>1,1*0,1*5,5</t>
  </si>
  <si>
    <t>1,1*0,1*43,7</t>
  </si>
  <si>
    <t>1,1*0,1*32,0</t>
  </si>
  <si>
    <t>1,1*0,1*51,1</t>
  </si>
  <si>
    <t>1,1*0,1*60,0</t>
  </si>
  <si>
    <t>dopl.kom. : 0,5*0,5*2*0,15</t>
  </si>
  <si>
    <t>kostky : 12,0*1,1*0,15</t>
  </si>
  <si>
    <t>dopl.zámk.dlažba : 0,5*0,5*2*0,15</t>
  </si>
  <si>
    <t>bet.dlaždice : 7,5*1,1*0,15</t>
  </si>
  <si>
    <t>dopl.komunikace : 0,5*0,5*2*0,20*1,7</t>
  </si>
  <si>
    <t>kostky : 12,0*1,1*0,10*1,7</t>
  </si>
  <si>
    <t>dopl.zámk.dlažba : 0,5*0,5*2*0,10*1,7</t>
  </si>
  <si>
    <t>bet.dlažba : 7,5*1,1*0,12*1,7</t>
  </si>
  <si>
    <t>0,5*0,5*2*0,08*2,42</t>
  </si>
  <si>
    <t>0,5*0,5*2</t>
  </si>
  <si>
    <t>stávající : 12,0*1,1</t>
  </si>
  <si>
    <t>nová na doplnění : 0,5*0,5*2</t>
  </si>
  <si>
    <t>stávající : 7,5*1,1</t>
  </si>
  <si>
    <t>5,5+32,0</t>
  </si>
  <si>
    <t>891163111R00</t>
  </si>
  <si>
    <t>Montáž vodovodních armatur na potrubí ventilů hlavních pro přípojky, DN 25  mm</t>
  </si>
  <si>
    <t>891247211R00</t>
  </si>
  <si>
    <t>Montáž vodovodních armatur na potrubí hydrantů nadzemních, DN 80 mm</t>
  </si>
  <si>
    <t>891269111R00</t>
  </si>
  <si>
    <t>Montáž vodovodních armatur na potrubí navrtávacích pasů s ventilem Jt 1 Mpa na potrubí z trub osinkocementových, litinových, ocelových nebo plastických hmot, DN 100 mm</t>
  </si>
  <si>
    <t>851601102R01</t>
  </si>
  <si>
    <t>Montáž potrubí tlakového, tvárná litina DN 100, jištěný spoj</t>
  </si>
  <si>
    <t>Montáž potrubí tlakového, tvárná litina DN 150, jištěný spoj</t>
  </si>
  <si>
    <t>857601101RT11</t>
  </si>
  <si>
    <t>Montáž tvarovek jednoosých, tvárná litina DN 80, jištěný spoj</t>
  </si>
  <si>
    <t>857601102RT11</t>
  </si>
  <si>
    <t>Montáž tvarovek jednoosých, tvárná litina DN 100, jištěný spoj</t>
  </si>
  <si>
    <t>857701104R01</t>
  </si>
  <si>
    <t>Montáž tvarovek odbočných, tvárná litina DN 150, jištěný spoj</t>
  </si>
  <si>
    <t>33,5*1,015</t>
  </si>
  <si>
    <t>5,5*1,015</t>
  </si>
  <si>
    <t>43,7*1,015</t>
  </si>
  <si>
    <t>32,0*1,015</t>
  </si>
  <si>
    <t>286536131R2</t>
  </si>
  <si>
    <t>Oblouk 60° PE100 RC SDR11 typ L  63 x 5,8 mm, PE100 RC tvarovka, svařování na tupo, barva černá</t>
  </si>
  <si>
    <t>28655153R1</t>
  </si>
  <si>
    <t>Spojka přímá nasouvací s jištěním HOD LOCK DN25/d32 V-8546323</t>
  </si>
  <si>
    <t>42227612R1</t>
  </si>
  <si>
    <t>Šoupátko BETA LOCK DN 32 mosaz V-8542113</t>
  </si>
  <si>
    <t>42273510R1</t>
  </si>
  <si>
    <t>Navrtávací pas HOD LOCK bez uzávěru V-8543013</t>
  </si>
  <si>
    <t>42273510R2</t>
  </si>
  <si>
    <t>Třmen pro litinové potrubí DN 100 W-7009250</t>
  </si>
  <si>
    <t>42273621R1</t>
  </si>
  <si>
    <t>Hydrant nadzemní,krytí 1,50m, DN 80, lámací, dvojité uzavírání, specifikace dle TZ</t>
  </si>
  <si>
    <t>422911611R1</t>
  </si>
  <si>
    <t>Souprava zemní PATENT plus BT 1,2-1,8m</t>
  </si>
  <si>
    <t>42291352R1</t>
  </si>
  <si>
    <t>Ventilový litinový poklop W-8705022</t>
  </si>
  <si>
    <t>42291353R1</t>
  </si>
  <si>
    <t>Plastová podkladová deska W-2275014</t>
  </si>
  <si>
    <t>8+4</t>
  </si>
  <si>
    <t>55251131R1</t>
  </si>
  <si>
    <t>TL vod.tlak. Duktus Zinek-PLUS DN100 mm spoj TYTON, C100, tl. stěny 4,7mm</t>
  </si>
  <si>
    <t>51,1*1,01</t>
  </si>
  <si>
    <t>60,0*1,01</t>
  </si>
  <si>
    <t>5525852706R</t>
  </si>
  <si>
    <t>tvarovka přírubová s hladkým koncem tvárná litina; DN 150 mm; l = 380 mm; povrch. úprava práškový epoxid</t>
  </si>
  <si>
    <t>55259222R</t>
  </si>
  <si>
    <t>tvarovka hrdlová s hrdlovou odbočkou tvárná litina; PN 10; DN 1 = 150 mm; DN 2 = 80 mm; spoj běžný pružný násuvný; uvnitř práškový epoxid; vně práškový epoxid</t>
  </si>
  <si>
    <t>55259454R</t>
  </si>
  <si>
    <t>koleno 30 °; PN 10; DN 150 mm; tvárná litina; hrdlové; spoj běžný pružný násuvný; uvnitř práškový epoxid; vně práškový epoxid</t>
  </si>
  <si>
    <t>55259471R</t>
  </si>
  <si>
    <t>koleno 45 °; PN 10; DN 100 mm; tvárná litina; hrdlové; spoj běžný pružný násuvný; uvnitř práškový epoxid; vně práškový epoxid</t>
  </si>
  <si>
    <t>55259506R</t>
  </si>
  <si>
    <t>koleno 30 °; PN 10; DN 100 mm; tvárná litina; hrdlové, s jedním hrdlem; uvnitř práškový epoxid; vně práškový epoxid</t>
  </si>
  <si>
    <t>55259507R</t>
  </si>
  <si>
    <t>koleno 45 °; PN 10; DN 100 mm; tvárná litina; hrdlové, s jedním hrdlem; uvnitř práškový epoxid; vně práškový epoxid</t>
  </si>
  <si>
    <t>55259521R</t>
  </si>
  <si>
    <t>koleno 22,5 °; PN 10; DN 150 mm; tvárná litina; hrdlové, s jedním hrdlem; uvnitř práškový epoxid; vně práškový epoxid</t>
  </si>
  <si>
    <t>55259730R</t>
  </si>
  <si>
    <t>tvarovka přírubová s hrdlem tvárná litina; PN 10; DN 80 mm; spoj běžný pružný násuvný; uvnitř práškový epoxid; vně práškový epoxid</t>
  </si>
  <si>
    <t>55259731R</t>
  </si>
  <si>
    <t>tvarovka přírubová s hrdlem tvárná litina; PN 10; DN 100 mm; spoj běžný pružný násuvný; uvnitř práškový epoxid; vně práškový epoxid</t>
  </si>
  <si>
    <t>55259934R</t>
  </si>
  <si>
    <t>koleno 22 1/2 °; PN 10; DN 150 mm; tvárná litina; přírubové; uvnitř práškový epoxid; vně práškový epoxid</t>
  </si>
  <si>
    <t>55260006.AR</t>
  </si>
  <si>
    <t>kříž přírubový PN 10; DN 1 = 150 mm; DN 2 = 150 mm; tvárná litina; protikorozní ochrana vnitřní, vnější; povrch. úprava práškový epoxid</t>
  </si>
  <si>
    <t>5526009771R</t>
  </si>
  <si>
    <t>kroužek těsnicí EPDM; s ocelovými hroty; DN = 100,0 mm</t>
  </si>
  <si>
    <t>13*1,01</t>
  </si>
  <si>
    <t>17*1,01</t>
  </si>
  <si>
    <t>0,0314*0,3*2</t>
  </si>
  <si>
    <t>1,1</t>
  </si>
  <si>
    <t>1,0+1,5+4,0</t>
  </si>
  <si>
    <t>722130801R00</t>
  </si>
  <si>
    <t>Demontáž potrubí z ocelových trubek závitových do DN 25</t>
  </si>
  <si>
    <t>6+6+2,5</t>
  </si>
  <si>
    <t>3+4</t>
  </si>
  <si>
    <t>722171920R02</t>
  </si>
  <si>
    <t>Odříznutí plastové trubky D 160 mm</t>
  </si>
  <si>
    <t>1+2</t>
  </si>
  <si>
    <t>230011067R00</t>
  </si>
  <si>
    <t>Montáž trubky ocelové 108 x 4</t>
  </si>
  <si>
    <t>230194003R00</t>
  </si>
  <si>
    <t>Utěsnění chráničky manžetou DN 100</t>
  </si>
  <si>
    <t>230195004R00</t>
  </si>
  <si>
    <t>Montáž distanční objímky celistvé d 57-73 mm</t>
  </si>
  <si>
    <t>230200116R01</t>
  </si>
  <si>
    <t>Nasunutí potrubní sekce do ocel.chráničky, DN 50</t>
  </si>
  <si>
    <t>14130850R</t>
  </si>
  <si>
    <t>trubka bezešvá hladká kruhová 11353; svařitelnost zaručená; vnější průměr 108,0 mm; tloušťka stěny 4,0 mm</t>
  </si>
  <si>
    <t>27344387R</t>
  </si>
  <si>
    <t>manžeta těsnicí na chráničky; EPDM; D trubky = 63 mm; D chráničky = 110 mm; DN 50; DN chráničky 100</t>
  </si>
  <si>
    <t>28653515R5</t>
  </si>
  <si>
    <t>Objímka Raci typ C 15mm</t>
  </si>
  <si>
    <t>4/15</t>
  </si>
  <si>
    <t>5,913*1,7</t>
  </si>
  <si>
    <t>979990105R00</t>
  </si>
  <si>
    <t>Poplatek za skládku suti-cihel.výrobky do 30x30 cm</t>
  </si>
  <si>
    <t>0,44*1,7</t>
  </si>
  <si>
    <t>225,8 m</t>
  </si>
  <si>
    <t>18,9*1,1</t>
  </si>
  <si>
    <t>zámk.dlažba : 16,7*1,1</t>
  </si>
  <si>
    <t>zatr.dlažba : 0,5*1,1</t>
  </si>
  <si>
    <t>beton : 1,0*1,1</t>
  </si>
  <si>
    <t>bet.dlažba : 2,5*1,1</t>
  </si>
  <si>
    <t>kostky : 18,9*1,1</t>
  </si>
  <si>
    <t>64*1,1</t>
  </si>
  <si>
    <t>1,1*1,0*1,35*(64+30)</t>
  </si>
  <si>
    <t>10,3*1,1*0,1</t>
  </si>
  <si>
    <t>3,2*0,2*0,95</t>
  </si>
  <si>
    <t>40% : 715,43340*0,4</t>
  </si>
  <si>
    <t>ornice : -1,133</t>
  </si>
  <si>
    <t>beton : -0,49*1,0*1,1</t>
  </si>
  <si>
    <t>chodník : -0,38*(18,37+20,79+2,75+0,55)</t>
  </si>
  <si>
    <t>1,1*(1,70+1,39)/2*2,9+1,1*(1,39+1,39)/2*18,9+1,1*(1,39+1,38)/2*4,1</t>
  </si>
  <si>
    <t>1,1*(1,38+1,38)/2*32,0+1,1*(1,38+1,37)/2*4,1+1,1*(1,37+1,37)/2*30,0</t>
  </si>
  <si>
    <t>1,1*(1,37+1,36)/2*8,1+1,1*(1,36+1,36)/2*30,0+1,1*(1,36+1,35)/2*3,2</t>
  </si>
  <si>
    <t>1,1*(1,35+1,35)/2*51,1+1,1*(1,35+1,33)/2*3,7+1,1*(1,33+1,33)/2*7,3</t>
  </si>
  <si>
    <t>1,1*(1,33+1,35)/2*2,3+1,1*(1,35+1,41)/2*1,9+1,1*(1,41+1,55)/2*4,1</t>
  </si>
  <si>
    <t>přípojky : 1,1*(1,60+3,00)/2*161,5</t>
  </si>
  <si>
    <t>hornina 3 : -286,17336</t>
  </si>
  <si>
    <t>hornina 5 : -71,54334</t>
  </si>
  <si>
    <t>10% : 715,43340*0,1</t>
  </si>
  <si>
    <t>71,54334*0,1</t>
  </si>
  <si>
    <t>(1,70+1,39)/2*2,9+(1,39+1,39)/2*18,9+(1,39+1,38)/2*4,1</t>
  </si>
  <si>
    <t>(1,38+1,38)/2*32,0+(1,38+1,37)/2*4,1+(1,37+1,37)/2*30,0</t>
  </si>
  <si>
    <t>(1,37+1,36)/2*8,1+(1,36+1,36)/2*30,0+(1,36+1,35)/2*3,2</t>
  </si>
  <si>
    <t>(1,35+1,35)/2*51,1+(1,35+1,33)/2*3,7+(1,33+1,33)/2*7,3</t>
  </si>
  <si>
    <t>(1,33+1,35)/2*2,3+(1,35+1,41)/2*1,9+(1,41+1,55)/2*4,1</t>
  </si>
  <si>
    <t>278,9440</t>
  </si>
  <si>
    <t>přípojky : (1,60+3,00)/2*161,5*2</t>
  </si>
  <si>
    <t>(268,36656+357,71670)*0,5</t>
  </si>
  <si>
    <t>71,54334*0,5</t>
  </si>
  <si>
    <t>2,951</t>
  </si>
  <si>
    <t>meziskládka : 2*506,47410</t>
  </si>
  <si>
    <t>0,75</t>
  </si>
  <si>
    <t>1,1*0,432*161,5</t>
  </si>
  <si>
    <t>1,1*0,51*191,7</t>
  </si>
  <si>
    <t>1,1*0,52*12,0</t>
  </si>
  <si>
    <t>-11,5</t>
  </si>
  <si>
    <t>119,60916*10</t>
  </si>
  <si>
    <t>-11,5*10</t>
  </si>
  <si>
    <t>71,54334*10</t>
  </si>
  <si>
    <t>meziskládka : 506,4741</t>
  </si>
  <si>
    <t>119,60916+71,54334</t>
  </si>
  <si>
    <t>meziskládka : 506,47410</t>
  </si>
  <si>
    <t>268,36656+357,71670+71,54334</t>
  </si>
  <si>
    <t>zásyp šachty : 1,5+10,0</t>
  </si>
  <si>
    <t>-191,15250</t>
  </si>
  <si>
    <t>((1,1*0,332)-0,0008)*161,5</t>
  </si>
  <si>
    <t>((1,1*0,41)-0,0095)*191,7</t>
  </si>
  <si>
    <t>((1,1*0,42)-0,0109)*12,0</t>
  </si>
  <si>
    <t>10,3*1,1</t>
  </si>
  <si>
    <t>7,5</t>
  </si>
  <si>
    <t>11,33*0,025*1,05</t>
  </si>
  <si>
    <t>7,5*0,1</t>
  </si>
  <si>
    <t>148,89935*1,01*1,7</t>
  </si>
  <si>
    <t>1,1*0,1*161,5</t>
  </si>
  <si>
    <t>1,1*0,1*191,7</t>
  </si>
  <si>
    <t>1,1*0,1*12,0</t>
  </si>
  <si>
    <t>0,40*0,41*0,80</t>
  </si>
  <si>
    <t>2,40*0,41</t>
  </si>
  <si>
    <t>beton : 1,0*1,1*0,15</t>
  </si>
  <si>
    <t>bet.dlažba : 2,5*1,1*0,15</t>
  </si>
  <si>
    <t>zámk.dlažba : 16,7*1,1*0,15</t>
  </si>
  <si>
    <t>zatr.dlažba : 0,5*1,1*0,15</t>
  </si>
  <si>
    <t>kostky : 18,9*1,1*0,15</t>
  </si>
  <si>
    <t>doplnění chybějící plochy : 0,5*0,5*0,15*10</t>
  </si>
  <si>
    <t>beton : 1,0*1,1*0,20*1,7</t>
  </si>
  <si>
    <t>bet.dlažba : 2,5*1,1*0,12*1,7</t>
  </si>
  <si>
    <t>zámk.dlažba : 16,7*1,1*0,10*1,7</t>
  </si>
  <si>
    <t>zatr.dlažba : 0,5*1,1*0,10*1,7</t>
  </si>
  <si>
    <t>kostky : 18,9*1,1*0,10*1,7</t>
  </si>
  <si>
    <t>doplnění chybějící : 0,5*0,5*0,10*10</t>
  </si>
  <si>
    <t>bet.koleje : 1,0*1,1*0,15</t>
  </si>
  <si>
    <t>stávající : 18,9*1,1</t>
  </si>
  <si>
    <t>nové : 0,5*0,5*3</t>
  </si>
  <si>
    <t>stávající : 16,7*1,1</t>
  </si>
  <si>
    <t>nová : 0,5*0,5*6</t>
  </si>
  <si>
    <t>stávající : 2,5*1,1</t>
  </si>
  <si>
    <t>stávající : 0,5*1,1</t>
  </si>
  <si>
    <t>0,75/5</t>
  </si>
  <si>
    <t>34*1,015</t>
  </si>
  <si>
    <t>43*1,015</t>
  </si>
  <si>
    <t>161,5*1,015</t>
  </si>
  <si>
    <t>191,7*1,015</t>
  </si>
  <si>
    <t>5*1,015</t>
  </si>
  <si>
    <t>34*1,01</t>
  </si>
  <si>
    <t>2+34</t>
  </si>
  <si>
    <t>12,0*1,01</t>
  </si>
  <si>
    <t>5525852704R</t>
  </si>
  <si>
    <t>tvarovka přírubová s hladkým koncem tvárná litina; DN 100 mm; l = 360 mm; povrch. úprava práškový epoxid</t>
  </si>
  <si>
    <t>55259432R</t>
  </si>
  <si>
    <t>koleno 22 1/2 °; PN 10; DN 100 mm; tvárná litina; hrdlové; spoj běžný pružný násuvný; uvnitř práškový epoxid; vně práškový epoxid</t>
  </si>
  <si>
    <t>55259504R</t>
  </si>
  <si>
    <t>koleno 11,25 °; PN 10; DN 100 mm; tvárná litina; hrdlové, s jedním hrdlem; uvnitř práškový epoxid; vně práškový epoxid</t>
  </si>
  <si>
    <t>8*1,01</t>
  </si>
  <si>
    <t>1*2</t>
  </si>
  <si>
    <t>21+2,5</t>
  </si>
  <si>
    <t>0,396</t>
  </si>
  <si>
    <t>2,951*1,7</t>
  </si>
  <si>
    <t>365,2 m</t>
  </si>
  <si>
    <t>4,3*1,1</t>
  </si>
  <si>
    <t>3,8*1,1</t>
  </si>
  <si>
    <t>zámk.dlažba : 3,3*1,1</t>
  </si>
  <si>
    <t>kostky : 3,8*1,1</t>
  </si>
  <si>
    <t>bet.dlažba : 4,3*1,1</t>
  </si>
  <si>
    <t>6*1,1</t>
  </si>
  <si>
    <t>20*1,1</t>
  </si>
  <si>
    <t>1,1*1,0*1,35*(20+6)</t>
  </si>
  <si>
    <t>40% : 167,4970*0,4</t>
  </si>
  <si>
    <t>chodník : -0,38*(3,63+4,73+4,18)</t>
  </si>
  <si>
    <t>1,1*(1,44+1,35)/2*14,0+1,1*(1,35+1,35)/2*44,4</t>
  </si>
  <si>
    <t>přípojky : 1,1*(1,60+1,60)/2*45,5</t>
  </si>
  <si>
    <t>hornina 3 : -66,9988</t>
  </si>
  <si>
    <t>hornina 5 : -16,74970</t>
  </si>
  <si>
    <t>10% : 167,4970*0,1</t>
  </si>
  <si>
    <t>16,74970*0,1</t>
  </si>
  <si>
    <t>(1,44+1,35)/2*14,0+(1,35+1,35)/2*44,4</t>
  </si>
  <si>
    <t>přípojky : (1,60+1,60)/2*45,5</t>
  </si>
  <si>
    <t>152,27</t>
  </si>
  <si>
    <t>(62,23360+83,74850)*0,5</t>
  </si>
  <si>
    <t>16,74970*0,5</t>
  </si>
  <si>
    <t>meziskládka : 2*108,99020</t>
  </si>
  <si>
    <t>1,1*0,432*45,5</t>
  </si>
  <si>
    <t>1,1*0,500*58,4</t>
  </si>
  <si>
    <t>16,74970</t>
  </si>
  <si>
    <t>36,99190*10</t>
  </si>
  <si>
    <t>16,74970*10</t>
  </si>
  <si>
    <t>meziskládka : 108,99020</t>
  </si>
  <si>
    <t>36,99190+16,74970</t>
  </si>
  <si>
    <t>62,23360+83,74850+16,74970</t>
  </si>
  <si>
    <t>-53,7416</t>
  </si>
  <si>
    <t>((1,1*0,332)-0,0008)*45,5</t>
  </si>
  <si>
    <t>((1,1*0,400)-0,0075)*58,4</t>
  </si>
  <si>
    <t>11,9*1,1</t>
  </si>
  <si>
    <t>41,83820*1,01*1,7</t>
  </si>
  <si>
    <t>1,1*0,1*45,5</t>
  </si>
  <si>
    <t>1,1*0,1*58,4</t>
  </si>
  <si>
    <t>kostky : 3,8*1,1*0,15</t>
  </si>
  <si>
    <t>zámk.dlažba : 3,3*1,1*0,15</t>
  </si>
  <si>
    <t>dopl.zámk.dlažba : 0,5*0,5*1*0,15</t>
  </si>
  <si>
    <t>bet.dlaždice : 4,3*1,1*0,15</t>
  </si>
  <si>
    <t>dopl.bet.dlažby : 0,5*0,5*1*0,15</t>
  </si>
  <si>
    <t>kostky : 3,8*1,1*0,10*1,7</t>
  </si>
  <si>
    <t>zámk.dlažba : 3,3*1,1*0,10*1,7</t>
  </si>
  <si>
    <t>dopl.zámk.dlažba : 0,5*0,5*1*0,10*1,7</t>
  </si>
  <si>
    <t>bet.dlažba : 4,3*1,1*0,12*1,7</t>
  </si>
  <si>
    <t>dopl.bet.dlažby : 0,5*0,5*1*0,12*1,7</t>
  </si>
  <si>
    <t>stávající : 3,8*1,1</t>
  </si>
  <si>
    <t>stávající : 3,3*1,1</t>
  </si>
  <si>
    <t>nová na doplnění : 0,5*0,5*1</t>
  </si>
  <si>
    <t>stávající : 4,3*1,1</t>
  </si>
  <si>
    <t>na doplnění : 0,5*0,5*1</t>
  </si>
  <si>
    <t>0,5*0,5*1</t>
  </si>
  <si>
    <t>851601101RT1</t>
  </si>
  <si>
    <t>Montáž potrubí z tvárné litiny s pružným spojem s pružným spojem _x000D_
 DN 80 mm</t>
  </si>
  <si>
    <t>z trub tlakových hrdlových, v otevřeném výkopu,</t>
  </si>
  <si>
    <t>857601101RT1</t>
  </si>
  <si>
    <t>Montáž litinových tvarovek na potrubí litinovém tlakovém jednoosých, na potrubí z trub hrdlových  v otevřeném výkopu, v otevřeném kanálu nebo v šachtě,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</si>
  <si>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</si>
  <si>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</si>
  <si>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45,5*1,015</t>
  </si>
  <si>
    <t>6*1,01</t>
  </si>
  <si>
    <t>42273510R3</t>
  </si>
  <si>
    <t>Třmen pro litinové potrubí DN 80 W-7009240</t>
  </si>
  <si>
    <t>55251130R1</t>
  </si>
  <si>
    <t>TL vod.tlak. Duktus Zinek-PLUS DN 80 mm spoj TYTON, C100, tl. stěny 4,7mm</t>
  </si>
  <si>
    <t>58,4*1,01</t>
  </si>
  <si>
    <t>5525852703R</t>
  </si>
  <si>
    <t>tvarovka přírubová s hladkým koncem tvárná litina; DN 80 mm; l = 350 mm; povrch. úprava práškový epoxid</t>
  </si>
  <si>
    <t>4,0*0,2</t>
  </si>
  <si>
    <t>103,9 m</t>
  </si>
  <si>
    <t>zámk.dlažba : 4,0*1,1</t>
  </si>
  <si>
    <t>litý asfalt : 1,0*1,1</t>
  </si>
  <si>
    <t>beton : 1,5*1,1</t>
  </si>
  <si>
    <t>1,5*1,1</t>
  </si>
  <si>
    <t>11*1,1</t>
  </si>
  <si>
    <t>1,1*1,0*1,35*(11+20)</t>
  </si>
  <si>
    <t>17,5*1,1*0,1</t>
  </si>
  <si>
    <t>šachta : 3,2*0,2*0,95</t>
  </si>
  <si>
    <t>40% : 465,55905*0,4</t>
  </si>
  <si>
    <t>ornice : -1,925</t>
  </si>
  <si>
    <t>komunikace : -0,49*1,65</t>
  </si>
  <si>
    <t>chodník : -0,38*(4,4+1,1)</t>
  </si>
  <si>
    <t>1,1*(1,70+1,73)/2*3,0+1,1*(1,73+1,41)/2*3,2+1,1*(1,41+1,41)/2*72,4</t>
  </si>
  <si>
    <t>1,1*(1,41+1,40)/2*4,0+1,1*(1,40+1,39)/2*1,8+1,1*(1,39+1,38)/2*1,3</t>
  </si>
  <si>
    <t>1,1*(1,38+1,38)/2*0,6+1,1*(1,38+1,37)/2*1,9+1,1*(1,37+1,36)/2*3,3</t>
  </si>
  <si>
    <t>1,1*(1,36+1,35)/2*3,0+1,1*(1,35+1,34)/2*8,4+1,1*(1,34+1,39)/2*3,8</t>
  </si>
  <si>
    <t>1,1*(1,39+1,41)/2*2,1+1,1*(1,41+1,41)/2*33,7+1,1*(1,41+1,48)/2*1,2</t>
  </si>
  <si>
    <t>1,1*(1,48+1,50)/2*0,5+1,1*(1,50+1,58)/2*1,4+1,1*(1,58+1,67)/2*4,8</t>
  </si>
  <si>
    <t>1,1*(1,67+1,57)/2*2,2+1,1*(1,57+1,55)/2*0,5+1,1*(1,55+1,55)/2*0,4</t>
  </si>
  <si>
    <t>přípojky : 1,1*(1,60+3,00)/2*89,0</t>
  </si>
  <si>
    <t>hornina 3 : -186,22362</t>
  </si>
  <si>
    <t>hornina 5 : -46,55591</t>
  </si>
  <si>
    <t>10% : 465,55905*0,1</t>
  </si>
  <si>
    <t>46,55591*0,1</t>
  </si>
  <si>
    <t>(1,70+1,73)/2*3,0+(1,73+1,41)/2*3,2+(1,41+1,41)/2*72,4</t>
  </si>
  <si>
    <t>(1,41+1,40)/2*4,0+(1,40+1,39)/2*1,8+(1,39+1,38)/2*1,3</t>
  </si>
  <si>
    <t>(1,38+1,38)/2*0,6+(1,38+1,37)/2*1,9+(1,37+1,36)/2*3,3</t>
  </si>
  <si>
    <t>(1,36+1,35)/2*3,0+(1,35+1,34)/2*8,4+(1,34+1,39)/2*3,8</t>
  </si>
  <si>
    <t>(1,39+1,41)/2*2,1+(1,41+1,41)/2*33,7+(1,41+1,48)/2*1,2</t>
  </si>
  <si>
    <t>(1,48+1,50)/2*0,5+(1,50+1,58)/2*1,4+(1,58+1,67)/2*4,8</t>
  </si>
  <si>
    <t>218,53550</t>
  </si>
  <si>
    <t>přípojky : (1,60+3,00)/2*89,0</t>
  </si>
  <si>
    <t>204,70</t>
  </si>
  <si>
    <t>(181,40012+232,77952)*0,5</t>
  </si>
  <si>
    <t>46,55591*0,5</t>
  </si>
  <si>
    <t>meziskládka : 2*323,88675</t>
  </si>
  <si>
    <t>0,65</t>
  </si>
  <si>
    <t>1,1*0,432*89,0</t>
  </si>
  <si>
    <t>1,1*0,56*153,5</t>
  </si>
  <si>
    <t>46,55591</t>
  </si>
  <si>
    <t>90,29289*10</t>
  </si>
  <si>
    <t>46,55591*10</t>
  </si>
  <si>
    <t>meziskládka : 323,88675</t>
  </si>
  <si>
    <t>90,29289+46,55591</t>
  </si>
  <si>
    <t>181,40012+232,77952+46,55591</t>
  </si>
  <si>
    <t>zásyp rušené šachty : 1,5+10,0</t>
  </si>
  <si>
    <t>-136,8488</t>
  </si>
  <si>
    <t>((1,1*0,332)-0,0008)*89,0</t>
  </si>
  <si>
    <t>((1,1*0,46)-0,0201)*153,5</t>
  </si>
  <si>
    <t>17,5*1,1</t>
  </si>
  <si>
    <t>6,5</t>
  </si>
  <si>
    <t>25,75*0,025*1,05</t>
  </si>
  <si>
    <t>107,01725*1,01*1,7</t>
  </si>
  <si>
    <t>1,1*0,1*89,0</t>
  </si>
  <si>
    <t>1,1*0,1*153,5</t>
  </si>
  <si>
    <t>zámk.dlažba : 4,0*1,1*0,15</t>
  </si>
  <si>
    <t>nová zámk.dlažba : 0,5*0,5*6*0,15</t>
  </si>
  <si>
    <t>beton : 1,5*1,1*0,15</t>
  </si>
  <si>
    <t>litý asfalt : 1,0*1,1*0,15</t>
  </si>
  <si>
    <t>zámk.dlažba : 4,0*1,1*0,10*1,7</t>
  </si>
  <si>
    <t>nová zámk.dlažba : 0,5*0,5*6*0,10*1,7</t>
  </si>
  <si>
    <t>beton : 1,5*1,1*0,20*1,7</t>
  </si>
  <si>
    <t>litý asfalt : 1,0*1,1*0,15*1,7</t>
  </si>
  <si>
    <t>bet.koleje : 1,5*1,1*0,15</t>
  </si>
  <si>
    <t>stávající : 4,0*1,1</t>
  </si>
  <si>
    <t>nová na doplnění : 0,5*0,5*6</t>
  </si>
  <si>
    <t>21*1,015</t>
  </si>
  <si>
    <t>37*1,015</t>
  </si>
  <si>
    <t>89,0*1,015</t>
  </si>
  <si>
    <t>153,5*1,015</t>
  </si>
  <si>
    <t>21*1,01</t>
  </si>
  <si>
    <t>1+21</t>
  </si>
  <si>
    <t>1*2*2</t>
  </si>
  <si>
    <t>1,5*2</t>
  </si>
  <si>
    <t>21+1</t>
  </si>
  <si>
    <t>57+2</t>
  </si>
  <si>
    <t>6/15</t>
  </si>
  <si>
    <t>0,594</t>
  </si>
  <si>
    <t>242,5 m</t>
  </si>
  <si>
    <t>80+140+50</t>
  </si>
  <si>
    <t>0,94*0,065*1,7</t>
  </si>
  <si>
    <t>1,26*0,065*4,0</t>
  </si>
  <si>
    <t>131201202R00</t>
  </si>
  <si>
    <t>Hloubení zapažených jam a zářezů do 1000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</si>
  <si>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</si>
  <si>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40% : 45,666*0,4</t>
  </si>
  <si>
    <t>131301202R00</t>
  </si>
  <si>
    <t>Hloubení zapažených jam a zářezů do 1000 m3, v hornině 4, hloubení ručně a strojně</t>
  </si>
  <si>
    <t>3,0*4,3*3,54</t>
  </si>
  <si>
    <t>hornina 3 : -18,26640</t>
  </si>
  <si>
    <t>hornina 5 : -4,56660</t>
  </si>
  <si>
    <t>131401202R00</t>
  </si>
  <si>
    <t>Hloubení zapažených jam a zářezů do 1000 m3, v hornině 5, hloubení ručně a strojně</t>
  </si>
  <si>
    <t>10% : 45,666*0,1</t>
  </si>
  <si>
    <t>138401101R00</t>
  </si>
  <si>
    <t>Dolamování hloubených vykopávek jam nebo zářezů ve vrstvě tloušťky do 1 000 mm_x000D_
 v hornině 5</t>
  </si>
  <si>
    <t>4,56660*0,1</t>
  </si>
  <si>
    <t>18,26640+22,8330</t>
  </si>
  <si>
    <t>4,56660</t>
  </si>
  <si>
    <t>0,43147</t>
  </si>
  <si>
    <t>meziskládka : 36,12780</t>
  </si>
  <si>
    <t>1,4*0,755*1,2</t>
  </si>
  <si>
    <t>1,5*0,886*3,0</t>
  </si>
  <si>
    <t>1,21*3,54</t>
  </si>
  <si>
    <t>4,97220*10</t>
  </si>
  <si>
    <t>4,56660*10</t>
  </si>
  <si>
    <t>0,43147*10</t>
  </si>
  <si>
    <t>4,97220+4,5660</t>
  </si>
  <si>
    <t>18,26640+22,8330+4,56660</t>
  </si>
  <si>
    <t>-9,53820</t>
  </si>
  <si>
    <t>((1,4*0,565)-0,0990)*1,2</t>
  </si>
  <si>
    <t>((1,5*0,661)-0,1855)*3,0</t>
  </si>
  <si>
    <t>3,24840*1,01*1,7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</si>
  <si>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</si>
  <si>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</si>
  <si>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</si>
  <si>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</si>
  <si>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1,4*0,19*1,2</t>
  </si>
  <si>
    <t>1,5*0,225*3,0</t>
  </si>
  <si>
    <t>59224349.AR</t>
  </si>
  <si>
    <t>prstenec vyrovnávací šachetní; betonový; TBW; DN = 625,0 mm; h = 100,0 mm; s = 120,00 mm</t>
  </si>
  <si>
    <t>592243491T1</t>
  </si>
  <si>
    <t>Prstenec vyrovn šachetní TBW-Q.1 63/12</t>
  </si>
  <si>
    <t>oprava č. 23, 24, 27, 28, 29 : 5</t>
  </si>
  <si>
    <t>oprava č. 3 : 1</t>
  </si>
  <si>
    <t>618451011R03</t>
  </si>
  <si>
    <t>Bodová oprava pomocí injektáže - 2,5 injekt</t>
  </si>
  <si>
    <t>oprava č. 25 : 1</t>
  </si>
  <si>
    <t xml:space="preserve">oprava šachty č. 1242 : </t>
  </si>
  <si>
    <t xml:space="preserve">nový KT žlab a nástupnice z betonu, : </t>
  </si>
  <si>
    <t>včetně KT skluzu : 1</t>
  </si>
  <si>
    <t>618453021R02</t>
  </si>
  <si>
    <t xml:space="preserve">oprava šachty č. 1238 : </t>
  </si>
  <si>
    <t xml:space="preserve">nový KT žlab a nástupnice z betonu : </t>
  </si>
  <si>
    <t>+ injektáž potrubí DN300 : 1</t>
  </si>
  <si>
    <t>831392121R00</t>
  </si>
  <si>
    <t>Montáž potrubí z trub kameninových těsněných pryžovými kroužky montáž- bez specifikace DN 400 mm</t>
  </si>
  <si>
    <t>837391221R00</t>
  </si>
  <si>
    <t>Montáž kameninových tvarovek těsněných pryžovými kroužky odbočných DN 400 mm</t>
  </si>
  <si>
    <t>15,4+23,4+41,3+52,5+36,2+58,5+50,3+24,3+19,1</t>
  </si>
  <si>
    <t>první dvě prohlídky : (10,0+1,0+19,0+1,0+2,7+5,0+2,0+12,9)*2</t>
  </si>
  <si>
    <t>závěrečná prohlídka : 15,4+23,4+41,3+52,5+36,2+58,5+50,3+24,3+19,1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</si>
  <si>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</si>
  <si>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</si>
  <si>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</si>
  <si>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</si>
  <si>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</si>
  <si>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</si>
  <si>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</si>
  <si>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</si>
  <si>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</si>
  <si>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877395241T01</t>
  </si>
  <si>
    <t>Montáž manžety DN 400</t>
  </si>
  <si>
    <t>899103111R01</t>
  </si>
  <si>
    <t>Osazení poklopu s rámem do 150 kg - samonivelační</t>
  </si>
  <si>
    <t>55243344T1</t>
  </si>
  <si>
    <t>Poklop s rámem D400, kruh., tvárná litina, bez odvětrání, samonivelační rám, s čepem, bližší viz. TZ</t>
  </si>
  <si>
    <t>55291220R1</t>
  </si>
  <si>
    <t>Spojka standardní 465-490 mm</t>
  </si>
  <si>
    <t>55291220R2</t>
  </si>
  <si>
    <t>Spojka standardní 510-540 mm</t>
  </si>
  <si>
    <t>55291261T7</t>
  </si>
  <si>
    <t>Vyrovnávací vložka 16/400 mm</t>
  </si>
  <si>
    <t>59224353.AR</t>
  </si>
  <si>
    <t>konus šachetní; železobetonový; TBR; d = 1 240,0 mm; DN = 1 000,0 mm; DN 2 = 625 mm; h = 580 mm; počet stupadel 2; ocelové s PE povlakem, kapsové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</si>
  <si>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</si>
  <si>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</si>
  <si>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</si>
  <si>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</si>
  <si>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</si>
  <si>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</si>
  <si>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</si>
  <si>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</si>
  <si>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59710837.AR</t>
  </si>
  <si>
    <t>trouba kameninová odtok; zkrácená; DN 300,0 mm; l = 600,0 mm; třída 160; spoj C; FN 48 kN/m</t>
  </si>
  <si>
    <t>59710839.AR</t>
  </si>
  <si>
    <t>trouba kameninová odtok; zkrácená; DN 400,0 mm; l = 750,0 mm; třída 160; spoj C; FN 64 kN/m</t>
  </si>
  <si>
    <t>59711562R</t>
  </si>
  <si>
    <t>odbočka kameninová hrdlová kolmá, levá, pravá; 90,0 °; DN 400,0 mm; DN2 200 mm; spoj C/F; třída 160; / 160; FN 64 kN/m; FN2 32 kN/m</t>
  </si>
  <si>
    <t>0,43147*1,7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</si>
</sst>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C6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86" t="s">
        <v>41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42</v>
      </c>
      <c r="C5" s="4"/>
      <c r="D5" s="116" t="s">
        <v>46</v>
      </c>
      <c r="E5" s="24"/>
      <c r="F5" s="24"/>
      <c r="G5" s="24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6"/>
      <c r="C6" s="24"/>
      <c r="D6" s="116" t="s">
        <v>47</v>
      </c>
      <c r="E6" s="24"/>
      <c r="F6" s="24"/>
      <c r="G6" s="24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7"/>
      <c r="C7" s="25"/>
      <c r="D7" s="118" t="s">
        <v>49</v>
      </c>
      <c r="E7" s="117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119" t="s">
        <v>52</v>
      </c>
      <c r="E8" s="4"/>
      <c r="F8" s="4"/>
      <c r="G8" s="40"/>
      <c r="H8" s="26" t="s">
        <v>40</v>
      </c>
      <c r="I8" s="116" t="s">
        <v>54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0"/>
      <c r="H9" s="26" t="s">
        <v>34</v>
      </c>
      <c r="I9" s="116" t="s">
        <v>55</v>
      </c>
      <c r="J9" s="10"/>
    </row>
    <row r="10" spans="1:15" ht="15.75" hidden="1" customHeight="1" x14ac:dyDescent="0.2">
      <c r="A10" s="3"/>
      <c r="B10" s="46"/>
      <c r="C10" s="25"/>
      <c r="D10" s="121" t="s">
        <v>49</v>
      </c>
      <c r="E10" s="120" t="s">
        <v>48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92"/>
      <c r="F15" s="92"/>
      <c r="G15" s="93"/>
      <c r="H15" s="93"/>
      <c r="I15" s="93" t="s">
        <v>29</v>
      </c>
      <c r="J15" s="94"/>
    </row>
    <row r="16" spans="1:15" ht="23.25" customHeight="1" x14ac:dyDescent="0.2">
      <c r="A16" s="192" t="s">
        <v>24</v>
      </c>
      <c r="B16" s="51" t="s">
        <v>24</v>
      </c>
      <c r="C16" s="52"/>
      <c r="D16" s="53"/>
      <c r="E16" s="79"/>
      <c r="F16" s="80"/>
      <c r="G16" s="79"/>
      <c r="H16" s="80"/>
      <c r="I16" s="79">
        <f>SUMIF(F78:F101,A16,I78:I101)+SUMIF(F78:F101,"PSU",I78:I101)</f>
        <v>0</v>
      </c>
      <c r="J16" s="81"/>
    </row>
    <row r="17" spans="1:10" ht="23.25" customHeight="1" x14ac:dyDescent="0.2">
      <c r="A17" s="192" t="s">
        <v>25</v>
      </c>
      <c r="B17" s="51" t="s">
        <v>25</v>
      </c>
      <c r="C17" s="52"/>
      <c r="D17" s="53"/>
      <c r="E17" s="79"/>
      <c r="F17" s="80"/>
      <c r="G17" s="79"/>
      <c r="H17" s="80"/>
      <c r="I17" s="79">
        <f>SUMIF(F78:F101,A17,I78:I101)</f>
        <v>0</v>
      </c>
      <c r="J17" s="81"/>
    </row>
    <row r="18" spans="1:10" ht="23.25" customHeight="1" x14ac:dyDescent="0.2">
      <c r="A18" s="192" t="s">
        <v>26</v>
      </c>
      <c r="B18" s="51" t="s">
        <v>26</v>
      </c>
      <c r="C18" s="52"/>
      <c r="D18" s="53"/>
      <c r="E18" s="79"/>
      <c r="F18" s="80"/>
      <c r="G18" s="79"/>
      <c r="H18" s="80"/>
      <c r="I18" s="79">
        <f>SUMIF(F78:F101,A18,I78:I101)</f>
        <v>0</v>
      </c>
      <c r="J18" s="81"/>
    </row>
    <row r="19" spans="1:10" ht="23.25" customHeight="1" x14ac:dyDescent="0.2">
      <c r="A19" s="192" t="s">
        <v>140</v>
      </c>
      <c r="B19" s="51" t="s">
        <v>27</v>
      </c>
      <c r="C19" s="52"/>
      <c r="D19" s="53"/>
      <c r="E19" s="79"/>
      <c r="F19" s="80"/>
      <c r="G19" s="79"/>
      <c r="H19" s="80"/>
      <c r="I19" s="79">
        <f>SUMIF(F78:F101,A19,I78:I101)</f>
        <v>0</v>
      </c>
      <c r="J19" s="81"/>
    </row>
    <row r="20" spans="1:10" ht="23.25" customHeight="1" x14ac:dyDescent="0.2">
      <c r="A20" s="192" t="s">
        <v>141</v>
      </c>
      <c r="B20" s="51" t="s">
        <v>28</v>
      </c>
      <c r="C20" s="52"/>
      <c r="D20" s="53"/>
      <c r="E20" s="79"/>
      <c r="F20" s="80"/>
      <c r="G20" s="79"/>
      <c r="H20" s="80"/>
      <c r="I20" s="79">
        <f>SUMIF(F78:F101,A20,I78:I101)</f>
        <v>0</v>
      </c>
      <c r="J20" s="81"/>
    </row>
    <row r="21" spans="1:10" ht="23.25" customHeight="1" x14ac:dyDescent="0.2">
      <c r="A21" s="3"/>
      <c r="B21" s="68" t="s">
        <v>29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90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43593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 t="s">
        <v>43</v>
      </c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56</v>
      </c>
      <c r="C39" s="143"/>
      <c r="D39" s="144"/>
      <c r="E39" s="144"/>
      <c r="F39" s="145">
        <f>'00 001 Naklady'!AE74+'SO01 001 Pol'!AE410+'SO02 001 Pol'!AE504+'SO03 001 Pol'!AE437+'SO04 001 Pol'!AE429+'SO05 001 Pol'!AE25+'SO06 001 Pol'!AE390+'SO07 001 Pol'!AE682+'SO08 001 Pol'!AE471+'SO09 001 Pol'!AE158+'SO10 001 Pol'!AE489+'SO11 001 Pol'!AE358+'SO12 001 Pol'!AE272+'SO13 001 Pol'!AE340+'SO14 001 Pol'!AE162</f>
        <v>0</v>
      </c>
      <c r="G39" s="146">
        <f>'00 001 Naklady'!AF74+'SO01 001 Pol'!AF410+'SO02 001 Pol'!AF504+'SO03 001 Pol'!AF437+'SO04 001 Pol'!AF429+'SO05 001 Pol'!AF25+'SO06 001 Pol'!AF390+'SO07 001 Pol'!AF682+'SO08 001 Pol'!AF471+'SO09 001 Pol'!AF158+'SO10 001 Pol'!AF489+'SO11 001 Pol'!AF358+'SO12 001 Pol'!AF272+'SO13 001 Pol'!AF340+'SO14 001 Pol'!AF162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57</v>
      </c>
      <c r="C40" s="150" t="s">
        <v>58</v>
      </c>
      <c r="D40" s="151"/>
      <c r="E40" s="151"/>
      <c r="F40" s="152">
        <f>'00 001 Naklady'!AE74</f>
        <v>0</v>
      </c>
      <c r="G40" s="153">
        <f>'00 001 Naklady'!AF74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59</v>
      </c>
      <c r="C41" s="143" t="s">
        <v>58</v>
      </c>
      <c r="D41" s="144"/>
      <c r="E41" s="144"/>
      <c r="F41" s="156">
        <f>'00 001 Naklady'!AE74</f>
        <v>0</v>
      </c>
      <c r="G41" s="147">
        <f>'00 001 Naklady'!AF74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2</v>
      </c>
      <c r="B42" s="149" t="s">
        <v>60</v>
      </c>
      <c r="C42" s="150" t="s">
        <v>61</v>
      </c>
      <c r="D42" s="151"/>
      <c r="E42" s="151"/>
      <c r="F42" s="152">
        <f>'SO01 001 Pol'!AE410</f>
        <v>0</v>
      </c>
      <c r="G42" s="153">
        <f>'SO01 001 Pol'!AF410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2">
        <v>3</v>
      </c>
      <c r="B43" s="155" t="s">
        <v>59</v>
      </c>
      <c r="C43" s="143" t="s">
        <v>61</v>
      </c>
      <c r="D43" s="144"/>
      <c r="E43" s="144"/>
      <c r="F43" s="156">
        <f>'SO01 001 Pol'!AE410</f>
        <v>0</v>
      </c>
      <c r="G43" s="147">
        <f>'SO01 001 Pol'!AF410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2">
        <v>2</v>
      </c>
      <c r="B44" s="149" t="s">
        <v>62</v>
      </c>
      <c r="C44" s="150" t="s">
        <v>63</v>
      </c>
      <c r="D44" s="151"/>
      <c r="E44" s="151"/>
      <c r="F44" s="152">
        <f>'SO02 001 Pol'!AE504</f>
        <v>0</v>
      </c>
      <c r="G44" s="153">
        <f>'SO02 001 Pol'!AF504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2">
        <v>3</v>
      </c>
      <c r="B45" s="155" t="s">
        <v>59</v>
      </c>
      <c r="C45" s="143" t="s">
        <v>63</v>
      </c>
      <c r="D45" s="144"/>
      <c r="E45" s="144"/>
      <c r="F45" s="156">
        <f>'SO02 001 Pol'!AE504</f>
        <v>0</v>
      </c>
      <c r="G45" s="147">
        <f>'SO02 001 Pol'!AF504</f>
        <v>0</v>
      </c>
      <c r="H45" s="147">
        <f>(F45*SazbaDPH1/100)+(G45*SazbaDPH2/100)</f>
        <v>0</v>
      </c>
      <c r="I45" s="147">
        <f>F45+G45+H45</f>
        <v>0</v>
      </c>
      <c r="J45" s="148" t="str">
        <f>IF(CenaCelkemVypocet=0,"",I45/CenaCelkemVypocet*100)</f>
        <v/>
      </c>
    </row>
    <row r="46" spans="1:10" ht="25.5" customHeight="1" x14ac:dyDescent="0.2">
      <c r="A46" s="132">
        <v>2</v>
      </c>
      <c r="B46" s="149" t="s">
        <v>64</v>
      </c>
      <c r="C46" s="150" t="s">
        <v>65</v>
      </c>
      <c r="D46" s="151"/>
      <c r="E46" s="151"/>
      <c r="F46" s="152">
        <f>'SO03 001 Pol'!AE437</f>
        <v>0</v>
      </c>
      <c r="G46" s="153">
        <f>'SO03 001 Pol'!AF437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2">
        <v>3</v>
      </c>
      <c r="B47" s="155" t="s">
        <v>59</v>
      </c>
      <c r="C47" s="143" t="s">
        <v>65</v>
      </c>
      <c r="D47" s="144"/>
      <c r="E47" s="144"/>
      <c r="F47" s="156">
        <f>'SO03 001 Pol'!AE437</f>
        <v>0</v>
      </c>
      <c r="G47" s="147">
        <f>'SO03 001 Pol'!AF437</f>
        <v>0</v>
      </c>
      <c r="H47" s="147">
        <f>(F47*SazbaDPH1/100)+(G47*SazbaDPH2/100)</f>
        <v>0</v>
      </c>
      <c r="I47" s="147">
        <f>F47+G47+H47</f>
        <v>0</v>
      </c>
      <c r="J47" s="148" t="str">
        <f>IF(CenaCelkemVypocet=0,"",I47/CenaCelkemVypocet*100)</f>
        <v/>
      </c>
    </row>
    <row r="48" spans="1:10" ht="25.5" customHeight="1" x14ac:dyDescent="0.2">
      <c r="A48" s="132">
        <v>2</v>
      </c>
      <c r="B48" s="149" t="s">
        <v>66</v>
      </c>
      <c r="C48" s="150" t="s">
        <v>67</v>
      </c>
      <c r="D48" s="151"/>
      <c r="E48" s="151"/>
      <c r="F48" s="152">
        <f>'SO04 001 Pol'!AE429</f>
        <v>0</v>
      </c>
      <c r="G48" s="153">
        <f>'SO04 001 Pol'!AF429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2">
        <v>3</v>
      </c>
      <c r="B49" s="155" t="s">
        <v>59</v>
      </c>
      <c r="C49" s="143" t="s">
        <v>67</v>
      </c>
      <c r="D49" s="144"/>
      <c r="E49" s="144"/>
      <c r="F49" s="156">
        <f>'SO04 001 Pol'!AE429</f>
        <v>0</v>
      </c>
      <c r="G49" s="147">
        <f>'SO04 001 Pol'!AF429</f>
        <v>0</v>
      </c>
      <c r="H49" s="147">
        <f>(F49*SazbaDPH1/100)+(G49*SazbaDPH2/100)</f>
        <v>0</v>
      </c>
      <c r="I49" s="147">
        <f>F49+G49+H49</f>
        <v>0</v>
      </c>
      <c r="J49" s="148" t="str">
        <f>IF(CenaCelkemVypocet=0,"",I49/CenaCelkemVypocet*100)</f>
        <v/>
      </c>
    </row>
    <row r="50" spans="1:10" ht="25.5" customHeight="1" x14ac:dyDescent="0.2">
      <c r="A50" s="132">
        <v>2</v>
      </c>
      <c r="B50" s="149" t="s">
        <v>68</v>
      </c>
      <c r="C50" s="150" t="s">
        <v>69</v>
      </c>
      <c r="D50" s="151"/>
      <c r="E50" s="151"/>
      <c r="F50" s="152">
        <f>'SO05 001 Pol'!AE25</f>
        <v>0</v>
      </c>
      <c r="G50" s="153">
        <f>'SO05 001 Pol'!AF25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2">
        <v>3</v>
      </c>
      <c r="B51" s="155" t="s">
        <v>59</v>
      </c>
      <c r="C51" s="143" t="s">
        <v>70</v>
      </c>
      <c r="D51" s="144"/>
      <c r="E51" s="144"/>
      <c r="F51" s="156">
        <f>'SO05 001 Pol'!AE25</f>
        <v>0</v>
      </c>
      <c r="G51" s="147">
        <f>'SO05 001 Pol'!AF25</f>
        <v>0</v>
      </c>
      <c r="H51" s="147">
        <f>(F51*SazbaDPH1/100)+(G51*SazbaDPH2/100)</f>
        <v>0</v>
      </c>
      <c r="I51" s="147">
        <f>F51+G51+H51</f>
        <v>0</v>
      </c>
      <c r="J51" s="148" t="str">
        <f>IF(CenaCelkemVypocet=0,"",I51/CenaCelkemVypocet*100)</f>
        <v/>
      </c>
    </row>
    <row r="52" spans="1:10" ht="25.5" customHeight="1" x14ac:dyDescent="0.2">
      <c r="A52" s="132">
        <v>2</v>
      </c>
      <c r="B52" s="149" t="s">
        <v>71</v>
      </c>
      <c r="C52" s="150" t="s">
        <v>72</v>
      </c>
      <c r="D52" s="151"/>
      <c r="E52" s="151"/>
      <c r="F52" s="152">
        <f>'SO06 001 Pol'!AE390</f>
        <v>0</v>
      </c>
      <c r="G52" s="153">
        <f>'SO06 001 Pol'!AF390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">
      <c r="A53" s="132">
        <v>3</v>
      </c>
      <c r="B53" s="155" t="s">
        <v>59</v>
      </c>
      <c r="C53" s="143" t="s">
        <v>72</v>
      </c>
      <c r="D53" s="144"/>
      <c r="E53" s="144"/>
      <c r="F53" s="156">
        <f>'SO06 001 Pol'!AE390</f>
        <v>0</v>
      </c>
      <c r="G53" s="147">
        <f>'SO06 001 Pol'!AF390</f>
        <v>0</v>
      </c>
      <c r="H53" s="147">
        <f>(F53*SazbaDPH1/100)+(G53*SazbaDPH2/100)</f>
        <v>0</v>
      </c>
      <c r="I53" s="147">
        <f>F53+G53+H53</f>
        <v>0</v>
      </c>
      <c r="J53" s="148" t="str">
        <f>IF(CenaCelkemVypocet=0,"",I53/CenaCelkemVypocet*100)</f>
        <v/>
      </c>
    </row>
    <row r="54" spans="1:10" ht="25.5" customHeight="1" x14ac:dyDescent="0.2">
      <c r="A54" s="132">
        <v>2</v>
      </c>
      <c r="B54" s="149" t="s">
        <v>73</v>
      </c>
      <c r="C54" s="150" t="s">
        <v>74</v>
      </c>
      <c r="D54" s="151"/>
      <c r="E54" s="151"/>
      <c r="F54" s="152">
        <f>'SO07 001 Pol'!AE682</f>
        <v>0</v>
      </c>
      <c r="G54" s="153">
        <f>'SO07 001 Pol'!AF682</f>
        <v>0</v>
      </c>
      <c r="H54" s="153">
        <f>(F54*SazbaDPH1/100)+(G54*SazbaDPH2/100)</f>
        <v>0</v>
      </c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">
      <c r="A55" s="132">
        <v>3</v>
      </c>
      <c r="B55" s="155" t="s">
        <v>59</v>
      </c>
      <c r="C55" s="143" t="s">
        <v>74</v>
      </c>
      <c r="D55" s="144"/>
      <c r="E55" s="144"/>
      <c r="F55" s="156">
        <f>'SO07 001 Pol'!AE682</f>
        <v>0</v>
      </c>
      <c r="G55" s="147">
        <f>'SO07 001 Pol'!AF682</f>
        <v>0</v>
      </c>
      <c r="H55" s="147">
        <f>(F55*SazbaDPH1/100)+(G55*SazbaDPH2/100)</f>
        <v>0</v>
      </c>
      <c r="I55" s="147">
        <f>F55+G55+H55</f>
        <v>0</v>
      </c>
      <c r="J55" s="148" t="str">
        <f>IF(CenaCelkemVypocet=0,"",I55/CenaCelkemVypocet*100)</f>
        <v/>
      </c>
    </row>
    <row r="56" spans="1:10" ht="25.5" customHeight="1" x14ac:dyDescent="0.2">
      <c r="A56" s="132">
        <v>2</v>
      </c>
      <c r="B56" s="149" t="s">
        <v>75</v>
      </c>
      <c r="C56" s="150" t="s">
        <v>76</v>
      </c>
      <c r="D56" s="151"/>
      <c r="E56" s="151"/>
      <c r="F56" s="152">
        <f>'SO08 001 Pol'!AE471</f>
        <v>0</v>
      </c>
      <c r="G56" s="153">
        <f>'SO08 001 Pol'!AF471</f>
        <v>0</v>
      </c>
      <c r="H56" s="153">
        <f>(F56*SazbaDPH1/100)+(G56*SazbaDPH2/100)</f>
        <v>0</v>
      </c>
      <c r="I56" s="153">
        <f>F56+G56+H56</f>
        <v>0</v>
      </c>
      <c r="J56" s="154" t="str">
        <f>IF(CenaCelkemVypocet=0,"",I56/CenaCelkemVypocet*100)</f>
        <v/>
      </c>
    </row>
    <row r="57" spans="1:10" ht="25.5" customHeight="1" x14ac:dyDescent="0.2">
      <c r="A57" s="132">
        <v>3</v>
      </c>
      <c r="B57" s="155" t="s">
        <v>59</v>
      </c>
      <c r="C57" s="143" t="s">
        <v>76</v>
      </c>
      <c r="D57" s="144"/>
      <c r="E57" s="144"/>
      <c r="F57" s="156">
        <f>'SO08 001 Pol'!AE471</f>
        <v>0</v>
      </c>
      <c r="G57" s="147">
        <f>'SO08 001 Pol'!AF471</f>
        <v>0</v>
      </c>
      <c r="H57" s="147">
        <f>(F57*SazbaDPH1/100)+(G57*SazbaDPH2/100)</f>
        <v>0</v>
      </c>
      <c r="I57" s="147">
        <f>F57+G57+H57</f>
        <v>0</v>
      </c>
      <c r="J57" s="148" t="str">
        <f>IF(CenaCelkemVypocet=0,"",I57/CenaCelkemVypocet*100)</f>
        <v/>
      </c>
    </row>
    <row r="58" spans="1:10" ht="25.5" customHeight="1" x14ac:dyDescent="0.2">
      <c r="A58" s="132">
        <v>2</v>
      </c>
      <c r="B58" s="149" t="s">
        <v>77</v>
      </c>
      <c r="C58" s="150" t="s">
        <v>78</v>
      </c>
      <c r="D58" s="151"/>
      <c r="E58" s="151"/>
      <c r="F58" s="152">
        <f>'SO09 001 Pol'!AE158</f>
        <v>0</v>
      </c>
      <c r="G58" s="153">
        <f>'SO09 001 Pol'!AF158</f>
        <v>0</v>
      </c>
      <c r="H58" s="153">
        <f>(F58*SazbaDPH1/100)+(G58*SazbaDPH2/100)</f>
        <v>0</v>
      </c>
      <c r="I58" s="153">
        <f>F58+G58+H58</f>
        <v>0</v>
      </c>
      <c r="J58" s="154" t="str">
        <f>IF(CenaCelkemVypocet=0,"",I58/CenaCelkemVypocet*100)</f>
        <v/>
      </c>
    </row>
    <row r="59" spans="1:10" ht="25.5" customHeight="1" x14ac:dyDescent="0.2">
      <c r="A59" s="132">
        <v>3</v>
      </c>
      <c r="B59" s="155" t="s">
        <v>59</v>
      </c>
      <c r="C59" s="143" t="s">
        <v>70</v>
      </c>
      <c r="D59" s="144"/>
      <c r="E59" s="144"/>
      <c r="F59" s="156">
        <f>'SO09 001 Pol'!AE158</f>
        <v>0</v>
      </c>
      <c r="G59" s="147">
        <f>'SO09 001 Pol'!AF158</f>
        <v>0</v>
      </c>
      <c r="H59" s="147">
        <f>(F59*SazbaDPH1/100)+(G59*SazbaDPH2/100)</f>
        <v>0</v>
      </c>
      <c r="I59" s="147">
        <f>F59+G59+H59</f>
        <v>0</v>
      </c>
      <c r="J59" s="148" t="str">
        <f>IF(CenaCelkemVypocet=0,"",I59/CenaCelkemVypocet*100)</f>
        <v/>
      </c>
    </row>
    <row r="60" spans="1:10" ht="25.5" customHeight="1" x14ac:dyDescent="0.2">
      <c r="A60" s="132">
        <v>2</v>
      </c>
      <c r="B60" s="149" t="s">
        <v>79</v>
      </c>
      <c r="C60" s="150" t="s">
        <v>80</v>
      </c>
      <c r="D60" s="151"/>
      <c r="E60" s="151"/>
      <c r="F60" s="152">
        <f>'SO10 001 Pol'!AE489</f>
        <v>0</v>
      </c>
      <c r="G60" s="153">
        <f>'SO10 001 Pol'!AF489</f>
        <v>0</v>
      </c>
      <c r="H60" s="153">
        <f>(F60*SazbaDPH1/100)+(G60*SazbaDPH2/100)</f>
        <v>0</v>
      </c>
      <c r="I60" s="153">
        <f>F60+G60+H60</f>
        <v>0</v>
      </c>
      <c r="J60" s="154" t="str">
        <f>IF(CenaCelkemVypocet=0,"",I60/CenaCelkemVypocet*100)</f>
        <v/>
      </c>
    </row>
    <row r="61" spans="1:10" ht="25.5" customHeight="1" x14ac:dyDescent="0.2">
      <c r="A61" s="132">
        <v>3</v>
      </c>
      <c r="B61" s="155" t="s">
        <v>59</v>
      </c>
      <c r="C61" s="143" t="s">
        <v>80</v>
      </c>
      <c r="D61" s="144"/>
      <c r="E61" s="144"/>
      <c r="F61" s="156">
        <f>'SO10 001 Pol'!AE489</f>
        <v>0</v>
      </c>
      <c r="G61" s="147">
        <f>'SO10 001 Pol'!AF489</f>
        <v>0</v>
      </c>
      <c r="H61" s="147">
        <f>(F61*SazbaDPH1/100)+(G61*SazbaDPH2/100)</f>
        <v>0</v>
      </c>
      <c r="I61" s="147">
        <f>F61+G61+H61</f>
        <v>0</v>
      </c>
      <c r="J61" s="148" t="str">
        <f>IF(CenaCelkemVypocet=0,"",I61/CenaCelkemVypocet*100)</f>
        <v/>
      </c>
    </row>
    <row r="62" spans="1:10" ht="25.5" customHeight="1" x14ac:dyDescent="0.2">
      <c r="A62" s="132">
        <v>2</v>
      </c>
      <c r="B62" s="149" t="s">
        <v>81</v>
      </c>
      <c r="C62" s="150" t="s">
        <v>82</v>
      </c>
      <c r="D62" s="151"/>
      <c r="E62" s="151"/>
      <c r="F62" s="152">
        <f>'SO11 001 Pol'!AE358</f>
        <v>0</v>
      </c>
      <c r="G62" s="153">
        <f>'SO11 001 Pol'!AF358</f>
        <v>0</v>
      </c>
      <c r="H62" s="153">
        <f>(F62*SazbaDPH1/100)+(G62*SazbaDPH2/100)</f>
        <v>0</v>
      </c>
      <c r="I62" s="153">
        <f>F62+G62+H62</f>
        <v>0</v>
      </c>
      <c r="J62" s="154" t="str">
        <f>IF(CenaCelkemVypocet=0,"",I62/CenaCelkemVypocet*100)</f>
        <v/>
      </c>
    </row>
    <row r="63" spans="1:10" ht="25.5" customHeight="1" x14ac:dyDescent="0.2">
      <c r="A63" s="132">
        <v>3</v>
      </c>
      <c r="B63" s="155" t="s">
        <v>59</v>
      </c>
      <c r="C63" s="143" t="s">
        <v>82</v>
      </c>
      <c r="D63" s="144"/>
      <c r="E63" s="144"/>
      <c r="F63" s="156">
        <f>'SO11 001 Pol'!AE358</f>
        <v>0</v>
      </c>
      <c r="G63" s="147">
        <f>'SO11 001 Pol'!AF358</f>
        <v>0</v>
      </c>
      <c r="H63" s="147">
        <f>(F63*SazbaDPH1/100)+(G63*SazbaDPH2/100)</f>
        <v>0</v>
      </c>
      <c r="I63" s="147">
        <f>F63+G63+H63</f>
        <v>0</v>
      </c>
      <c r="J63" s="148" t="str">
        <f>IF(CenaCelkemVypocet=0,"",I63/CenaCelkemVypocet*100)</f>
        <v/>
      </c>
    </row>
    <row r="64" spans="1:10" ht="25.5" customHeight="1" x14ac:dyDescent="0.2">
      <c r="A64" s="132">
        <v>2</v>
      </c>
      <c r="B64" s="149" t="s">
        <v>83</v>
      </c>
      <c r="C64" s="150" t="s">
        <v>84</v>
      </c>
      <c r="D64" s="151"/>
      <c r="E64" s="151"/>
      <c r="F64" s="152">
        <f>'SO12 001 Pol'!AE272</f>
        <v>0</v>
      </c>
      <c r="G64" s="153">
        <f>'SO12 001 Pol'!AF272</f>
        <v>0</v>
      </c>
      <c r="H64" s="153">
        <f>(F64*SazbaDPH1/100)+(G64*SazbaDPH2/100)</f>
        <v>0</v>
      </c>
      <c r="I64" s="153">
        <f>F64+G64+H64</f>
        <v>0</v>
      </c>
      <c r="J64" s="154" t="str">
        <f>IF(CenaCelkemVypocet=0,"",I64/CenaCelkemVypocet*100)</f>
        <v/>
      </c>
    </row>
    <row r="65" spans="1:52" ht="25.5" customHeight="1" x14ac:dyDescent="0.2">
      <c r="A65" s="132">
        <v>3</v>
      </c>
      <c r="B65" s="155" t="s">
        <v>59</v>
      </c>
      <c r="C65" s="143" t="s">
        <v>84</v>
      </c>
      <c r="D65" s="144"/>
      <c r="E65" s="144"/>
      <c r="F65" s="156">
        <f>'SO12 001 Pol'!AE272</f>
        <v>0</v>
      </c>
      <c r="G65" s="147">
        <f>'SO12 001 Pol'!AF272</f>
        <v>0</v>
      </c>
      <c r="H65" s="147">
        <f>(F65*SazbaDPH1/100)+(G65*SazbaDPH2/100)</f>
        <v>0</v>
      </c>
      <c r="I65" s="147">
        <f>F65+G65+H65</f>
        <v>0</v>
      </c>
      <c r="J65" s="148" t="str">
        <f>IF(CenaCelkemVypocet=0,"",I65/CenaCelkemVypocet*100)</f>
        <v/>
      </c>
    </row>
    <row r="66" spans="1:52" ht="25.5" customHeight="1" x14ac:dyDescent="0.2">
      <c r="A66" s="132">
        <v>2</v>
      </c>
      <c r="B66" s="149" t="s">
        <v>85</v>
      </c>
      <c r="C66" s="150" t="s">
        <v>86</v>
      </c>
      <c r="D66" s="151"/>
      <c r="E66" s="151"/>
      <c r="F66" s="152">
        <f>'SO13 001 Pol'!AE340</f>
        <v>0</v>
      </c>
      <c r="G66" s="153">
        <f>'SO13 001 Pol'!AF340</f>
        <v>0</v>
      </c>
      <c r="H66" s="153">
        <f>(F66*SazbaDPH1/100)+(G66*SazbaDPH2/100)</f>
        <v>0</v>
      </c>
      <c r="I66" s="153">
        <f>F66+G66+H66</f>
        <v>0</v>
      </c>
      <c r="J66" s="154" t="str">
        <f>IF(CenaCelkemVypocet=0,"",I66/CenaCelkemVypocet*100)</f>
        <v/>
      </c>
    </row>
    <row r="67" spans="1:52" ht="25.5" customHeight="1" x14ac:dyDescent="0.2">
      <c r="A67" s="132">
        <v>3</v>
      </c>
      <c r="B67" s="155" t="s">
        <v>59</v>
      </c>
      <c r="C67" s="143" t="s">
        <v>86</v>
      </c>
      <c r="D67" s="144"/>
      <c r="E67" s="144"/>
      <c r="F67" s="156">
        <f>'SO13 001 Pol'!AE340</f>
        <v>0</v>
      </c>
      <c r="G67" s="147">
        <f>'SO13 001 Pol'!AF340</f>
        <v>0</v>
      </c>
      <c r="H67" s="147">
        <f>(F67*SazbaDPH1/100)+(G67*SazbaDPH2/100)</f>
        <v>0</v>
      </c>
      <c r="I67" s="147">
        <f>F67+G67+H67</f>
        <v>0</v>
      </c>
      <c r="J67" s="148" t="str">
        <f>IF(CenaCelkemVypocet=0,"",I67/CenaCelkemVypocet*100)</f>
        <v/>
      </c>
    </row>
    <row r="68" spans="1:52" ht="25.5" customHeight="1" x14ac:dyDescent="0.2">
      <c r="A68" s="132">
        <v>2</v>
      </c>
      <c r="B68" s="149" t="s">
        <v>87</v>
      </c>
      <c r="C68" s="150" t="s">
        <v>88</v>
      </c>
      <c r="D68" s="151"/>
      <c r="E68" s="151"/>
      <c r="F68" s="152">
        <f>'SO14 001 Pol'!AE162</f>
        <v>0</v>
      </c>
      <c r="G68" s="153">
        <f>'SO14 001 Pol'!AF162</f>
        <v>0</v>
      </c>
      <c r="H68" s="153">
        <f>(F68*SazbaDPH1/100)+(G68*SazbaDPH2/100)</f>
        <v>0</v>
      </c>
      <c r="I68" s="153">
        <f>F68+G68+H68</f>
        <v>0</v>
      </c>
      <c r="J68" s="154" t="str">
        <f>IF(CenaCelkemVypocet=0,"",I68/CenaCelkemVypocet*100)</f>
        <v/>
      </c>
    </row>
    <row r="69" spans="1:52" ht="25.5" customHeight="1" x14ac:dyDescent="0.2">
      <c r="A69" s="132">
        <v>3</v>
      </c>
      <c r="B69" s="155" t="s">
        <v>59</v>
      </c>
      <c r="C69" s="143" t="s">
        <v>70</v>
      </c>
      <c r="D69" s="144"/>
      <c r="E69" s="144"/>
      <c r="F69" s="156">
        <f>'SO14 001 Pol'!AE162</f>
        <v>0</v>
      </c>
      <c r="G69" s="147">
        <f>'SO14 001 Pol'!AF162</f>
        <v>0</v>
      </c>
      <c r="H69" s="147">
        <f>(F69*SazbaDPH1/100)+(G69*SazbaDPH2/100)</f>
        <v>0</v>
      </c>
      <c r="I69" s="147">
        <f>F69+G69+H69</f>
        <v>0</v>
      </c>
      <c r="J69" s="148" t="str">
        <f>IF(CenaCelkemVypocet=0,"",I69/CenaCelkemVypocet*100)</f>
        <v/>
      </c>
    </row>
    <row r="70" spans="1:52" ht="25.5" customHeight="1" x14ac:dyDescent="0.2">
      <c r="A70" s="132"/>
      <c r="B70" s="157" t="s">
        <v>89</v>
      </c>
      <c r="C70" s="158"/>
      <c r="D70" s="158"/>
      <c r="E70" s="159"/>
      <c r="F70" s="160">
        <f>SUMIF(A39:A69,"=1",F39:F69)</f>
        <v>0</v>
      </c>
      <c r="G70" s="161">
        <f>SUMIF(A39:A69,"=1",G39:G69)</f>
        <v>0</v>
      </c>
      <c r="H70" s="161">
        <f>SUMIF(A39:A69,"=1",H39:H69)</f>
        <v>0</v>
      </c>
      <c r="I70" s="161">
        <f>SUMIF(A39:A69,"=1",I39:I69)</f>
        <v>0</v>
      </c>
      <c r="J70" s="162">
        <f>SUMIF(A39:A69,"=1",J39:J69)</f>
        <v>0</v>
      </c>
    </row>
    <row r="72" spans="1:52" ht="25.5" x14ac:dyDescent="0.2">
      <c r="A72" t="s">
        <v>91</v>
      </c>
      <c r="B72" s="173" t="s">
        <v>92</v>
      </c>
      <c r="C72" s="173"/>
      <c r="D72" s="173"/>
      <c r="E72" s="173"/>
      <c r="F72" s="173"/>
      <c r="G72" s="173"/>
      <c r="H72" s="173"/>
      <c r="I72" s="173"/>
      <c r="J72" s="173"/>
      <c r="AZ72" s="172" t="str">
        <f>B72</f>
        <v>Bližší specifikace vybraných použitých materiálů je uvedena v samostatné příloze projektové dokumentace D.1.5 a D.2.3.</v>
      </c>
    </row>
    <row r="75" spans="1:52" ht="15.75" x14ac:dyDescent="0.25">
      <c r="B75" s="174" t="s">
        <v>93</v>
      </c>
    </row>
    <row r="77" spans="1:52" ht="25.5" customHeight="1" x14ac:dyDescent="0.2">
      <c r="A77" s="175"/>
      <c r="B77" s="178" t="s">
        <v>17</v>
      </c>
      <c r="C77" s="178" t="s">
        <v>5</v>
      </c>
      <c r="D77" s="179"/>
      <c r="E77" s="179"/>
      <c r="F77" s="180" t="s">
        <v>94</v>
      </c>
      <c r="G77" s="180"/>
      <c r="H77" s="180"/>
      <c r="I77" s="180" t="s">
        <v>29</v>
      </c>
      <c r="J77" s="180" t="s">
        <v>0</v>
      </c>
    </row>
    <row r="78" spans="1:52" ht="25.5" customHeight="1" x14ac:dyDescent="0.2">
      <c r="A78" s="176"/>
      <c r="B78" s="181" t="s">
        <v>95</v>
      </c>
      <c r="C78" s="182" t="s">
        <v>96</v>
      </c>
      <c r="D78" s="183"/>
      <c r="E78" s="183"/>
      <c r="F78" s="188" t="s">
        <v>24</v>
      </c>
      <c r="G78" s="189"/>
      <c r="H78" s="189"/>
      <c r="I78" s="189">
        <f>'SO01 001 Pol'!G8+'SO02 001 Pol'!G8+'SO03 001 Pol'!G8+'SO04 001 Pol'!G8+'SO06 001 Pol'!G8+'SO07 001 Pol'!G8+'SO08 001 Pol'!G8+'SO09 001 Pol'!G8+'SO10 001 Pol'!G8+'SO11 001 Pol'!G8+'SO12 001 Pol'!G8+'SO13 001 Pol'!G8+'SO14 001 Pol'!G8</f>
        <v>0</v>
      </c>
      <c r="J78" s="186" t="str">
        <f>IF(I102=0,"",I78/I102*100)</f>
        <v/>
      </c>
    </row>
    <row r="79" spans="1:52" ht="25.5" customHeight="1" x14ac:dyDescent="0.2">
      <c r="A79" s="176"/>
      <c r="B79" s="181" t="s">
        <v>97</v>
      </c>
      <c r="C79" s="182" t="s">
        <v>98</v>
      </c>
      <c r="D79" s="183"/>
      <c r="E79" s="183"/>
      <c r="F79" s="188" t="s">
        <v>24</v>
      </c>
      <c r="G79" s="189"/>
      <c r="H79" s="189"/>
      <c r="I79" s="189">
        <f>'SO03 001 Pol'!G160+'SO07 001 Pol'!G264</f>
        <v>0</v>
      </c>
      <c r="J79" s="186" t="str">
        <f>IF(I102=0,"",I79/I102*100)</f>
        <v/>
      </c>
    </row>
    <row r="80" spans="1:52" ht="25.5" customHeight="1" x14ac:dyDescent="0.2">
      <c r="A80" s="176"/>
      <c r="B80" s="181" t="s">
        <v>99</v>
      </c>
      <c r="C80" s="182" t="s">
        <v>100</v>
      </c>
      <c r="D80" s="183"/>
      <c r="E80" s="183"/>
      <c r="F80" s="188" t="s">
        <v>24</v>
      </c>
      <c r="G80" s="189"/>
      <c r="H80" s="189"/>
      <c r="I80" s="189">
        <f>'SO03 001 Pol'!G167+'SO07 001 Pol'!G274+'SO08 001 Pol'!G165+'SO11 001 Pol'!G164</f>
        <v>0</v>
      </c>
      <c r="J80" s="186" t="str">
        <f>IF(I102=0,"",I80/I102*100)</f>
        <v/>
      </c>
    </row>
    <row r="81" spans="1:10" ht="25.5" customHeight="1" x14ac:dyDescent="0.2">
      <c r="A81" s="176"/>
      <c r="B81" s="181" t="s">
        <v>101</v>
      </c>
      <c r="C81" s="182" t="s">
        <v>102</v>
      </c>
      <c r="D81" s="183"/>
      <c r="E81" s="183"/>
      <c r="F81" s="188" t="s">
        <v>24</v>
      </c>
      <c r="G81" s="189"/>
      <c r="H81" s="189"/>
      <c r="I81" s="189">
        <f>'SO01 001 Pol'!G172+'SO02 001 Pol'!G211+'SO03 001 Pol'!G170+'SO04 001 Pol'!G177+'SO06 001 Pol'!G162+'SO07 001 Pol'!G309+'SO08 001 Pol'!G171+'SO09 001 Pol'!G97+'SO10 001 Pol'!G182+'SO11 001 Pol'!G166+'SO12 001 Pol'!G113+'SO13 001 Pol'!G170+'SO14 001 Pol'!G81</f>
        <v>0</v>
      </c>
      <c r="J81" s="186" t="str">
        <f>IF(I102=0,"",I81/I102*100)</f>
        <v/>
      </c>
    </row>
    <row r="82" spans="1:10" ht="25.5" customHeight="1" x14ac:dyDescent="0.2">
      <c r="A82" s="176"/>
      <c r="B82" s="181" t="s">
        <v>103</v>
      </c>
      <c r="C82" s="182" t="s">
        <v>104</v>
      </c>
      <c r="D82" s="183"/>
      <c r="E82" s="183"/>
      <c r="F82" s="188" t="s">
        <v>24</v>
      </c>
      <c r="G82" s="189"/>
      <c r="H82" s="189"/>
      <c r="I82" s="189">
        <f>'SO01 001 Pol'!G186+'SO02 001 Pol'!G224+'SO03 001 Pol'!G188+'SO04 001 Pol'!G193+'SO06 001 Pol'!G173+'SO07 001 Pol'!G329+'SO08 001 Pol'!G185+'SO10 001 Pol'!G197+'SO11 001 Pol'!G178+'SO12 001 Pol'!G124+'SO13 001 Pol'!G175</f>
        <v>0</v>
      </c>
      <c r="J82" s="186" t="str">
        <f>IF(I102=0,"",I82/I102*100)</f>
        <v/>
      </c>
    </row>
    <row r="83" spans="1:10" ht="25.5" customHeight="1" x14ac:dyDescent="0.2">
      <c r="A83" s="176"/>
      <c r="B83" s="181" t="s">
        <v>105</v>
      </c>
      <c r="C83" s="182" t="s">
        <v>106</v>
      </c>
      <c r="D83" s="183"/>
      <c r="E83" s="183"/>
      <c r="F83" s="188" t="s">
        <v>24</v>
      </c>
      <c r="G83" s="189"/>
      <c r="H83" s="189"/>
      <c r="I83" s="189">
        <f>'SO05 001 Pol'!G8+'SO09 001 Pol'!G102+'SO14 001 Pol'!G92</f>
        <v>0</v>
      </c>
      <c r="J83" s="186" t="str">
        <f>IF(I102=0,"",I83/I102*100)</f>
        <v/>
      </c>
    </row>
    <row r="84" spans="1:10" ht="25.5" customHeight="1" x14ac:dyDescent="0.2">
      <c r="A84" s="176"/>
      <c r="B84" s="181" t="s">
        <v>107</v>
      </c>
      <c r="C84" s="182" t="s">
        <v>108</v>
      </c>
      <c r="D84" s="183"/>
      <c r="E84" s="183"/>
      <c r="F84" s="188" t="s">
        <v>24</v>
      </c>
      <c r="G84" s="189"/>
      <c r="H84" s="189"/>
      <c r="I84" s="189">
        <f>'SO06 001 Pol'!G220+'SO08 001 Pol'!G231+'SO12 001 Pol'!G154+'SO13 001 Pol'!G201</f>
        <v>0</v>
      </c>
      <c r="J84" s="186" t="str">
        <f>IF(I102=0,"",I84/I102*100)</f>
        <v/>
      </c>
    </row>
    <row r="85" spans="1:10" ht="25.5" customHeight="1" x14ac:dyDescent="0.2">
      <c r="A85" s="176"/>
      <c r="B85" s="181" t="s">
        <v>109</v>
      </c>
      <c r="C85" s="182" t="s">
        <v>110</v>
      </c>
      <c r="D85" s="183"/>
      <c r="E85" s="183"/>
      <c r="F85" s="188" t="s">
        <v>24</v>
      </c>
      <c r="G85" s="189"/>
      <c r="H85" s="189"/>
      <c r="I85" s="189">
        <f>'SO01 001 Pol'!G233+'SO02 001 Pol'!G270+'SO03 001 Pol'!G224+'SO04 001 Pol'!G220+'SO05 001 Pol'!G14+'SO06 001 Pol'!G224+'SO07 001 Pol'!G381+'SO08 001 Pol'!G235+'SO09 001 Pol'!G109+'SO10 001 Pol'!G230+'SO11 001 Pol'!G220+'SO12 001 Pol'!G158+'SO13 001 Pol'!G205+'SO14 001 Pol'!G107</f>
        <v>0</v>
      </c>
      <c r="J85" s="186" t="str">
        <f>IF(I102=0,"",I85/I102*100)</f>
        <v/>
      </c>
    </row>
    <row r="86" spans="1:10" ht="25.5" customHeight="1" x14ac:dyDescent="0.2">
      <c r="A86" s="176"/>
      <c r="B86" s="181" t="s">
        <v>111</v>
      </c>
      <c r="C86" s="182" t="s">
        <v>112</v>
      </c>
      <c r="D86" s="183"/>
      <c r="E86" s="183"/>
      <c r="F86" s="188" t="s">
        <v>24</v>
      </c>
      <c r="G86" s="189"/>
      <c r="H86" s="189"/>
      <c r="I86" s="189">
        <f>'SO01 001 Pol'!G351+'SO02 001 Pol'!G424+'SO03 001 Pol'!G354+'SO04 001 Pol'!G381+'SO06 001 Pol'!G309+'SO07 001 Pol'!G545+'SO08 001 Pol'!G395+'SO10 001 Pol'!G415+'SO11 001 Pol'!G306+'SO12 001 Pol'!G236+'SO13 001 Pol'!G282</f>
        <v>0</v>
      </c>
      <c r="J86" s="186" t="str">
        <f>IF(I102=0,"",I86/I102*100)</f>
        <v/>
      </c>
    </row>
    <row r="87" spans="1:10" ht="25.5" customHeight="1" x14ac:dyDescent="0.2">
      <c r="A87" s="176"/>
      <c r="B87" s="181" t="s">
        <v>113</v>
      </c>
      <c r="C87" s="182" t="s">
        <v>114</v>
      </c>
      <c r="D87" s="183"/>
      <c r="E87" s="183"/>
      <c r="F87" s="188" t="s">
        <v>24</v>
      </c>
      <c r="G87" s="189"/>
      <c r="H87" s="189"/>
      <c r="I87" s="189">
        <f>'SO02 001 Pol'!G444+'SO03 001 Pol'!G367+'SO06 001 Pol'!G323+'SO07 001 Pol'!G565+'SO08 001 Pol'!G407+'SO10 001 Pol'!G424+'SO11 001 Pol'!G312+'SO13 001 Pol'!G289</f>
        <v>0</v>
      </c>
      <c r="J87" s="186" t="str">
        <f>IF(I102=0,"",I87/I102*100)</f>
        <v/>
      </c>
    </row>
    <row r="88" spans="1:10" ht="25.5" customHeight="1" x14ac:dyDescent="0.2">
      <c r="A88" s="176"/>
      <c r="B88" s="181" t="s">
        <v>115</v>
      </c>
      <c r="C88" s="182" t="s">
        <v>116</v>
      </c>
      <c r="D88" s="183"/>
      <c r="E88" s="183"/>
      <c r="F88" s="188" t="s">
        <v>24</v>
      </c>
      <c r="G88" s="189"/>
      <c r="H88" s="189"/>
      <c r="I88" s="189">
        <f>'SO03 001 Pol'!G372</f>
        <v>0</v>
      </c>
      <c r="J88" s="186" t="str">
        <f>IF(I102=0,"",I88/I102*100)</f>
        <v/>
      </c>
    </row>
    <row r="89" spans="1:10" ht="25.5" customHeight="1" x14ac:dyDescent="0.2">
      <c r="A89" s="176"/>
      <c r="B89" s="181" t="s">
        <v>117</v>
      </c>
      <c r="C89" s="182" t="s">
        <v>118</v>
      </c>
      <c r="D89" s="183"/>
      <c r="E89" s="183"/>
      <c r="F89" s="188" t="s">
        <v>24</v>
      </c>
      <c r="G89" s="189"/>
      <c r="H89" s="189"/>
      <c r="I89" s="189">
        <f>'SO01 001 Pol'!G367+'SO02 001 Pol'!G448+'SO03 001 Pol'!G375+'SO04 001 Pol'!G387+'SO06 001 Pol'!G327+'SO07 001 Pol'!G569+'SO08 001 Pol'!G412+'SO10 001 Pol'!G428+'SO11 001 Pol'!G316+'SO12 001 Pol'!G241+'SO13 001 Pol'!G293</f>
        <v>0</v>
      </c>
      <c r="J89" s="186" t="str">
        <f>IF(I102=0,"",I89/I102*100)</f>
        <v/>
      </c>
    </row>
    <row r="90" spans="1:10" ht="25.5" customHeight="1" x14ac:dyDescent="0.2">
      <c r="A90" s="176"/>
      <c r="B90" s="181" t="s">
        <v>119</v>
      </c>
      <c r="C90" s="182" t="s">
        <v>120</v>
      </c>
      <c r="D90" s="183"/>
      <c r="E90" s="183"/>
      <c r="F90" s="188" t="s">
        <v>24</v>
      </c>
      <c r="G90" s="189"/>
      <c r="H90" s="189"/>
      <c r="I90" s="189">
        <f>'SO01 001 Pol'!G381+'SO02 001 Pol'!G464+'SO03 001 Pol'!G387+'SO04 001 Pol'!G397+'SO05 001 Pol'!G20+'SO06 001 Pol'!G344+'SO07 001 Pol'!G596+'SO08 001 Pol'!G424+'SO09 001 Pol'!G145+'SO10 001 Pol'!G442+'SO11 001 Pol'!G328+'SO12 001 Pol'!G252+'SO13 001 Pol'!G297+'SO14 001 Pol'!G154</f>
        <v>0</v>
      </c>
      <c r="J90" s="186" t="str">
        <f>IF(I102=0,"",I90/I102*100)</f>
        <v/>
      </c>
    </row>
    <row r="91" spans="1:10" ht="25.5" customHeight="1" x14ac:dyDescent="0.2">
      <c r="A91" s="176"/>
      <c r="B91" s="181" t="s">
        <v>121</v>
      </c>
      <c r="C91" s="182" t="s">
        <v>122</v>
      </c>
      <c r="D91" s="183"/>
      <c r="E91" s="183"/>
      <c r="F91" s="188" t="s">
        <v>25</v>
      </c>
      <c r="G91" s="189"/>
      <c r="H91" s="189"/>
      <c r="I91" s="189">
        <f>'SO03 001 Pol'!G390</f>
        <v>0</v>
      </c>
      <c r="J91" s="186" t="str">
        <f>IF(I102=0,"",I91/I102*100)</f>
        <v/>
      </c>
    </row>
    <row r="92" spans="1:10" ht="25.5" customHeight="1" x14ac:dyDescent="0.2">
      <c r="A92" s="176"/>
      <c r="B92" s="181" t="s">
        <v>123</v>
      </c>
      <c r="C92" s="182" t="s">
        <v>124</v>
      </c>
      <c r="D92" s="183"/>
      <c r="E92" s="183"/>
      <c r="F92" s="188" t="s">
        <v>25</v>
      </c>
      <c r="G92" s="189"/>
      <c r="H92" s="189"/>
      <c r="I92" s="189">
        <f>'SO09 001 Pol'!G149</f>
        <v>0</v>
      </c>
      <c r="J92" s="186" t="str">
        <f>IF(I102=0,"",I92/I102*100)</f>
        <v/>
      </c>
    </row>
    <row r="93" spans="1:10" ht="25.5" customHeight="1" x14ac:dyDescent="0.2">
      <c r="A93" s="176"/>
      <c r="B93" s="181" t="s">
        <v>125</v>
      </c>
      <c r="C93" s="182" t="s">
        <v>126</v>
      </c>
      <c r="D93" s="183"/>
      <c r="E93" s="183"/>
      <c r="F93" s="188" t="s">
        <v>25</v>
      </c>
      <c r="G93" s="189"/>
      <c r="H93" s="189"/>
      <c r="I93" s="189">
        <f>'SO01 001 Pol'!G384+'SO02 001 Pol'!G467+'SO03 001 Pol'!G400+'SO04 001 Pol'!G400+'SO06 001 Pol'!G347+'SO07 001 Pol'!G599+'SO08 001 Pol'!G427+'SO10 001 Pol'!G445+'SO11 001 Pol'!G331+'SO12 001 Pol'!G255+'SO13 001 Pol'!G300</f>
        <v>0</v>
      </c>
      <c r="J93" s="186" t="str">
        <f>IF(I102=0,"",I93/I102*100)</f>
        <v/>
      </c>
    </row>
    <row r="94" spans="1:10" ht="25.5" customHeight="1" x14ac:dyDescent="0.2">
      <c r="A94" s="176"/>
      <c r="B94" s="181" t="s">
        <v>127</v>
      </c>
      <c r="C94" s="182" t="s">
        <v>128</v>
      </c>
      <c r="D94" s="183"/>
      <c r="E94" s="183"/>
      <c r="F94" s="188" t="s">
        <v>25</v>
      </c>
      <c r="G94" s="189"/>
      <c r="H94" s="189"/>
      <c r="I94" s="189">
        <f>'SO07 001 Pol'!G629</f>
        <v>0</v>
      </c>
      <c r="J94" s="186" t="str">
        <f>IF(I102=0,"",I94/I102*100)</f>
        <v/>
      </c>
    </row>
    <row r="95" spans="1:10" ht="25.5" customHeight="1" x14ac:dyDescent="0.2">
      <c r="A95" s="176"/>
      <c r="B95" s="181" t="s">
        <v>129</v>
      </c>
      <c r="C95" s="182" t="s">
        <v>130</v>
      </c>
      <c r="D95" s="183"/>
      <c r="E95" s="183"/>
      <c r="F95" s="188" t="s">
        <v>25</v>
      </c>
      <c r="G95" s="189"/>
      <c r="H95" s="189"/>
      <c r="I95" s="189">
        <f>'SO03 001 Pol'!G421+'SO06 001 Pol'!G362+'SO07 001 Pol'!G639</f>
        <v>0</v>
      </c>
      <c r="J95" s="186" t="str">
        <f>IF(I102=0,"",I95/I102*100)</f>
        <v/>
      </c>
    </row>
    <row r="96" spans="1:10" ht="25.5" customHeight="1" x14ac:dyDescent="0.2">
      <c r="A96" s="176"/>
      <c r="B96" s="181" t="s">
        <v>131</v>
      </c>
      <c r="C96" s="182" t="s">
        <v>132</v>
      </c>
      <c r="D96" s="183"/>
      <c r="E96" s="183"/>
      <c r="F96" s="188" t="s">
        <v>25</v>
      </c>
      <c r="G96" s="189"/>
      <c r="H96" s="189"/>
      <c r="I96" s="189">
        <f>'SO07 001 Pol'!G648</f>
        <v>0</v>
      </c>
      <c r="J96" s="186" t="str">
        <f>IF(I102=0,"",I96/I102*100)</f>
        <v/>
      </c>
    </row>
    <row r="97" spans="1:10" ht="25.5" customHeight="1" x14ac:dyDescent="0.2">
      <c r="A97" s="176"/>
      <c r="B97" s="181" t="s">
        <v>133</v>
      </c>
      <c r="C97" s="182" t="s">
        <v>134</v>
      </c>
      <c r="D97" s="183"/>
      <c r="E97" s="183"/>
      <c r="F97" s="188" t="s">
        <v>26</v>
      </c>
      <c r="G97" s="189"/>
      <c r="H97" s="189"/>
      <c r="I97" s="189">
        <f>'SO06 001 Pol'!G368+'SO07 001 Pol'!G656+'SO08 001 Pol'!G447+'SO10 001 Pol'!G467+'SO13 001 Pol'!G317</f>
        <v>0</v>
      </c>
      <c r="J97" s="186" t="str">
        <f>IF(I102=0,"",I97/I102*100)</f>
        <v/>
      </c>
    </row>
    <row r="98" spans="1:10" ht="25.5" customHeight="1" x14ac:dyDescent="0.2">
      <c r="A98" s="176"/>
      <c r="B98" s="181" t="s">
        <v>135</v>
      </c>
      <c r="C98" s="182" t="s">
        <v>136</v>
      </c>
      <c r="D98" s="183"/>
      <c r="E98" s="183"/>
      <c r="F98" s="188" t="s">
        <v>26</v>
      </c>
      <c r="G98" s="189"/>
      <c r="H98" s="189"/>
      <c r="I98" s="189">
        <f>'SO01 001 Pol'!G397+'SO02 001 Pol'!G489+'SO03 001 Pol'!G426+'SO04 001 Pol'!G417+'SO06 001 Pol'!G378+'SO07 001 Pol'!G667+'SO08 001 Pol'!G457+'SO10 001 Pol'!G477+'SO11 001 Pol'!G347+'SO12 001 Pol'!G264+'SO13 001 Pol'!G328</f>
        <v>0</v>
      </c>
      <c r="J98" s="186" t="str">
        <f>IF(I102=0,"",I98/I102*100)</f>
        <v/>
      </c>
    </row>
    <row r="99" spans="1:10" ht="25.5" customHeight="1" x14ac:dyDescent="0.2">
      <c r="A99" s="176"/>
      <c r="B99" s="181" t="s">
        <v>137</v>
      </c>
      <c r="C99" s="182" t="s">
        <v>138</v>
      </c>
      <c r="D99" s="183"/>
      <c r="E99" s="183"/>
      <c r="F99" s="188" t="s">
        <v>139</v>
      </c>
      <c r="G99" s="189"/>
      <c r="H99" s="189"/>
      <c r="I99" s="189">
        <f>'SO01 001 Pol'!G402+'SO02 001 Pol'!G494+'SO03 001 Pol'!G428+'SO04 001 Pol'!G422+'SO06 001 Pol'!G380+'SO07 001 Pol'!G672+'SO08 001 Pol'!G462+'SO09 001 Pol'!G154+'SO10 001 Pol'!G479+'SO11 001 Pol'!G349+'SO12 001 Pol'!G266+'SO13 001 Pol'!G330+'SO14 001 Pol'!G158</f>
        <v>0</v>
      </c>
      <c r="J99" s="186" t="str">
        <f>IF(I102=0,"",I99/I102*100)</f>
        <v/>
      </c>
    </row>
    <row r="100" spans="1:10" ht="25.5" customHeight="1" x14ac:dyDescent="0.2">
      <c r="A100" s="176"/>
      <c r="B100" s="181" t="s">
        <v>140</v>
      </c>
      <c r="C100" s="182" t="s">
        <v>27</v>
      </c>
      <c r="D100" s="183"/>
      <c r="E100" s="183"/>
      <c r="F100" s="188" t="s">
        <v>140</v>
      </c>
      <c r="G100" s="189"/>
      <c r="H100" s="189"/>
      <c r="I100" s="189">
        <f>'00 001 Naklady'!G8</f>
        <v>0</v>
      </c>
      <c r="J100" s="186" t="str">
        <f>IF(I102=0,"",I100/I102*100)</f>
        <v/>
      </c>
    </row>
    <row r="101" spans="1:10" ht="25.5" customHeight="1" x14ac:dyDescent="0.2">
      <c r="A101" s="176"/>
      <c r="B101" s="181" t="s">
        <v>141</v>
      </c>
      <c r="C101" s="182" t="s">
        <v>28</v>
      </c>
      <c r="D101" s="183"/>
      <c r="E101" s="183"/>
      <c r="F101" s="188" t="s">
        <v>141</v>
      </c>
      <c r="G101" s="189"/>
      <c r="H101" s="189"/>
      <c r="I101" s="189">
        <f>'00 001 Naklady'!G17</f>
        <v>0</v>
      </c>
      <c r="J101" s="186" t="str">
        <f>IF(I102=0,"",I101/I102*100)</f>
        <v/>
      </c>
    </row>
    <row r="102" spans="1:10" ht="25.5" customHeight="1" x14ac:dyDescent="0.2">
      <c r="A102" s="177"/>
      <c r="B102" s="184" t="s">
        <v>1</v>
      </c>
      <c r="C102" s="184"/>
      <c r="D102" s="185"/>
      <c r="E102" s="185"/>
      <c r="F102" s="190"/>
      <c r="G102" s="191"/>
      <c r="H102" s="191"/>
      <c r="I102" s="191">
        <f>SUM(I78:I101)</f>
        <v>0</v>
      </c>
      <c r="J102" s="187">
        <f>SUM(J78:J101)</f>
        <v>0</v>
      </c>
    </row>
    <row r="103" spans="1:10" x14ac:dyDescent="0.2">
      <c r="F103" s="130"/>
      <c r="G103" s="129"/>
      <c r="H103" s="130"/>
      <c r="I103" s="129"/>
      <c r="J103" s="131"/>
    </row>
    <row r="104" spans="1:10" x14ac:dyDescent="0.2">
      <c r="F104" s="130"/>
      <c r="G104" s="129"/>
      <c r="H104" s="130"/>
      <c r="I104" s="129"/>
      <c r="J104" s="131"/>
    </row>
    <row r="105" spans="1:10" x14ac:dyDescent="0.2">
      <c r="F105" s="130"/>
      <c r="G105" s="129"/>
      <c r="H105" s="130"/>
      <c r="I105" s="129"/>
      <c r="J105" s="131"/>
    </row>
  </sheetData>
  <sheetProtection password="C6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0:E100"/>
    <mergeCell ref="C101:E101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B70:E70"/>
    <mergeCell ref="B72:J72"/>
    <mergeCell ref="C78:E78"/>
    <mergeCell ref="C79:E79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7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8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9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password="C6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142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57</v>
      </c>
      <c r="C3" s="198" t="s">
        <v>58</v>
      </c>
      <c r="D3" s="196"/>
      <c r="E3" s="196"/>
      <c r="F3" s="196"/>
      <c r="G3" s="197"/>
      <c r="AC3" s="128" t="s">
        <v>145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58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140</v>
      </c>
      <c r="C8" s="247" t="s">
        <v>27</v>
      </c>
      <c r="D8" s="226"/>
      <c r="E8" s="227"/>
      <c r="F8" s="228"/>
      <c r="G8" s="228">
        <f>SUMIF(AG9:AG16,"&lt;&gt;NOR",G9:G16)</f>
        <v>0</v>
      </c>
      <c r="H8" s="228"/>
      <c r="I8" s="228">
        <f>SUM(I9:I16)</f>
        <v>0</v>
      </c>
      <c r="J8" s="228"/>
      <c r="K8" s="228">
        <f>SUM(K9:K16)</f>
        <v>0</v>
      </c>
      <c r="L8" s="228"/>
      <c r="M8" s="228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8"/>
      <c r="S8" s="228"/>
      <c r="T8" s="229"/>
      <c r="U8" s="223"/>
      <c r="V8" s="223">
        <f>SUM(V9:V16)</f>
        <v>0</v>
      </c>
      <c r="W8" s="223"/>
      <c r="X8" s="223"/>
      <c r="AG8" t="s">
        <v>170</v>
      </c>
    </row>
    <row r="9" spans="1:60" outlineLevel="1" x14ac:dyDescent="0.2">
      <c r="A9" s="237">
        <v>1</v>
      </c>
      <c r="B9" s="238" t="s">
        <v>171</v>
      </c>
      <c r="C9" s="248" t="s">
        <v>172</v>
      </c>
      <c r="D9" s="239" t="s">
        <v>173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174</v>
      </c>
      <c r="T9" s="243" t="s">
        <v>175</v>
      </c>
      <c r="U9" s="219">
        <v>0</v>
      </c>
      <c r="V9" s="219">
        <f>ROUND(E9*U9,2)</f>
        <v>0</v>
      </c>
      <c r="W9" s="219"/>
      <c r="X9" s="219" t="s">
        <v>176</v>
      </c>
      <c r="Y9" s="209"/>
      <c r="Z9" s="209"/>
      <c r="AA9" s="209"/>
      <c r="AB9" s="209"/>
      <c r="AC9" s="209"/>
      <c r="AD9" s="209"/>
      <c r="AE9" s="209"/>
      <c r="AF9" s="209"/>
      <c r="AG9" s="209" t="s">
        <v>177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37">
        <v>2</v>
      </c>
      <c r="B10" s="238" t="s">
        <v>178</v>
      </c>
      <c r="C10" s="248" t="s">
        <v>179</v>
      </c>
      <c r="D10" s="239" t="s">
        <v>173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174</v>
      </c>
      <c r="T10" s="243" t="s">
        <v>175</v>
      </c>
      <c r="U10" s="219">
        <v>0</v>
      </c>
      <c r="V10" s="219">
        <f>ROUND(E10*U10,2)</f>
        <v>0</v>
      </c>
      <c r="W10" s="219"/>
      <c r="X10" s="219" t="s">
        <v>176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177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7">
        <v>3</v>
      </c>
      <c r="B11" s="238" t="s">
        <v>180</v>
      </c>
      <c r="C11" s="248" t="s">
        <v>181</v>
      </c>
      <c r="D11" s="239" t="s">
        <v>173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174</v>
      </c>
      <c r="T11" s="243" t="s">
        <v>175</v>
      </c>
      <c r="U11" s="219">
        <v>0</v>
      </c>
      <c r="V11" s="219">
        <f>ROUND(E11*U11,2)</f>
        <v>0</v>
      </c>
      <c r="W11" s="219"/>
      <c r="X11" s="219" t="s">
        <v>176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177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7">
        <v>4</v>
      </c>
      <c r="B12" s="238" t="s">
        <v>182</v>
      </c>
      <c r="C12" s="248" t="s">
        <v>183</v>
      </c>
      <c r="D12" s="239" t="s">
        <v>173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174</v>
      </c>
      <c r="T12" s="243" t="s">
        <v>175</v>
      </c>
      <c r="U12" s="219">
        <v>0</v>
      </c>
      <c r="V12" s="219">
        <f>ROUND(E12*U12,2)</f>
        <v>0</v>
      </c>
      <c r="W12" s="219"/>
      <c r="X12" s="219" t="s">
        <v>176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177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7">
        <v>5</v>
      </c>
      <c r="B13" s="238" t="s">
        <v>184</v>
      </c>
      <c r="C13" s="248" t="s">
        <v>185</v>
      </c>
      <c r="D13" s="239" t="s">
        <v>173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174</v>
      </c>
      <c r="T13" s="243" t="s">
        <v>175</v>
      </c>
      <c r="U13" s="219">
        <v>0</v>
      </c>
      <c r="V13" s="219">
        <f>ROUND(E13*U13,2)</f>
        <v>0</v>
      </c>
      <c r="W13" s="219"/>
      <c r="X13" s="219" t="s">
        <v>176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177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37">
        <v>6</v>
      </c>
      <c r="B14" s="238" t="s">
        <v>186</v>
      </c>
      <c r="C14" s="248" t="s">
        <v>187</v>
      </c>
      <c r="D14" s="239" t="s">
        <v>173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174</v>
      </c>
      <c r="T14" s="243" t="s">
        <v>175</v>
      </c>
      <c r="U14" s="219">
        <v>0</v>
      </c>
      <c r="V14" s="219">
        <f>ROUND(E14*U14,2)</f>
        <v>0</v>
      </c>
      <c r="W14" s="219"/>
      <c r="X14" s="219" t="s">
        <v>176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177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0">
        <v>7</v>
      </c>
      <c r="B15" s="231" t="s">
        <v>188</v>
      </c>
      <c r="C15" s="249" t="s">
        <v>189</v>
      </c>
      <c r="D15" s="232" t="s">
        <v>173</v>
      </c>
      <c r="E15" s="233">
        <v>1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/>
      <c r="S15" s="235" t="s">
        <v>190</v>
      </c>
      <c r="T15" s="236" t="s">
        <v>175</v>
      </c>
      <c r="U15" s="219">
        <v>0</v>
      </c>
      <c r="V15" s="219">
        <f>ROUND(E15*U15,2)</f>
        <v>0</v>
      </c>
      <c r="W15" s="219"/>
      <c r="X15" s="219" t="s">
        <v>176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191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0" t="s">
        <v>192</v>
      </c>
      <c r="D16" s="244"/>
      <c r="E16" s="244"/>
      <c r="F16" s="244"/>
      <c r="G16" s="244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193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24" t="s">
        <v>169</v>
      </c>
      <c r="B17" s="225" t="s">
        <v>141</v>
      </c>
      <c r="C17" s="247" t="s">
        <v>28</v>
      </c>
      <c r="D17" s="226"/>
      <c r="E17" s="227"/>
      <c r="F17" s="228"/>
      <c r="G17" s="228">
        <f>SUMIF(AG18:AG72,"&lt;&gt;NOR",G18:G72)</f>
        <v>0</v>
      </c>
      <c r="H17" s="228"/>
      <c r="I17" s="228">
        <f>SUM(I18:I72)</f>
        <v>0</v>
      </c>
      <c r="J17" s="228"/>
      <c r="K17" s="228">
        <f>SUM(K18:K72)</f>
        <v>0</v>
      </c>
      <c r="L17" s="228"/>
      <c r="M17" s="228">
        <f>SUM(M18:M72)</f>
        <v>0</v>
      </c>
      <c r="N17" s="228"/>
      <c r="O17" s="228">
        <f>SUM(O18:O72)</f>
        <v>0</v>
      </c>
      <c r="P17" s="228"/>
      <c r="Q17" s="228">
        <f>SUM(Q18:Q72)</f>
        <v>0</v>
      </c>
      <c r="R17" s="228"/>
      <c r="S17" s="228"/>
      <c r="T17" s="229"/>
      <c r="U17" s="223"/>
      <c r="V17" s="223">
        <f>SUM(V18:V72)</f>
        <v>0</v>
      </c>
      <c r="W17" s="223"/>
      <c r="X17" s="223"/>
      <c r="AG17" t="s">
        <v>170</v>
      </c>
    </row>
    <row r="18" spans="1:60" outlineLevel="1" x14ac:dyDescent="0.2">
      <c r="A18" s="230">
        <v>8</v>
      </c>
      <c r="B18" s="231" t="s">
        <v>194</v>
      </c>
      <c r="C18" s="249" t="s">
        <v>195</v>
      </c>
      <c r="D18" s="232" t="s">
        <v>173</v>
      </c>
      <c r="E18" s="233">
        <v>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5"/>
      <c r="S18" s="235" t="s">
        <v>174</v>
      </c>
      <c r="T18" s="236" t="s">
        <v>175</v>
      </c>
      <c r="U18" s="219">
        <v>0</v>
      </c>
      <c r="V18" s="219">
        <f>ROUND(E18*U18,2)</f>
        <v>0</v>
      </c>
      <c r="W18" s="219"/>
      <c r="X18" s="219" t="s">
        <v>176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177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50" t="s">
        <v>196</v>
      </c>
      <c r="D19" s="244"/>
      <c r="E19" s="244"/>
      <c r="F19" s="244"/>
      <c r="G19" s="244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193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45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30">
        <v>9</v>
      </c>
      <c r="B20" s="231" t="s">
        <v>197</v>
      </c>
      <c r="C20" s="249" t="s">
        <v>198</v>
      </c>
      <c r="D20" s="232" t="s">
        <v>173</v>
      </c>
      <c r="E20" s="233">
        <v>1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5"/>
      <c r="S20" s="235" t="s">
        <v>174</v>
      </c>
      <c r="T20" s="236" t="s">
        <v>175</v>
      </c>
      <c r="U20" s="219">
        <v>0</v>
      </c>
      <c r="V20" s="219">
        <f>ROUND(E20*U20,2)</f>
        <v>0</v>
      </c>
      <c r="W20" s="219"/>
      <c r="X20" s="219" t="s">
        <v>176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177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33.75" outlineLevel="1" x14ac:dyDescent="0.2">
      <c r="A21" s="216"/>
      <c r="B21" s="217"/>
      <c r="C21" s="250" t="s">
        <v>196</v>
      </c>
      <c r="D21" s="244"/>
      <c r="E21" s="244"/>
      <c r="F21" s="244"/>
      <c r="G21" s="244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193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45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30">
        <v>10</v>
      </c>
      <c r="B22" s="231" t="s">
        <v>199</v>
      </c>
      <c r="C22" s="249" t="s">
        <v>200</v>
      </c>
      <c r="D22" s="232" t="s">
        <v>173</v>
      </c>
      <c r="E22" s="233">
        <v>1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5"/>
      <c r="S22" s="235" t="s">
        <v>174</v>
      </c>
      <c r="T22" s="236" t="s">
        <v>175</v>
      </c>
      <c r="U22" s="219">
        <v>0</v>
      </c>
      <c r="V22" s="219">
        <f>ROUND(E22*U22,2)</f>
        <v>0</v>
      </c>
      <c r="W22" s="219"/>
      <c r="X22" s="219" t="s">
        <v>176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177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33.75" outlineLevel="1" x14ac:dyDescent="0.2">
      <c r="A23" s="216"/>
      <c r="B23" s="217"/>
      <c r="C23" s="250" t="s">
        <v>196</v>
      </c>
      <c r="D23" s="244"/>
      <c r="E23" s="244"/>
      <c r="F23" s="244"/>
      <c r="G23" s="244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193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45" t="str">
        <f>C23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37">
        <v>11</v>
      </c>
      <c r="B24" s="238" t="s">
        <v>201</v>
      </c>
      <c r="C24" s="248" t="s">
        <v>202</v>
      </c>
      <c r="D24" s="239" t="s">
        <v>173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174</v>
      </c>
      <c r="T24" s="243" t="s">
        <v>175</v>
      </c>
      <c r="U24" s="219">
        <v>0</v>
      </c>
      <c r="V24" s="219">
        <f>ROUND(E24*U24,2)</f>
        <v>0</v>
      </c>
      <c r="W24" s="219"/>
      <c r="X24" s="219" t="s">
        <v>176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177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0">
        <v>12</v>
      </c>
      <c r="B25" s="231" t="s">
        <v>203</v>
      </c>
      <c r="C25" s="249" t="s">
        <v>204</v>
      </c>
      <c r="D25" s="232" t="s">
        <v>173</v>
      </c>
      <c r="E25" s="233">
        <v>1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174</v>
      </c>
      <c r="T25" s="236" t="s">
        <v>175</v>
      </c>
      <c r="U25" s="219">
        <v>0</v>
      </c>
      <c r="V25" s="219">
        <f>ROUND(E25*U25,2)</f>
        <v>0</v>
      </c>
      <c r="W25" s="219"/>
      <c r="X25" s="219" t="s">
        <v>176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177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0" t="s">
        <v>205</v>
      </c>
      <c r="D26" s="244"/>
      <c r="E26" s="244"/>
      <c r="F26" s="244"/>
      <c r="G26" s="24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193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45" t="str">
        <f>C26</f>
        <v>Náklady na vyhotovení dokumentace skutečného provedení stavby a její předání objednateli v požadované formě a požadovaném počtu.</v>
      </c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13</v>
      </c>
      <c r="B27" s="231" t="s">
        <v>206</v>
      </c>
      <c r="C27" s="249" t="s">
        <v>207</v>
      </c>
      <c r="D27" s="232" t="s">
        <v>173</v>
      </c>
      <c r="E27" s="233">
        <v>1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174</v>
      </c>
      <c r="T27" s="236" t="s">
        <v>175</v>
      </c>
      <c r="U27" s="219">
        <v>0</v>
      </c>
      <c r="V27" s="219">
        <f>ROUND(E27*U27,2)</f>
        <v>0</v>
      </c>
      <c r="W27" s="219"/>
      <c r="X27" s="219" t="s">
        <v>176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177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0" t="s">
        <v>205</v>
      </c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193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45" t="str">
        <f>C28</f>
        <v>Náklady na vyhotovení dokumentace skutečného provedení stavby a její předání objednateli v požadované formě a požadovaném počtu.</v>
      </c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14</v>
      </c>
      <c r="B29" s="231" t="s">
        <v>208</v>
      </c>
      <c r="C29" s="249" t="s">
        <v>209</v>
      </c>
      <c r="D29" s="232" t="s">
        <v>173</v>
      </c>
      <c r="E29" s="233">
        <v>1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174</v>
      </c>
      <c r="T29" s="236" t="s">
        <v>175</v>
      </c>
      <c r="U29" s="219">
        <v>0</v>
      </c>
      <c r="V29" s="219">
        <f>ROUND(E29*U29,2)</f>
        <v>0</v>
      </c>
      <c r="W29" s="219"/>
      <c r="X29" s="219" t="s">
        <v>176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177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0" t="s">
        <v>205</v>
      </c>
      <c r="D30" s="244"/>
      <c r="E30" s="244"/>
      <c r="F30" s="244"/>
      <c r="G30" s="24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193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45" t="str">
        <f>C30</f>
        <v>Náklady na vyhotovení dokumentace skutečného provedení stavby a její předání objednateli v požadované formě a požadovaném počtu.</v>
      </c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15</v>
      </c>
      <c r="B31" s="231" t="s">
        <v>210</v>
      </c>
      <c r="C31" s="249" t="s">
        <v>211</v>
      </c>
      <c r="D31" s="232" t="s">
        <v>173</v>
      </c>
      <c r="E31" s="233">
        <v>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174</v>
      </c>
      <c r="T31" s="236" t="s">
        <v>175</v>
      </c>
      <c r="U31" s="219">
        <v>0</v>
      </c>
      <c r="V31" s="219">
        <f>ROUND(E31*U31,2)</f>
        <v>0</v>
      </c>
      <c r="W31" s="219"/>
      <c r="X31" s="219" t="s">
        <v>176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177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0" t="s">
        <v>212</v>
      </c>
      <c r="D32" s="244"/>
      <c r="E32" s="244"/>
      <c r="F32" s="244"/>
      <c r="G32" s="244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193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45" t="str">
        <f>C32</f>
        <v>Náklady na provedení skutečného zaměření stavby v rozsahu nezbytném pro zápis změny do katastru nemovitostí.</v>
      </c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16</v>
      </c>
      <c r="B33" s="231" t="s">
        <v>213</v>
      </c>
      <c r="C33" s="249" t="s">
        <v>214</v>
      </c>
      <c r="D33" s="232" t="s">
        <v>173</v>
      </c>
      <c r="E33" s="233">
        <v>1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5"/>
      <c r="S33" s="235" t="s">
        <v>174</v>
      </c>
      <c r="T33" s="236" t="s">
        <v>175</v>
      </c>
      <c r="U33" s="219">
        <v>0</v>
      </c>
      <c r="V33" s="219">
        <f>ROUND(E33*U33,2)</f>
        <v>0</v>
      </c>
      <c r="W33" s="219"/>
      <c r="X33" s="219" t="s">
        <v>176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177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0" t="s">
        <v>212</v>
      </c>
      <c r="D34" s="244"/>
      <c r="E34" s="244"/>
      <c r="F34" s="244"/>
      <c r="G34" s="244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193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45" t="str">
        <f>C34</f>
        <v>Náklady na provedení skutečného zaměření stavby v rozsahu nezbytném pro zápis změny do katastru nemovitostí.</v>
      </c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17</v>
      </c>
      <c r="B35" s="231" t="s">
        <v>215</v>
      </c>
      <c r="C35" s="249" t="s">
        <v>216</v>
      </c>
      <c r="D35" s="232" t="s">
        <v>173</v>
      </c>
      <c r="E35" s="233">
        <v>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5"/>
      <c r="S35" s="235" t="s">
        <v>174</v>
      </c>
      <c r="T35" s="236" t="s">
        <v>175</v>
      </c>
      <c r="U35" s="219">
        <v>0</v>
      </c>
      <c r="V35" s="219">
        <f>ROUND(E35*U35,2)</f>
        <v>0</v>
      </c>
      <c r="W35" s="219"/>
      <c r="X35" s="219" t="s">
        <v>176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177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0" t="s">
        <v>212</v>
      </c>
      <c r="D36" s="244"/>
      <c r="E36" s="244"/>
      <c r="F36" s="244"/>
      <c r="G36" s="244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193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45" t="str">
        <f>C36</f>
        <v>Náklady na provedení skutečného zaměření stavby v rozsahu nezbytném pro zápis změny do katastru nemovitostí.</v>
      </c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18</v>
      </c>
      <c r="B37" s="231" t="s">
        <v>217</v>
      </c>
      <c r="C37" s="249" t="s">
        <v>218</v>
      </c>
      <c r="D37" s="232" t="s">
        <v>173</v>
      </c>
      <c r="E37" s="233">
        <v>1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/>
      <c r="S37" s="235" t="s">
        <v>174</v>
      </c>
      <c r="T37" s="236" t="s">
        <v>175</v>
      </c>
      <c r="U37" s="219">
        <v>0</v>
      </c>
      <c r="V37" s="219">
        <f>ROUND(E37*U37,2)</f>
        <v>0</v>
      </c>
      <c r="W37" s="219"/>
      <c r="X37" s="219" t="s">
        <v>176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177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0" t="s">
        <v>212</v>
      </c>
      <c r="D38" s="244"/>
      <c r="E38" s="244"/>
      <c r="F38" s="244"/>
      <c r="G38" s="244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193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45" t="str">
        <f>C38</f>
        <v>Náklady na provedení skutečného zaměření stavby v rozsahu nezbytném pro zápis změny do katastru nemovitostí.</v>
      </c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19</v>
      </c>
      <c r="B39" s="231" t="s">
        <v>219</v>
      </c>
      <c r="C39" s="249" t="s">
        <v>220</v>
      </c>
      <c r="D39" s="232" t="s">
        <v>173</v>
      </c>
      <c r="E39" s="233">
        <v>1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/>
      <c r="S39" s="235" t="s">
        <v>174</v>
      </c>
      <c r="T39" s="236" t="s">
        <v>175</v>
      </c>
      <c r="U39" s="219">
        <v>0</v>
      </c>
      <c r="V39" s="219">
        <f>ROUND(E39*U39,2)</f>
        <v>0</v>
      </c>
      <c r="W39" s="219"/>
      <c r="X39" s="219" t="s">
        <v>176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177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0" t="s">
        <v>212</v>
      </c>
      <c r="D40" s="244"/>
      <c r="E40" s="244"/>
      <c r="F40" s="244"/>
      <c r="G40" s="244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193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45" t="str">
        <f>C40</f>
        <v>Náklady na provedení skutečného zaměření stavby v rozsahu nezbytném pro zápis změny do katastru nemovitostí.</v>
      </c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20</v>
      </c>
      <c r="B41" s="231" t="s">
        <v>221</v>
      </c>
      <c r="C41" s="249" t="s">
        <v>222</v>
      </c>
      <c r="D41" s="232" t="s">
        <v>173</v>
      </c>
      <c r="E41" s="233">
        <v>1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174</v>
      </c>
      <c r="T41" s="236" t="s">
        <v>175</v>
      </c>
      <c r="U41" s="219">
        <v>0</v>
      </c>
      <c r="V41" s="219">
        <f>ROUND(E41*U41,2)</f>
        <v>0</v>
      </c>
      <c r="W41" s="219"/>
      <c r="X41" s="219" t="s">
        <v>176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177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0" t="s">
        <v>223</v>
      </c>
      <c r="D42" s="244"/>
      <c r="E42" s="244"/>
      <c r="F42" s="244"/>
      <c r="G42" s="244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193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21</v>
      </c>
      <c r="B43" s="231" t="s">
        <v>224</v>
      </c>
      <c r="C43" s="249" t="s">
        <v>225</v>
      </c>
      <c r="D43" s="232" t="s">
        <v>173</v>
      </c>
      <c r="E43" s="233">
        <v>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/>
      <c r="S43" s="235" t="s">
        <v>174</v>
      </c>
      <c r="T43" s="236" t="s">
        <v>175</v>
      </c>
      <c r="U43" s="219">
        <v>0</v>
      </c>
      <c r="V43" s="219">
        <f>ROUND(E43*U43,2)</f>
        <v>0</v>
      </c>
      <c r="W43" s="219"/>
      <c r="X43" s="219" t="s">
        <v>176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177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0" t="s">
        <v>223</v>
      </c>
      <c r="D44" s="244"/>
      <c r="E44" s="244"/>
      <c r="F44" s="244"/>
      <c r="G44" s="24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193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22</v>
      </c>
      <c r="B45" s="231" t="s">
        <v>226</v>
      </c>
      <c r="C45" s="249" t="s">
        <v>227</v>
      </c>
      <c r="D45" s="232" t="s">
        <v>173</v>
      </c>
      <c r="E45" s="233">
        <v>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/>
      <c r="S45" s="235" t="s">
        <v>174</v>
      </c>
      <c r="T45" s="236" t="s">
        <v>175</v>
      </c>
      <c r="U45" s="219">
        <v>0</v>
      </c>
      <c r="V45" s="219">
        <f>ROUND(E45*U45,2)</f>
        <v>0</v>
      </c>
      <c r="W45" s="219"/>
      <c r="X45" s="219" t="s">
        <v>176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177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0" t="s">
        <v>223</v>
      </c>
      <c r="D46" s="244"/>
      <c r="E46" s="244"/>
      <c r="F46" s="244"/>
      <c r="G46" s="244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193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23</v>
      </c>
      <c r="B47" s="231" t="s">
        <v>228</v>
      </c>
      <c r="C47" s="249" t="s">
        <v>229</v>
      </c>
      <c r="D47" s="232" t="s">
        <v>230</v>
      </c>
      <c r="E47" s="233">
        <v>95.8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/>
      <c r="S47" s="235" t="s">
        <v>174</v>
      </c>
      <c r="T47" s="236" t="s">
        <v>175</v>
      </c>
      <c r="U47" s="219">
        <v>0</v>
      </c>
      <c r="V47" s="219">
        <f>ROUND(E47*U47,2)</f>
        <v>0</v>
      </c>
      <c r="W47" s="219"/>
      <c r="X47" s="219" t="s">
        <v>176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177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231</v>
      </c>
      <c r="D48" s="221"/>
      <c r="E48" s="222">
        <v>95.8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24</v>
      </c>
      <c r="B49" s="231" t="s">
        <v>233</v>
      </c>
      <c r="C49" s="249" t="s">
        <v>234</v>
      </c>
      <c r="D49" s="232" t="s">
        <v>230</v>
      </c>
      <c r="E49" s="233">
        <v>60.7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/>
      <c r="S49" s="235" t="s">
        <v>174</v>
      </c>
      <c r="T49" s="236" t="s">
        <v>175</v>
      </c>
      <c r="U49" s="219">
        <v>0</v>
      </c>
      <c r="V49" s="219">
        <f>ROUND(E49*U49,2)</f>
        <v>0</v>
      </c>
      <c r="W49" s="219"/>
      <c r="X49" s="219" t="s">
        <v>176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177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1" t="s">
        <v>235</v>
      </c>
      <c r="D50" s="221"/>
      <c r="E50" s="222">
        <v>60.7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232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30">
        <v>25</v>
      </c>
      <c r="B51" s="231" t="s">
        <v>236</v>
      </c>
      <c r="C51" s="249" t="s">
        <v>237</v>
      </c>
      <c r="D51" s="232" t="s">
        <v>230</v>
      </c>
      <c r="E51" s="233">
        <v>53.6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5"/>
      <c r="S51" s="235" t="s">
        <v>174</v>
      </c>
      <c r="T51" s="236" t="s">
        <v>175</v>
      </c>
      <c r="U51" s="219">
        <v>0</v>
      </c>
      <c r="V51" s="219">
        <f>ROUND(E51*U51,2)</f>
        <v>0</v>
      </c>
      <c r="W51" s="219"/>
      <c r="X51" s="219" t="s">
        <v>176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177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238</v>
      </c>
      <c r="D52" s="221"/>
      <c r="E52" s="222">
        <v>53.6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7">
        <v>26</v>
      </c>
      <c r="B53" s="238" t="s">
        <v>239</v>
      </c>
      <c r="C53" s="248" t="s">
        <v>240</v>
      </c>
      <c r="D53" s="239" t="s">
        <v>173</v>
      </c>
      <c r="E53" s="240">
        <v>4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2"/>
      <c r="S53" s="242" t="s">
        <v>174</v>
      </c>
      <c r="T53" s="243" t="s">
        <v>175</v>
      </c>
      <c r="U53" s="219">
        <v>0</v>
      </c>
      <c r="V53" s="219">
        <f>ROUND(E53*U53,2)</f>
        <v>0</v>
      </c>
      <c r="W53" s="219"/>
      <c r="X53" s="219" t="s">
        <v>176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177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37">
        <v>27</v>
      </c>
      <c r="B54" s="238" t="s">
        <v>241</v>
      </c>
      <c r="C54" s="248" t="s">
        <v>242</v>
      </c>
      <c r="D54" s="239" t="s">
        <v>173</v>
      </c>
      <c r="E54" s="240">
        <v>3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2"/>
      <c r="S54" s="242" t="s">
        <v>174</v>
      </c>
      <c r="T54" s="243" t="s">
        <v>175</v>
      </c>
      <c r="U54" s="219">
        <v>0</v>
      </c>
      <c r="V54" s="219">
        <f>ROUND(E54*U54,2)</f>
        <v>0</v>
      </c>
      <c r="W54" s="219"/>
      <c r="X54" s="219" t="s">
        <v>176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177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7">
        <v>28</v>
      </c>
      <c r="B55" s="238" t="s">
        <v>243</v>
      </c>
      <c r="C55" s="248" t="s">
        <v>244</v>
      </c>
      <c r="D55" s="239" t="s">
        <v>173</v>
      </c>
      <c r="E55" s="240">
        <v>4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2"/>
      <c r="S55" s="242" t="s">
        <v>174</v>
      </c>
      <c r="T55" s="243" t="s">
        <v>175</v>
      </c>
      <c r="U55" s="219">
        <v>0</v>
      </c>
      <c r="V55" s="219">
        <f>ROUND(E55*U55,2)</f>
        <v>0</v>
      </c>
      <c r="W55" s="219"/>
      <c r="X55" s="219" t="s">
        <v>176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177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7">
        <v>29</v>
      </c>
      <c r="B56" s="238" t="s">
        <v>245</v>
      </c>
      <c r="C56" s="248" t="s">
        <v>246</v>
      </c>
      <c r="D56" s="239" t="s">
        <v>247</v>
      </c>
      <c r="E56" s="240">
        <v>11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2"/>
      <c r="S56" s="242" t="s">
        <v>174</v>
      </c>
      <c r="T56" s="243" t="s">
        <v>175</v>
      </c>
      <c r="U56" s="219">
        <v>0</v>
      </c>
      <c r="V56" s="219">
        <f>ROUND(E56*U56,2)</f>
        <v>0</v>
      </c>
      <c r="W56" s="219"/>
      <c r="X56" s="219" t="s">
        <v>176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177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7">
        <v>30</v>
      </c>
      <c r="B57" s="238" t="s">
        <v>248</v>
      </c>
      <c r="C57" s="248" t="s">
        <v>249</v>
      </c>
      <c r="D57" s="239" t="s">
        <v>247</v>
      </c>
      <c r="E57" s="240">
        <v>10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2"/>
      <c r="S57" s="242" t="s">
        <v>174</v>
      </c>
      <c r="T57" s="243" t="s">
        <v>175</v>
      </c>
      <c r="U57" s="219">
        <v>0</v>
      </c>
      <c r="V57" s="219">
        <f>ROUND(E57*U57,2)</f>
        <v>0</v>
      </c>
      <c r="W57" s="219"/>
      <c r="X57" s="219" t="s">
        <v>176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177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37">
        <v>31</v>
      </c>
      <c r="B58" s="238" t="s">
        <v>250</v>
      </c>
      <c r="C58" s="248" t="s">
        <v>251</v>
      </c>
      <c r="D58" s="239" t="s">
        <v>247</v>
      </c>
      <c r="E58" s="240">
        <v>9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2"/>
      <c r="S58" s="242" t="s">
        <v>174</v>
      </c>
      <c r="T58" s="243" t="s">
        <v>175</v>
      </c>
      <c r="U58" s="219">
        <v>0</v>
      </c>
      <c r="V58" s="219">
        <f>ROUND(E58*U58,2)</f>
        <v>0</v>
      </c>
      <c r="W58" s="219"/>
      <c r="X58" s="219" t="s">
        <v>176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177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7">
        <v>32</v>
      </c>
      <c r="B59" s="238" t="s">
        <v>252</v>
      </c>
      <c r="C59" s="248" t="s">
        <v>253</v>
      </c>
      <c r="D59" s="239" t="s">
        <v>173</v>
      </c>
      <c r="E59" s="240">
        <v>4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2"/>
      <c r="S59" s="242" t="s">
        <v>174</v>
      </c>
      <c r="T59" s="243" t="s">
        <v>175</v>
      </c>
      <c r="U59" s="219">
        <v>0</v>
      </c>
      <c r="V59" s="219">
        <f>ROUND(E59*U59,2)</f>
        <v>0</v>
      </c>
      <c r="W59" s="219"/>
      <c r="X59" s="219" t="s">
        <v>176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177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7">
        <v>33</v>
      </c>
      <c r="B60" s="238" t="s">
        <v>254</v>
      </c>
      <c r="C60" s="248" t="s">
        <v>255</v>
      </c>
      <c r="D60" s="239" t="s">
        <v>173</v>
      </c>
      <c r="E60" s="240">
        <v>3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2"/>
      <c r="S60" s="242" t="s">
        <v>174</v>
      </c>
      <c r="T60" s="243" t="s">
        <v>175</v>
      </c>
      <c r="U60" s="219">
        <v>0</v>
      </c>
      <c r="V60" s="219">
        <f>ROUND(E60*U60,2)</f>
        <v>0</v>
      </c>
      <c r="W60" s="219"/>
      <c r="X60" s="219" t="s">
        <v>176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177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7">
        <v>34</v>
      </c>
      <c r="B61" s="238" t="s">
        <v>256</v>
      </c>
      <c r="C61" s="248" t="s">
        <v>257</v>
      </c>
      <c r="D61" s="239" t="s">
        <v>173</v>
      </c>
      <c r="E61" s="240">
        <v>4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2"/>
      <c r="S61" s="242" t="s">
        <v>174</v>
      </c>
      <c r="T61" s="243" t="s">
        <v>175</v>
      </c>
      <c r="U61" s="219">
        <v>0</v>
      </c>
      <c r="V61" s="219">
        <f>ROUND(E61*U61,2)</f>
        <v>0</v>
      </c>
      <c r="W61" s="219"/>
      <c r="X61" s="219" t="s">
        <v>176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177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7">
        <v>35</v>
      </c>
      <c r="B62" s="238" t="s">
        <v>258</v>
      </c>
      <c r="C62" s="248" t="s">
        <v>259</v>
      </c>
      <c r="D62" s="239" t="s">
        <v>173</v>
      </c>
      <c r="E62" s="240">
        <v>4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2"/>
      <c r="S62" s="242" t="s">
        <v>174</v>
      </c>
      <c r="T62" s="243" t="s">
        <v>175</v>
      </c>
      <c r="U62" s="219">
        <v>0</v>
      </c>
      <c r="V62" s="219">
        <f>ROUND(E62*U62,2)</f>
        <v>0</v>
      </c>
      <c r="W62" s="219"/>
      <c r="X62" s="219" t="s">
        <v>176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177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22.5" outlineLevel="1" x14ac:dyDescent="0.2">
      <c r="A63" s="237">
        <v>36</v>
      </c>
      <c r="B63" s="238" t="s">
        <v>260</v>
      </c>
      <c r="C63" s="248" t="s">
        <v>261</v>
      </c>
      <c r="D63" s="239" t="s">
        <v>173</v>
      </c>
      <c r="E63" s="240">
        <v>3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2"/>
      <c r="S63" s="242" t="s">
        <v>174</v>
      </c>
      <c r="T63" s="243" t="s">
        <v>175</v>
      </c>
      <c r="U63" s="219">
        <v>0</v>
      </c>
      <c r="V63" s="219">
        <f>ROUND(E63*U63,2)</f>
        <v>0</v>
      </c>
      <c r="W63" s="219"/>
      <c r="X63" s="219" t="s">
        <v>176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177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2.5" outlineLevel="1" x14ac:dyDescent="0.2">
      <c r="A64" s="237">
        <v>37</v>
      </c>
      <c r="B64" s="238" t="s">
        <v>262</v>
      </c>
      <c r="C64" s="248" t="s">
        <v>263</v>
      </c>
      <c r="D64" s="239" t="s">
        <v>173</v>
      </c>
      <c r="E64" s="240">
        <v>4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2"/>
      <c r="S64" s="242" t="s">
        <v>174</v>
      </c>
      <c r="T64" s="243" t="s">
        <v>175</v>
      </c>
      <c r="U64" s="219">
        <v>0</v>
      </c>
      <c r="V64" s="219">
        <f>ROUND(E64*U64,2)</f>
        <v>0</v>
      </c>
      <c r="W64" s="219"/>
      <c r="X64" s="219" t="s">
        <v>176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177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37">
        <v>38</v>
      </c>
      <c r="B65" s="238" t="s">
        <v>264</v>
      </c>
      <c r="C65" s="248" t="s">
        <v>265</v>
      </c>
      <c r="D65" s="239" t="s">
        <v>247</v>
      </c>
      <c r="E65" s="240">
        <v>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2"/>
      <c r="S65" s="242" t="s">
        <v>174</v>
      </c>
      <c r="T65" s="243" t="s">
        <v>175</v>
      </c>
      <c r="U65" s="219">
        <v>0</v>
      </c>
      <c r="V65" s="219">
        <f>ROUND(E65*U65,2)</f>
        <v>0</v>
      </c>
      <c r="W65" s="219"/>
      <c r="X65" s="219" t="s">
        <v>176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177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37">
        <v>39</v>
      </c>
      <c r="B66" s="238" t="s">
        <v>266</v>
      </c>
      <c r="C66" s="248" t="s">
        <v>267</v>
      </c>
      <c r="D66" s="239" t="s">
        <v>247</v>
      </c>
      <c r="E66" s="240">
        <v>1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2"/>
      <c r="S66" s="242" t="s">
        <v>174</v>
      </c>
      <c r="T66" s="243" t="s">
        <v>175</v>
      </c>
      <c r="U66" s="219">
        <v>0</v>
      </c>
      <c r="V66" s="219">
        <f>ROUND(E66*U66,2)</f>
        <v>0</v>
      </c>
      <c r="W66" s="219"/>
      <c r="X66" s="219" t="s">
        <v>176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177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37">
        <v>40</v>
      </c>
      <c r="B67" s="238" t="s">
        <v>268</v>
      </c>
      <c r="C67" s="248" t="s">
        <v>269</v>
      </c>
      <c r="D67" s="239" t="s">
        <v>173</v>
      </c>
      <c r="E67" s="240">
        <v>72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2"/>
      <c r="S67" s="242" t="s">
        <v>174</v>
      </c>
      <c r="T67" s="243" t="s">
        <v>175</v>
      </c>
      <c r="U67" s="219">
        <v>0</v>
      </c>
      <c r="V67" s="219">
        <f>ROUND(E67*U67,2)</f>
        <v>0</v>
      </c>
      <c r="W67" s="219"/>
      <c r="X67" s="219" t="s">
        <v>176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177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37">
        <v>41</v>
      </c>
      <c r="B68" s="238" t="s">
        <v>270</v>
      </c>
      <c r="C68" s="248" t="s">
        <v>271</v>
      </c>
      <c r="D68" s="239" t="s">
        <v>173</v>
      </c>
      <c r="E68" s="240">
        <v>76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2"/>
      <c r="S68" s="242" t="s">
        <v>174</v>
      </c>
      <c r="T68" s="243" t="s">
        <v>175</v>
      </c>
      <c r="U68" s="219">
        <v>0</v>
      </c>
      <c r="V68" s="219">
        <f>ROUND(E68*U68,2)</f>
        <v>0</v>
      </c>
      <c r="W68" s="219"/>
      <c r="X68" s="219" t="s">
        <v>176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177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37">
        <v>42</v>
      </c>
      <c r="B69" s="238" t="s">
        <v>272</v>
      </c>
      <c r="C69" s="248" t="s">
        <v>273</v>
      </c>
      <c r="D69" s="239" t="s">
        <v>173</v>
      </c>
      <c r="E69" s="240">
        <v>67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2"/>
      <c r="S69" s="242" t="s">
        <v>174</v>
      </c>
      <c r="T69" s="243" t="s">
        <v>175</v>
      </c>
      <c r="U69" s="219">
        <v>0</v>
      </c>
      <c r="V69" s="219">
        <f>ROUND(E69*U69,2)</f>
        <v>0</v>
      </c>
      <c r="W69" s="219"/>
      <c r="X69" s="219" t="s">
        <v>176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177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7">
        <v>43</v>
      </c>
      <c r="B70" s="238" t="s">
        <v>274</v>
      </c>
      <c r="C70" s="248" t="s">
        <v>275</v>
      </c>
      <c r="D70" s="239" t="s">
        <v>173</v>
      </c>
      <c r="E70" s="240">
        <v>1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2"/>
      <c r="S70" s="242" t="s">
        <v>174</v>
      </c>
      <c r="T70" s="243" t="s">
        <v>175</v>
      </c>
      <c r="U70" s="219">
        <v>0</v>
      </c>
      <c r="V70" s="219">
        <f>ROUND(E70*U70,2)</f>
        <v>0</v>
      </c>
      <c r="W70" s="219"/>
      <c r="X70" s="219" t="s">
        <v>176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177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37">
        <v>44</v>
      </c>
      <c r="B71" s="238" t="s">
        <v>276</v>
      </c>
      <c r="C71" s="248" t="s">
        <v>277</v>
      </c>
      <c r="D71" s="239" t="s">
        <v>173</v>
      </c>
      <c r="E71" s="240">
        <v>1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2"/>
      <c r="S71" s="242" t="s">
        <v>174</v>
      </c>
      <c r="T71" s="243" t="s">
        <v>175</v>
      </c>
      <c r="U71" s="219">
        <v>0</v>
      </c>
      <c r="V71" s="219">
        <f>ROUND(E71*U71,2)</f>
        <v>0</v>
      </c>
      <c r="W71" s="219"/>
      <c r="X71" s="219" t="s">
        <v>176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177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30">
        <v>45</v>
      </c>
      <c r="B72" s="231" t="s">
        <v>278</v>
      </c>
      <c r="C72" s="249" t="s">
        <v>279</v>
      </c>
      <c r="D72" s="232" t="s">
        <v>173</v>
      </c>
      <c r="E72" s="233">
        <v>1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5"/>
      <c r="S72" s="235" t="s">
        <v>174</v>
      </c>
      <c r="T72" s="236" t="s">
        <v>175</v>
      </c>
      <c r="U72" s="219">
        <v>0</v>
      </c>
      <c r="V72" s="219">
        <f>ROUND(E72*U72,2)</f>
        <v>0</v>
      </c>
      <c r="W72" s="219"/>
      <c r="X72" s="219" t="s">
        <v>176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177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x14ac:dyDescent="0.2">
      <c r="A73" s="5"/>
      <c r="B73" s="6"/>
      <c r="C73" s="252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AE73">
        <v>15</v>
      </c>
      <c r="AF73">
        <v>21</v>
      </c>
    </row>
    <row r="74" spans="1:60" x14ac:dyDescent="0.2">
      <c r="A74" s="212"/>
      <c r="B74" s="213" t="s">
        <v>29</v>
      </c>
      <c r="C74" s="253"/>
      <c r="D74" s="214"/>
      <c r="E74" s="215"/>
      <c r="F74" s="215"/>
      <c r="G74" s="246">
        <f>G8+G17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AE74">
        <f>SUMIF(L7:L72,AE73,G7:G72)</f>
        <v>0</v>
      </c>
      <c r="AF74">
        <f>SUMIF(L7:L72,AF73,G7:G72)</f>
        <v>0</v>
      </c>
      <c r="AG74" t="s">
        <v>280</v>
      </c>
    </row>
    <row r="75" spans="1:60" x14ac:dyDescent="0.2">
      <c r="C75" s="254"/>
      <c r="D75" s="193"/>
      <c r="AG75" t="s">
        <v>281</v>
      </c>
    </row>
    <row r="76" spans="1:60" x14ac:dyDescent="0.2">
      <c r="D76" s="193"/>
    </row>
    <row r="77" spans="1:60" x14ac:dyDescent="0.2">
      <c r="D77" s="193"/>
    </row>
    <row r="78" spans="1:60" x14ac:dyDescent="0.2">
      <c r="D78" s="193"/>
    </row>
    <row r="79" spans="1:60" x14ac:dyDescent="0.2">
      <c r="D79" s="193"/>
    </row>
    <row r="80" spans="1:60" x14ac:dyDescent="0.2">
      <c r="D80" s="193"/>
    </row>
    <row r="81" spans="4:4" x14ac:dyDescent="0.2">
      <c r="D81" s="193"/>
    </row>
    <row r="82" spans="4:4" x14ac:dyDescent="0.2">
      <c r="D82" s="193"/>
    </row>
    <row r="83" spans="4:4" x14ac:dyDescent="0.2">
      <c r="D83" s="193"/>
    </row>
    <row r="84" spans="4:4" x14ac:dyDescent="0.2">
      <c r="D84" s="193"/>
    </row>
    <row r="85" spans="4:4" x14ac:dyDescent="0.2">
      <c r="D85" s="193"/>
    </row>
    <row r="86" spans="4:4" x14ac:dyDescent="0.2">
      <c r="D86" s="193"/>
    </row>
    <row r="87" spans="4:4" x14ac:dyDescent="0.2">
      <c r="D87" s="193"/>
    </row>
    <row r="88" spans="4:4" x14ac:dyDescent="0.2">
      <c r="D88" s="193"/>
    </row>
    <row r="89" spans="4:4" x14ac:dyDescent="0.2">
      <c r="D89" s="193"/>
    </row>
    <row r="90" spans="4:4" x14ac:dyDescent="0.2">
      <c r="D90" s="193"/>
    </row>
    <row r="91" spans="4:4" x14ac:dyDescent="0.2">
      <c r="D91" s="193"/>
    </row>
    <row r="92" spans="4:4" x14ac:dyDescent="0.2">
      <c r="D92" s="193"/>
    </row>
    <row r="93" spans="4:4" x14ac:dyDescent="0.2">
      <c r="D93" s="193"/>
    </row>
    <row r="94" spans="4:4" x14ac:dyDescent="0.2">
      <c r="D94" s="193"/>
    </row>
    <row r="95" spans="4:4" x14ac:dyDescent="0.2">
      <c r="D95" s="193"/>
    </row>
    <row r="96" spans="4:4" x14ac:dyDescent="0.2">
      <c r="D96" s="193"/>
    </row>
    <row r="97" spans="4:4" x14ac:dyDescent="0.2">
      <c r="D97" s="193"/>
    </row>
    <row r="98" spans="4:4" x14ac:dyDescent="0.2">
      <c r="D98" s="193"/>
    </row>
    <row r="99" spans="4:4" x14ac:dyDescent="0.2">
      <c r="D99" s="193"/>
    </row>
    <row r="100" spans="4:4" x14ac:dyDescent="0.2">
      <c r="D100" s="193"/>
    </row>
    <row r="101" spans="4:4" x14ac:dyDescent="0.2">
      <c r="D101" s="193"/>
    </row>
    <row r="102" spans="4:4" x14ac:dyDescent="0.2">
      <c r="D102" s="193"/>
    </row>
    <row r="103" spans="4:4" x14ac:dyDescent="0.2">
      <c r="D103" s="193"/>
    </row>
    <row r="104" spans="4:4" x14ac:dyDescent="0.2">
      <c r="D104" s="193"/>
    </row>
    <row r="105" spans="4:4" x14ac:dyDescent="0.2">
      <c r="D105" s="193"/>
    </row>
    <row r="106" spans="4:4" x14ac:dyDescent="0.2">
      <c r="D106" s="193"/>
    </row>
    <row r="107" spans="4:4" x14ac:dyDescent="0.2">
      <c r="D107" s="193"/>
    </row>
    <row r="108" spans="4:4" x14ac:dyDescent="0.2">
      <c r="D108" s="193"/>
    </row>
    <row r="109" spans="4:4" x14ac:dyDescent="0.2">
      <c r="D109" s="193"/>
    </row>
    <row r="110" spans="4:4" x14ac:dyDescent="0.2">
      <c r="D110" s="193"/>
    </row>
    <row r="111" spans="4:4" x14ac:dyDescent="0.2">
      <c r="D111" s="193"/>
    </row>
    <row r="112" spans="4:4" x14ac:dyDescent="0.2">
      <c r="D112" s="193"/>
    </row>
    <row r="113" spans="4:4" x14ac:dyDescent="0.2">
      <c r="D113" s="193"/>
    </row>
    <row r="114" spans="4:4" x14ac:dyDescent="0.2">
      <c r="D114" s="193"/>
    </row>
    <row r="115" spans="4:4" x14ac:dyDescent="0.2">
      <c r="D115" s="193"/>
    </row>
    <row r="116" spans="4:4" x14ac:dyDescent="0.2">
      <c r="D116" s="193"/>
    </row>
    <row r="117" spans="4:4" x14ac:dyDescent="0.2">
      <c r="D117" s="193"/>
    </row>
    <row r="118" spans="4:4" x14ac:dyDescent="0.2">
      <c r="D118" s="193"/>
    </row>
    <row r="119" spans="4:4" x14ac:dyDescent="0.2">
      <c r="D119" s="193"/>
    </row>
    <row r="120" spans="4:4" x14ac:dyDescent="0.2">
      <c r="D120" s="193"/>
    </row>
    <row r="121" spans="4:4" x14ac:dyDescent="0.2">
      <c r="D121" s="193"/>
    </row>
    <row r="122" spans="4:4" x14ac:dyDescent="0.2">
      <c r="D122" s="193"/>
    </row>
    <row r="123" spans="4:4" x14ac:dyDescent="0.2">
      <c r="D123" s="193"/>
    </row>
    <row r="124" spans="4:4" x14ac:dyDescent="0.2">
      <c r="D124" s="193"/>
    </row>
    <row r="125" spans="4:4" x14ac:dyDescent="0.2">
      <c r="D125" s="193"/>
    </row>
    <row r="126" spans="4:4" x14ac:dyDescent="0.2">
      <c r="D126" s="193"/>
    </row>
    <row r="127" spans="4:4" x14ac:dyDescent="0.2">
      <c r="D127" s="193"/>
    </row>
    <row r="128" spans="4:4" x14ac:dyDescent="0.2">
      <c r="D128" s="193"/>
    </row>
    <row r="129" spans="4:4" x14ac:dyDescent="0.2">
      <c r="D129" s="193"/>
    </row>
    <row r="130" spans="4:4" x14ac:dyDescent="0.2">
      <c r="D130" s="193"/>
    </row>
    <row r="131" spans="4:4" x14ac:dyDescent="0.2">
      <c r="D131" s="193"/>
    </row>
    <row r="132" spans="4:4" x14ac:dyDescent="0.2">
      <c r="D132" s="193"/>
    </row>
    <row r="133" spans="4:4" x14ac:dyDescent="0.2">
      <c r="D133" s="193"/>
    </row>
    <row r="134" spans="4:4" x14ac:dyDescent="0.2">
      <c r="D134" s="193"/>
    </row>
    <row r="135" spans="4:4" x14ac:dyDescent="0.2">
      <c r="D135" s="193"/>
    </row>
    <row r="136" spans="4:4" x14ac:dyDescent="0.2">
      <c r="D136" s="193"/>
    </row>
    <row r="137" spans="4:4" x14ac:dyDescent="0.2">
      <c r="D137" s="193"/>
    </row>
    <row r="138" spans="4:4" x14ac:dyDescent="0.2">
      <c r="D138" s="193"/>
    </row>
    <row r="139" spans="4:4" x14ac:dyDescent="0.2">
      <c r="D139" s="193"/>
    </row>
    <row r="140" spans="4:4" x14ac:dyDescent="0.2">
      <c r="D140" s="193"/>
    </row>
    <row r="141" spans="4:4" x14ac:dyDescent="0.2">
      <c r="D141" s="193"/>
    </row>
    <row r="142" spans="4:4" x14ac:dyDescent="0.2">
      <c r="D142" s="193"/>
    </row>
    <row r="143" spans="4:4" x14ac:dyDescent="0.2">
      <c r="D143" s="193"/>
    </row>
    <row r="144" spans="4:4" x14ac:dyDescent="0.2">
      <c r="D144" s="193"/>
    </row>
    <row r="145" spans="4:4" x14ac:dyDescent="0.2">
      <c r="D145" s="193"/>
    </row>
    <row r="146" spans="4:4" x14ac:dyDescent="0.2">
      <c r="D146" s="193"/>
    </row>
    <row r="147" spans="4:4" x14ac:dyDescent="0.2">
      <c r="D147" s="193"/>
    </row>
    <row r="148" spans="4:4" x14ac:dyDescent="0.2">
      <c r="D148" s="193"/>
    </row>
    <row r="149" spans="4:4" x14ac:dyDescent="0.2">
      <c r="D149" s="193"/>
    </row>
    <row r="150" spans="4:4" x14ac:dyDescent="0.2">
      <c r="D150" s="193"/>
    </row>
    <row r="151" spans="4:4" x14ac:dyDescent="0.2">
      <c r="D151" s="193"/>
    </row>
    <row r="152" spans="4:4" x14ac:dyDescent="0.2">
      <c r="D152" s="193"/>
    </row>
    <row r="153" spans="4:4" x14ac:dyDescent="0.2">
      <c r="D153" s="193"/>
    </row>
    <row r="154" spans="4:4" x14ac:dyDescent="0.2">
      <c r="D154" s="193"/>
    </row>
    <row r="155" spans="4:4" x14ac:dyDescent="0.2">
      <c r="D155" s="193"/>
    </row>
    <row r="156" spans="4:4" x14ac:dyDescent="0.2">
      <c r="D156" s="193"/>
    </row>
    <row r="157" spans="4:4" x14ac:dyDescent="0.2">
      <c r="D157" s="193"/>
    </row>
    <row r="158" spans="4:4" x14ac:dyDescent="0.2">
      <c r="D158" s="193"/>
    </row>
    <row r="159" spans="4:4" x14ac:dyDescent="0.2">
      <c r="D159" s="193"/>
    </row>
    <row r="160" spans="4:4" x14ac:dyDescent="0.2">
      <c r="D160" s="193"/>
    </row>
    <row r="161" spans="4:4" x14ac:dyDescent="0.2">
      <c r="D161" s="193"/>
    </row>
    <row r="162" spans="4:4" x14ac:dyDescent="0.2">
      <c r="D162" s="193"/>
    </row>
    <row r="163" spans="4:4" x14ac:dyDescent="0.2">
      <c r="D163" s="193"/>
    </row>
    <row r="164" spans="4:4" x14ac:dyDescent="0.2">
      <c r="D164" s="193"/>
    </row>
    <row r="165" spans="4:4" x14ac:dyDescent="0.2">
      <c r="D165" s="193"/>
    </row>
    <row r="166" spans="4:4" x14ac:dyDescent="0.2">
      <c r="D166" s="193"/>
    </row>
    <row r="167" spans="4:4" x14ac:dyDescent="0.2">
      <c r="D167" s="193"/>
    </row>
    <row r="168" spans="4:4" x14ac:dyDescent="0.2">
      <c r="D168" s="193"/>
    </row>
    <row r="169" spans="4:4" x14ac:dyDescent="0.2">
      <c r="D169" s="193"/>
    </row>
    <row r="170" spans="4:4" x14ac:dyDescent="0.2">
      <c r="D170" s="193"/>
    </row>
    <row r="171" spans="4:4" x14ac:dyDescent="0.2">
      <c r="D171" s="193"/>
    </row>
    <row r="172" spans="4:4" x14ac:dyDescent="0.2">
      <c r="D172" s="193"/>
    </row>
    <row r="173" spans="4:4" x14ac:dyDescent="0.2">
      <c r="D173" s="193"/>
    </row>
    <row r="174" spans="4:4" x14ac:dyDescent="0.2">
      <c r="D174" s="193"/>
    </row>
    <row r="175" spans="4:4" x14ac:dyDescent="0.2">
      <c r="D175" s="193"/>
    </row>
    <row r="176" spans="4:4" x14ac:dyDescent="0.2">
      <c r="D176" s="193"/>
    </row>
    <row r="177" spans="4:4" x14ac:dyDescent="0.2">
      <c r="D177" s="193"/>
    </row>
    <row r="178" spans="4:4" x14ac:dyDescent="0.2">
      <c r="D178" s="193"/>
    </row>
    <row r="179" spans="4:4" x14ac:dyDescent="0.2">
      <c r="D179" s="193"/>
    </row>
    <row r="180" spans="4:4" x14ac:dyDescent="0.2">
      <c r="D180" s="193"/>
    </row>
    <row r="181" spans="4:4" x14ac:dyDescent="0.2">
      <c r="D181" s="193"/>
    </row>
    <row r="182" spans="4:4" x14ac:dyDescent="0.2">
      <c r="D182" s="193"/>
    </row>
    <row r="183" spans="4:4" x14ac:dyDescent="0.2">
      <c r="D183" s="193"/>
    </row>
    <row r="184" spans="4:4" x14ac:dyDescent="0.2">
      <c r="D184" s="193"/>
    </row>
    <row r="185" spans="4:4" x14ac:dyDescent="0.2">
      <c r="D185" s="193"/>
    </row>
    <row r="186" spans="4:4" x14ac:dyDescent="0.2">
      <c r="D186" s="193"/>
    </row>
    <row r="187" spans="4:4" x14ac:dyDescent="0.2">
      <c r="D187" s="193"/>
    </row>
    <row r="188" spans="4:4" x14ac:dyDescent="0.2">
      <c r="D188" s="193"/>
    </row>
    <row r="189" spans="4:4" x14ac:dyDescent="0.2">
      <c r="D189" s="193"/>
    </row>
    <row r="190" spans="4:4" x14ac:dyDescent="0.2">
      <c r="D190" s="193"/>
    </row>
    <row r="191" spans="4:4" x14ac:dyDescent="0.2">
      <c r="D191" s="193"/>
    </row>
    <row r="192" spans="4:4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19">
    <mergeCell ref="C46:G46"/>
    <mergeCell ref="C34:G34"/>
    <mergeCell ref="C36:G36"/>
    <mergeCell ref="C38:G38"/>
    <mergeCell ref="C40:G40"/>
    <mergeCell ref="C42:G42"/>
    <mergeCell ref="C44:G44"/>
    <mergeCell ref="C21:G21"/>
    <mergeCell ref="C23:G23"/>
    <mergeCell ref="C26:G26"/>
    <mergeCell ref="C28:G28"/>
    <mergeCell ref="C30:G30"/>
    <mergeCell ref="C32:G32"/>
    <mergeCell ref="A1:G1"/>
    <mergeCell ref="C2:G2"/>
    <mergeCell ref="C3:G3"/>
    <mergeCell ref="C4:G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60</v>
      </c>
      <c r="C3" s="198" t="s">
        <v>61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61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SUMIF(AG9:AG171,"&lt;&gt;NOR",G9:G171)</f>
        <v>0</v>
      </c>
      <c r="H8" s="228"/>
      <c r="I8" s="228">
        <f>SUM(I9:I171)</f>
        <v>0</v>
      </c>
      <c r="J8" s="228"/>
      <c r="K8" s="228">
        <f>SUM(K9:K171)</f>
        <v>0</v>
      </c>
      <c r="L8" s="228"/>
      <c r="M8" s="228">
        <f>SUM(M9:M171)</f>
        <v>0</v>
      </c>
      <c r="N8" s="228"/>
      <c r="O8" s="228">
        <f>SUM(O9:O171)</f>
        <v>142.09</v>
      </c>
      <c r="P8" s="228"/>
      <c r="Q8" s="228">
        <f>SUM(Q9:Q171)</f>
        <v>43.429999999999993</v>
      </c>
      <c r="R8" s="228"/>
      <c r="S8" s="228"/>
      <c r="T8" s="229"/>
      <c r="U8" s="223"/>
      <c r="V8" s="223">
        <f>SUM(V9:V171)</f>
        <v>1244.69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283</v>
      </c>
      <c r="C9" s="249" t="s">
        <v>284</v>
      </c>
      <c r="D9" s="232" t="s">
        <v>285</v>
      </c>
      <c r="E9" s="233">
        <v>24.75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0.22500000000000001</v>
      </c>
      <c r="Q9" s="235">
        <f>ROUND(E9*P9,2)</f>
        <v>5.57</v>
      </c>
      <c r="R9" s="235" t="s">
        <v>286</v>
      </c>
      <c r="S9" s="235" t="s">
        <v>190</v>
      </c>
      <c r="T9" s="236" t="s">
        <v>190</v>
      </c>
      <c r="U9" s="219">
        <v>0.14199999999999999</v>
      </c>
      <c r="V9" s="219">
        <f>ROUND(E9*U9,2)</f>
        <v>3.51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291</v>
      </c>
      <c r="D11" s="221"/>
      <c r="E11" s="222">
        <v>11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1" t="s">
        <v>292</v>
      </c>
      <c r="D12" s="221"/>
      <c r="E12" s="222">
        <v>9.68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232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1" t="s">
        <v>293</v>
      </c>
      <c r="D13" s="221"/>
      <c r="E13" s="222">
        <v>4.07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232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2</v>
      </c>
      <c r="B14" s="231" t="s">
        <v>294</v>
      </c>
      <c r="C14" s="249" t="s">
        <v>295</v>
      </c>
      <c r="D14" s="232" t="s">
        <v>285</v>
      </c>
      <c r="E14" s="233">
        <v>42.98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0.33</v>
      </c>
      <c r="Q14" s="235">
        <f>ROUND(E14*P14,2)</f>
        <v>14.18</v>
      </c>
      <c r="R14" s="235" t="s">
        <v>286</v>
      </c>
      <c r="S14" s="235" t="s">
        <v>190</v>
      </c>
      <c r="T14" s="236" t="s">
        <v>190</v>
      </c>
      <c r="U14" s="219">
        <v>4.0500000000000001E-2</v>
      </c>
      <c r="V14" s="219">
        <f>ROUND(E14*U14,2)</f>
        <v>1.74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288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1" t="s">
        <v>296</v>
      </c>
      <c r="D15" s="221"/>
      <c r="E15" s="222">
        <v>7.7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232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1" t="s">
        <v>297</v>
      </c>
      <c r="D16" s="221"/>
      <c r="E16" s="222">
        <v>11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232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298</v>
      </c>
      <c r="D17" s="221"/>
      <c r="E17" s="222">
        <v>9.68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299</v>
      </c>
      <c r="D18" s="221"/>
      <c r="E18" s="222">
        <v>4.07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300</v>
      </c>
      <c r="D19" s="221"/>
      <c r="E19" s="222">
        <v>4.07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232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301</v>
      </c>
      <c r="D20" s="221"/>
      <c r="E20" s="222">
        <v>6.46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30">
        <v>3</v>
      </c>
      <c r="B21" s="231" t="s">
        <v>302</v>
      </c>
      <c r="C21" s="249" t="s">
        <v>303</v>
      </c>
      <c r="D21" s="232" t="s">
        <v>285</v>
      </c>
      <c r="E21" s="233">
        <v>4.07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0.11</v>
      </c>
      <c r="Q21" s="235">
        <f>ROUND(E21*P21,2)</f>
        <v>0.45</v>
      </c>
      <c r="R21" s="235" t="s">
        <v>286</v>
      </c>
      <c r="S21" s="235" t="s">
        <v>190</v>
      </c>
      <c r="T21" s="236" t="s">
        <v>190</v>
      </c>
      <c r="U21" s="219">
        <v>2.5899999999999999E-2</v>
      </c>
      <c r="V21" s="219">
        <f>ROUND(E21*U21,2)</f>
        <v>0.11</v>
      </c>
      <c r="W21" s="219"/>
      <c r="X21" s="219" t="s">
        <v>287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288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299</v>
      </c>
      <c r="D22" s="221"/>
      <c r="E22" s="222">
        <v>4.07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 x14ac:dyDescent="0.2">
      <c r="A23" s="230">
        <v>4</v>
      </c>
      <c r="B23" s="231" t="s">
        <v>304</v>
      </c>
      <c r="C23" s="249" t="s">
        <v>305</v>
      </c>
      <c r="D23" s="232" t="s">
        <v>285</v>
      </c>
      <c r="E23" s="233">
        <v>24.75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0.33</v>
      </c>
      <c r="Q23" s="235">
        <f>ROUND(E23*P23,2)</f>
        <v>8.17</v>
      </c>
      <c r="R23" s="235" t="s">
        <v>286</v>
      </c>
      <c r="S23" s="235" t="s">
        <v>190</v>
      </c>
      <c r="T23" s="236" t="s">
        <v>190</v>
      </c>
      <c r="U23" s="219">
        <v>0.06</v>
      </c>
      <c r="V23" s="219">
        <f>ROUND(E23*U23,2)</f>
        <v>1.49</v>
      </c>
      <c r="W23" s="219"/>
      <c r="X23" s="219" t="s">
        <v>287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288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297</v>
      </c>
      <c r="D24" s="221"/>
      <c r="E24" s="222">
        <v>11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298</v>
      </c>
      <c r="D25" s="221"/>
      <c r="E25" s="222">
        <v>9.68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300</v>
      </c>
      <c r="D26" s="221"/>
      <c r="E26" s="222">
        <v>4.07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30">
        <v>5</v>
      </c>
      <c r="B27" s="231" t="s">
        <v>306</v>
      </c>
      <c r="C27" s="249" t="s">
        <v>307</v>
      </c>
      <c r="D27" s="232" t="s">
        <v>285</v>
      </c>
      <c r="E27" s="233">
        <v>14.16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0.44</v>
      </c>
      <c r="Q27" s="235">
        <f>ROUND(E27*P27,2)</f>
        <v>6.23</v>
      </c>
      <c r="R27" s="235" t="s">
        <v>286</v>
      </c>
      <c r="S27" s="235" t="s">
        <v>190</v>
      </c>
      <c r="T27" s="236" t="s">
        <v>190</v>
      </c>
      <c r="U27" s="219">
        <v>7.2999999999999995E-2</v>
      </c>
      <c r="V27" s="219">
        <f>ROUND(E27*U27,2)</f>
        <v>1.03</v>
      </c>
      <c r="W27" s="219"/>
      <c r="X27" s="219" t="s">
        <v>287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308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296</v>
      </c>
      <c r="D28" s="221"/>
      <c r="E28" s="222">
        <v>7.7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301</v>
      </c>
      <c r="D29" s="221"/>
      <c r="E29" s="222">
        <v>6.46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6</v>
      </c>
      <c r="B30" s="231" t="s">
        <v>309</v>
      </c>
      <c r="C30" s="249" t="s">
        <v>310</v>
      </c>
      <c r="D30" s="232" t="s">
        <v>285</v>
      </c>
      <c r="E30" s="233">
        <v>4.07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0.11</v>
      </c>
      <c r="Q30" s="235">
        <f>ROUND(E30*P30,2)</f>
        <v>0.45</v>
      </c>
      <c r="R30" s="235" t="s">
        <v>286</v>
      </c>
      <c r="S30" s="235" t="s">
        <v>190</v>
      </c>
      <c r="T30" s="236" t="s">
        <v>190</v>
      </c>
      <c r="U30" s="219">
        <v>4.2999999999999997E-2</v>
      </c>
      <c r="V30" s="219">
        <f>ROUND(E30*U30,2)</f>
        <v>0.18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288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311</v>
      </c>
      <c r="D31" s="221"/>
      <c r="E31" s="222">
        <v>4.07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7</v>
      </c>
      <c r="B32" s="231" t="s">
        <v>312</v>
      </c>
      <c r="C32" s="249" t="s">
        <v>313</v>
      </c>
      <c r="D32" s="232" t="s">
        <v>285</v>
      </c>
      <c r="E32" s="233">
        <v>7.7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0.308</v>
      </c>
      <c r="Q32" s="235">
        <f>ROUND(E32*P32,2)</f>
        <v>2.37</v>
      </c>
      <c r="R32" s="235" t="s">
        <v>286</v>
      </c>
      <c r="S32" s="235" t="s">
        <v>190</v>
      </c>
      <c r="T32" s="236" t="s">
        <v>190</v>
      </c>
      <c r="U32" s="219">
        <v>0.10440000000000001</v>
      </c>
      <c r="V32" s="219">
        <f>ROUND(E32*U32,2)</f>
        <v>0.8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288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314</v>
      </c>
      <c r="D33" s="221"/>
      <c r="E33" s="222">
        <v>7.7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37">
        <v>8</v>
      </c>
      <c r="B34" s="238" t="s">
        <v>315</v>
      </c>
      <c r="C34" s="248" t="s">
        <v>316</v>
      </c>
      <c r="D34" s="239" t="s">
        <v>285</v>
      </c>
      <c r="E34" s="240">
        <v>4.07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0.24</v>
      </c>
      <c r="Q34" s="242">
        <f>ROUND(E34*P34,2)</f>
        <v>0.98</v>
      </c>
      <c r="R34" s="242" t="s">
        <v>286</v>
      </c>
      <c r="S34" s="242" t="s">
        <v>190</v>
      </c>
      <c r="T34" s="243" t="s">
        <v>190</v>
      </c>
      <c r="U34" s="219">
        <v>0.80647999999999997</v>
      </c>
      <c r="V34" s="219">
        <f>ROUND(E34*U34,2)</f>
        <v>3.28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288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 x14ac:dyDescent="0.2">
      <c r="A35" s="230">
        <v>9</v>
      </c>
      <c r="B35" s="231" t="s">
        <v>317</v>
      </c>
      <c r="C35" s="249" t="s">
        <v>318</v>
      </c>
      <c r="D35" s="232" t="s">
        <v>285</v>
      </c>
      <c r="E35" s="233">
        <v>6.46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0.36</v>
      </c>
      <c r="Q35" s="235">
        <f>ROUND(E35*P35,2)</f>
        <v>2.33</v>
      </c>
      <c r="R35" s="235" t="s">
        <v>286</v>
      </c>
      <c r="S35" s="235" t="s">
        <v>190</v>
      </c>
      <c r="T35" s="236" t="s">
        <v>190</v>
      </c>
      <c r="U35" s="219">
        <v>4.4999999999999998E-2</v>
      </c>
      <c r="V35" s="219">
        <f>ROUND(E35*U35,2)</f>
        <v>0.28999999999999998</v>
      </c>
      <c r="W35" s="219"/>
      <c r="X35" s="219" t="s">
        <v>287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288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1" t="s">
        <v>319</v>
      </c>
      <c r="D36" s="221"/>
      <c r="E36" s="222">
        <v>3.96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232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320</v>
      </c>
      <c r="D37" s="221"/>
      <c r="E37" s="222">
        <v>2.5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0">
        <v>10</v>
      </c>
      <c r="B38" s="231" t="s">
        <v>321</v>
      </c>
      <c r="C38" s="249" t="s">
        <v>322</v>
      </c>
      <c r="D38" s="232" t="s">
        <v>323</v>
      </c>
      <c r="E38" s="233">
        <v>10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0.27</v>
      </c>
      <c r="Q38" s="235">
        <f>ROUND(E38*P38,2)</f>
        <v>2.7</v>
      </c>
      <c r="R38" s="235" t="s">
        <v>286</v>
      </c>
      <c r="S38" s="235" t="s">
        <v>190</v>
      </c>
      <c r="T38" s="236" t="s">
        <v>190</v>
      </c>
      <c r="U38" s="219">
        <v>0.13300000000000001</v>
      </c>
      <c r="V38" s="219">
        <f>ROUND(E38*U38,2)</f>
        <v>1.33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288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60" t="s">
        <v>324</v>
      </c>
      <c r="D39" s="256"/>
      <c r="E39" s="256"/>
      <c r="F39" s="256"/>
      <c r="G39" s="256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290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45" t="str">
        <f>C39</f>
        <v>s vybouráním lože, s přemístěním hmot na skládku na vzdálenost do 3 m nebo naložením na dopravní prostředek</v>
      </c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30">
        <v>11</v>
      </c>
      <c r="B40" s="231" t="s">
        <v>325</v>
      </c>
      <c r="C40" s="249" t="s">
        <v>326</v>
      </c>
      <c r="D40" s="232" t="s">
        <v>323</v>
      </c>
      <c r="E40" s="233">
        <v>17.600000000000001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8.6899999999999998E-3</v>
      </c>
      <c r="O40" s="235">
        <f>ROUND(E40*N40,2)</f>
        <v>0.15</v>
      </c>
      <c r="P40" s="235">
        <v>0</v>
      </c>
      <c r="Q40" s="235">
        <f>ROUND(E40*P40,2)</f>
        <v>0</v>
      </c>
      <c r="R40" s="235" t="s">
        <v>327</v>
      </c>
      <c r="S40" s="235" t="s">
        <v>190</v>
      </c>
      <c r="T40" s="236" t="s">
        <v>190</v>
      </c>
      <c r="U40" s="219">
        <v>0.70299999999999996</v>
      </c>
      <c r="V40" s="219">
        <f>ROUND(E40*U40,2)</f>
        <v>12.37</v>
      </c>
      <c r="W40" s="219"/>
      <c r="X40" s="219" t="s">
        <v>287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288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16"/>
      <c r="B41" s="217"/>
      <c r="C41" s="260" t="s">
        <v>328</v>
      </c>
      <c r="D41" s="256"/>
      <c r="E41" s="256"/>
      <c r="F41" s="256"/>
      <c r="G41" s="256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290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45" t="str">
        <f>C41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1" t="s">
        <v>329</v>
      </c>
      <c r="D42" s="221"/>
      <c r="E42" s="222">
        <v>17.600000000000001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232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ht="22.5" outlineLevel="1" x14ac:dyDescent="0.2">
      <c r="A43" s="230">
        <v>12</v>
      </c>
      <c r="B43" s="231" t="s">
        <v>330</v>
      </c>
      <c r="C43" s="249" t="s">
        <v>331</v>
      </c>
      <c r="D43" s="232" t="s">
        <v>323</v>
      </c>
      <c r="E43" s="233">
        <v>1.1000000000000001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1.2710000000000001E-2</v>
      </c>
      <c r="O43" s="235">
        <f>ROUND(E43*N43,2)</f>
        <v>0.01</v>
      </c>
      <c r="P43" s="235">
        <v>0</v>
      </c>
      <c r="Q43" s="235">
        <f>ROUND(E43*P43,2)</f>
        <v>0</v>
      </c>
      <c r="R43" s="235" t="s">
        <v>327</v>
      </c>
      <c r="S43" s="235" t="s">
        <v>190</v>
      </c>
      <c r="T43" s="236" t="s">
        <v>190</v>
      </c>
      <c r="U43" s="219">
        <v>1.153</v>
      </c>
      <c r="V43" s="219">
        <f>ROUND(E43*U43,2)</f>
        <v>1.27</v>
      </c>
      <c r="W43" s="219"/>
      <c r="X43" s="219" t="s">
        <v>287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288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16"/>
      <c r="B44" s="217"/>
      <c r="C44" s="260" t="s">
        <v>328</v>
      </c>
      <c r="D44" s="256"/>
      <c r="E44" s="256"/>
      <c r="F44" s="256"/>
      <c r="G44" s="256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290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45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332</v>
      </c>
      <c r="D45" s="221"/>
      <c r="E45" s="222">
        <v>1.1000000000000001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30">
        <v>13</v>
      </c>
      <c r="B46" s="231" t="s">
        <v>333</v>
      </c>
      <c r="C46" s="249" t="s">
        <v>334</v>
      </c>
      <c r="D46" s="232" t="s">
        <v>323</v>
      </c>
      <c r="E46" s="233">
        <v>25.3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5">
        <v>2.478E-2</v>
      </c>
      <c r="O46" s="235">
        <f>ROUND(E46*N46,2)</f>
        <v>0.63</v>
      </c>
      <c r="P46" s="235">
        <v>0</v>
      </c>
      <c r="Q46" s="235">
        <f>ROUND(E46*P46,2)</f>
        <v>0</v>
      </c>
      <c r="R46" s="235" t="s">
        <v>327</v>
      </c>
      <c r="S46" s="235" t="s">
        <v>190</v>
      </c>
      <c r="T46" s="236" t="s">
        <v>190</v>
      </c>
      <c r="U46" s="219">
        <v>0.54700000000000004</v>
      </c>
      <c r="V46" s="219">
        <f>ROUND(E46*U46,2)</f>
        <v>13.84</v>
      </c>
      <c r="W46" s="219"/>
      <c r="X46" s="219" t="s">
        <v>287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288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 x14ac:dyDescent="0.2">
      <c r="A47" s="216"/>
      <c r="B47" s="217"/>
      <c r="C47" s="260" t="s">
        <v>328</v>
      </c>
      <c r="D47" s="256"/>
      <c r="E47" s="256"/>
      <c r="F47" s="256"/>
      <c r="G47" s="256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290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45" t="str">
        <f>C47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335</v>
      </c>
      <c r="D48" s="221"/>
      <c r="E48" s="222">
        <v>25.3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14</v>
      </c>
      <c r="B49" s="231" t="s">
        <v>336</v>
      </c>
      <c r="C49" s="249" t="s">
        <v>337</v>
      </c>
      <c r="D49" s="232" t="s">
        <v>338</v>
      </c>
      <c r="E49" s="233">
        <v>59.4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1.548</v>
      </c>
      <c r="V49" s="219">
        <f>ROUND(E49*U49,2)</f>
        <v>91.95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60" t="s">
        <v>339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příplatek k cenám vykopávek za ztížení vykopávky v blízkosti podzemního vedení nebo výbušnin v horninách jakékoliv třídy,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340</v>
      </c>
      <c r="D51" s="221"/>
      <c r="E51" s="222">
        <v>59.4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30">
        <v>15</v>
      </c>
      <c r="B52" s="231" t="s">
        <v>341</v>
      </c>
      <c r="C52" s="249" t="s">
        <v>342</v>
      </c>
      <c r="D52" s="232" t="s">
        <v>338</v>
      </c>
      <c r="E52" s="233">
        <v>2.0470000000000002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327</v>
      </c>
      <c r="S52" s="235" t="s">
        <v>190</v>
      </c>
      <c r="T52" s="236" t="s">
        <v>190</v>
      </c>
      <c r="U52" s="219">
        <v>1.34E-2</v>
      </c>
      <c r="V52" s="219">
        <f>ROUND(E52*U52,2)</f>
        <v>0.03</v>
      </c>
      <c r="W52" s="219"/>
      <c r="X52" s="219" t="s">
        <v>287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308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 x14ac:dyDescent="0.2">
      <c r="A53" s="216"/>
      <c r="B53" s="217"/>
      <c r="C53" s="260" t="s">
        <v>343</v>
      </c>
      <c r="D53" s="256"/>
      <c r="E53" s="256"/>
      <c r="F53" s="256"/>
      <c r="G53" s="25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45" t="str">
        <f>C53</f>
        <v>nebo lesní půdy, s naložením na dopravní prostředek a vodorovným přemístěním na hromady v místě upotřebení nebo na dočasné či trvalé skládky se složením,</v>
      </c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344</v>
      </c>
      <c r="D54" s="221"/>
      <c r="E54" s="222">
        <v>1.837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345</v>
      </c>
      <c r="D55" s="221"/>
      <c r="E55" s="222">
        <v>0.21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0">
        <v>16</v>
      </c>
      <c r="B56" s="231" t="s">
        <v>346</v>
      </c>
      <c r="C56" s="249" t="s">
        <v>347</v>
      </c>
      <c r="D56" s="232" t="s">
        <v>338</v>
      </c>
      <c r="E56" s="233">
        <v>117.27656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5" t="s">
        <v>327</v>
      </c>
      <c r="S56" s="235" t="s">
        <v>190</v>
      </c>
      <c r="T56" s="236" t="s">
        <v>190</v>
      </c>
      <c r="U56" s="219">
        <v>0.16</v>
      </c>
      <c r="V56" s="219">
        <f>ROUND(E56*U56,2)</f>
        <v>18.760000000000002</v>
      </c>
      <c r="W56" s="219"/>
      <c r="X56" s="219" t="s">
        <v>287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308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33.75" outlineLevel="1" x14ac:dyDescent="0.2">
      <c r="A57" s="216"/>
      <c r="B57" s="217"/>
      <c r="C57" s="260" t="s">
        <v>348</v>
      </c>
      <c r="D57" s="256"/>
      <c r="E57" s="256"/>
      <c r="F57" s="256"/>
      <c r="G57" s="25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290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45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349</v>
      </c>
      <c r="D58" s="221"/>
      <c r="E58" s="222">
        <v>137.21356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350</v>
      </c>
      <c r="D59" s="221"/>
      <c r="E59" s="222">
        <v>-2.0470000000000002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351</v>
      </c>
      <c r="D60" s="221"/>
      <c r="E60" s="222">
        <v>-3.7730000000000001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352</v>
      </c>
      <c r="D61" s="221"/>
      <c r="E61" s="222">
        <v>-3.1654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353</v>
      </c>
      <c r="D62" s="221"/>
      <c r="E62" s="222">
        <v>-10.951599999999999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30">
        <v>17</v>
      </c>
      <c r="B63" s="231" t="s">
        <v>354</v>
      </c>
      <c r="C63" s="249" t="s">
        <v>355</v>
      </c>
      <c r="D63" s="232" t="s">
        <v>338</v>
      </c>
      <c r="E63" s="233">
        <v>171.51695000000001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5" t="s">
        <v>327</v>
      </c>
      <c r="S63" s="235" t="s">
        <v>190</v>
      </c>
      <c r="T63" s="236" t="s">
        <v>190</v>
      </c>
      <c r="U63" s="219">
        <v>0.3</v>
      </c>
      <c r="V63" s="219">
        <f>ROUND(E63*U63,2)</f>
        <v>51.46</v>
      </c>
      <c r="W63" s="219"/>
      <c r="X63" s="219" t="s">
        <v>287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288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33.75" outlineLevel="1" x14ac:dyDescent="0.2">
      <c r="A64" s="216"/>
      <c r="B64" s="217"/>
      <c r="C64" s="260" t="s">
        <v>348</v>
      </c>
      <c r="D64" s="256"/>
      <c r="E64" s="256"/>
      <c r="F64" s="256"/>
      <c r="G64" s="256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290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45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356</v>
      </c>
      <c r="D65" s="221"/>
      <c r="E65" s="222">
        <v>12.955249999999999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357</v>
      </c>
      <c r="D66" s="221"/>
      <c r="E66" s="222">
        <v>18.034500000000001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358</v>
      </c>
      <c r="D67" s="221"/>
      <c r="E67" s="222">
        <v>13.83525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359</v>
      </c>
      <c r="D68" s="221"/>
      <c r="E68" s="222">
        <v>9.5243500000000001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360</v>
      </c>
      <c r="D69" s="221"/>
      <c r="E69" s="222">
        <v>13.393050000000001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361</v>
      </c>
      <c r="D70" s="221"/>
      <c r="E70" s="222">
        <v>11.018700000000001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362</v>
      </c>
      <c r="D71" s="221"/>
      <c r="E71" s="222">
        <v>2.2522500000000001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363</v>
      </c>
      <c r="D72" s="221"/>
      <c r="E72" s="222">
        <v>15.37195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364</v>
      </c>
      <c r="D73" s="221"/>
      <c r="E73" s="222">
        <v>38.912500000000001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365</v>
      </c>
      <c r="D74" s="221"/>
      <c r="E74" s="222">
        <v>19.365500000000001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366</v>
      </c>
      <c r="D75" s="221"/>
      <c r="E75" s="222">
        <v>1.0505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367</v>
      </c>
      <c r="D76" s="221"/>
      <c r="E76" s="222">
        <v>11.2508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368</v>
      </c>
      <c r="D77" s="221"/>
      <c r="E77" s="222">
        <v>6.2293000000000003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369</v>
      </c>
      <c r="D78" s="221"/>
      <c r="E78" s="222">
        <v>9.68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370</v>
      </c>
      <c r="D79" s="221"/>
      <c r="E79" s="222">
        <v>160.16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371</v>
      </c>
      <c r="D80" s="221"/>
      <c r="E80" s="222">
        <v>-137.21356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372</v>
      </c>
      <c r="D81" s="221"/>
      <c r="E81" s="222">
        <v>-34.30339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30">
        <v>18</v>
      </c>
      <c r="B82" s="231" t="s">
        <v>373</v>
      </c>
      <c r="C82" s="249" t="s">
        <v>374</v>
      </c>
      <c r="D82" s="232" t="s">
        <v>338</v>
      </c>
      <c r="E82" s="233">
        <v>34.30339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5" t="s">
        <v>327</v>
      </c>
      <c r="S82" s="235" t="s">
        <v>190</v>
      </c>
      <c r="T82" s="236" t="s">
        <v>190</v>
      </c>
      <c r="U82" s="219">
        <v>0.53</v>
      </c>
      <c r="V82" s="219">
        <f>ROUND(E82*U82,2)</f>
        <v>18.18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308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33.75" outlineLevel="1" x14ac:dyDescent="0.2">
      <c r="A83" s="216"/>
      <c r="B83" s="217"/>
      <c r="C83" s="260" t="s">
        <v>348</v>
      </c>
      <c r="D83" s="256"/>
      <c r="E83" s="256"/>
      <c r="F83" s="256"/>
      <c r="G83" s="25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290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45" t="str">
        <f>C83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375</v>
      </c>
      <c r="D84" s="221"/>
      <c r="E84" s="222">
        <v>34.30339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0">
        <v>19</v>
      </c>
      <c r="B85" s="231" t="s">
        <v>376</v>
      </c>
      <c r="C85" s="249" t="s">
        <v>377</v>
      </c>
      <c r="D85" s="232" t="s">
        <v>338</v>
      </c>
      <c r="E85" s="233">
        <v>0.66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5" t="s">
        <v>327</v>
      </c>
      <c r="S85" s="235" t="s">
        <v>190</v>
      </c>
      <c r="T85" s="236" t="s">
        <v>190</v>
      </c>
      <c r="U85" s="219">
        <v>5.9260000000000002</v>
      </c>
      <c r="V85" s="219">
        <f>ROUND(E85*U85,2)</f>
        <v>3.91</v>
      </c>
      <c r="W85" s="219"/>
      <c r="X85" s="219" t="s">
        <v>287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288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60" t="s">
        <v>378</v>
      </c>
      <c r="D86" s="256"/>
      <c r="E86" s="256"/>
      <c r="F86" s="256"/>
      <c r="G86" s="256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290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379</v>
      </c>
      <c r="D87" s="221"/>
      <c r="E87" s="222">
        <v>0.66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ht="22.5" outlineLevel="1" x14ac:dyDescent="0.2">
      <c r="A88" s="230">
        <v>20</v>
      </c>
      <c r="B88" s="231" t="s">
        <v>380</v>
      </c>
      <c r="C88" s="249" t="s">
        <v>381</v>
      </c>
      <c r="D88" s="232" t="s">
        <v>338</v>
      </c>
      <c r="E88" s="233">
        <v>3.4303400000000002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5">
        <v>0</v>
      </c>
      <c r="O88" s="235">
        <f>ROUND(E88*N88,2)</f>
        <v>0</v>
      </c>
      <c r="P88" s="235">
        <v>0</v>
      </c>
      <c r="Q88" s="235">
        <f>ROUND(E88*P88,2)</f>
        <v>0</v>
      </c>
      <c r="R88" s="235" t="s">
        <v>327</v>
      </c>
      <c r="S88" s="235" t="s">
        <v>190</v>
      </c>
      <c r="T88" s="236" t="s">
        <v>190</v>
      </c>
      <c r="U88" s="219">
        <v>7.5220000000000002</v>
      </c>
      <c r="V88" s="219">
        <f>ROUND(E88*U88,2)</f>
        <v>25.8</v>
      </c>
      <c r="W88" s="219"/>
      <c r="X88" s="219" t="s">
        <v>287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308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60" t="s">
        <v>382</v>
      </c>
      <c r="D89" s="256"/>
      <c r="E89" s="256"/>
      <c r="F89" s="256"/>
      <c r="G89" s="256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290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45" t="str">
        <f>C89</f>
        <v>zapažených i nezapažených v hor. 5 - 7 s případným nutným přemístěním výkopku ve výkopišti, bez naložení.</v>
      </c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383</v>
      </c>
      <c r="D90" s="221"/>
      <c r="E90" s="222">
        <v>3.4303400000000002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ht="22.5" outlineLevel="1" x14ac:dyDescent="0.2">
      <c r="A91" s="230">
        <v>21</v>
      </c>
      <c r="B91" s="231" t="s">
        <v>384</v>
      </c>
      <c r="C91" s="249" t="s">
        <v>385</v>
      </c>
      <c r="D91" s="232" t="s">
        <v>285</v>
      </c>
      <c r="E91" s="233">
        <v>538.61599999999999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9.8999999999999999E-4</v>
      </c>
      <c r="O91" s="235">
        <f>ROUND(E91*N91,2)</f>
        <v>0.53</v>
      </c>
      <c r="P91" s="235">
        <v>0</v>
      </c>
      <c r="Q91" s="235">
        <f>ROUND(E91*P91,2)</f>
        <v>0</v>
      </c>
      <c r="R91" s="235" t="s">
        <v>327</v>
      </c>
      <c r="S91" s="235" t="s">
        <v>190</v>
      </c>
      <c r="T91" s="236" t="s">
        <v>190</v>
      </c>
      <c r="U91" s="219">
        <v>0.23599999999999999</v>
      </c>
      <c r="V91" s="219">
        <f>ROUND(E91*U91,2)</f>
        <v>127.11</v>
      </c>
      <c r="W91" s="219"/>
      <c r="X91" s="219" t="s">
        <v>287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308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60" t="s">
        <v>386</v>
      </c>
      <c r="D92" s="256"/>
      <c r="E92" s="256"/>
      <c r="F92" s="256"/>
      <c r="G92" s="256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290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387</v>
      </c>
      <c r="D93" s="221"/>
      <c r="E93" s="222">
        <v>11.7775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388</v>
      </c>
      <c r="D94" s="221"/>
      <c r="E94" s="222">
        <v>16.395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389</v>
      </c>
      <c r="D95" s="221"/>
      <c r="E95" s="222">
        <v>12.577500000000001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390</v>
      </c>
      <c r="D96" s="221"/>
      <c r="E96" s="222">
        <v>8.6585000000000001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391</v>
      </c>
      <c r="D97" s="221"/>
      <c r="E97" s="222">
        <v>12.1755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392</v>
      </c>
      <c r="D98" s="221"/>
      <c r="E98" s="222">
        <v>10.016999999999999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393</v>
      </c>
      <c r="D99" s="221"/>
      <c r="E99" s="222">
        <v>2.0474999999999999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394</v>
      </c>
      <c r="D100" s="221"/>
      <c r="E100" s="222">
        <v>6.8085000000000004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395</v>
      </c>
      <c r="D101" s="221"/>
      <c r="E101" s="222">
        <v>17.605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396</v>
      </c>
      <c r="D102" s="221"/>
      <c r="E102" s="222">
        <v>0.95499999999999996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397</v>
      </c>
      <c r="D103" s="221"/>
      <c r="E103" s="222">
        <v>10.228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398</v>
      </c>
      <c r="D104" s="221"/>
      <c r="E104" s="222">
        <v>5.6630000000000003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1" t="s">
        <v>399</v>
      </c>
      <c r="D105" s="221"/>
      <c r="E105" s="222">
        <v>8.8000000000000007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232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400</v>
      </c>
      <c r="D106" s="221"/>
      <c r="E106" s="222">
        <v>145.6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401</v>
      </c>
      <c r="D107" s="221"/>
      <c r="E107" s="222">
        <v>269.30799999999999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30">
        <v>22</v>
      </c>
      <c r="B108" s="231" t="s">
        <v>402</v>
      </c>
      <c r="C108" s="249" t="s">
        <v>403</v>
      </c>
      <c r="D108" s="232" t="s">
        <v>285</v>
      </c>
      <c r="E108" s="233">
        <v>538.61599999999999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5">
        <v>0</v>
      </c>
      <c r="O108" s="235">
        <f>ROUND(E108*N108,2)</f>
        <v>0</v>
      </c>
      <c r="P108" s="235">
        <v>0</v>
      </c>
      <c r="Q108" s="235">
        <f>ROUND(E108*P108,2)</f>
        <v>0</v>
      </c>
      <c r="R108" s="235" t="s">
        <v>327</v>
      </c>
      <c r="S108" s="235" t="s">
        <v>190</v>
      </c>
      <c r="T108" s="236" t="s">
        <v>190</v>
      </c>
      <c r="U108" s="219">
        <v>7.0000000000000007E-2</v>
      </c>
      <c r="V108" s="219">
        <f>ROUND(E108*U108,2)</f>
        <v>37.700000000000003</v>
      </c>
      <c r="W108" s="219"/>
      <c r="X108" s="219" t="s">
        <v>287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308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60" t="s">
        <v>404</v>
      </c>
      <c r="D109" s="256"/>
      <c r="E109" s="256"/>
      <c r="F109" s="256"/>
      <c r="G109" s="256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290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30">
        <v>23</v>
      </c>
      <c r="B110" s="231" t="s">
        <v>405</v>
      </c>
      <c r="C110" s="249" t="s">
        <v>406</v>
      </c>
      <c r="D110" s="232" t="s">
        <v>338</v>
      </c>
      <c r="E110" s="233">
        <v>144.39676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5" t="s">
        <v>327</v>
      </c>
      <c r="S110" s="235" t="s">
        <v>190</v>
      </c>
      <c r="T110" s="236" t="s">
        <v>190</v>
      </c>
      <c r="U110" s="219">
        <v>1.38</v>
      </c>
      <c r="V110" s="219">
        <f>ROUND(E110*U110,2)</f>
        <v>199.27</v>
      </c>
      <c r="W110" s="219"/>
      <c r="X110" s="219" t="s">
        <v>287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308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60" t="s">
        <v>407</v>
      </c>
      <c r="D111" s="256"/>
      <c r="E111" s="256"/>
      <c r="F111" s="256"/>
      <c r="G111" s="256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45" t="str">
        <f>C111</f>
        <v>bez naložení do dopravní nádoby, ale s vyprázdněním dopravní nádoby na hromadu nebo na dopravní prostředek,</v>
      </c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408</v>
      </c>
      <c r="D112" s="221"/>
      <c r="E112" s="222">
        <v>144.39676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24</v>
      </c>
      <c r="B113" s="231" t="s">
        <v>409</v>
      </c>
      <c r="C113" s="249" t="s">
        <v>410</v>
      </c>
      <c r="D113" s="232" t="s">
        <v>338</v>
      </c>
      <c r="E113" s="233">
        <v>17.151700000000002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327</v>
      </c>
      <c r="S113" s="235" t="s">
        <v>190</v>
      </c>
      <c r="T113" s="236" t="s">
        <v>190</v>
      </c>
      <c r="U113" s="219">
        <v>0.48399999999999999</v>
      </c>
      <c r="V113" s="219">
        <f>ROUND(E113*U113,2)</f>
        <v>8.3000000000000007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288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407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45" t="str">
        <f>C114</f>
        <v>bez naložení do dopravní nádoby, ale s vyprázdněním dopravní nádoby na hromadu nebo na dopravní prostředek,</v>
      </c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411</v>
      </c>
      <c r="D115" s="221"/>
      <c r="E115" s="222">
        <v>17.151700000000002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30">
        <v>25</v>
      </c>
      <c r="B116" s="231" t="s">
        <v>412</v>
      </c>
      <c r="C116" s="249" t="s">
        <v>413</v>
      </c>
      <c r="D116" s="232" t="s">
        <v>338</v>
      </c>
      <c r="E116" s="233">
        <v>438.83280000000002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5">
        <v>0</v>
      </c>
      <c r="O116" s="235">
        <f>ROUND(E116*N116,2)</f>
        <v>0</v>
      </c>
      <c r="P116" s="235">
        <v>0</v>
      </c>
      <c r="Q116" s="235">
        <f>ROUND(E116*P116,2)</f>
        <v>0</v>
      </c>
      <c r="R116" s="235" t="s">
        <v>327</v>
      </c>
      <c r="S116" s="235" t="s">
        <v>190</v>
      </c>
      <c r="T116" s="236" t="s">
        <v>190</v>
      </c>
      <c r="U116" s="219">
        <v>1.0999999999999999E-2</v>
      </c>
      <c r="V116" s="219">
        <f>ROUND(E116*U116,2)</f>
        <v>4.83</v>
      </c>
      <c r="W116" s="219"/>
      <c r="X116" s="219" t="s">
        <v>287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288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60" t="s">
        <v>414</v>
      </c>
      <c r="D117" s="256"/>
      <c r="E117" s="256"/>
      <c r="F117" s="256"/>
      <c r="G117" s="256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290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45" t="str">
        <f>C117</f>
        <v>po suchu, bez ohledu na druh dopravního prostředku, bez naložení výkopku, avšak se složením bez rozhrnutí,</v>
      </c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415</v>
      </c>
      <c r="D118" s="221"/>
      <c r="E118" s="222">
        <v>438.83280000000002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22.5" outlineLevel="1" x14ac:dyDescent="0.2">
      <c r="A119" s="230">
        <v>26</v>
      </c>
      <c r="B119" s="231" t="s">
        <v>416</v>
      </c>
      <c r="C119" s="249" t="s">
        <v>417</v>
      </c>
      <c r="D119" s="232" t="s">
        <v>338</v>
      </c>
      <c r="E119" s="233">
        <v>70.037109999999998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5" t="s">
        <v>327</v>
      </c>
      <c r="S119" s="235" t="s">
        <v>190</v>
      </c>
      <c r="T119" s="236" t="s">
        <v>190</v>
      </c>
      <c r="U119" s="219">
        <v>1.0999999999999999E-2</v>
      </c>
      <c r="V119" s="219">
        <f>ROUND(E119*U119,2)</f>
        <v>0.77</v>
      </c>
      <c r="W119" s="219"/>
      <c r="X119" s="219" t="s">
        <v>287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288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60" t="s">
        <v>414</v>
      </c>
      <c r="D120" s="256"/>
      <c r="E120" s="256"/>
      <c r="F120" s="256"/>
      <c r="G120" s="256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290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45" t="str">
        <f>C120</f>
        <v>po suchu, bez ohledu na druh dopravního prostředku, bez naložení výkopku, avšak se složením bez rozhrnutí,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418</v>
      </c>
      <c r="D121" s="221"/>
      <c r="E121" s="222">
        <v>43.243200000000002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419</v>
      </c>
      <c r="D122" s="221"/>
      <c r="E122" s="222">
        <v>5.39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420</v>
      </c>
      <c r="D123" s="221"/>
      <c r="E123" s="222">
        <v>55.707299999999996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372</v>
      </c>
      <c r="D124" s="221"/>
      <c r="E124" s="222">
        <v>-34.30339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30">
        <v>27</v>
      </c>
      <c r="B125" s="231" t="s">
        <v>421</v>
      </c>
      <c r="C125" s="249" t="s">
        <v>422</v>
      </c>
      <c r="D125" s="232" t="s">
        <v>338</v>
      </c>
      <c r="E125" s="233">
        <v>34.30339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0</v>
      </c>
      <c r="O125" s="235">
        <f>ROUND(E125*N125,2)</f>
        <v>0</v>
      </c>
      <c r="P125" s="235">
        <v>0</v>
      </c>
      <c r="Q125" s="235">
        <f>ROUND(E125*P125,2)</f>
        <v>0</v>
      </c>
      <c r="R125" s="235" t="s">
        <v>327</v>
      </c>
      <c r="S125" s="235" t="s">
        <v>190</v>
      </c>
      <c r="T125" s="236" t="s">
        <v>190</v>
      </c>
      <c r="U125" s="219">
        <v>1.2E-2</v>
      </c>
      <c r="V125" s="219">
        <f>ROUND(E125*U125,2)</f>
        <v>0.41</v>
      </c>
      <c r="W125" s="219"/>
      <c r="X125" s="219" t="s">
        <v>287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308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60" t="s">
        <v>414</v>
      </c>
      <c r="D126" s="256"/>
      <c r="E126" s="256"/>
      <c r="F126" s="256"/>
      <c r="G126" s="256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290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45" t="str">
        <f>C126</f>
        <v>po suchu, bez ohledu na druh dopravního prostředku, bez naložení výkopku, avšak se složením bez rozhrnutí,</v>
      </c>
      <c r="BB126" s="209"/>
      <c r="BC126" s="209"/>
      <c r="BD126" s="209"/>
      <c r="BE126" s="209"/>
      <c r="BF126" s="209"/>
      <c r="BG126" s="209"/>
      <c r="BH126" s="209"/>
    </row>
    <row r="127" spans="1:60" ht="33.75" outlineLevel="1" x14ac:dyDescent="0.2">
      <c r="A127" s="230">
        <v>28</v>
      </c>
      <c r="B127" s="231" t="s">
        <v>423</v>
      </c>
      <c r="C127" s="249" t="s">
        <v>424</v>
      </c>
      <c r="D127" s="232" t="s">
        <v>338</v>
      </c>
      <c r="E127" s="233">
        <v>700.37109999999996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5" t="s">
        <v>327</v>
      </c>
      <c r="S127" s="235" t="s">
        <v>190</v>
      </c>
      <c r="T127" s="236" t="s">
        <v>190</v>
      </c>
      <c r="U127" s="219">
        <v>0</v>
      </c>
      <c r="V127" s="219">
        <f>ROUND(E127*U127,2)</f>
        <v>0</v>
      </c>
      <c r="W127" s="219"/>
      <c r="X127" s="219" t="s">
        <v>287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288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60" t="s">
        <v>414</v>
      </c>
      <c r="D128" s="256"/>
      <c r="E128" s="256"/>
      <c r="F128" s="256"/>
      <c r="G128" s="256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290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45" t="str">
        <f>C128</f>
        <v>po suchu, bez ohledu na druh dopravního prostředku, bez naložení výkopku, avšak se složením bez rozhrnutí,</v>
      </c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1" t="s">
        <v>425</v>
      </c>
      <c r="D129" s="221"/>
      <c r="E129" s="222">
        <v>700.37109999999996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232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33.75" outlineLevel="1" x14ac:dyDescent="0.2">
      <c r="A130" s="230">
        <v>29</v>
      </c>
      <c r="B130" s="231" t="s">
        <v>426</v>
      </c>
      <c r="C130" s="249" t="s">
        <v>427</v>
      </c>
      <c r="D130" s="232" t="s">
        <v>338</v>
      </c>
      <c r="E130" s="233">
        <v>343.03390000000002</v>
      </c>
      <c r="F130" s="234"/>
      <c r="G130" s="235">
        <f>ROUND(E130*F130,2)</f>
        <v>0</v>
      </c>
      <c r="H130" s="234"/>
      <c r="I130" s="235">
        <f>ROUND(E130*H130,2)</f>
        <v>0</v>
      </c>
      <c r="J130" s="234"/>
      <c r="K130" s="235">
        <f>ROUND(E130*J130,2)</f>
        <v>0</v>
      </c>
      <c r="L130" s="235">
        <v>21</v>
      </c>
      <c r="M130" s="235">
        <f>G130*(1+L130/100)</f>
        <v>0</v>
      </c>
      <c r="N130" s="235">
        <v>0</v>
      </c>
      <c r="O130" s="235">
        <f>ROUND(E130*N130,2)</f>
        <v>0</v>
      </c>
      <c r="P130" s="235">
        <v>0</v>
      </c>
      <c r="Q130" s="235">
        <f>ROUND(E130*P130,2)</f>
        <v>0</v>
      </c>
      <c r="R130" s="235" t="s">
        <v>327</v>
      </c>
      <c r="S130" s="235" t="s">
        <v>190</v>
      </c>
      <c r="T130" s="236" t="s">
        <v>190</v>
      </c>
      <c r="U130" s="219">
        <v>0</v>
      </c>
      <c r="V130" s="219">
        <f>ROUND(E130*U130,2)</f>
        <v>0</v>
      </c>
      <c r="W130" s="219"/>
      <c r="X130" s="219" t="s">
        <v>287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288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60" t="s">
        <v>414</v>
      </c>
      <c r="D131" s="256"/>
      <c r="E131" s="256"/>
      <c r="F131" s="256"/>
      <c r="G131" s="256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290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45" t="str">
        <f>C131</f>
        <v>po suchu, bez ohledu na druh dopravního prostředku, bez naložení výkopku, avšak se složením bez rozhrnutí,</v>
      </c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428</v>
      </c>
      <c r="D132" s="221"/>
      <c r="E132" s="222">
        <v>343.03390000000002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ht="22.5" outlineLevel="1" x14ac:dyDescent="0.2">
      <c r="A133" s="230">
        <v>30</v>
      </c>
      <c r="B133" s="231" t="s">
        <v>429</v>
      </c>
      <c r="C133" s="249" t="s">
        <v>430</v>
      </c>
      <c r="D133" s="232" t="s">
        <v>338</v>
      </c>
      <c r="E133" s="233">
        <v>219.41640000000001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5" t="s">
        <v>327</v>
      </c>
      <c r="S133" s="235" t="s">
        <v>190</v>
      </c>
      <c r="T133" s="236" t="s">
        <v>190</v>
      </c>
      <c r="U133" s="219">
        <v>5.2999999999999999E-2</v>
      </c>
      <c r="V133" s="219">
        <f>ROUND(E133*U133,2)</f>
        <v>11.63</v>
      </c>
      <c r="W133" s="219"/>
      <c r="X133" s="219" t="s">
        <v>287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288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431</v>
      </c>
      <c r="D134" s="221"/>
      <c r="E134" s="222">
        <v>219.41640000000001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0">
        <v>31</v>
      </c>
      <c r="B135" s="231" t="s">
        <v>432</v>
      </c>
      <c r="C135" s="249" t="s">
        <v>433</v>
      </c>
      <c r="D135" s="232" t="s">
        <v>338</v>
      </c>
      <c r="E135" s="233">
        <v>323.75689999999997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5" t="s">
        <v>327</v>
      </c>
      <c r="S135" s="235" t="s">
        <v>190</v>
      </c>
      <c r="T135" s="236" t="s">
        <v>190</v>
      </c>
      <c r="U135" s="219">
        <v>3.1E-2</v>
      </c>
      <c r="V135" s="219">
        <f>ROUND(E135*U135,2)</f>
        <v>10.039999999999999</v>
      </c>
      <c r="W135" s="219"/>
      <c r="X135" s="219" t="s">
        <v>287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308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0" t="s">
        <v>434</v>
      </c>
      <c r="D136" s="244"/>
      <c r="E136" s="244"/>
      <c r="F136" s="244"/>
      <c r="G136" s="244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193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45" t="str">
        <f>C136</f>
        <v>Uložení sypaniny do násypů nebo na skládku s rozprostřením sypaniny ve vrstvách a s hrubým urovnáním.</v>
      </c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435</v>
      </c>
      <c r="D137" s="221"/>
      <c r="E137" s="222">
        <v>104.34050000000001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431</v>
      </c>
      <c r="D138" s="221"/>
      <c r="E138" s="222">
        <v>219.41640000000001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2.5" outlineLevel="1" x14ac:dyDescent="0.2">
      <c r="A139" s="230">
        <v>32</v>
      </c>
      <c r="B139" s="231" t="s">
        <v>436</v>
      </c>
      <c r="C139" s="249" t="s">
        <v>437</v>
      </c>
      <c r="D139" s="232" t="s">
        <v>338</v>
      </c>
      <c r="E139" s="233">
        <v>219.41640000000001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</v>
      </c>
      <c r="O139" s="235">
        <f>ROUND(E139*N139,2)</f>
        <v>0</v>
      </c>
      <c r="P139" s="235">
        <v>0</v>
      </c>
      <c r="Q139" s="235">
        <f>ROUND(E139*P139,2)</f>
        <v>0</v>
      </c>
      <c r="R139" s="235" t="s">
        <v>327</v>
      </c>
      <c r="S139" s="235" t="s">
        <v>190</v>
      </c>
      <c r="T139" s="236" t="s">
        <v>190</v>
      </c>
      <c r="U139" s="219">
        <v>0.29899999999999999</v>
      </c>
      <c r="V139" s="219">
        <f>ROUND(E139*U139,2)</f>
        <v>65.61</v>
      </c>
      <c r="W139" s="219"/>
      <c r="X139" s="219" t="s">
        <v>287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308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60" t="s">
        <v>438</v>
      </c>
      <c r="D140" s="256"/>
      <c r="E140" s="256"/>
      <c r="F140" s="256"/>
      <c r="G140" s="256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290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61" t="s">
        <v>439</v>
      </c>
      <c r="D141" s="257"/>
      <c r="E141" s="257"/>
      <c r="F141" s="257"/>
      <c r="G141" s="257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193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440</v>
      </c>
      <c r="D142" s="221"/>
      <c r="E142" s="222">
        <v>323.09690000000001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441</v>
      </c>
      <c r="D143" s="221"/>
      <c r="E143" s="222">
        <v>0.66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442</v>
      </c>
      <c r="D144" s="221"/>
      <c r="E144" s="222">
        <v>-104.34050000000001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33</v>
      </c>
      <c r="B145" s="231" t="s">
        <v>443</v>
      </c>
      <c r="C145" s="249" t="s">
        <v>444</v>
      </c>
      <c r="D145" s="232" t="s">
        <v>338</v>
      </c>
      <c r="E145" s="233">
        <v>81.227350000000001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327</v>
      </c>
      <c r="S145" s="235" t="s">
        <v>190</v>
      </c>
      <c r="T145" s="236" t="s">
        <v>190</v>
      </c>
      <c r="U145" s="219">
        <v>6.3479999999999999</v>
      </c>
      <c r="V145" s="219">
        <f>ROUND(E145*U145,2)</f>
        <v>515.63</v>
      </c>
      <c r="W145" s="219"/>
      <c r="X145" s="219" t="s">
        <v>287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308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22.5" outlineLevel="1" x14ac:dyDescent="0.2">
      <c r="A146" s="216"/>
      <c r="B146" s="217"/>
      <c r="C146" s="260" t="s">
        <v>445</v>
      </c>
      <c r="D146" s="256"/>
      <c r="E146" s="256"/>
      <c r="F146" s="256"/>
      <c r="G146" s="256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290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45" t="str">
        <f>C146</f>
        <v>sypaninou z vhodných hornin tř. 1 - 4 nebo materiálem připraveným podél výkopu ve vzdálenosti do 3 m od jeho kraje, pro jakoukoliv hloubku výkopu a jakoukoliv míru zhutnění,</v>
      </c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446</v>
      </c>
      <c r="D147" s="221"/>
      <c r="E147" s="222">
        <v>33.160400000000003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447</v>
      </c>
      <c r="D148" s="221"/>
      <c r="E148" s="222">
        <v>4.226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448</v>
      </c>
      <c r="D149" s="221"/>
      <c r="E149" s="222">
        <v>43.840949999999999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34</v>
      </c>
      <c r="B150" s="231" t="s">
        <v>449</v>
      </c>
      <c r="C150" s="249" t="s">
        <v>450</v>
      </c>
      <c r="D150" s="232" t="s">
        <v>285</v>
      </c>
      <c r="E150" s="233">
        <v>20.47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/>
      <c r="S150" s="235" t="s">
        <v>190</v>
      </c>
      <c r="T150" s="236" t="s">
        <v>190</v>
      </c>
      <c r="U150" s="219">
        <v>0.06</v>
      </c>
      <c r="V150" s="219">
        <f>ROUND(E150*U150,2)</f>
        <v>1.23</v>
      </c>
      <c r="W150" s="219"/>
      <c r="X150" s="219" t="s">
        <v>287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308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451</v>
      </c>
      <c r="D151" s="221"/>
      <c r="E151" s="222">
        <v>18.37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1" t="s">
        <v>452</v>
      </c>
      <c r="D152" s="221"/>
      <c r="E152" s="222">
        <v>2.1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232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0">
        <v>35</v>
      </c>
      <c r="B153" s="231" t="s">
        <v>453</v>
      </c>
      <c r="C153" s="249" t="s">
        <v>454</v>
      </c>
      <c r="D153" s="232" t="s">
        <v>285</v>
      </c>
      <c r="E153" s="233">
        <v>6.82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5">
        <v>0.19017999999999999</v>
      </c>
      <c r="O153" s="235">
        <f>ROUND(E153*N153,2)</f>
        <v>1.3</v>
      </c>
      <c r="P153" s="235">
        <v>0</v>
      </c>
      <c r="Q153" s="235">
        <f>ROUND(E153*P153,2)</f>
        <v>0</v>
      </c>
      <c r="R153" s="235" t="s">
        <v>455</v>
      </c>
      <c r="S153" s="235" t="s">
        <v>190</v>
      </c>
      <c r="T153" s="236" t="s">
        <v>190</v>
      </c>
      <c r="U153" s="219">
        <v>0.94099999999999995</v>
      </c>
      <c r="V153" s="219">
        <f>ROUND(E153*U153,2)</f>
        <v>6.42</v>
      </c>
      <c r="W153" s="219"/>
      <c r="X153" s="219" t="s">
        <v>287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288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60" t="s">
        <v>456</v>
      </c>
      <c r="D154" s="256"/>
      <c r="E154" s="256"/>
      <c r="F154" s="256"/>
      <c r="G154" s="256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290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45" t="str">
        <f>C154</f>
        <v>z přírodního kamene s vyhloubením drenážních stružek a jejich vyplněním štěrkopískem při zakrytí povrchu kameny,</v>
      </c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457</v>
      </c>
      <c r="D155" s="221"/>
      <c r="E155" s="222">
        <v>6.82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36</v>
      </c>
      <c r="B156" s="231" t="s">
        <v>458</v>
      </c>
      <c r="C156" s="249" t="s">
        <v>459</v>
      </c>
      <c r="D156" s="232" t="s">
        <v>285</v>
      </c>
      <c r="E156" s="233">
        <v>20.47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 t="s">
        <v>327</v>
      </c>
      <c r="S156" s="235" t="s">
        <v>190</v>
      </c>
      <c r="T156" s="236" t="s">
        <v>190</v>
      </c>
      <c r="U156" s="219">
        <v>1.2999999999999999E-2</v>
      </c>
      <c r="V156" s="219">
        <f>ROUND(E156*U156,2)</f>
        <v>0.27</v>
      </c>
      <c r="W156" s="219"/>
      <c r="X156" s="219" t="s">
        <v>287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308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60" t="s">
        <v>460</v>
      </c>
      <c r="D157" s="256"/>
      <c r="E157" s="256"/>
      <c r="F157" s="256"/>
      <c r="G157" s="256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290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30">
        <v>37</v>
      </c>
      <c r="B158" s="231" t="s">
        <v>461</v>
      </c>
      <c r="C158" s="249" t="s">
        <v>462</v>
      </c>
      <c r="D158" s="232" t="s">
        <v>285</v>
      </c>
      <c r="E158" s="233">
        <v>20.47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5">
        <v>0</v>
      </c>
      <c r="O158" s="235">
        <f>ROUND(E158*N158,2)</f>
        <v>0</v>
      </c>
      <c r="P158" s="235">
        <v>0</v>
      </c>
      <c r="Q158" s="235">
        <f>ROUND(E158*P158,2)</f>
        <v>0</v>
      </c>
      <c r="R158" s="235" t="s">
        <v>327</v>
      </c>
      <c r="S158" s="235" t="s">
        <v>190</v>
      </c>
      <c r="T158" s="236" t="s">
        <v>190</v>
      </c>
      <c r="U158" s="219">
        <v>0.13</v>
      </c>
      <c r="V158" s="219">
        <f>ROUND(E158*U158,2)</f>
        <v>2.66</v>
      </c>
      <c r="W158" s="219"/>
      <c r="X158" s="219" t="s">
        <v>287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308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ht="22.5" outlineLevel="1" x14ac:dyDescent="0.2">
      <c r="A159" s="216"/>
      <c r="B159" s="217"/>
      <c r="C159" s="260" t="s">
        <v>463</v>
      </c>
      <c r="D159" s="256"/>
      <c r="E159" s="256"/>
      <c r="F159" s="256"/>
      <c r="G159" s="256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290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45" t="str">
        <f>C159</f>
        <v>s případným nutným přemístěním hromad nebo dočasných skládek na místo potřeby ze vzdálenosti do 30 m, v rovině nebo ve svahu do 1 : 5,</v>
      </c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30">
        <v>38</v>
      </c>
      <c r="B160" s="231" t="s">
        <v>464</v>
      </c>
      <c r="C160" s="249" t="s">
        <v>465</v>
      </c>
      <c r="D160" s="232" t="s">
        <v>285</v>
      </c>
      <c r="E160" s="233">
        <v>6.82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0</v>
      </c>
      <c r="O160" s="235">
        <f>ROUND(E160*N160,2)</f>
        <v>0</v>
      </c>
      <c r="P160" s="235">
        <v>0</v>
      </c>
      <c r="Q160" s="235">
        <f>ROUND(E160*P160,2)</f>
        <v>0</v>
      </c>
      <c r="R160" s="235" t="s">
        <v>455</v>
      </c>
      <c r="S160" s="235" t="s">
        <v>190</v>
      </c>
      <c r="T160" s="236" t="s">
        <v>190</v>
      </c>
      <c r="U160" s="219">
        <v>4.4999999999999998E-2</v>
      </c>
      <c r="V160" s="219">
        <f>ROUND(E160*U160,2)</f>
        <v>0.31</v>
      </c>
      <c r="W160" s="219"/>
      <c r="X160" s="219" t="s">
        <v>287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288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ht="22.5" outlineLevel="1" x14ac:dyDescent="0.2">
      <c r="A161" s="216"/>
      <c r="B161" s="217"/>
      <c r="C161" s="260" t="s">
        <v>466</v>
      </c>
      <c r="D161" s="256"/>
      <c r="E161" s="256"/>
      <c r="F161" s="256"/>
      <c r="G161" s="256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290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45" t="str">
        <f>C161</f>
        <v>pro vysazování rostlin s urovnáním a s případným naložením odpadu na dopravní prostředek, s odvozem na vzdálenost do 20 km a se složením,</v>
      </c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61" t="s">
        <v>467</v>
      </c>
      <c r="D162" s="257"/>
      <c r="E162" s="257"/>
      <c r="F162" s="257"/>
      <c r="G162" s="257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193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457</v>
      </c>
      <c r="D163" s="221"/>
      <c r="E163" s="222">
        <v>6.82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232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37">
        <v>39</v>
      </c>
      <c r="B164" s="238" t="s">
        <v>468</v>
      </c>
      <c r="C164" s="248" t="s">
        <v>469</v>
      </c>
      <c r="D164" s="239" t="s">
        <v>338</v>
      </c>
      <c r="E164" s="240">
        <v>70.037109999999998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2">
        <v>0</v>
      </c>
      <c r="O164" s="242">
        <f>ROUND(E164*N164,2)</f>
        <v>0</v>
      </c>
      <c r="P164" s="242">
        <v>0</v>
      </c>
      <c r="Q164" s="242">
        <f>ROUND(E164*P164,2)</f>
        <v>0</v>
      </c>
      <c r="R164" s="242" t="s">
        <v>327</v>
      </c>
      <c r="S164" s="242" t="s">
        <v>190</v>
      </c>
      <c r="T164" s="243" t="s">
        <v>190</v>
      </c>
      <c r="U164" s="219">
        <v>0</v>
      </c>
      <c r="V164" s="219">
        <f>ROUND(E164*U164,2)</f>
        <v>0</v>
      </c>
      <c r="W164" s="219"/>
      <c r="X164" s="219" t="s">
        <v>287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308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37">
        <v>40</v>
      </c>
      <c r="B165" s="238" t="s">
        <v>470</v>
      </c>
      <c r="C165" s="248" t="s">
        <v>471</v>
      </c>
      <c r="D165" s="239" t="s">
        <v>338</v>
      </c>
      <c r="E165" s="240">
        <v>34.30339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0</v>
      </c>
      <c r="O165" s="242">
        <f>ROUND(E165*N165,2)</f>
        <v>0</v>
      </c>
      <c r="P165" s="242">
        <v>0</v>
      </c>
      <c r="Q165" s="242">
        <f>ROUND(E165*P165,2)</f>
        <v>0</v>
      </c>
      <c r="R165" s="242" t="s">
        <v>327</v>
      </c>
      <c r="S165" s="242" t="s">
        <v>190</v>
      </c>
      <c r="T165" s="243" t="s">
        <v>190</v>
      </c>
      <c r="U165" s="219">
        <v>0</v>
      </c>
      <c r="V165" s="219">
        <f>ROUND(E165*U165,2)</f>
        <v>0</v>
      </c>
      <c r="W165" s="219"/>
      <c r="X165" s="219" t="s">
        <v>287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308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41</v>
      </c>
      <c r="B166" s="231" t="s">
        <v>472</v>
      </c>
      <c r="C166" s="249" t="s">
        <v>473</v>
      </c>
      <c r="D166" s="232" t="s">
        <v>285</v>
      </c>
      <c r="E166" s="233">
        <v>6.82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/>
      <c r="S166" s="235" t="s">
        <v>174</v>
      </c>
      <c r="T166" s="236" t="s">
        <v>190</v>
      </c>
      <c r="U166" s="219">
        <v>0.17199999999999999</v>
      </c>
      <c r="V166" s="219">
        <f>ROUND(E166*U166,2)</f>
        <v>1.17</v>
      </c>
      <c r="W166" s="219"/>
      <c r="X166" s="219" t="s">
        <v>287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288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1" t="s">
        <v>457</v>
      </c>
      <c r="D167" s="221"/>
      <c r="E167" s="222">
        <v>6.82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232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30">
        <v>42</v>
      </c>
      <c r="B168" s="231" t="s">
        <v>474</v>
      </c>
      <c r="C168" s="249" t="s">
        <v>475</v>
      </c>
      <c r="D168" s="232" t="s">
        <v>476</v>
      </c>
      <c r="E168" s="233">
        <v>0.53734000000000004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5">
        <v>1E-3</v>
      </c>
      <c r="O168" s="235">
        <f>ROUND(E168*N168,2)</f>
        <v>0</v>
      </c>
      <c r="P168" s="235">
        <v>0</v>
      </c>
      <c r="Q168" s="235">
        <f>ROUND(E168*P168,2)</f>
        <v>0</v>
      </c>
      <c r="R168" s="235" t="s">
        <v>477</v>
      </c>
      <c r="S168" s="235" t="s">
        <v>190</v>
      </c>
      <c r="T168" s="236" t="s">
        <v>190</v>
      </c>
      <c r="U168" s="219">
        <v>0</v>
      </c>
      <c r="V168" s="219">
        <f>ROUND(E168*U168,2)</f>
        <v>0</v>
      </c>
      <c r="W168" s="219"/>
      <c r="X168" s="219" t="s">
        <v>478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479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480</v>
      </c>
      <c r="D169" s="221"/>
      <c r="E169" s="222">
        <v>0.53734000000000004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30">
        <v>43</v>
      </c>
      <c r="B170" s="231" t="s">
        <v>481</v>
      </c>
      <c r="C170" s="249" t="s">
        <v>482</v>
      </c>
      <c r="D170" s="232" t="s">
        <v>483</v>
      </c>
      <c r="E170" s="233">
        <v>139.46736000000001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1</v>
      </c>
      <c r="O170" s="235">
        <f>ROUND(E170*N170,2)</f>
        <v>139.47</v>
      </c>
      <c r="P170" s="235">
        <v>0</v>
      </c>
      <c r="Q170" s="235">
        <f>ROUND(E170*P170,2)</f>
        <v>0</v>
      </c>
      <c r="R170" s="235" t="s">
        <v>477</v>
      </c>
      <c r="S170" s="235" t="s">
        <v>190</v>
      </c>
      <c r="T170" s="236" t="s">
        <v>190</v>
      </c>
      <c r="U170" s="219">
        <v>0</v>
      </c>
      <c r="V170" s="219">
        <f>ROUND(E170*U170,2)</f>
        <v>0</v>
      </c>
      <c r="W170" s="219"/>
      <c r="X170" s="219" t="s">
        <v>478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479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1" t="s">
        <v>484</v>
      </c>
      <c r="D171" s="221"/>
      <c r="E171" s="222">
        <v>139.46736000000001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232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x14ac:dyDescent="0.2">
      <c r="A172" s="224" t="s">
        <v>169</v>
      </c>
      <c r="B172" s="225" t="s">
        <v>101</v>
      </c>
      <c r="C172" s="247" t="s">
        <v>102</v>
      </c>
      <c r="D172" s="226"/>
      <c r="E172" s="227"/>
      <c r="F172" s="228"/>
      <c r="G172" s="228">
        <f>SUMIF(AG173:AG185,"&lt;&gt;NOR",G173:G185)</f>
        <v>0</v>
      </c>
      <c r="H172" s="228"/>
      <c r="I172" s="228">
        <f>SUM(I173:I185)</f>
        <v>0</v>
      </c>
      <c r="J172" s="228"/>
      <c r="K172" s="228">
        <f>SUM(K173:K185)</f>
        <v>0</v>
      </c>
      <c r="L172" s="228"/>
      <c r="M172" s="228">
        <f>SUM(M173:M185)</f>
        <v>0</v>
      </c>
      <c r="N172" s="228"/>
      <c r="O172" s="228">
        <f>SUM(O173:O185)</f>
        <v>42.3</v>
      </c>
      <c r="P172" s="228"/>
      <c r="Q172" s="228">
        <f>SUM(Q173:Q185)</f>
        <v>0</v>
      </c>
      <c r="R172" s="228"/>
      <c r="S172" s="228"/>
      <c r="T172" s="229"/>
      <c r="U172" s="223"/>
      <c r="V172" s="223">
        <f>SUM(V173:V185)</f>
        <v>30.92</v>
      </c>
      <c r="W172" s="223"/>
      <c r="X172" s="223"/>
      <c r="AG172" t="s">
        <v>170</v>
      </c>
    </row>
    <row r="173" spans="1:60" outlineLevel="1" x14ac:dyDescent="0.2">
      <c r="A173" s="230">
        <v>44</v>
      </c>
      <c r="B173" s="231" t="s">
        <v>485</v>
      </c>
      <c r="C173" s="249" t="s">
        <v>486</v>
      </c>
      <c r="D173" s="232" t="s">
        <v>338</v>
      </c>
      <c r="E173" s="233">
        <v>22.033000000000001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35">
        <v>1.8907700000000001</v>
      </c>
      <c r="O173" s="235">
        <f>ROUND(E173*N173,2)</f>
        <v>41.66</v>
      </c>
      <c r="P173" s="235">
        <v>0</v>
      </c>
      <c r="Q173" s="235">
        <f>ROUND(E173*P173,2)</f>
        <v>0</v>
      </c>
      <c r="R173" s="235" t="s">
        <v>487</v>
      </c>
      <c r="S173" s="235" t="s">
        <v>190</v>
      </c>
      <c r="T173" s="236" t="s">
        <v>190</v>
      </c>
      <c r="U173" s="219">
        <v>1.3169999999999999</v>
      </c>
      <c r="V173" s="219">
        <f>ROUND(E173*U173,2)</f>
        <v>29.02</v>
      </c>
      <c r="W173" s="219"/>
      <c r="X173" s="219" t="s">
        <v>287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308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60" t="s">
        <v>488</v>
      </c>
      <c r="D174" s="256"/>
      <c r="E174" s="256"/>
      <c r="F174" s="256"/>
      <c r="G174" s="256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290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1" t="s">
        <v>489</v>
      </c>
      <c r="D175" s="221"/>
      <c r="E175" s="222">
        <v>10.01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232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1" t="s">
        <v>490</v>
      </c>
      <c r="D176" s="221"/>
      <c r="E176" s="222">
        <v>1.1000000000000001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232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491</v>
      </c>
      <c r="D177" s="221"/>
      <c r="E177" s="222">
        <v>10.923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22.5" outlineLevel="1" x14ac:dyDescent="0.2">
      <c r="A178" s="230">
        <v>45</v>
      </c>
      <c r="B178" s="231" t="s">
        <v>492</v>
      </c>
      <c r="C178" s="249" t="s">
        <v>493</v>
      </c>
      <c r="D178" s="232" t="s">
        <v>338</v>
      </c>
      <c r="E178" s="233">
        <v>0.2525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5">
        <v>2.5</v>
      </c>
      <c r="O178" s="235">
        <f>ROUND(E178*N178,2)</f>
        <v>0.63</v>
      </c>
      <c r="P178" s="235">
        <v>0</v>
      </c>
      <c r="Q178" s="235">
        <f>ROUND(E178*P178,2)</f>
        <v>0</v>
      </c>
      <c r="R178" s="235" t="s">
        <v>487</v>
      </c>
      <c r="S178" s="235" t="s">
        <v>190</v>
      </c>
      <c r="T178" s="236" t="s">
        <v>190</v>
      </c>
      <c r="U178" s="219">
        <v>1.1919999999999999</v>
      </c>
      <c r="V178" s="219">
        <f>ROUND(E178*U178,2)</f>
        <v>0.3</v>
      </c>
      <c r="W178" s="219"/>
      <c r="X178" s="219" t="s">
        <v>287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308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60" t="s">
        <v>494</v>
      </c>
      <c r="D179" s="256"/>
      <c r="E179" s="256"/>
      <c r="F179" s="256"/>
      <c r="G179" s="256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290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495</v>
      </c>
      <c r="D180" s="221"/>
      <c r="E180" s="222">
        <v>0.13120000000000001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496</v>
      </c>
      <c r="D181" s="221"/>
      <c r="E181" s="222">
        <v>0.12130000000000001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0">
        <v>46</v>
      </c>
      <c r="B182" s="231" t="s">
        <v>497</v>
      </c>
      <c r="C182" s="249" t="s">
        <v>498</v>
      </c>
      <c r="D182" s="232" t="s">
        <v>285</v>
      </c>
      <c r="E182" s="233">
        <v>1.9416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4.7999999999999996E-3</v>
      </c>
      <c r="O182" s="235">
        <f>ROUND(E182*N182,2)</f>
        <v>0.01</v>
      </c>
      <c r="P182" s="235">
        <v>0</v>
      </c>
      <c r="Q182" s="235">
        <f>ROUND(E182*P182,2)</f>
        <v>0</v>
      </c>
      <c r="R182" s="235" t="s">
        <v>487</v>
      </c>
      <c r="S182" s="235" t="s">
        <v>190</v>
      </c>
      <c r="T182" s="236" t="s">
        <v>190</v>
      </c>
      <c r="U182" s="219">
        <v>0.82499999999999996</v>
      </c>
      <c r="V182" s="219">
        <f>ROUND(E182*U182,2)</f>
        <v>1.6</v>
      </c>
      <c r="W182" s="219"/>
      <c r="X182" s="219" t="s">
        <v>287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308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60" t="s">
        <v>488</v>
      </c>
      <c r="D183" s="256"/>
      <c r="E183" s="256"/>
      <c r="F183" s="256"/>
      <c r="G183" s="256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290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499</v>
      </c>
      <c r="D184" s="221"/>
      <c r="E184" s="222">
        <v>0.98399999999999999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500</v>
      </c>
      <c r="D185" s="221"/>
      <c r="E185" s="222">
        <v>0.95760000000000001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x14ac:dyDescent="0.2">
      <c r="A186" s="224" t="s">
        <v>169</v>
      </c>
      <c r="B186" s="225" t="s">
        <v>103</v>
      </c>
      <c r="C186" s="247" t="s">
        <v>104</v>
      </c>
      <c r="D186" s="226"/>
      <c r="E186" s="227"/>
      <c r="F186" s="228"/>
      <c r="G186" s="228">
        <f>SUMIF(AG187:AG232,"&lt;&gt;NOR",G187:G232)</f>
        <v>0</v>
      </c>
      <c r="H186" s="228"/>
      <c r="I186" s="228">
        <f>SUM(I187:I232)</f>
        <v>0</v>
      </c>
      <c r="J186" s="228"/>
      <c r="K186" s="228">
        <f>SUM(K187:K232)</f>
        <v>0</v>
      </c>
      <c r="L186" s="228"/>
      <c r="M186" s="228">
        <f>SUM(M187:M232)</f>
        <v>0</v>
      </c>
      <c r="N186" s="228"/>
      <c r="O186" s="228">
        <f>SUM(O187:O232)</f>
        <v>34.79</v>
      </c>
      <c r="P186" s="228"/>
      <c r="Q186" s="228">
        <f>SUM(Q187:Q232)</f>
        <v>0</v>
      </c>
      <c r="R186" s="228"/>
      <c r="S186" s="228"/>
      <c r="T186" s="229"/>
      <c r="U186" s="223"/>
      <c r="V186" s="223">
        <f>SUM(V187:V232)</f>
        <v>29.05</v>
      </c>
      <c r="W186" s="223"/>
      <c r="X186" s="223"/>
      <c r="AG186" t="s">
        <v>170</v>
      </c>
    </row>
    <row r="187" spans="1:60" outlineLevel="1" x14ac:dyDescent="0.2">
      <c r="A187" s="230">
        <v>47</v>
      </c>
      <c r="B187" s="231" t="s">
        <v>501</v>
      </c>
      <c r="C187" s="249" t="s">
        <v>502</v>
      </c>
      <c r="D187" s="232" t="s">
        <v>338</v>
      </c>
      <c r="E187" s="233">
        <v>7.5720000000000001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5">
        <v>1.6867000000000001</v>
      </c>
      <c r="O187" s="235">
        <f>ROUND(E187*N187,2)</f>
        <v>12.77</v>
      </c>
      <c r="P187" s="235">
        <v>0</v>
      </c>
      <c r="Q187" s="235">
        <f>ROUND(E187*P187,2)</f>
        <v>0</v>
      </c>
      <c r="R187" s="235" t="s">
        <v>286</v>
      </c>
      <c r="S187" s="235" t="s">
        <v>190</v>
      </c>
      <c r="T187" s="236" t="s">
        <v>190</v>
      </c>
      <c r="U187" s="219">
        <v>0.16200000000000001</v>
      </c>
      <c r="V187" s="219">
        <f>ROUND(E187*U187,2)</f>
        <v>1.23</v>
      </c>
      <c r="W187" s="219"/>
      <c r="X187" s="219" t="s">
        <v>287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308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60" t="s">
        <v>503</v>
      </c>
      <c r="D188" s="256"/>
      <c r="E188" s="256"/>
      <c r="F188" s="256"/>
      <c r="G188" s="256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290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504</v>
      </c>
      <c r="D189" s="221"/>
      <c r="E189" s="222">
        <v>1.155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505</v>
      </c>
      <c r="D190" s="221"/>
      <c r="E190" s="222">
        <v>2.4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506</v>
      </c>
      <c r="D191" s="221"/>
      <c r="E191" s="222">
        <v>1.827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232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507</v>
      </c>
      <c r="D192" s="221"/>
      <c r="E192" s="222">
        <v>0.61050000000000004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508</v>
      </c>
      <c r="D193" s="221"/>
      <c r="E193" s="222">
        <v>0.61050000000000004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1" t="s">
        <v>509</v>
      </c>
      <c r="D194" s="221"/>
      <c r="E194" s="222">
        <v>0.96899999999999997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232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30">
        <v>48</v>
      </c>
      <c r="B195" s="231" t="s">
        <v>510</v>
      </c>
      <c r="C195" s="249" t="s">
        <v>511</v>
      </c>
      <c r="D195" s="232" t="s">
        <v>483</v>
      </c>
      <c r="E195" s="233">
        <v>11.5328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35">
        <v>1.1000000000000001</v>
      </c>
      <c r="O195" s="235">
        <f>ROUND(E195*N195,2)</f>
        <v>12.69</v>
      </c>
      <c r="P195" s="235">
        <v>0</v>
      </c>
      <c r="Q195" s="235">
        <f>ROUND(E195*P195,2)</f>
        <v>0</v>
      </c>
      <c r="R195" s="235" t="s">
        <v>286</v>
      </c>
      <c r="S195" s="235" t="s">
        <v>190</v>
      </c>
      <c r="T195" s="236" t="s">
        <v>190</v>
      </c>
      <c r="U195" s="219">
        <v>0.16300000000000001</v>
      </c>
      <c r="V195" s="219">
        <f>ROUND(E195*U195,2)</f>
        <v>1.88</v>
      </c>
      <c r="W195" s="219"/>
      <c r="X195" s="219" t="s">
        <v>287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308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60" t="s">
        <v>503</v>
      </c>
      <c r="D196" s="256"/>
      <c r="E196" s="256"/>
      <c r="F196" s="256"/>
      <c r="G196" s="256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290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512</v>
      </c>
      <c r="D197" s="221"/>
      <c r="E197" s="222">
        <v>2.6179999999999999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1" t="s">
        <v>513</v>
      </c>
      <c r="D198" s="221"/>
      <c r="E198" s="222">
        <v>3.2639999999999998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232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514</v>
      </c>
      <c r="D199" s="221"/>
      <c r="E199" s="222">
        <v>2.0706000000000002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1" t="s">
        <v>515</v>
      </c>
      <c r="D200" s="221"/>
      <c r="E200" s="222">
        <v>0.34594999999999998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232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1" t="s">
        <v>516</v>
      </c>
      <c r="D201" s="221"/>
      <c r="E201" s="222">
        <v>1.0378499999999999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232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1" t="s">
        <v>517</v>
      </c>
      <c r="D202" s="221"/>
      <c r="E202" s="222">
        <v>2.1964000000000001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232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30">
        <v>49</v>
      </c>
      <c r="B203" s="231" t="s">
        <v>518</v>
      </c>
      <c r="C203" s="249" t="s">
        <v>519</v>
      </c>
      <c r="D203" s="232" t="s">
        <v>483</v>
      </c>
      <c r="E203" s="233">
        <v>1.49072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35">
        <v>1</v>
      </c>
      <c r="O203" s="235">
        <f>ROUND(E203*N203,2)</f>
        <v>1.49</v>
      </c>
      <c r="P203" s="235">
        <v>0</v>
      </c>
      <c r="Q203" s="235">
        <f>ROUND(E203*P203,2)</f>
        <v>0</v>
      </c>
      <c r="R203" s="235" t="s">
        <v>286</v>
      </c>
      <c r="S203" s="235" t="s">
        <v>190</v>
      </c>
      <c r="T203" s="236" t="s">
        <v>190</v>
      </c>
      <c r="U203" s="219">
        <v>0.40600000000000003</v>
      </c>
      <c r="V203" s="219">
        <f>ROUND(E203*U203,2)</f>
        <v>0.61</v>
      </c>
      <c r="W203" s="219"/>
      <c r="X203" s="219" t="s">
        <v>287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288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60" t="s">
        <v>503</v>
      </c>
      <c r="D204" s="256"/>
      <c r="E204" s="256"/>
      <c r="F204" s="256"/>
      <c r="G204" s="256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290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520</v>
      </c>
      <c r="D205" s="221"/>
      <c r="E205" s="222">
        <v>1.49072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30">
        <v>50</v>
      </c>
      <c r="B206" s="231" t="s">
        <v>521</v>
      </c>
      <c r="C206" s="249" t="s">
        <v>522</v>
      </c>
      <c r="D206" s="232" t="s">
        <v>338</v>
      </c>
      <c r="E206" s="233">
        <v>1.1725000000000001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2.5</v>
      </c>
      <c r="O206" s="235">
        <f>ROUND(E206*N206,2)</f>
        <v>2.93</v>
      </c>
      <c r="P206" s="235">
        <v>0</v>
      </c>
      <c r="Q206" s="235">
        <f>ROUND(E206*P206,2)</f>
        <v>0</v>
      </c>
      <c r="R206" s="235" t="s">
        <v>286</v>
      </c>
      <c r="S206" s="235" t="s">
        <v>190</v>
      </c>
      <c r="T206" s="236" t="s">
        <v>190</v>
      </c>
      <c r="U206" s="219">
        <v>1.21</v>
      </c>
      <c r="V206" s="219">
        <f>ROUND(E206*U206,2)</f>
        <v>1.42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60" t="s">
        <v>503</v>
      </c>
      <c r="D207" s="256"/>
      <c r="E207" s="256"/>
      <c r="F207" s="256"/>
      <c r="G207" s="256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290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523</v>
      </c>
      <c r="D208" s="221"/>
      <c r="E208" s="222">
        <v>0.20349999999999999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524</v>
      </c>
      <c r="D209" s="221"/>
      <c r="E209" s="222">
        <v>0.96899999999999997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 x14ac:dyDescent="0.2">
      <c r="A210" s="237">
        <v>51</v>
      </c>
      <c r="B210" s="238" t="s">
        <v>525</v>
      </c>
      <c r="C210" s="248" t="s">
        <v>526</v>
      </c>
      <c r="D210" s="239" t="s">
        <v>285</v>
      </c>
      <c r="E210" s="240">
        <v>4.07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2">
        <v>0.12659999999999999</v>
      </c>
      <c r="O210" s="242">
        <f>ROUND(E210*N210,2)</f>
        <v>0.52</v>
      </c>
      <c r="P210" s="242">
        <v>0</v>
      </c>
      <c r="Q210" s="242">
        <f>ROUND(E210*P210,2)</f>
        <v>0</v>
      </c>
      <c r="R210" s="242" t="s">
        <v>286</v>
      </c>
      <c r="S210" s="242" t="s">
        <v>190</v>
      </c>
      <c r="T210" s="243" t="s">
        <v>190</v>
      </c>
      <c r="U210" s="219">
        <v>9.1999999999999998E-2</v>
      </c>
      <c r="V210" s="219">
        <f>ROUND(E210*U210,2)</f>
        <v>0.37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288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37">
        <v>52</v>
      </c>
      <c r="B211" s="238" t="s">
        <v>527</v>
      </c>
      <c r="C211" s="248" t="s">
        <v>528</v>
      </c>
      <c r="D211" s="239" t="s">
        <v>285</v>
      </c>
      <c r="E211" s="240">
        <v>7.7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0.15382000000000001</v>
      </c>
      <c r="O211" s="242">
        <f>ROUND(E211*N211,2)</f>
        <v>1.18</v>
      </c>
      <c r="P211" s="242">
        <v>0</v>
      </c>
      <c r="Q211" s="242">
        <f>ROUND(E211*P211,2)</f>
        <v>0</v>
      </c>
      <c r="R211" s="242" t="s">
        <v>286</v>
      </c>
      <c r="S211" s="242" t="s">
        <v>190</v>
      </c>
      <c r="T211" s="243" t="s">
        <v>190</v>
      </c>
      <c r="U211" s="219">
        <v>0.123</v>
      </c>
      <c r="V211" s="219">
        <f>ROUND(E211*U211,2)</f>
        <v>0.95</v>
      </c>
      <c r="W211" s="219"/>
      <c r="X211" s="219" t="s">
        <v>287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288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ht="22.5" outlineLevel="1" x14ac:dyDescent="0.2">
      <c r="A212" s="237">
        <v>53</v>
      </c>
      <c r="B212" s="238" t="s">
        <v>529</v>
      </c>
      <c r="C212" s="248" t="s">
        <v>530</v>
      </c>
      <c r="D212" s="239" t="s">
        <v>285</v>
      </c>
      <c r="E212" s="240">
        <v>7.7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21</v>
      </c>
      <c r="M212" s="242">
        <f>G212*(1+L212/100)</f>
        <v>0</v>
      </c>
      <c r="N212" s="242">
        <v>5.0000000000000001E-4</v>
      </c>
      <c r="O212" s="242">
        <f>ROUND(E212*N212,2)</f>
        <v>0</v>
      </c>
      <c r="P212" s="242">
        <v>0</v>
      </c>
      <c r="Q212" s="242">
        <f>ROUND(E212*P212,2)</f>
        <v>0</v>
      </c>
      <c r="R212" s="242" t="s">
        <v>286</v>
      </c>
      <c r="S212" s="242" t="s">
        <v>190</v>
      </c>
      <c r="T212" s="243" t="s">
        <v>190</v>
      </c>
      <c r="U212" s="219">
        <v>2E-3</v>
      </c>
      <c r="V212" s="219">
        <f>ROUND(E212*U212,2)</f>
        <v>0.02</v>
      </c>
      <c r="W212" s="219"/>
      <c r="X212" s="219" t="s">
        <v>287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288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30">
        <v>54</v>
      </c>
      <c r="B213" s="231" t="s">
        <v>531</v>
      </c>
      <c r="C213" s="249" t="s">
        <v>532</v>
      </c>
      <c r="D213" s="232" t="s">
        <v>285</v>
      </c>
      <c r="E213" s="233">
        <v>12.18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9.2799999999999994E-2</v>
      </c>
      <c r="O213" s="235">
        <f>ROUND(E213*N213,2)</f>
        <v>1.1299999999999999</v>
      </c>
      <c r="P213" s="235">
        <v>0</v>
      </c>
      <c r="Q213" s="235">
        <f>ROUND(E213*P213,2)</f>
        <v>0</v>
      </c>
      <c r="R213" s="235" t="s">
        <v>286</v>
      </c>
      <c r="S213" s="235" t="s">
        <v>190</v>
      </c>
      <c r="T213" s="236" t="s">
        <v>190</v>
      </c>
      <c r="U213" s="219">
        <v>0.47799999999999998</v>
      </c>
      <c r="V213" s="219">
        <f>ROUND(E213*U213,2)</f>
        <v>5.82</v>
      </c>
      <c r="W213" s="219"/>
      <c r="X213" s="219" t="s">
        <v>287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288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ht="22.5" outlineLevel="1" x14ac:dyDescent="0.2">
      <c r="A214" s="216"/>
      <c r="B214" s="217"/>
      <c r="C214" s="260" t="s">
        <v>533</v>
      </c>
      <c r="D214" s="256"/>
      <c r="E214" s="256"/>
      <c r="F214" s="256"/>
      <c r="G214" s="256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290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45" t="str">
        <f>C214</f>
        <v>s provedením lože z kameniva drceného, s vyplněním spár, s dvojitým hutněním a se smetením přebytečného materiálu na krajnici. S dodáním hmot pro lože a výplň spár.</v>
      </c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1" t="s">
        <v>534</v>
      </c>
      <c r="D215" s="221"/>
      <c r="E215" s="222">
        <v>9.68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232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535</v>
      </c>
      <c r="D216" s="221"/>
      <c r="E216" s="222">
        <v>2.5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0">
        <v>55</v>
      </c>
      <c r="B217" s="231" t="s">
        <v>536</v>
      </c>
      <c r="C217" s="249" t="s">
        <v>537</v>
      </c>
      <c r="D217" s="232" t="s">
        <v>285</v>
      </c>
      <c r="E217" s="233">
        <v>4.07</v>
      </c>
      <c r="F217" s="234"/>
      <c r="G217" s="235">
        <f>ROUND(E217*F217,2)</f>
        <v>0</v>
      </c>
      <c r="H217" s="234"/>
      <c r="I217" s="235">
        <f>ROUND(E217*H217,2)</f>
        <v>0</v>
      </c>
      <c r="J217" s="234"/>
      <c r="K217" s="235">
        <f>ROUND(E217*J217,2)</f>
        <v>0</v>
      </c>
      <c r="L217" s="235">
        <v>21</v>
      </c>
      <c r="M217" s="235">
        <f>G217*(1+L217/100)</f>
        <v>0</v>
      </c>
      <c r="N217" s="235">
        <v>0.14957999999999999</v>
      </c>
      <c r="O217" s="235">
        <f>ROUND(E217*N217,2)</f>
        <v>0.61</v>
      </c>
      <c r="P217" s="235">
        <v>0</v>
      </c>
      <c r="Q217" s="235">
        <f>ROUND(E217*P217,2)</f>
        <v>0</v>
      </c>
      <c r="R217" s="235" t="s">
        <v>286</v>
      </c>
      <c r="S217" s="235" t="s">
        <v>190</v>
      </c>
      <c r="T217" s="236" t="s">
        <v>190</v>
      </c>
      <c r="U217" s="219">
        <v>0.52100000000000002</v>
      </c>
      <c r="V217" s="219">
        <f>ROUND(E217*U217,2)</f>
        <v>2.12</v>
      </c>
      <c r="W217" s="219"/>
      <c r="X217" s="219" t="s">
        <v>287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288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ht="22.5" outlineLevel="1" x14ac:dyDescent="0.2">
      <c r="A218" s="216"/>
      <c r="B218" s="217"/>
      <c r="C218" s="260" t="s">
        <v>538</v>
      </c>
      <c r="D218" s="256"/>
      <c r="E218" s="256"/>
      <c r="F218" s="256"/>
      <c r="G218" s="256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290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45" t="str">
        <f>C218</f>
        <v>s provedením lože z cementové malty tloušťky 40 mm, s vyplněním spár těženým kamenivem a se smetením přebytečného materiálu na krajnici</v>
      </c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30">
        <v>56</v>
      </c>
      <c r="B219" s="231" t="s">
        <v>539</v>
      </c>
      <c r="C219" s="249" t="s">
        <v>540</v>
      </c>
      <c r="D219" s="232" t="s">
        <v>285</v>
      </c>
      <c r="E219" s="233">
        <v>16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5">
        <v>3.15E-2</v>
      </c>
      <c r="O219" s="235">
        <f>ROUND(E219*N219,2)</f>
        <v>0.5</v>
      </c>
      <c r="P219" s="235">
        <v>0</v>
      </c>
      <c r="Q219" s="235">
        <f>ROUND(E219*P219,2)</f>
        <v>0</v>
      </c>
      <c r="R219" s="235" t="s">
        <v>286</v>
      </c>
      <c r="S219" s="235" t="s">
        <v>190</v>
      </c>
      <c r="T219" s="236" t="s">
        <v>190</v>
      </c>
      <c r="U219" s="219">
        <v>0.61499999999999999</v>
      </c>
      <c r="V219" s="219">
        <f>ROUND(E219*U219,2)</f>
        <v>9.84</v>
      </c>
      <c r="W219" s="219"/>
      <c r="X219" s="219" t="s">
        <v>287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288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60" t="s">
        <v>541</v>
      </c>
      <c r="D220" s="256"/>
      <c r="E220" s="256"/>
      <c r="F220" s="256"/>
      <c r="G220" s="256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290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1" t="s">
        <v>542</v>
      </c>
      <c r="D221" s="221"/>
      <c r="E221" s="222">
        <v>11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232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1" t="s">
        <v>543</v>
      </c>
      <c r="D222" s="221"/>
      <c r="E222" s="222">
        <v>5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232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ht="22.5" outlineLevel="1" x14ac:dyDescent="0.2">
      <c r="A223" s="230">
        <v>57</v>
      </c>
      <c r="B223" s="231" t="s">
        <v>544</v>
      </c>
      <c r="C223" s="249" t="s">
        <v>545</v>
      </c>
      <c r="D223" s="232" t="s">
        <v>338</v>
      </c>
      <c r="E223" s="233">
        <v>1.28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5">
        <v>0</v>
      </c>
      <c r="O223" s="235">
        <f>ROUND(E223*N223,2)</f>
        <v>0</v>
      </c>
      <c r="P223" s="235">
        <v>0</v>
      </c>
      <c r="Q223" s="235">
        <f>ROUND(E223*P223,2)</f>
        <v>0</v>
      </c>
      <c r="R223" s="235" t="s">
        <v>286</v>
      </c>
      <c r="S223" s="235" t="s">
        <v>190</v>
      </c>
      <c r="T223" s="236" t="s">
        <v>190</v>
      </c>
      <c r="U223" s="219">
        <v>3</v>
      </c>
      <c r="V223" s="219">
        <f>ROUND(E223*U223,2)</f>
        <v>3.84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288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60" t="s">
        <v>541</v>
      </c>
      <c r="D224" s="256"/>
      <c r="E224" s="256"/>
      <c r="F224" s="256"/>
      <c r="G224" s="256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290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1" t="s">
        <v>546</v>
      </c>
      <c r="D225" s="221"/>
      <c r="E225" s="222">
        <v>1.28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232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30">
        <v>58</v>
      </c>
      <c r="B226" s="231" t="s">
        <v>547</v>
      </c>
      <c r="C226" s="249" t="s">
        <v>548</v>
      </c>
      <c r="D226" s="232" t="s">
        <v>323</v>
      </c>
      <c r="E226" s="233">
        <v>7.4</v>
      </c>
      <c r="F226" s="234"/>
      <c r="G226" s="235">
        <f>ROUND(E226*F226,2)</f>
        <v>0</v>
      </c>
      <c r="H226" s="234"/>
      <c r="I226" s="235">
        <f>ROUND(E226*H226,2)</f>
        <v>0</v>
      </c>
      <c r="J226" s="234"/>
      <c r="K226" s="235">
        <f>ROUND(E226*J226,2)</f>
        <v>0</v>
      </c>
      <c r="L226" s="235">
        <v>21</v>
      </c>
      <c r="M226" s="235">
        <f>G226*(1+L226/100)</f>
        <v>0</v>
      </c>
      <c r="N226" s="235">
        <v>2.2399999999999998E-3</v>
      </c>
      <c r="O226" s="235">
        <f>ROUND(E226*N226,2)</f>
        <v>0.02</v>
      </c>
      <c r="P226" s="235">
        <v>0</v>
      </c>
      <c r="Q226" s="235">
        <f>ROUND(E226*P226,2)</f>
        <v>0</v>
      </c>
      <c r="R226" s="235" t="s">
        <v>286</v>
      </c>
      <c r="S226" s="235" t="s">
        <v>190</v>
      </c>
      <c r="T226" s="236" t="s">
        <v>190</v>
      </c>
      <c r="U226" s="219">
        <v>0.129</v>
      </c>
      <c r="V226" s="219">
        <f>ROUND(E226*U226,2)</f>
        <v>0.95</v>
      </c>
      <c r="W226" s="219"/>
      <c r="X226" s="219" t="s">
        <v>287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288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60" t="s">
        <v>549</v>
      </c>
      <c r="D227" s="256"/>
      <c r="E227" s="256"/>
      <c r="F227" s="256"/>
      <c r="G227" s="256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290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61" t="s">
        <v>550</v>
      </c>
      <c r="D228" s="257"/>
      <c r="E228" s="257"/>
      <c r="F228" s="257"/>
      <c r="G228" s="257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193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45" t="str">
        <f>C228</f>
        <v>Včetně odstranění zvětralé asfaltové zálivky, vyčištění spár, zalití spár asfaltovou zálivkou, nátěru asfaltovým lakem a posyp drtí.</v>
      </c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1" t="s">
        <v>551</v>
      </c>
      <c r="D229" s="221"/>
      <c r="E229" s="222">
        <v>7.4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232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30">
        <v>59</v>
      </c>
      <c r="B230" s="231" t="s">
        <v>552</v>
      </c>
      <c r="C230" s="249" t="s">
        <v>553</v>
      </c>
      <c r="D230" s="232" t="s">
        <v>554</v>
      </c>
      <c r="E230" s="233">
        <v>21.058499999999999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5">
        <v>2.4E-2</v>
      </c>
      <c r="O230" s="235">
        <f>ROUND(E230*N230,2)</f>
        <v>0.51</v>
      </c>
      <c r="P230" s="235">
        <v>0</v>
      </c>
      <c r="Q230" s="235">
        <f>ROUND(E230*P230,2)</f>
        <v>0</v>
      </c>
      <c r="R230" s="235" t="s">
        <v>477</v>
      </c>
      <c r="S230" s="235" t="s">
        <v>190</v>
      </c>
      <c r="T230" s="236" t="s">
        <v>190</v>
      </c>
      <c r="U230" s="219">
        <v>0</v>
      </c>
      <c r="V230" s="219">
        <f>ROUND(E230*U230,2)</f>
        <v>0</v>
      </c>
      <c r="W230" s="219"/>
      <c r="X230" s="219" t="s">
        <v>478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555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1" t="s">
        <v>556</v>
      </c>
      <c r="D231" s="221"/>
      <c r="E231" s="222">
        <v>21.058499999999999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232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37">
        <v>60</v>
      </c>
      <c r="B232" s="238" t="s">
        <v>557</v>
      </c>
      <c r="C232" s="248" t="s">
        <v>558</v>
      </c>
      <c r="D232" s="239" t="s">
        <v>285</v>
      </c>
      <c r="E232" s="240">
        <v>2.5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2">
        <v>0.17599999999999999</v>
      </c>
      <c r="O232" s="242">
        <f>ROUND(E232*N232,2)</f>
        <v>0.44</v>
      </c>
      <c r="P232" s="242">
        <v>0</v>
      </c>
      <c r="Q232" s="242">
        <f>ROUND(E232*P232,2)</f>
        <v>0</v>
      </c>
      <c r="R232" s="242"/>
      <c r="S232" s="242" t="s">
        <v>174</v>
      </c>
      <c r="T232" s="243" t="s">
        <v>190</v>
      </c>
      <c r="U232" s="219">
        <v>0</v>
      </c>
      <c r="V232" s="219">
        <f>ROUND(E232*U232,2)</f>
        <v>0</v>
      </c>
      <c r="W232" s="219"/>
      <c r="X232" s="219" t="s">
        <v>478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555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x14ac:dyDescent="0.2">
      <c r="A233" s="224" t="s">
        <v>169</v>
      </c>
      <c r="B233" s="225" t="s">
        <v>109</v>
      </c>
      <c r="C233" s="247" t="s">
        <v>110</v>
      </c>
      <c r="D233" s="226"/>
      <c r="E233" s="227"/>
      <c r="F233" s="228"/>
      <c r="G233" s="228">
        <f>SUMIF(AG234:AG350,"&lt;&gt;NOR",G234:G350)</f>
        <v>0</v>
      </c>
      <c r="H233" s="228"/>
      <c r="I233" s="228">
        <f>SUM(I234:I350)</f>
        <v>0</v>
      </c>
      <c r="J233" s="228"/>
      <c r="K233" s="228">
        <f>SUM(K234:K350)</f>
        <v>0</v>
      </c>
      <c r="L233" s="228"/>
      <c r="M233" s="228">
        <f>SUM(M234:M350)</f>
        <v>0</v>
      </c>
      <c r="N233" s="228"/>
      <c r="O233" s="228">
        <f>SUM(O234:O350)</f>
        <v>2.4499999999999984</v>
      </c>
      <c r="P233" s="228"/>
      <c r="Q233" s="228">
        <f>SUM(Q234:Q350)</f>
        <v>0</v>
      </c>
      <c r="R233" s="228"/>
      <c r="S233" s="228"/>
      <c r="T233" s="229"/>
      <c r="U233" s="223"/>
      <c r="V233" s="223">
        <f>SUM(V234:V350)</f>
        <v>258.28000000000003</v>
      </c>
      <c r="W233" s="223"/>
      <c r="X233" s="223"/>
      <c r="AG233" t="s">
        <v>170</v>
      </c>
    </row>
    <row r="234" spans="1:60" ht="22.5" outlineLevel="1" x14ac:dyDescent="0.2">
      <c r="A234" s="237">
        <v>61</v>
      </c>
      <c r="B234" s="238" t="s">
        <v>559</v>
      </c>
      <c r="C234" s="248" t="s">
        <v>560</v>
      </c>
      <c r="D234" s="239" t="s">
        <v>554</v>
      </c>
      <c r="E234" s="240">
        <v>2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2.2000000000000001E-4</v>
      </c>
      <c r="O234" s="242">
        <f>ROUND(E234*N234,2)</f>
        <v>0</v>
      </c>
      <c r="P234" s="242">
        <v>0</v>
      </c>
      <c r="Q234" s="242">
        <f>ROUND(E234*P234,2)</f>
        <v>0</v>
      </c>
      <c r="R234" s="242" t="s">
        <v>487</v>
      </c>
      <c r="S234" s="242" t="s">
        <v>190</v>
      </c>
      <c r="T234" s="243" t="s">
        <v>190</v>
      </c>
      <c r="U234" s="219">
        <v>1.2210000000000001</v>
      </c>
      <c r="V234" s="219">
        <f>ROUND(E234*U234,2)</f>
        <v>2.44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288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 x14ac:dyDescent="0.2">
      <c r="A235" s="237">
        <v>62</v>
      </c>
      <c r="B235" s="238" t="s">
        <v>561</v>
      </c>
      <c r="C235" s="248" t="s">
        <v>562</v>
      </c>
      <c r="D235" s="239" t="s">
        <v>554</v>
      </c>
      <c r="E235" s="240">
        <v>2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2">
        <v>2.2000000000000001E-4</v>
      </c>
      <c r="O235" s="242">
        <f>ROUND(E235*N235,2)</f>
        <v>0</v>
      </c>
      <c r="P235" s="242">
        <v>0</v>
      </c>
      <c r="Q235" s="242">
        <f>ROUND(E235*P235,2)</f>
        <v>0</v>
      </c>
      <c r="R235" s="242" t="s">
        <v>487</v>
      </c>
      <c r="S235" s="242" t="s">
        <v>190</v>
      </c>
      <c r="T235" s="243" t="s">
        <v>190</v>
      </c>
      <c r="U235" s="219">
        <v>0.75900000000000001</v>
      </c>
      <c r="V235" s="219">
        <f>ROUND(E235*U235,2)</f>
        <v>1.52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308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ht="22.5" outlineLevel="1" x14ac:dyDescent="0.2">
      <c r="A236" s="237">
        <v>63</v>
      </c>
      <c r="B236" s="238" t="s">
        <v>563</v>
      </c>
      <c r="C236" s="248" t="s">
        <v>564</v>
      </c>
      <c r="D236" s="239" t="s">
        <v>554</v>
      </c>
      <c r="E236" s="240">
        <v>9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2">
        <v>4.0999999999999999E-4</v>
      </c>
      <c r="O236" s="242">
        <f>ROUND(E236*N236,2)</f>
        <v>0</v>
      </c>
      <c r="P236" s="242">
        <v>0</v>
      </c>
      <c r="Q236" s="242">
        <f>ROUND(E236*P236,2)</f>
        <v>0</v>
      </c>
      <c r="R236" s="242" t="s">
        <v>487</v>
      </c>
      <c r="S236" s="242" t="s">
        <v>190</v>
      </c>
      <c r="T236" s="243" t="s">
        <v>190</v>
      </c>
      <c r="U236" s="219">
        <v>0.85599999999999998</v>
      </c>
      <c r="V236" s="219">
        <f>ROUND(E236*U236,2)</f>
        <v>7.7</v>
      </c>
      <c r="W236" s="219"/>
      <c r="X236" s="219" t="s">
        <v>287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288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2.5" outlineLevel="1" x14ac:dyDescent="0.2">
      <c r="A237" s="237">
        <v>64</v>
      </c>
      <c r="B237" s="238" t="s">
        <v>565</v>
      </c>
      <c r="C237" s="248" t="s">
        <v>566</v>
      </c>
      <c r="D237" s="239" t="s">
        <v>554</v>
      </c>
      <c r="E237" s="240">
        <v>2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6.2E-4</v>
      </c>
      <c r="O237" s="242">
        <f>ROUND(E237*N237,2)</f>
        <v>0</v>
      </c>
      <c r="P237" s="242">
        <v>0</v>
      </c>
      <c r="Q237" s="242">
        <f>ROUND(E237*P237,2)</f>
        <v>0</v>
      </c>
      <c r="R237" s="242" t="s">
        <v>487</v>
      </c>
      <c r="S237" s="242" t="s">
        <v>190</v>
      </c>
      <c r="T237" s="243" t="s">
        <v>190</v>
      </c>
      <c r="U237" s="219">
        <v>1.24</v>
      </c>
      <c r="V237" s="219">
        <f>ROUND(E237*U237,2)</f>
        <v>2.48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ht="22.5" outlineLevel="1" x14ac:dyDescent="0.2">
      <c r="A238" s="230">
        <v>65</v>
      </c>
      <c r="B238" s="231" t="s">
        <v>567</v>
      </c>
      <c r="C238" s="249" t="s">
        <v>568</v>
      </c>
      <c r="D238" s="232" t="s">
        <v>323</v>
      </c>
      <c r="E238" s="233">
        <v>91</v>
      </c>
      <c r="F238" s="234"/>
      <c r="G238" s="235">
        <f>ROUND(E238*F238,2)</f>
        <v>0</v>
      </c>
      <c r="H238" s="234"/>
      <c r="I238" s="235">
        <f>ROUND(E238*H238,2)</f>
        <v>0</v>
      </c>
      <c r="J238" s="234"/>
      <c r="K238" s="235">
        <f>ROUND(E238*J238,2)</f>
        <v>0</v>
      </c>
      <c r="L238" s="235">
        <v>21</v>
      </c>
      <c r="M238" s="235">
        <f>G238*(1+L238/100)</f>
        <v>0</v>
      </c>
      <c r="N238" s="235">
        <v>0</v>
      </c>
      <c r="O238" s="235">
        <f>ROUND(E238*N238,2)</f>
        <v>0</v>
      </c>
      <c r="P238" s="235">
        <v>0</v>
      </c>
      <c r="Q238" s="235">
        <f>ROUND(E238*P238,2)</f>
        <v>0</v>
      </c>
      <c r="R238" s="235" t="s">
        <v>487</v>
      </c>
      <c r="S238" s="235" t="s">
        <v>190</v>
      </c>
      <c r="T238" s="236" t="s">
        <v>190</v>
      </c>
      <c r="U238" s="219">
        <v>3.4000000000000002E-2</v>
      </c>
      <c r="V238" s="219">
        <f>ROUND(E238*U238,2)</f>
        <v>3.09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288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60" t="s">
        <v>488</v>
      </c>
      <c r="D239" s="256"/>
      <c r="E239" s="256"/>
      <c r="F239" s="256"/>
      <c r="G239" s="256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290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22.5" outlineLevel="1" x14ac:dyDescent="0.2">
      <c r="A240" s="230">
        <v>66</v>
      </c>
      <c r="B240" s="231" t="s">
        <v>569</v>
      </c>
      <c r="C240" s="249" t="s">
        <v>570</v>
      </c>
      <c r="D240" s="232" t="s">
        <v>323</v>
      </c>
      <c r="E240" s="233">
        <v>10</v>
      </c>
      <c r="F240" s="234"/>
      <c r="G240" s="235">
        <f>ROUND(E240*F240,2)</f>
        <v>0</v>
      </c>
      <c r="H240" s="234"/>
      <c r="I240" s="235">
        <f>ROUND(E240*H240,2)</f>
        <v>0</v>
      </c>
      <c r="J240" s="234"/>
      <c r="K240" s="235">
        <f>ROUND(E240*J240,2)</f>
        <v>0</v>
      </c>
      <c r="L240" s="235">
        <v>21</v>
      </c>
      <c r="M240" s="235">
        <f>G240*(1+L240/100)</f>
        <v>0</v>
      </c>
      <c r="N240" s="235">
        <v>0</v>
      </c>
      <c r="O240" s="235">
        <f>ROUND(E240*N240,2)</f>
        <v>0</v>
      </c>
      <c r="P240" s="235">
        <v>0</v>
      </c>
      <c r="Q240" s="235">
        <f>ROUND(E240*P240,2)</f>
        <v>0</v>
      </c>
      <c r="R240" s="235" t="s">
        <v>487</v>
      </c>
      <c r="S240" s="235" t="s">
        <v>190</v>
      </c>
      <c r="T240" s="236" t="s">
        <v>190</v>
      </c>
      <c r="U240" s="219">
        <v>0.32600000000000001</v>
      </c>
      <c r="V240" s="219">
        <f>ROUND(E240*U240,2)</f>
        <v>3.26</v>
      </c>
      <c r="W240" s="219"/>
      <c r="X240" s="219" t="s">
        <v>287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288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60" t="s">
        <v>488</v>
      </c>
      <c r="D241" s="256"/>
      <c r="E241" s="256"/>
      <c r="F241" s="256"/>
      <c r="G241" s="256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290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ht="22.5" outlineLevel="1" x14ac:dyDescent="0.2">
      <c r="A242" s="230">
        <v>67</v>
      </c>
      <c r="B242" s="231" t="s">
        <v>571</v>
      </c>
      <c r="C242" s="249" t="s">
        <v>572</v>
      </c>
      <c r="D242" s="232" t="s">
        <v>323</v>
      </c>
      <c r="E242" s="233">
        <v>99.3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5" t="s">
        <v>487</v>
      </c>
      <c r="S242" s="235" t="s">
        <v>190</v>
      </c>
      <c r="T242" s="236" t="s">
        <v>190</v>
      </c>
      <c r="U242" s="219">
        <v>0.17199999999999999</v>
      </c>
      <c r="V242" s="219">
        <f>ROUND(E242*U242,2)</f>
        <v>17.079999999999998</v>
      </c>
      <c r="W242" s="219"/>
      <c r="X242" s="219" t="s">
        <v>287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288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60" t="s">
        <v>488</v>
      </c>
      <c r="D243" s="256"/>
      <c r="E243" s="256"/>
      <c r="F243" s="256"/>
      <c r="G243" s="256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290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30">
        <v>68</v>
      </c>
      <c r="B244" s="231" t="s">
        <v>573</v>
      </c>
      <c r="C244" s="249" t="s">
        <v>574</v>
      </c>
      <c r="D244" s="232" t="s">
        <v>554</v>
      </c>
      <c r="E244" s="233">
        <v>15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0</v>
      </c>
      <c r="O244" s="235">
        <f>ROUND(E244*N244,2)</f>
        <v>0</v>
      </c>
      <c r="P244" s="235">
        <v>0</v>
      </c>
      <c r="Q244" s="235">
        <f>ROUND(E244*P244,2)</f>
        <v>0</v>
      </c>
      <c r="R244" s="235" t="s">
        <v>487</v>
      </c>
      <c r="S244" s="235" t="s">
        <v>190</v>
      </c>
      <c r="T244" s="236" t="s">
        <v>190</v>
      </c>
      <c r="U244" s="219">
        <v>0.16632</v>
      </c>
      <c r="V244" s="219">
        <f>ROUND(E244*U244,2)</f>
        <v>2.4900000000000002</v>
      </c>
      <c r="W244" s="219"/>
      <c r="X244" s="219" t="s">
        <v>287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308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60" t="s">
        <v>488</v>
      </c>
      <c r="D245" s="256"/>
      <c r="E245" s="256"/>
      <c r="F245" s="256"/>
      <c r="G245" s="256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290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30">
        <v>69</v>
      </c>
      <c r="B246" s="231" t="s">
        <v>575</v>
      </c>
      <c r="C246" s="249" t="s">
        <v>576</v>
      </c>
      <c r="D246" s="232" t="s">
        <v>554</v>
      </c>
      <c r="E246" s="233">
        <v>15</v>
      </c>
      <c r="F246" s="234"/>
      <c r="G246" s="235">
        <f>ROUND(E246*F246,2)</f>
        <v>0</v>
      </c>
      <c r="H246" s="234"/>
      <c r="I246" s="235">
        <f>ROUND(E246*H246,2)</f>
        <v>0</v>
      </c>
      <c r="J246" s="234"/>
      <c r="K246" s="235">
        <f>ROUND(E246*J246,2)</f>
        <v>0</v>
      </c>
      <c r="L246" s="235">
        <v>21</v>
      </c>
      <c r="M246" s="235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5" t="s">
        <v>487</v>
      </c>
      <c r="S246" s="235" t="s">
        <v>190</v>
      </c>
      <c r="T246" s="236" t="s">
        <v>190</v>
      </c>
      <c r="U246" s="219">
        <v>0.1804</v>
      </c>
      <c r="V246" s="219">
        <f>ROUND(E246*U246,2)</f>
        <v>2.71</v>
      </c>
      <c r="W246" s="219"/>
      <c r="X246" s="219" t="s">
        <v>287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308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60" t="s">
        <v>488</v>
      </c>
      <c r="D247" s="256"/>
      <c r="E247" s="256"/>
      <c r="F247" s="256"/>
      <c r="G247" s="256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290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0">
        <v>70</v>
      </c>
      <c r="B248" s="231" t="s">
        <v>577</v>
      </c>
      <c r="C248" s="249" t="s">
        <v>578</v>
      </c>
      <c r="D248" s="232" t="s">
        <v>554</v>
      </c>
      <c r="E248" s="233">
        <v>9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487</v>
      </c>
      <c r="S248" s="235" t="s">
        <v>190</v>
      </c>
      <c r="T248" s="236" t="s">
        <v>190</v>
      </c>
      <c r="U248" s="219">
        <v>0.23599999999999999</v>
      </c>
      <c r="V248" s="219">
        <f>ROUND(E248*U248,2)</f>
        <v>2.12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308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60" t="s">
        <v>488</v>
      </c>
      <c r="D249" s="256"/>
      <c r="E249" s="256"/>
      <c r="F249" s="256"/>
      <c r="G249" s="256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290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30">
        <v>71</v>
      </c>
      <c r="B250" s="231" t="s">
        <v>579</v>
      </c>
      <c r="C250" s="249" t="s">
        <v>580</v>
      </c>
      <c r="D250" s="232" t="s">
        <v>554</v>
      </c>
      <c r="E250" s="233">
        <v>78</v>
      </c>
      <c r="F250" s="234"/>
      <c r="G250" s="235">
        <f>ROUND(E250*F250,2)</f>
        <v>0</v>
      </c>
      <c r="H250" s="234"/>
      <c r="I250" s="235">
        <f>ROUND(E250*H250,2)</f>
        <v>0</v>
      </c>
      <c r="J250" s="234"/>
      <c r="K250" s="235">
        <f>ROUND(E250*J250,2)</f>
        <v>0</v>
      </c>
      <c r="L250" s="235">
        <v>21</v>
      </c>
      <c r="M250" s="235">
        <f>G250*(1+L250/100)</f>
        <v>0</v>
      </c>
      <c r="N250" s="235">
        <v>0</v>
      </c>
      <c r="O250" s="235">
        <f>ROUND(E250*N250,2)</f>
        <v>0</v>
      </c>
      <c r="P250" s="235">
        <v>0</v>
      </c>
      <c r="Q250" s="235">
        <f>ROUND(E250*P250,2)</f>
        <v>0</v>
      </c>
      <c r="R250" s="235" t="s">
        <v>487</v>
      </c>
      <c r="S250" s="235" t="s">
        <v>190</v>
      </c>
      <c r="T250" s="236" t="s">
        <v>190</v>
      </c>
      <c r="U250" s="219">
        <v>0.32328000000000001</v>
      </c>
      <c r="V250" s="219">
        <f>ROUND(E250*U250,2)</f>
        <v>25.22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288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60" t="s">
        <v>488</v>
      </c>
      <c r="D251" s="256"/>
      <c r="E251" s="256"/>
      <c r="F251" s="256"/>
      <c r="G251" s="256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290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7">
        <v>72</v>
      </c>
      <c r="B252" s="238" t="s">
        <v>581</v>
      </c>
      <c r="C252" s="248" t="s">
        <v>582</v>
      </c>
      <c r="D252" s="239" t="s">
        <v>554</v>
      </c>
      <c r="E252" s="240">
        <v>15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2">
        <v>2.0000000000000002E-5</v>
      </c>
      <c r="O252" s="242">
        <f>ROUND(E252*N252,2)</f>
        <v>0</v>
      </c>
      <c r="P252" s="242">
        <v>0</v>
      </c>
      <c r="Q252" s="242">
        <f>ROUND(E252*P252,2)</f>
        <v>0</v>
      </c>
      <c r="R252" s="242" t="s">
        <v>487</v>
      </c>
      <c r="S252" s="242" t="s">
        <v>190</v>
      </c>
      <c r="T252" s="243" t="s">
        <v>190</v>
      </c>
      <c r="U252" s="219">
        <v>0.61199999999999999</v>
      </c>
      <c r="V252" s="219">
        <f>ROUND(E252*U252,2)</f>
        <v>9.18</v>
      </c>
      <c r="W252" s="219"/>
      <c r="X252" s="219" t="s">
        <v>287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308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2.5" outlineLevel="1" x14ac:dyDescent="0.2">
      <c r="A253" s="237">
        <v>73</v>
      </c>
      <c r="B253" s="238" t="s">
        <v>583</v>
      </c>
      <c r="C253" s="248" t="s">
        <v>584</v>
      </c>
      <c r="D253" s="239" t="s">
        <v>554</v>
      </c>
      <c r="E253" s="240">
        <v>2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2">
        <v>2.2000000000000001E-4</v>
      </c>
      <c r="O253" s="242">
        <f>ROUND(E253*N253,2)</f>
        <v>0</v>
      </c>
      <c r="P253" s="242">
        <v>0</v>
      </c>
      <c r="Q253" s="242">
        <f>ROUND(E253*P253,2)</f>
        <v>0</v>
      </c>
      <c r="R253" s="242" t="s">
        <v>487</v>
      </c>
      <c r="S253" s="242" t="s">
        <v>190</v>
      </c>
      <c r="T253" s="243" t="s">
        <v>190</v>
      </c>
      <c r="U253" s="219">
        <v>1.554</v>
      </c>
      <c r="V253" s="219">
        <f>ROUND(E253*U253,2)</f>
        <v>3.11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308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ht="22.5" outlineLevel="1" x14ac:dyDescent="0.2">
      <c r="A254" s="237">
        <v>74</v>
      </c>
      <c r="B254" s="238" t="s">
        <v>585</v>
      </c>
      <c r="C254" s="248" t="s">
        <v>586</v>
      </c>
      <c r="D254" s="239" t="s">
        <v>554</v>
      </c>
      <c r="E254" s="240">
        <v>1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1.1E-4</v>
      </c>
      <c r="O254" s="242">
        <f>ROUND(E254*N254,2)</f>
        <v>0</v>
      </c>
      <c r="P254" s="242">
        <v>0</v>
      </c>
      <c r="Q254" s="242">
        <f>ROUND(E254*P254,2)</f>
        <v>0</v>
      </c>
      <c r="R254" s="242" t="s">
        <v>487</v>
      </c>
      <c r="S254" s="242" t="s">
        <v>190</v>
      </c>
      <c r="T254" s="243" t="s">
        <v>190</v>
      </c>
      <c r="U254" s="219">
        <v>0.70799999999999996</v>
      </c>
      <c r="V254" s="219">
        <f>ROUND(E254*U254,2)</f>
        <v>0.71</v>
      </c>
      <c r="W254" s="219"/>
      <c r="X254" s="219" t="s">
        <v>287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308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2.5" outlineLevel="1" x14ac:dyDescent="0.2">
      <c r="A255" s="237">
        <v>75</v>
      </c>
      <c r="B255" s="238" t="s">
        <v>587</v>
      </c>
      <c r="C255" s="248" t="s">
        <v>588</v>
      </c>
      <c r="D255" s="239" t="s">
        <v>554</v>
      </c>
      <c r="E255" s="240">
        <v>3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2">
        <v>4.0999999999999999E-4</v>
      </c>
      <c r="O255" s="242">
        <f>ROUND(E255*N255,2)</f>
        <v>0</v>
      </c>
      <c r="P255" s="242">
        <v>0</v>
      </c>
      <c r="Q255" s="242">
        <f>ROUND(E255*P255,2)</f>
        <v>0</v>
      </c>
      <c r="R255" s="242" t="s">
        <v>487</v>
      </c>
      <c r="S255" s="242" t="s">
        <v>190</v>
      </c>
      <c r="T255" s="243" t="s">
        <v>190</v>
      </c>
      <c r="U255" s="219">
        <v>1.8660000000000001</v>
      </c>
      <c r="V255" s="219">
        <f>ROUND(E255*U255,2)</f>
        <v>5.6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288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30">
        <v>76</v>
      </c>
      <c r="B256" s="231" t="s">
        <v>589</v>
      </c>
      <c r="C256" s="249" t="s">
        <v>590</v>
      </c>
      <c r="D256" s="232" t="s">
        <v>323</v>
      </c>
      <c r="E256" s="233">
        <v>101</v>
      </c>
      <c r="F256" s="234"/>
      <c r="G256" s="235">
        <f>ROUND(E256*F256,2)</f>
        <v>0</v>
      </c>
      <c r="H256" s="234"/>
      <c r="I256" s="235">
        <f>ROUND(E256*H256,2)</f>
        <v>0</v>
      </c>
      <c r="J256" s="234"/>
      <c r="K256" s="235">
        <f>ROUND(E256*J256,2)</f>
        <v>0</v>
      </c>
      <c r="L256" s="235">
        <v>21</v>
      </c>
      <c r="M256" s="235">
        <f>G256*(1+L256/100)</f>
        <v>0</v>
      </c>
      <c r="N256" s="235">
        <v>0</v>
      </c>
      <c r="O256" s="235">
        <f>ROUND(E256*N256,2)</f>
        <v>0</v>
      </c>
      <c r="P256" s="235">
        <v>0</v>
      </c>
      <c r="Q256" s="235">
        <f>ROUND(E256*P256,2)</f>
        <v>0</v>
      </c>
      <c r="R256" s="235" t="s">
        <v>487</v>
      </c>
      <c r="S256" s="235" t="s">
        <v>190</v>
      </c>
      <c r="T256" s="236" t="s">
        <v>190</v>
      </c>
      <c r="U256" s="219">
        <v>4.3999999999999997E-2</v>
      </c>
      <c r="V256" s="219">
        <f>ROUND(E256*U256,2)</f>
        <v>4.4400000000000004</v>
      </c>
      <c r="W256" s="219"/>
      <c r="X256" s="219" t="s">
        <v>287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288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60" t="s">
        <v>591</v>
      </c>
      <c r="D257" s="256"/>
      <c r="E257" s="256"/>
      <c r="F257" s="256"/>
      <c r="G257" s="256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290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45" t="str">
        <f>C257</f>
        <v>přísun, montáže, demontáže a odsunu zkoušecího čerpadla, napuštění tlakovou vodou a dodání vody pro tlakovou zkoušku,</v>
      </c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30">
        <v>77</v>
      </c>
      <c r="B258" s="231" t="s">
        <v>592</v>
      </c>
      <c r="C258" s="249" t="s">
        <v>593</v>
      </c>
      <c r="D258" s="232" t="s">
        <v>323</v>
      </c>
      <c r="E258" s="233">
        <v>99.3</v>
      </c>
      <c r="F258" s="234"/>
      <c r="G258" s="235">
        <f>ROUND(E258*F258,2)</f>
        <v>0</v>
      </c>
      <c r="H258" s="234"/>
      <c r="I258" s="235">
        <f>ROUND(E258*H258,2)</f>
        <v>0</v>
      </c>
      <c r="J258" s="234"/>
      <c r="K258" s="235">
        <f>ROUND(E258*J258,2)</f>
        <v>0</v>
      </c>
      <c r="L258" s="235">
        <v>21</v>
      </c>
      <c r="M258" s="235">
        <f>G258*(1+L258/100)</f>
        <v>0</v>
      </c>
      <c r="N258" s="235">
        <v>0</v>
      </c>
      <c r="O258" s="235">
        <f>ROUND(E258*N258,2)</f>
        <v>0</v>
      </c>
      <c r="P258" s="235">
        <v>0</v>
      </c>
      <c r="Q258" s="235">
        <f>ROUND(E258*P258,2)</f>
        <v>0</v>
      </c>
      <c r="R258" s="235" t="s">
        <v>487</v>
      </c>
      <c r="S258" s="235" t="s">
        <v>190</v>
      </c>
      <c r="T258" s="236" t="s">
        <v>190</v>
      </c>
      <c r="U258" s="219">
        <v>4.3999999999999997E-2</v>
      </c>
      <c r="V258" s="219">
        <f>ROUND(E258*U258,2)</f>
        <v>4.37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60" t="s">
        <v>591</v>
      </c>
      <c r="D259" s="256"/>
      <c r="E259" s="256"/>
      <c r="F259" s="256"/>
      <c r="G259" s="256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290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45" t="str">
        <f>C259</f>
        <v>přísun, montáže, demontáže a odsunu zkoušecího čerpadla, napuštění tlakovou vodou a dodání vody pro tlakovou zkoušku,</v>
      </c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30">
        <v>78</v>
      </c>
      <c r="B260" s="231" t="s">
        <v>594</v>
      </c>
      <c r="C260" s="249" t="s">
        <v>595</v>
      </c>
      <c r="D260" s="232" t="s">
        <v>596</v>
      </c>
      <c r="E260" s="233">
        <v>3</v>
      </c>
      <c r="F260" s="234"/>
      <c r="G260" s="235">
        <f>ROUND(E260*F260,2)</f>
        <v>0</v>
      </c>
      <c r="H260" s="234"/>
      <c r="I260" s="235">
        <f>ROUND(E260*H260,2)</f>
        <v>0</v>
      </c>
      <c r="J260" s="234"/>
      <c r="K260" s="235">
        <f>ROUND(E260*J260,2)</f>
        <v>0</v>
      </c>
      <c r="L260" s="235">
        <v>21</v>
      </c>
      <c r="M260" s="235">
        <f>G260*(1+L260/100)</f>
        <v>0</v>
      </c>
      <c r="N260" s="235">
        <v>3.5029999999999999E-2</v>
      </c>
      <c r="O260" s="235">
        <f>ROUND(E260*N260,2)</f>
        <v>0.11</v>
      </c>
      <c r="P260" s="235">
        <v>0</v>
      </c>
      <c r="Q260" s="235">
        <f>ROUND(E260*P260,2)</f>
        <v>0</v>
      </c>
      <c r="R260" s="235" t="s">
        <v>487</v>
      </c>
      <c r="S260" s="235" t="s">
        <v>190</v>
      </c>
      <c r="T260" s="236" t="s">
        <v>190</v>
      </c>
      <c r="U260" s="219">
        <v>10.130000000000001</v>
      </c>
      <c r="V260" s="219">
        <f>ROUND(E260*U260,2)</f>
        <v>30.39</v>
      </c>
      <c r="W260" s="219"/>
      <c r="X260" s="219" t="s">
        <v>287</v>
      </c>
      <c r="Y260" s="209"/>
      <c r="Z260" s="209"/>
      <c r="AA260" s="209"/>
      <c r="AB260" s="209"/>
      <c r="AC260" s="209"/>
      <c r="AD260" s="209"/>
      <c r="AE260" s="209"/>
      <c r="AF260" s="209"/>
      <c r="AG260" s="209" t="s">
        <v>308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ht="33.75" outlineLevel="1" x14ac:dyDescent="0.2">
      <c r="A261" s="216"/>
      <c r="B261" s="217"/>
      <c r="C261" s="260" t="s">
        <v>597</v>
      </c>
      <c r="D261" s="256"/>
      <c r="E261" s="256"/>
      <c r="F261" s="256"/>
      <c r="G261" s="256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290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45" t="str">
        <f>C261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30">
        <v>79</v>
      </c>
      <c r="B262" s="231" t="s">
        <v>598</v>
      </c>
      <c r="C262" s="249" t="s">
        <v>599</v>
      </c>
      <c r="D262" s="232" t="s">
        <v>323</v>
      </c>
      <c r="E262" s="233">
        <v>91</v>
      </c>
      <c r="F262" s="234"/>
      <c r="G262" s="235">
        <f>ROUND(E262*F262,2)</f>
        <v>0</v>
      </c>
      <c r="H262" s="234"/>
      <c r="I262" s="235">
        <f>ROUND(E262*H262,2)</f>
        <v>0</v>
      </c>
      <c r="J262" s="234"/>
      <c r="K262" s="235">
        <f>ROUND(E262*J262,2)</f>
        <v>0</v>
      </c>
      <c r="L262" s="235">
        <v>21</v>
      </c>
      <c r="M262" s="235">
        <f>G262*(1+L262/100)</f>
        <v>0</v>
      </c>
      <c r="N262" s="235">
        <v>0</v>
      </c>
      <c r="O262" s="235">
        <f>ROUND(E262*N262,2)</f>
        <v>0</v>
      </c>
      <c r="P262" s="235">
        <v>0</v>
      </c>
      <c r="Q262" s="235">
        <f>ROUND(E262*P262,2)</f>
        <v>0</v>
      </c>
      <c r="R262" s="235" t="s">
        <v>487</v>
      </c>
      <c r="S262" s="235" t="s">
        <v>190</v>
      </c>
      <c r="T262" s="236" t="s">
        <v>190</v>
      </c>
      <c r="U262" s="219">
        <v>0.7</v>
      </c>
      <c r="V262" s="219">
        <f>ROUND(E262*U262,2)</f>
        <v>63.7</v>
      </c>
      <c r="W262" s="219"/>
      <c r="X262" s="219" t="s">
        <v>287</v>
      </c>
      <c r="Y262" s="209"/>
      <c r="Z262" s="209"/>
      <c r="AA262" s="209"/>
      <c r="AB262" s="209"/>
      <c r="AC262" s="209"/>
      <c r="AD262" s="209"/>
      <c r="AE262" s="209"/>
      <c r="AF262" s="209"/>
      <c r="AG262" s="209" t="s">
        <v>308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60" t="s">
        <v>600</v>
      </c>
      <c r="D263" s="256"/>
      <c r="E263" s="256"/>
      <c r="F263" s="256"/>
      <c r="G263" s="256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290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45" t="str">
        <f>C263</f>
        <v>napuštění a vypuštění vody, dodání vody a desinfekčního prostředku, náklady na bakteriologický rozbor vody,</v>
      </c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30">
        <v>80</v>
      </c>
      <c r="B264" s="231" t="s">
        <v>601</v>
      </c>
      <c r="C264" s="249" t="s">
        <v>602</v>
      </c>
      <c r="D264" s="232" t="s">
        <v>323</v>
      </c>
      <c r="E264" s="233">
        <v>109.3</v>
      </c>
      <c r="F264" s="234"/>
      <c r="G264" s="235">
        <f>ROUND(E264*F264,2)</f>
        <v>0</v>
      </c>
      <c r="H264" s="234"/>
      <c r="I264" s="235">
        <f>ROUND(E264*H264,2)</f>
        <v>0</v>
      </c>
      <c r="J264" s="234"/>
      <c r="K264" s="235">
        <f>ROUND(E264*J264,2)</f>
        <v>0</v>
      </c>
      <c r="L264" s="235">
        <v>21</v>
      </c>
      <c r="M264" s="235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5" t="s">
        <v>487</v>
      </c>
      <c r="S264" s="235" t="s">
        <v>190</v>
      </c>
      <c r="T264" s="236" t="s">
        <v>190</v>
      </c>
      <c r="U264" s="219">
        <v>0.28999999999999998</v>
      </c>
      <c r="V264" s="219">
        <f>ROUND(E264*U264,2)</f>
        <v>31.7</v>
      </c>
      <c r="W264" s="219"/>
      <c r="X264" s="219" t="s">
        <v>287</v>
      </c>
      <c r="Y264" s="209"/>
      <c r="Z264" s="209"/>
      <c r="AA264" s="209"/>
      <c r="AB264" s="209"/>
      <c r="AC264" s="209"/>
      <c r="AD264" s="209"/>
      <c r="AE264" s="209"/>
      <c r="AF264" s="209"/>
      <c r="AG264" s="209" t="s">
        <v>308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16"/>
      <c r="B265" s="217"/>
      <c r="C265" s="260" t="s">
        <v>600</v>
      </c>
      <c r="D265" s="256"/>
      <c r="E265" s="256"/>
      <c r="F265" s="256"/>
      <c r="G265" s="256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290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45" t="str">
        <f>C265</f>
        <v>napuštění a vypuštění vody, dodání vody a desinfekčního prostředku, náklady na bakteriologický rozbor vody,</v>
      </c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30">
        <v>81</v>
      </c>
      <c r="B266" s="231" t="s">
        <v>603</v>
      </c>
      <c r="C266" s="249" t="s">
        <v>604</v>
      </c>
      <c r="D266" s="232" t="s">
        <v>554</v>
      </c>
      <c r="E266" s="233">
        <v>15</v>
      </c>
      <c r="F266" s="234"/>
      <c r="G266" s="235">
        <f>ROUND(E266*F266,2)</f>
        <v>0</v>
      </c>
      <c r="H266" s="234"/>
      <c r="I266" s="235">
        <f>ROUND(E266*H266,2)</f>
        <v>0</v>
      </c>
      <c r="J266" s="234"/>
      <c r="K266" s="235">
        <f>ROUND(E266*J266,2)</f>
        <v>0</v>
      </c>
      <c r="L266" s="235">
        <v>21</v>
      </c>
      <c r="M266" s="235">
        <f>G266*(1+L266/100)</f>
        <v>0</v>
      </c>
      <c r="N266" s="235">
        <v>5.8209999999999998E-2</v>
      </c>
      <c r="O266" s="235">
        <f>ROUND(E266*N266,2)</f>
        <v>0.87</v>
      </c>
      <c r="P266" s="235">
        <v>0</v>
      </c>
      <c r="Q266" s="235">
        <f>ROUND(E266*P266,2)</f>
        <v>0</v>
      </c>
      <c r="R266" s="235" t="s">
        <v>487</v>
      </c>
      <c r="S266" s="235" t="s">
        <v>190</v>
      </c>
      <c r="T266" s="236" t="s">
        <v>190</v>
      </c>
      <c r="U266" s="219">
        <v>0.77200000000000002</v>
      </c>
      <c r="V266" s="219">
        <f>ROUND(E266*U266,2)</f>
        <v>11.58</v>
      </c>
      <c r="W266" s="219"/>
      <c r="X266" s="219" t="s">
        <v>287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308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60" t="s">
        <v>605</v>
      </c>
      <c r="D267" s="256"/>
      <c r="E267" s="256"/>
      <c r="F267" s="256"/>
      <c r="G267" s="256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290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30">
        <v>82</v>
      </c>
      <c r="B268" s="231" t="s">
        <v>606</v>
      </c>
      <c r="C268" s="249" t="s">
        <v>607</v>
      </c>
      <c r="D268" s="232" t="s">
        <v>554</v>
      </c>
      <c r="E268" s="233">
        <v>5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0.12303</v>
      </c>
      <c r="O268" s="235">
        <f>ROUND(E268*N268,2)</f>
        <v>0.62</v>
      </c>
      <c r="P268" s="235">
        <v>0</v>
      </c>
      <c r="Q268" s="235">
        <f>ROUND(E268*P268,2)</f>
        <v>0</v>
      </c>
      <c r="R268" s="235" t="s">
        <v>487</v>
      </c>
      <c r="S268" s="235" t="s">
        <v>190</v>
      </c>
      <c r="T268" s="236" t="s">
        <v>190</v>
      </c>
      <c r="U268" s="219">
        <v>0.86299999999999999</v>
      </c>
      <c r="V268" s="219">
        <f>ROUND(E268*U268,2)</f>
        <v>4.32</v>
      </c>
      <c r="W268" s="219"/>
      <c r="X268" s="219" t="s">
        <v>287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308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60" t="s">
        <v>605</v>
      </c>
      <c r="D269" s="256"/>
      <c r="E269" s="256"/>
      <c r="F269" s="256"/>
      <c r="G269" s="256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290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30">
        <v>83</v>
      </c>
      <c r="B270" s="231" t="s">
        <v>608</v>
      </c>
      <c r="C270" s="249" t="s">
        <v>609</v>
      </c>
      <c r="D270" s="232" t="s">
        <v>554</v>
      </c>
      <c r="E270" s="233">
        <v>1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0.29823</v>
      </c>
      <c r="O270" s="235">
        <f>ROUND(E270*N270,2)</f>
        <v>0.3</v>
      </c>
      <c r="P270" s="235">
        <v>0</v>
      </c>
      <c r="Q270" s="235">
        <f>ROUND(E270*P270,2)</f>
        <v>0</v>
      </c>
      <c r="R270" s="235" t="s">
        <v>487</v>
      </c>
      <c r="S270" s="235" t="s">
        <v>190</v>
      </c>
      <c r="T270" s="236" t="s">
        <v>190</v>
      </c>
      <c r="U270" s="219">
        <v>1.1819999999999999</v>
      </c>
      <c r="V270" s="219">
        <f>ROUND(E270*U270,2)</f>
        <v>1.18</v>
      </c>
      <c r="W270" s="219"/>
      <c r="X270" s="219" t="s">
        <v>287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308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60" t="s">
        <v>605</v>
      </c>
      <c r="D271" s="256"/>
      <c r="E271" s="256"/>
      <c r="F271" s="256"/>
      <c r="G271" s="256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290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30">
        <v>84</v>
      </c>
      <c r="B272" s="231" t="s">
        <v>610</v>
      </c>
      <c r="C272" s="249" t="s">
        <v>611</v>
      </c>
      <c r="D272" s="232" t="s">
        <v>554</v>
      </c>
      <c r="E272" s="233">
        <v>15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2.1000000000000001E-4</v>
      </c>
      <c r="O272" s="235">
        <f>ROUND(E272*N272,2)</f>
        <v>0</v>
      </c>
      <c r="P272" s="235">
        <v>0</v>
      </c>
      <c r="Q272" s="235">
        <f>ROUND(E272*P272,2)</f>
        <v>0</v>
      </c>
      <c r="R272" s="235" t="s">
        <v>487</v>
      </c>
      <c r="S272" s="235" t="s">
        <v>190</v>
      </c>
      <c r="T272" s="236" t="s">
        <v>190</v>
      </c>
      <c r="U272" s="219">
        <v>0.33600000000000002</v>
      </c>
      <c r="V272" s="219">
        <f>ROUND(E272*U272,2)</f>
        <v>5.04</v>
      </c>
      <c r="W272" s="219"/>
      <c r="X272" s="219" t="s">
        <v>287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308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0" t="s">
        <v>612</v>
      </c>
      <c r="D273" s="244"/>
      <c r="E273" s="244"/>
      <c r="F273" s="244"/>
      <c r="G273" s="244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193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ht="22.5" outlineLevel="1" x14ac:dyDescent="0.2">
      <c r="A274" s="230">
        <v>85</v>
      </c>
      <c r="B274" s="231" t="s">
        <v>613</v>
      </c>
      <c r="C274" s="249" t="s">
        <v>614</v>
      </c>
      <c r="D274" s="232" t="s">
        <v>554</v>
      </c>
      <c r="E274" s="233">
        <v>3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2.4000000000000001E-4</v>
      </c>
      <c r="O274" s="235">
        <f>ROUND(E274*N274,2)</f>
        <v>0</v>
      </c>
      <c r="P274" s="235">
        <v>0</v>
      </c>
      <c r="Q274" s="235">
        <f>ROUND(E274*P274,2)</f>
        <v>0</v>
      </c>
      <c r="R274" s="235" t="s">
        <v>487</v>
      </c>
      <c r="S274" s="235" t="s">
        <v>190</v>
      </c>
      <c r="T274" s="236" t="s">
        <v>190</v>
      </c>
      <c r="U274" s="219">
        <v>0.40300000000000002</v>
      </c>
      <c r="V274" s="219">
        <f>ROUND(E274*U274,2)</f>
        <v>1.21</v>
      </c>
      <c r="W274" s="219"/>
      <c r="X274" s="219" t="s">
        <v>287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308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0" t="s">
        <v>615</v>
      </c>
      <c r="D275" s="244"/>
      <c r="E275" s="244"/>
      <c r="F275" s="244"/>
      <c r="G275" s="244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193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37">
        <v>86</v>
      </c>
      <c r="B276" s="238" t="s">
        <v>616</v>
      </c>
      <c r="C276" s="248" t="s">
        <v>617</v>
      </c>
      <c r="D276" s="239" t="s">
        <v>323</v>
      </c>
      <c r="E276" s="240">
        <v>136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2">
        <v>5.0000000000000002E-5</v>
      </c>
      <c r="O276" s="242">
        <f>ROUND(E276*N276,2)</f>
        <v>0.01</v>
      </c>
      <c r="P276" s="242">
        <v>0</v>
      </c>
      <c r="Q276" s="242">
        <f>ROUND(E276*P276,2)</f>
        <v>0</v>
      </c>
      <c r="R276" s="242" t="s">
        <v>487</v>
      </c>
      <c r="S276" s="242" t="s">
        <v>190</v>
      </c>
      <c r="T276" s="243" t="s">
        <v>190</v>
      </c>
      <c r="U276" s="219">
        <v>3.4000000000000002E-2</v>
      </c>
      <c r="V276" s="219">
        <f>ROUND(E276*U276,2)</f>
        <v>4.62</v>
      </c>
      <c r="W276" s="219"/>
      <c r="X276" s="219" t="s">
        <v>287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288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7">
        <v>87</v>
      </c>
      <c r="B277" s="238" t="s">
        <v>618</v>
      </c>
      <c r="C277" s="248" t="s">
        <v>619</v>
      </c>
      <c r="D277" s="239" t="s">
        <v>323</v>
      </c>
      <c r="E277" s="240">
        <v>127.3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2">
        <v>8.0000000000000007E-5</v>
      </c>
      <c r="O277" s="242">
        <f>ROUND(E277*N277,2)</f>
        <v>0.01</v>
      </c>
      <c r="P277" s="242">
        <v>0</v>
      </c>
      <c r="Q277" s="242">
        <f>ROUND(E277*P277,2)</f>
        <v>0</v>
      </c>
      <c r="R277" s="242" t="s">
        <v>487</v>
      </c>
      <c r="S277" s="242" t="s">
        <v>190</v>
      </c>
      <c r="T277" s="243" t="s">
        <v>190</v>
      </c>
      <c r="U277" s="219">
        <v>3.4000000000000002E-2</v>
      </c>
      <c r="V277" s="219">
        <f>ROUND(E277*U277,2)</f>
        <v>4.33</v>
      </c>
      <c r="W277" s="219"/>
      <c r="X277" s="219" t="s">
        <v>287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620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30">
        <v>88</v>
      </c>
      <c r="B278" s="231" t="s">
        <v>621</v>
      </c>
      <c r="C278" s="249" t="s">
        <v>622</v>
      </c>
      <c r="D278" s="232" t="s">
        <v>554</v>
      </c>
      <c r="E278" s="233">
        <v>15</v>
      </c>
      <c r="F278" s="234"/>
      <c r="G278" s="235">
        <f>ROUND(E278*F278,2)</f>
        <v>0</v>
      </c>
      <c r="H278" s="234"/>
      <c r="I278" s="235">
        <f>ROUND(E278*H278,2)</f>
        <v>0</v>
      </c>
      <c r="J278" s="234"/>
      <c r="K278" s="235">
        <f>ROUND(E278*J278,2)</f>
        <v>0</v>
      </c>
      <c r="L278" s="235">
        <v>21</v>
      </c>
      <c r="M278" s="235">
        <f>G278*(1+L278/100)</f>
        <v>0</v>
      </c>
      <c r="N278" s="235">
        <v>8.0000000000000007E-5</v>
      </c>
      <c r="O278" s="235">
        <f>ROUND(E278*N278,2)</f>
        <v>0</v>
      </c>
      <c r="P278" s="235">
        <v>0</v>
      </c>
      <c r="Q278" s="235">
        <f>ROUND(E278*P278,2)</f>
        <v>0</v>
      </c>
      <c r="R278" s="235"/>
      <c r="S278" s="235" t="s">
        <v>174</v>
      </c>
      <c r="T278" s="236" t="s">
        <v>175</v>
      </c>
      <c r="U278" s="219">
        <v>0.17963000000000001</v>
      </c>
      <c r="V278" s="219">
        <f>ROUND(E278*U278,2)</f>
        <v>2.69</v>
      </c>
      <c r="W278" s="219"/>
      <c r="X278" s="219" t="s">
        <v>287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308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0" t="s">
        <v>623</v>
      </c>
      <c r="D279" s="244"/>
      <c r="E279" s="244"/>
      <c r="F279" s="244"/>
      <c r="G279" s="244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193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7">
        <v>89</v>
      </c>
      <c r="B280" s="238" t="s">
        <v>624</v>
      </c>
      <c r="C280" s="248" t="s">
        <v>625</v>
      </c>
      <c r="D280" s="239" t="s">
        <v>554</v>
      </c>
      <c r="E280" s="240">
        <v>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2">
        <v>0</v>
      </c>
      <c r="O280" s="242">
        <f>ROUND(E280*N280,2)</f>
        <v>0</v>
      </c>
      <c r="P280" s="242">
        <v>0</v>
      </c>
      <c r="Q280" s="242">
        <f>ROUND(E280*P280,2)</f>
        <v>0</v>
      </c>
      <c r="R280" s="242"/>
      <c r="S280" s="242" t="s">
        <v>174</v>
      </c>
      <c r="T280" s="243" t="s">
        <v>626</v>
      </c>
      <c r="U280" s="219">
        <v>0</v>
      </c>
      <c r="V280" s="219">
        <f>ROUND(E280*U280,2)</f>
        <v>0</v>
      </c>
      <c r="W280" s="219"/>
      <c r="X280" s="219" t="s">
        <v>287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288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7">
        <v>90</v>
      </c>
      <c r="B281" s="238" t="s">
        <v>627</v>
      </c>
      <c r="C281" s="248" t="s">
        <v>628</v>
      </c>
      <c r="D281" s="239" t="s">
        <v>554</v>
      </c>
      <c r="E281" s="240">
        <v>3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0</v>
      </c>
      <c r="O281" s="242">
        <f>ROUND(E281*N281,2)</f>
        <v>0</v>
      </c>
      <c r="P281" s="242">
        <v>0</v>
      </c>
      <c r="Q281" s="242">
        <f>ROUND(E281*P281,2)</f>
        <v>0</v>
      </c>
      <c r="R281" s="242"/>
      <c r="S281" s="242" t="s">
        <v>174</v>
      </c>
      <c r="T281" s="243" t="s">
        <v>175</v>
      </c>
      <c r="U281" s="219">
        <v>0</v>
      </c>
      <c r="V281" s="219">
        <f>ROUND(E281*U281,2)</f>
        <v>0</v>
      </c>
      <c r="W281" s="219"/>
      <c r="X281" s="219" t="s">
        <v>287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288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30">
        <v>91</v>
      </c>
      <c r="B282" s="231" t="s">
        <v>629</v>
      </c>
      <c r="C282" s="249" t="s">
        <v>630</v>
      </c>
      <c r="D282" s="232" t="s">
        <v>554</v>
      </c>
      <c r="E282" s="233">
        <v>15.225</v>
      </c>
      <c r="F282" s="234"/>
      <c r="G282" s="235">
        <f>ROUND(E282*F282,2)</f>
        <v>0</v>
      </c>
      <c r="H282" s="234"/>
      <c r="I282" s="235">
        <f>ROUND(E282*H282,2)</f>
        <v>0</v>
      </c>
      <c r="J282" s="234"/>
      <c r="K282" s="235">
        <f>ROUND(E282*J282,2)</f>
        <v>0</v>
      </c>
      <c r="L282" s="235">
        <v>21</v>
      </c>
      <c r="M282" s="235">
        <f>G282*(1+L282/100)</f>
        <v>0</v>
      </c>
      <c r="N282" s="235">
        <v>0</v>
      </c>
      <c r="O282" s="235">
        <f>ROUND(E282*N282,2)</f>
        <v>0</v>
      </c>
      <c r="P282" s="235">
        <v>0</v>
      </c>
      <c r="Q282" s="235">
        <f>ROUND(E282*P282,2)</f>
        <v>0</v>
      </c>
      <c r="R282" s="235"/>
      <c r="S282" s="235" t="s">
        <v>174</v>
      </c>
      <c r="T282" s="236" t="s">
        <v>175</v>
      </c>
      <c r="U282" s="219">
        <v>0</v>
      </c>
      <c r="V282" s="219">
        <f>ROUND(E282*U282,2)</f>
        <v>0</v>
      </c>
      <c r="W282" s="219"/>
      <c r="X282" s="219" t="s">
        <v>478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479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1" t="s">
        <v>631</v>
      </c>
      <c r="D283" s="221"/>
      <c r="E283" s="222">
        <v>15.225</v>
      </c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232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0">
        <v>92</v>
      </c>
      <c r="B284" s="231" t="s">
        <v>632</v>
      </c>
      <c r="C284" s="249" t="s">
        <v>633</v>
      </c>
      <c r="D284" s="232" t="s">
        <v>554</v>
      </c>
      <c r="E284" s="233">
        <v>2.0299999999999998</v>
      </c>
      <c r="F284" s="234"/>
      <c r="G284" s="235">
        <f>ROUND(E284*F284,2)</f>
        <v>0</v>
      </c>
      <c r="H284" s="234"/>
      <c r="I284" s="235">
        <f>ROUND(E284*H284,2)</f>
        <v>0</v>
      </c>
      <c r="J284" s="234"/>
      <c r="K284" s="235">
        <f>ROUND(E284*J284,2)</f>
        <v>0</v>
      </c>
      <c r="L284" s="235">
        <v>21</v>
      </c>
      <c r="M284" s="235">
        <f>G284*(1+L284/100)</f>
        <v>0</v>
      </c>
      <c r="N284" s="235">
        <v>0</v>
      </c>
      <c r="O284" s="235">
        <f>ROUND(E284*N284,2)</f>
        <v>0</v>
      </c>
      <c r="P284" s="235">
        <v>0</v>
      </c>
      <c r="Q284" s="235">
        <f>ROUND(E284*P284,2)</f>
        <v>0</v>
      </c>
      <c r="R284" s="235" t="s">
        <v>477</v>
      </c>
      <c r="S284" s="235" t="s">
        <v>190</v>
      </c>
      <c r="T284" s="236" t="s">
        <v>190</v>
      </c>
      <c r="U284" s="219">
        <v>0</v>
      </c>
      <c r="V284" s="219">
        <f>ROUND(E284*U284,2)</f>
        <v>0</v>
      </c>
      <c r="W284" s="219"/>
      <c r="X284" s="219" t="s">
        <v>478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479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1" t="s">
        <v>634</v>
      </c>
      <c r="D285" s="221"/>
      <c r="E285" s="222">
        <v>2.0299999999999998</v>
      </c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232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93</v>
      </c>
      <c r="B286" s="231" t="s">
        <v>635</v>
      </c>
      <c r="C286" s="249" t="s">
        <v>636</v>
      </c>
      <c r="D286" s="232" t="s">
        <v>554</v>
      </c>
      <c r="E286" s="233">
        <v>22.33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 t="s">
        <v>477</v>
      </c>
      <c r="S286" s="235" t="s">
        <v>190</v>
      </c>
      <c r="T286" s="236" t="s">
        <v>190</v>
      </c>
      <c r="U286" s="219">
        <v>0</v>
      </c>
      <c r="V286" s="219">
        <f>ROUND(E286*U286,2)</f>
        <v>0</v>
      </c>
      <c r="W286" s="219"/>
      <c r="X286" s="219" t="s">
        <v>478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555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1" t="s">
        <v>637</v>
      </c>
      <c r="D287" s="221"/>
      <c r="E287" s="222">
        <v>22.33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232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ht="22.5" outlineLevel="1" x14ac:dyDescent="0.2">
      <c r="A288" s="230">
        <v>94</v>
      </c>
      <c r="B288" s="231" t="s">
        <v>638</v>
      </c>
      <c r="C288" s="249" t="s">
        <v>639</v>
      </c>
      <c r="D288" s="232" t="s">
        <v>323</v>
      </c>
      <c r="E288" s="233">
        <v>92.364999999999995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2.7E-4</v>
      </c>
      <c r="O288" s="235">
        <f>ROUND(E288*N288,2)</f>
        <v>0.02</v>
      </c>
      <c r="P288" s="235">
        <v>0</v>
      </c>
      <c r="Q288" s="235">
        <f>ROUND(E288*P288,2)</f>
        <v>0</v>
      </c>
      <c r="R288" s="235" t="s">
        <v>477</v>
      </c>
      <c r="S288" s="235" t="s">
        <v>190</v>
      </c>
      <c r="T288" s="236" t="s">
        <v>190</v>
      </c>
      <c r="U288" s="219">
        <v>0</v>
      </c>
      <c r="V288" s="219">
        <f>ROUND(E288*U288,2)</f>
        <v>0</v>
      </c>
      <c r="W288" s="219"/>
      <c r="X288" s="219" t="s">
        <v>478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555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1" t="s">
        <v>640</v>
      </c>
      <c r="D289" s="221"/>
      <c r="E289" s="222">
        <v>92.364999999999995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232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ht="22.5" outlineLevel="1" x14ac:dyDescent="0.2">
      <c r="A290" s="230">
        <v>95</v>
      </c>
      <c r="B290" s="231" t="s">
        <v>641</v>
      </c>
      <c r="C290" s="249" t="s">
        <v>642</v>
      </c>
      <c r="D290" s="232" t="s">
        <v>323</v>
      </c>
      <c r="E290" s="233">
        <v>10.15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1.47E-3</v>
      </c>
      <c r="O290" s="235">
        <f>ROUND(E290*N290,2)</f>
        <v>0.01</v>
      </c>
      <c r="P290" s="235">
        <v>0</v>
      </c>
      <c r="Q290" s="235">
        <f>ROUND(E290*P290,2)</f>
        <v>0</v>
      </c>
      <c r="R290" s="235" t="s">
        <v>477</v>
      </c>
      <c r="S290" s="235" t="s">
        <v>190</v>
      </c>
      <c r="T290" s="236" t="s">
        <v>190</v>
      </c>
      <c r="U290" s="219">
        <v>0</v>
      </c>
      <c r="V290" s="219">
        <f>ROUND(E290*U290,2)</f>
        <v>0</v>
      </c>
      <c r="W290" s="219"/>
      <c r="X290" s="219" t="s">
        <v>478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555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1" t="s">
        <v>643</v>
      </c>
      <c r="D291" s="221"/>
      <c r="E291" s="222">
        <v>10.15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232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ht="22.5" outlineLevel="1" x14ac:dyDescent="0.2">
      <c r="A292" s="230">
        <v>96</v>
      </c>
      <c r="B292" s="231" t="s">
        <v>644</v>
      </c>
      <c r="C292" s="249" t="s">
        <v>645</v>
      </c>
      <c r="D292" s="232" t="s">
        <v>323</v>
      </c>
      <c r="E292" s="233">
        <v>100.7895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2.1900000000000001E-3</v>
      </c>
      <c r="O292" s="235">
        <f>ROUND(E292*N292,2)</f>
        <v>0.22</v>
      </c>
      <c r="P292" s="235">
        <v>0</v>
      </c>
      <c r="Q292" s="235">
        <f>ROUND(E292*P292,2)</f>
        <v>0</v>
      </c>
      <c r="R292" s="235" t="s">
        <v>477</v>
      </c>
      <c r="S292" s="235" t="s">
        <v>190</v>
      </c>
      <c r="T292" s="236" t="s">
        <v>190</v>
      </c>
      <c r="U292" s="219">
        <v>0</v>
      </c>
      <c r="V292" s="219">
        <f>ROUND(E292*U292,2)</f>
        <v>0</v>
      </c>
      <c r="W292" s="219"/>
      <c r="X292" s="219" t="s">
        <v>478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555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1" t="s">
        <v>646</v>
      </c>
      <c r="D293" s="221"/>
      <c r="E293" s="222">
        <v>100.7895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232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97</v>
      </c>
      <c r="B294" s="231" t="s">
        <v>647</v>
      </c>
      <c r="C294" s="249" t="s">
        <v>648</v>
      </c>
      <c r="D294" s="232" t="s">
        <v>554</v>
      </c>
      <c r="E294" s="233">
        <v>2.0299999999999998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7.3999999999999999E-4</v>
      </c>
      <c r="O294" s="235">
        <f>ROUND(E294*N294,2)</f>
        <v>0</v>
      </c>
      <c r="P294" s="235">
        <v>0</v>
      </c>
      <c r="Q294" s="235">
        <f>ROUND(E294*P294,2)</f>
        <v>0</v>
      </c>
      <c r="R294" s="235" t="s">
        <v>477</v>
      </c>
      <c r="S294" s="235" t="s">
        <v>190</v>
      </c>
      <c r="T294" s="236" t="s">
        <v>190</v>
      </c>
      <c r="U294" s="219">
        <v>0</v>
      </c>
      <c r="V294" s="219">
        <f>ROUND(E294*U294,2)</f>
        <v>0</v>
      </c>
      <c r="W294" s="219"/>
      <c r="X294" s="219" t="s">
        <v>478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555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1" t="s">
        <v>634</v>
      </c>
      <c r="D295" s="221"/>
      <c r="E295" s="222">
        <v>2.0299999999999998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232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0">
        <v>98</v>
      </c>
      <c r="B296" s="231" t="s">
        <v>649</v>
      </c>
      <c r="C296" s="249" t="s">
        <v>650</v>
      </c>
      <c r="D296" s="232" t="s">
        <v>554</v>
      </c>
      <c r="E296" s="233">
        <v>2.0299999999999998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1.32E-3</v>
      </c>
      <c r="O296" s="235">
        <f>ROUND(E296*N296,2)</f>
        <v>0</v>
      </c>
      <c r="P296" s="235">
        <v>0</v>
      </c>
      <c r="Q296" s="235">
        <f>ROUND(E296*P296,2)</f>
        <v>0</v>
      </c>
      <c r="R296" s="235" t="s">
        <v>477</v>
      </c>
      <c r="S296" s="235" t="s">
        <v>190</v>
      </c>
      <c r="T296" s="236" t="s">
        <v>190</v>
      </c>
      <c r="U296" s="219">
        <v>0</v>
      </c>
      <c r="V296" s="219">
        <f>ROUND(E296*U296,2)</f>
        <v>0</v>
      </c>
      <c r="W296" s="219"/>
      <c r="X296" s="219" t="s">
        <v>478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555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1" t="s">
        <v>634</v>
      </c>
      <c r="D297" s="221"/>
      <c r="E297" s="222">
        <v>2.0299999999999998</v>
      </c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232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30">
        <v>99</v>
      </c>
      <c r="B298" s="231" t="s">
        <v>651</v>
      </c>
      <c r="C298" s="249" t="s">
        <v>652</v>
      </c>
      <c r="D298" s="232" t="s">
        <v>554</v>
      </c>
      <c r="E298" s="233">
        <v>2.0299999999999998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1.0499999999999999E-3</v>
      </c>
      <c r="O298" s="235">
        <f>ROUND(E298*N298,2)</f>
        <v>0</v>
      </c>
      <c r="P298" s="235">
        <v>0</v>
      </c>
      <c r="Q298" s="235">
        <f>ROUND(E298*P298,2)</f>
        <v>0</v>
      </c>
      <c r="R298" s="235" t="s">
        <v>477</v>
      </c>
      <c r="S298" s="235" t="s">
        <v>190</v>
      </c>
      <c r="T298" s="236" t="s">
        <v>190</v>
      </c>
      <c r="U298" s="219">
        <v>0</v>
      </c>
      <c r="V298" s="219">
        <f>ROUND(E298*U298,2)</f>
        <v>0</v>
      </c>
      <c r="W298" s="219"/>
      <c r="X298" s="219" t="s">
        <v>478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555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634</v>
      </c>
      <c r="D299" s="221"/>
      <c r="E299" s="222">
        <v>2.0299999999999998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30">
        <v>100</v>
      </c>
      <c r="B300" s="231" t="s">
        <v>653</v>
      </c>
      <c r="C300" s="249" t="s">
        <v>654</v>
      </c>
      <c r="D300" s="232" t="s">
        <v>655</v>
      </c>
      <c r="E300" s="233">
        <v>1.0149999999999999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0</v>
      </c>
      <c r="O300" s="235">
        <f>ROUND(E300*N300,2)</f>
        <v>0</v>
      </c>
      <c r="P300" s="235">
        <v>0</v>
      </c>
      <c r="Q300" s="235">
        <f>ROUND(E300*P300,2)</f>
        <v>0</v>
      </c>
      <c r="R300" s="235"/>
      <c r="S300" s="235" t="s">
        <v>174</v>
      </c>
      <c r="T300" s="236" t="s">
        <v>175</v>
      </c>
      <c r="U300" s="219">
        <v>0</v>
      </c>
      <c r="V300" s="219">
        <f>ROUND(E300*U300,2)</f>
        <v>0</v>
      </c>
      <c r="W300" s="219"/>
      <c r="X300" s="219" t="s">
        <v>478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479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1" t="s">
        <v>656</v>
      </c>
      <c r="D301" s="221"/>
      <c r="E301" s="222">
        <v>1.0149999999999999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232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0">
        <v>101</v>
      </c>
      <c r="B302" s="231" t="s">
        <v>657</v>
      </c>
      <c r="C302" s="249" t="s">
        <v>658</v>
      </c>
      <c r="D302" s="232" t="s">
        <v>655</v>
      </c>
      <c r="E302" s="233">
        <v>7.1050000000000004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0</v>
      </c>
      <c r="O302" s="235">
        <f>ROUND(E302*N302,2)</f>
        <v>0</v>
      </c>
      <c r="P302" s="235">
        <v>0</v>
      </c>
      <c r="Q302" s="235">
        <f>ROUND(E302*P302,2)</f>
        <v>0</v>
      </c>
      <c r="R302" s="235"/>
      <c r="S302" s="235" t="s">
        <v>174</v>
      </c>
      <c r="T302" s="236" t="s">
        <v>175</v>
      </c>
      <c r="U302" s="219">
        <v>0</v>
      </c>
      <c r="V302" s="219">
        <f>ROUND(E302*U302,2)</f>
        <v>0</v>
      </c>
      <c r="W302" s="219"/>
      <c r="X302" s="219" t="s">
        <v>478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479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1" t="s">
        <v>659</v>
      </c>
      <c r="D303" s="221"/>
      <c r="E303" s="222">
        <v>7.1050000000000004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232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0">
        <v>102</v>
      </c>
      <c r="B304" s="231" t="s">
        <v>660</v>
      </c>
      <c r="C304" s="249" t="s">
        <v>661</v>
      </c>
      <c r="D304" s="232" t="s">
        <v>554</v>
      </c>
      <c r="E304" s="233">
        <v>2.0299999999999998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1.06E-3</v>
      </c>
      <c r="O304" s="235">
        <f>ROUND(E304*N304,2)</f>
        <v>0</v>
      </c>
      <c r="P304" s="235">
        <v>0</v>
      </c>
      <c r="Q304" s="235">
        <f>ROUND(E304*P304,2)</f>
        <v>0</v>
      </c>
      <c r="R304" s="235" t="s">
        <v>477</v>
      </c>
      <c r="S304" s="235" t="s">
        <v>190</v>
      </c>
      <c r="T304" s="236" t="s">
        <v>190</v>
      </c>
      <c r="U304" s="219">
        <v>0</v>
      </c>
      <c r="V304" s="219">
        <f>ROUND(E304*U304,2)</f>
        <v>0</v>
      </c>
      <c r="W304" s="219"/>
      <c r="X304" s="219" t="s">
        <v>478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555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1" t="s">
        <v>634</v>
      </c>
      <c r="D305" s="221"/>
      <c r="E305" s="222">
        <v>2.0299999999999998</v>
      </c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232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37">
        <v>103</v>
      </c>
      <c r="B306" s="238" t="s">
        <v>662</v>
      </c>
      <c r="C306" s="248" t="s">
        <v>663</v>
      </c>
      <c r="D306" s="239" t="s">
        <v>655</v>
      </c>
      <c r="E306" s="240">
        <v>15</v>
      </c>
      <c r="F306" s="241"/>
      <c r="G306" s="242">
        <f>ROUND(E306*F306,2)</f>
        <v>0</v>
      </c>
      <c r="H306" s="241"/>
      <c r="I306" s="242">
        <f>ROUND(E306*H306,2)</f>
        <v>0</v>
      </c>
      <c r="J306" s="241"/>
      <c r="K306" s="242">
        <f>ROUND(E306*J306,2)</f>
        <v>0</v>
      </c>
      <c r="L306" s="242">
        <v>21</v>
      </c>
      <c r="M306" s="242">
        <f>G306*(1+L306/100)</f>
        <v>0</v>
      </c>
      <c r="N306" s="242">
        <v>0</v>
      </c>
      <c r="O306" s="242">
        <f>ROUND(E306*N306,2)</f>
        <v>0</v>
      </c>
      <c r="P306" s="242">
        <v>0</v>
      </c>
      <c r="Q306" s="242">
        <f>ROUND(E306*P306,2)</f>
        <v>0</v>
      </c>
      <c r="R306" s="242"/>
      <c r="S306" s="242" t="s">
        <v>174</v>
      </c>
      <c r="T306" s="243" t="s">
        <v>175</v>
      </c>
      <c r="U306" s="219">
        <v>0</v>
      </c>
      <c r="V306" s="219">
        <f>ROUND(E306*U306,2)</f>
        <v>0</v>
      </c>
      <c r="W306" s="219"/>
      <c r="X306" s="219" t="s">
        <v>478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555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ht="33.75" outlineLevel="1" x14ac:dyDescent="0.2">
      <c r="A307" s="230">
        <v>104</v>
      </c>
      <c r="B307" s="231" t="s">
        <v>664</v>
      </c>
      <c r="C307" s="249" t="s">
        <v>665</v>
      </c>
      <c r="D307" s="232" t="s">
        <v>554</v>
      </c>
      <c r="E307" s="233">
        <v>2.02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1.4999999999999999E-2</v>
      </c>
      <c r="O307" s="235">
        <f>ROUND(E307*N307,2)</f>
        <v>0.03</v>
      </c>
      <c r="P307" s="235">
        <v>0</v>
      </c>
      <c r="Q307" s="235">
        <f>ROUND(E307*P307,2)</f>
        <v>0</v>
      </c>
      <c r="R307" s="235" t="s">
        <v>477</v>
      </c>
      <c r="S307" s="235" t="s">
        <v>190</v>
      </c>
      <c r="T307" s="236" t="s">
        <v>190</v>
      </c>
      <c r="U307" s="219">
        <v>0</v>
      </c>
      <c r="V307" s="219">
        <f>ROUND(E307*U307,2)</f>
        <v>0</v>
      </c>
      <c r="W307" s="219"/>
      <c r="X307" s="219" t="s">
        <v>478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479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1" t="s">
        <v>666</v>
      </c>
      <c r="D308" s="221"/>
      <c r="E308" s="222">
        <v>2.02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232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ht="33.75" outlineLevel="1" x14ac:dyDescent="0.2">
      <c r="A309" s="230">
        <v>105</v>
      </c>
      <c r="B309" s="231" t="s">
        <v>667</v>
      </c>
      <c r="C309" s="249" t="s">
        <v>668</v>
      </c>
      <c r="D309" s="232" t="s">
        <v>554</v>
      </c>
      <c r="E309" s="233">
        <v>3.03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5">
        <v>1.7000000000000001E-2</v>
      </c>
      <c r="O309" s="235">
        <f>ROUND(E309*N309,2)</f>
        <v>0.05</v>
      </c>
      <c r="P309" s="235">
        <v>0</v>
      </c>
      <c r="Q309" s="235">
        <f>ROUND(E309*P309,2)</f>
        <v>0</v>
      </c>
      <c r="R309" s="235" t="s">
        <v>477</v>
      </c>
      <c r="S309" s="235" t="s">
        <v>190</v>
      </c>
      <c r="T309" s="236" t="s">
        <v>190</v>
      </c>
      <c r="U309" s="219">
        <v>0</v>
      </c>
      <c r="V309" s="219">
        <f>ROUND(E309*U309,2)</f>
        <v>0</v>
      </c>
      <c r="W309" s="219"/>
      <c r="X309" s="219" t="s">
        <v>478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555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51" t="s">
        <v>669</v>
      </c>
      <c r="D310" s="221"/>
      <c r="E310" s="222">
        <v>3.03</v>
      </c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232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ht="33.75" outlineLevel="1" x14ac:dyDescent="0.2">
      <c r="A311" s="230">
        <v>106</v>
      </c>
      <c r="B311" s="231" t="s">
        <v>670</v>
      </c>
      <c r="C311" s="249" t="s">
        <v>671</v>
      </c>
      <c r="D311" s="232" t="s">
        <v>554</v>
      </c>
      <c r="E311" s="233">
        <v>1.01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4.8000000000000001E-2</v>
      </c>
      <c r="O311" s="235">
        <f>ROUND(E311*N311,2)</f>
        <v>0.05</v>
      </c>
      <c r="P311" s="235">
        <v>0</v>
      </c>
      <c r="Q311" s="235">
        <f>ROUND(E311*P311,2)</f>
        <v>0</v>
      </c>
      <c r="R311" s="235" t="s">
        <v>477</v>
      </c>
      <c r="S311" s="235" t="s">
        <v>190</v>
      </c>
      <c r="T311" s="236" t="s">
        <v>190</v>
      </c>
      <c r="U311" s="219">
        <v>0</v>
      </c>
      <c r="V311" s="219">
        <f>ROUND(E311*U311,2)</f>
        <v>0</v>
      </c>
      <c r="W311" s="219"/>
      <c r="X311" s="219" t="s">
        <v>478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479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1" t="s">
        <v>672</v>
      </c>
      <c r="D312" s="221"/>
      <c r="E312" s="222">
        <v>1.01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232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0">
        <v>107</v>
      </c>
      <c r="B313" s="231" t="s">
        <v>673</v>
      </c>
      <c r="C313" s="249" t="s">
        <v>674</v>
      </c>
      <c r="D313" s="232" t="s">
        <v>655</v>
      </c>
      <c r="E313" s="233">
        <v>1.01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5"/>
      <c r="S313" s="235" t="s">
        <v>174</v>
      </c>
      <c r="T313" s="236" t="s">
        <v>175</v>
      </c>
      <c r="U313" s="219">
        <v>0</v>
      </c>
      <c r="V313" s="219">
        <f>ROUND(E313*U313,2)</f>
        <v>0</v>
      </c>
      <c r="W313" s="219"/>
      <c r="X313" s="219" t="s">
        <v>478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479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51" t="s">
        <v>672</v>
      </c>
      <c r="D314" s="221"/>
      <c r="E314" s="222">
        <v>1.01</v>
      </c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232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30">
        <v>108</v>
      </c>
      <c r="B315" s="231" t="s">
        <v>675</v>
      </c>
      <c r="C315" s="249" t="s">
        <v>676</v>
      </c>
      <c r="D315" s="232" t="s">
        <v>655</v>
      </c>
      <c r="E315" s="233">
        <v>11.11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0</v>
      </c>
      <c r="O315" s="235">
        <f>ROUND(E315*N315,2)</f>
        <v>0</v>
      </c>
      <c r="P315" s="235">
        <v>0</v>
      </c>
      <c r="Q315" s="235">
        <f>ROUND(E315*P315,2)</f>
        <v>0</v>
      </c>
      <c r="R315" s="235"/>
      <c r="S315" s="235" t="s">
        <v>174</v>
      </c>
      <c r="T315" s="236" t="s">
        <v>175</v>
      </c>
      <c r="U315" s="219">
        <v>0</v>
      </c>
      <c r="V315" s="219">
        <f>ROUND(E315*U315,2)</f>
        <v>0</v>
      </c>
      <c r="W315" s="219"/>
      <c r="X315" s="219" t="s">
        <v>478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479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677</v>
      </c>
      <c r="D316" s="221"/>
      <c r="E316" s="222">
        <v>11.11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30">
        <v>109</v>
      </c>
      <c r="B317" s="231" t="s">
        <v>678</v>
      </c>
      <c r="C317" s="249" t="s">
        <v>679</v>
      </c>
      <c r="D317" s="232" t="s">
        <v>655</v>
      </c>
      <c r="E317" s="233">
        <v>4.04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5"/>
      <c r="S317" s="235" t="s">
        <v>174</v>
      </c>
      <c r="T317" s="236" t="s">
        <v>175</v>
      </c>
      <c r="U317" s="219">
        <v>0</v>
      </c>
      <c r="V317" s="219">
        <f>ROUND(E317*U317,2)</f>
        <v>0</v>
      </c>
      <c r="W317" s="219"/>
      <c r="X317" s="219" t="s">
        <v>478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479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1" t="s">
        <v>680</v>
      </c>
      <c r="D318" s="221"/>
      <c r="E318" s="222">
        <v>4.04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232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ht="33.75" outlineLevel="1" x14ac:dyDescent="0.2">
      <c r="A319" s="230">
        <v>110</v>
      </c>
      <c r="B319" s="231" t="s">
        <v>681</v>
      </c>
      <c r="C319" s="249" t="s">
        <v>682</v>
      </c>
      <c r="D319" s="232" t="s">
        <v>554</v>
      </c>
      <c r="E319" s="233">
        <v>2.02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6.0000000000000001E-3</v>
      </c>
      <c r="O319" s="235">
        <f>ROUND(E319*N319,2)</f>
        <v>0.01</v>
      </c>
      <c r="P319" s="235">
        <v>0</v>
      </c>
      <c r="Q319" s="235">
        <f>ROUND(E319*P319,2)</f>
        <v>0</v>
      </c>
      <c r="R319" s="235" t="s">
        <v>477</v>
      </c>
      <c r="S319" s="235" t="s">
        <v>190</v>
      </c>
      <c r="T319" s="236" t="s">
        <v>190</v>
      </c>
      <c r="U319" s="219">
        <v>0</v>
      </c>
      <c r="V319" s="219">
        <f>ROUND(E319*U319,2)</f>
        <v>0</v>
      </c>
      <c r="W319" s="219"/>
      <c r="X319" s="219" t="s">
        <v>478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555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1" t="s">
        <v>666</v>
      </c>
      <c r="D320" s="221"/>
      <c r="E320" s="222">
        <v>2.02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232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ht="33.75" outlineLevel="1" x14ac:dyDescent="0.2">
      <c r="A321" s="230">
        <v>111</v>
      </c>
      <c r="B321" s="231" t="s">
        <v>683</v>
      </c>
      <c r="C321" s="249" t="s">
        <v>684</v>
      </c>
      <c r="D321" s="232" t="s">
        <v>554</v>
      </c>
      <c r="E321" s="233">
        <v>2.02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6.0000000000000001E-3</v>
      </c>
      <c r="O321" s="235">
        <f>ROUND(E321*N321,2)</f>
        <v>0.01</v>
      </c>
      <c r="P321" s="235">
        <v>0</v>
      </c>
      <c r="Q321" s="235">
        <f>ROUND(E321*P321,2)</f>
        <v>0</v>
      </c>
      <c r="R321" s="235" t="s">
        <v>477</v>
      </c>
      <c r="S321" s="235" t="s">
        <v>190</v>
      </c>
      <c r="T321" s="236" t="s">
        <v>190</v>
      </c>
      <c r="U321" s="219">
        <v>0</v>
      </c>
      <c r="V321" s="219">
        <f>ROUND(E321*U321,2)</f>
        <v>0</v>
      </c>
      <c r="W321" s="219"/>
      <c r="X321" s="219" t="s">
        <v>478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479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1" t="s">
        <v>666</v>
      </c>
      <c r="D322" s="221"/>
      <c r="E322" s="222">
        <v>2.02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232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ht="33.75" outlineLevel="1" x14ac:dyDescent="0.2">
      <c r="A323" s="230">
        <v>112</v>
      </c>
      <c r="B323" s="231" t="s">
        <v>685</v>
      </c>
      <c r="C323" s="249" t="s">
        <v>686</v>
      </c>
      <c r="D323" s="232" t="s">
        <v>554</v>
      </c>
      <c r="E323" s="233">
        <v>1.01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5">
        <v>6.0000000000000001E-3</v>
      </c>
      <c r="O323" s="235">
        <f>ROUND(E323*N323,2)</f>
        <v>0.01</v>
      </c>
      <c r="P323" s="235">
        <v>0</v>
      </c>
      <c r="Q323" s="235">
        <f>ROUND(E323*P323,2)</f>
        <v>0</v>
      </c>
      <c r="R323" s="235" t="s">
        <v>477</v>
      </c>
      <c r="S323" s="235" t="s">
        <v>190</v>
      </c>
      <c r="T323" s="236" t="s">
        <v>190</v>
      </c>
      <c r="U323" s="219">
        <v>0</v>
      </c>
      <c r="V323" s="219">
        <f>ROUND(E323*U323,2)</f>
        <v>0</v>
      </c>
      <c r="W323" s="219"/>
      <c r="X323" s="219" t="s">
        <v>478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555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51" t="s">
        <v>672</v>
      </c>
      <c r="D324" s="221"/>
      <c r="E324" s="222">
        <v>1.01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232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7">
        <v>113</v>
      </c>
      <c r="B325" s="238" t="s">
        <v>687</v>
      </c>
      <c r="C325" s="248" t="s">
        <v>688</v>
      </c>
      <c r="D325" s="239" t="s">
        <v>655</v>
      </c>
      <c r="E325" s="240">
        <v>15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0</v>
      </c>
      <c r="O325" s="242">
        <f>ROUND(E325*N325,2)</f>
        <v>0</v>
      </c>
      <c r="P325" s="242">
        <v>0</v>
      </c>
      <c r="Q325" s="242">
        <f>ROUND(E325*P325,2)</f>
        <v>0</v>
      </c>
      <c r="R325" s="242"/>
      <c r="S325" s="242" t="s">
        <v>174</v>
      </c>
      <c r="T325" s="243" t="s">
        <v>175</v>
      </c>
      <c r="U325" s="219">
        <v>0</v>
      </c>
      <c r="V325" s="219">
        <f>ROUND(E325*U325,2)</f>
        <v>0</v>
      </c>
      <c r="W325" s="219"/>
      <c r="X325" s="219" t="s">
        <v>478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555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7">
        <v>114</v>
      </c>
      <c r="B326" s="238" t="s">
        <v>689</v>
      </c>
      <c r="C326" s="248" t="s">
        <v>690</v>
      </c>
      <c r="D326" s="239" t="s">
        <v>655</v>
      </c>
      <c r="E326" s="240">
        <v>5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2">
        <v>0</v>
      </c>
      <c r="O326" s="242">
        <f>ROUND(E326*N326,2)</f>
        <v>0</v>
      </c>
      <c r="P326" s="242">
        <v>0</v>
      </c>
      <c r="Q326" s="242">
        <f>ROUND(E326*P326,2)</f>
        <v>0</v>
      </c>
      <c r="R326" s="242"/>
      <c r="S326" s="242" t="s">
        <v>174</v>
      </c>
      <c r="T326" s="243" t="s">
        <v>175</v>
      </c>
      <c r="U326" s="219">
        <v>0</v>
      </c>
      <c r="V326" s="219">
        <f>ROUND(E326*U326,2)</f>
        <v>0</v>
      </c>
      <c r="W326" s="219"/>
      <c r="X326" s="219" t="s">
        <v>478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479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37">
        <v>115</v>
      </c>
      <c r="B327" s="238" t="s">
        <v>691</v>
      </c>
      <c r="C327" s="248" t="s">
        <v>692</v>
      </c>
      <c r="D327" s="239" t="s">
        <v>655</v>
      </c>
      <c r="E327" s="240">
        <v>1</v>
      </c>
      <c r="F327" s="241"/>
      <c r="G327" s="242">
        <f>ROUND(E327*F327,2)</f>
        <v>0</v>
      </c>
      <c r="H327" s="241"/>
      <c r="I327" s="242">
        <f>ROUND(E327*H327,2)</f>
        <v>0</v>
      </c>
      <c r="J327" s="241"/>
      <c r="K327" s="242">
        <f>ROUND(E327*J327,2)</f>
        <v>0</v>
      </c>
      <c r="L327" s="242">
        <v>21</v>
      </c>
      <c r="M327" s="242">
        <f>G327*(1+L327/100)</f>
        <v>0</v>
      </c>
      <c r="N327" s="242">
        <v>0</v>
      </c>
      <c r="O327" s="242">
        <f>ROUND(E327*N327,2)</f>
        <v>0</v>
      </c>
      <c r="P327" s="242">
        <v>0</v>
      </c>
      <c r="Q327" s="242">
        <f>ROUND(E327*P327,2)</f>
        <v>0</v>
      </c>
      <c r="R327" s="242"/>
      <c r="S327" s="242" t="s">
        <v>174</v>
      </c>
      <c r="T327" s="243" t="s">
        <v>175</v>
      </c>
      <c r="U327" s="219">
        <v>0</v>
      </c>
      <c r="V327" s="219">
        <f>ROUND(E327*U327,2)</f>
        <v>0</v>
      </c>
      <c r="W327" s="219"/>
      <c r="X327" s="219" t="s">
        <v>478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479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116</v>
      </c>
      <c r="B328" s="231" t="s">
        <v>693</v>
      </c>
      <c r="C328" s="249" t="s">
        <v>694</v>
      </c>
      <c r="D328" s="232" t="s">
        <v>554</v>
      </c>
      <c r="E328" s="233">
        <v>20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8.9999999999999998E-4</v>
      </c>
      <c r="O328" s="235">
        <f>ROUND(E328*N328,2)</f>
        <v>0.02</v>
      </c>
      <c r="P328" s="235">
        <v>0</v>
      </c>
      <c r="Q328" s="235">
        <f>ROUND(E328*P328,2)</f>
        <v>0</v>
      </c>
      <c r="R328" s="235" t="s">
        <v>477</v>
      </c>
      <c r="S328" s="235" t="s">
        <v>190</v>
      </c>
      <c r="T328" s="236" t="s">
        <v>190</v>
      </c>
      <c r="U328" s="219">
        <v>0</v>
      </c>
      <c r="V328" s="219">
        <f>ROUND(E328*U328,2)</f>
        <v>0</v>
      </c>
      <c r="W328" s="219"/>
      <c r="X328" s="219" t="s">
        <v>478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479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1" t="s">
        <v>695</v>
      </c>
      <c r="D329" s="221"/>
      <c r="E329" s="222">
        <v>20</v>
      </c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232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7">
        <v>117</v>
      </c>
      <c r="B330" s="238" t="s">
        <v>696</v>
      </c>
      <c r="C330" s="248" t="s">
        <v>697</v>
      </c>
      <c r="D330" s="239" t="s">
        <v>554</v>
      </c>
      <c r="E330" s="240">
        <v>1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2">
        <v>1.9E-3</v>
      </c>
      <c r="O330" s="242">
        <f>ROUND(E330*N330,2)</f>
        <v>0</v>
      </c>
      <c r="P330" s="242">
        <v>0</v>
      </c>
      <c r="Q330" s="242">
        <f>ROUND(E330*P330,2)</f>
        <v>0</v>
      </c>
      <c r="R330" s="242" t="s">
        <v>477</v>
      </c>
      <c r="S330" s="242" t="s">
        <v>190</v>
      </c>
      <c r="T330" s="243" t="s">
        <v>190</v>
      </c>
      <c r="U330" s="219">
        <v>0</v>
      </c>
      <c r="V330" s="219">
        <f>ROUND(E330*U330,2)</f>
        <v>0</v>
      </c>
      <c r="W330" s="219"/>
      <c r="X330" s="219" t="s">
        <v>478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479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37">
        <v>118</v>
      </c>
      <c r="B331" s="238" t="s">
        <v>698</v>
      </c>
      <c r="C331" s="248" t="s">
        <v>699</v>
      </c>
      <c r="D331" s="239" t="s">
        <v>247</v>
      </c>
      <c r="E331" s="240">
        <v>18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0</v>
      </c>
      <c r="Q331" s="242">
        <f>ROUND(E331*P331,2)</f>
        <v>0</v>
      </c>
      <c r="R331" s="242"/>
      <c r="S331" s="242" t="s">
        <v>174</v>
      </c>
      <c r="T331" s="243" t="s">
        <v>700</v>
      </c>
      <c r="U331" s="219">
        <v>0</v>
      </c>
      <c r="V331" s="219">
        <f>ROUND(E331*U331,2)</f>
        <v>0</v>
      </c>
      <c r="W331" s="219"/>
      <c r="X331" s="219" t="s">
        <v>478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479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37">
        <v>119</v>
      </c>
      <c r="B332" s="238" t="s">
        <v>701</v>
      </c>
      <c r="C332" s="248" t="s">
        <v>702</v>
      </c>
      <c r="D332" s="239" t="s">
        <v>655</v>
      </c>
      <c r="E332" s="240">
        <v>15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</v>
      </c>
      <c r="Q332" s="242">
        <f>ROUND(E332*P332,2)</f>
        <v>0</v>
      </c>
      <c r="R332" s="242"/>
      <c r="S332" s="242" t="s">
        <v>174</v>
      </c>
      <c r="T332" s="243" t="s">
        <v>700</v>
      </c>
      <c r="U332" s="219">
        <v>0</v>
      </c>
      <c r="V332" s="219">
        <f>ROUND(E332*U332,2)</f>
        <v>0</v>
      </c>
      <c r="W332" s="219"/>
      <c r="X332" s="219" t="s">
        <v>478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555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7">
        <v>120</v>
      </c>
      <c r="B333" s="238" t="s">
        <v>703</v>
      </c>
      <c r="C333" s="248" t="s">
        <v>704</v>
      </c>
      <c r="D333" s="239" t="s">
        <v>655</v>
      </c>
      <c r="E333" s="240">
        <v>6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2">
        <v>0</v>
      </c>
      <c r="O333" s="242">
        <f>ROUND(E333*N333,2)</f>
        <v>0</v>
      </c>
      <c r="P333" s="242">
        <v>0</v>
      </c>
      <c r="Q333" s="242">
        <f>ROUND(E333*P333,2)</f>
        <v>0</v>
      </c>
      <c r="R333" s="242"/>
      <c r="S333" s="242" t="s">
        <v>174</v>
      </c>
      <c r="T333" s="243" t="s">
        <v>700</v>
      </c>
      <c r="U333" s="219">
        <v>0</v>
      </c>
      <c r="V333" s="219">
        <f>ROUND(E333*U333,2)</f>
        <v>0</v>
      </c>
      <c r="W333" s="219"/>
      <c r="X333" s="219" t="s">
        <v>478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555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37">
        <v>121</v>
      </c>
      <c r="B334" s="238" t="s">
        <v>705</v>
      </c>
      <c r="C334" s="248" t="s">
        <v>706</v>
      </c>
      <c r="D334" s="239" t="s">
        <v>655</v>
      </c>
      <c r="E334" s="240">
        <v>3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0</v>
      </c>
      <c r="O334" s="242">
        <f>ROUND(E334*N334,2)</f>
        <v>0</v>
      </c>
      <c r="P334" s="242">
        <v>0</v>
      </c>
      <c r="Q334" s="242">
        <f>ROUND(E334*P334,2)</f>
        <v>0</v>
      </c>
      <c r="R334" s="242"/>
      <c r="S334" s="242" t="s">
        <v>174</v>
      </c>
      <c r="T334" s="243" t="s">
        <v>175</v>
      </c>
      <c r="U334" s="219">
        <v>0</v>
      </c>
      <c r="V334" s="219">
        <f>ROUND(E334*U334,2)</f>
        <v>0</v>
      </c>
      <c r="W334" s="219"/>
      <c r="X334" s="219" t="s">
        <v>478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479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ht="22.5" outlineLevel="1" x14ac:dyDescent="0.2">
      <c r="A335" s="230">
        <v>122</v>
      </c>
      <c r="B335" s="231" t="s">
        <v>707</v>
      </c>
      <c r="C335" s="249" t="s">
        <v>708</v>
      </c>
      <c r="D335" s="232" t="s">
        <v>554</v>
      </c>
      <c r="E335" s="233">
        <v>1.01</v>
      </c>
      <c r="F335" s="234"/>
      <c r="G335" s="235">
        <f>ROUND(E335*F335,2)</f>
        <v>0</v>
      </c>
      <c r="H335" s="234"/>
      <c r="I335" s="235">
        <f>ROUND(E335*H335,2)</f>
        <v>0</v>
      </c>
      <c r="J335" s="234"/>
      <c r="K335" s="235">
        <f>ROUND(E335*J335,2)</f>
        <v>0</v>
      </c>
      <c r="L335" s="235">
        <v>21</v>
      </c>
      <c r="M335" s="235">
        <f>G335*(1+L335/100)</f>
        <v>0</v>
      </c>
      <c r="N335" s="235">
        <v>8.6999999999999994E-3</v>
      </c>
      <c r="O335" s="235">
        <f>ROUND(E335*N335,2)</f>
        <v>0.01</v>
      </c>
      <c r="P335" s="235">
        <v>0</v>
      </c>
      <c r="Q335" s="235">
        <f>ROUND(E335*P335,2)</f>
        <v>0</v>
      </c>
      <c r="R335" s="235" t="s">
        <v>477</v>
      </c>
      <c r="S335" s="235" t="s">
        <v>190</v>
      </c>
      <c r="T335" s="236" t="s">
        <v>190</v>
      </c>
      <c r="U335" s="219">
        <v>0</v>
      </c>
      <c r="V335" s="219">
        <f>ROUND(E335*U335,2)</f>
        <v>0</v>
      </c>
      <c r="W335" s="219"/>
      <c r="X335" s="219" t="s">
        <v>478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555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51" t="s">
        <v>672</v>
      </c>
      <c r="D336" s="221"/>
      <c r="E336" s="222">
        <v>1.01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232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2.5" outlineLevel="1" x14ac:dyDescent="0.2">
      <c r="A337" s="230">
        <v>123</v>
      </c>
      <c r="B337" s="231" t="s">
        <v>709</v>
      </c>
      <c r="C337" s="249" t="s">
        <v>710</v>
      </c>
      <c r="D337" s="232" t="s">
        <v>554</v>
      </c>
      <c r="E337" s="233">
        <v>1.01</v>
      </c>
      <c r="F337" s="234"/>
      <c r="G337" s="235">
        <f>ROUND(E337*F337,2)</f>
        <v>0</v>
      </c>
      <c r="H337" s="234"/>
      <c r="I337" s="235">
        <f>ROUND(E337*H337,2)</f>
        <v>0</v>
      </c>
      <c r="J337" s="234"/>
      <c r="K337" s="235">
        <f>ROUND(E337*J337,2)</f>
        <v>0</v>
      </c>
      <c r="L337" s="235">
        <v>21</v>
      </c>
      <c r="M337" s="235">
        <f>G337*(1+L337/100)</f>
        <v>0</v>
      </c>
      <c r="N337" s="235">
        <v>1.29E-2</v>
      </c>
      <c r="O337" s="235">
        <f>ROUND(E337*N337,2)</f>
        <v>0.01</v>
      </c>
      <c r="P337" s="235">
        <v>0</v>
      </c>
      <c r="Q337" s="235">
        <f>ROUND(E337*P337,2)</f>
        <v>0</v>
      </c>
      <c r="R337" s="235" t="s">
        <v>477</v>
      </c>
      <c r="S337" s="235" t="s">
        <v>190</v>
      </c>
      <c r="T337" s="236" t="s">
        <v>190</v>
      </c>
      <c r="U337" s="219">
        <v>0</v>
      </c>
      <c r="V337" s="219">
        <f>ROUND(E337*U337,2)</f>
        <v>0</v>
      </c>
      <c r="W337" s="219"/>
      <c r="X337" s="219" t="s">
        <v>478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555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1" t="s">
        <v>672</v>
      </c>
      <c r="D338" s="221"/>
      <c r="E338" s="222">
        <v>1.01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232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ht="22.5" outlineLevel="1" x14ac:dyDescent="0.2">
      <c r="A339" s="230">
        <v>124</v>
      </c>
      <c r="B339" s="231" t="s">
        <v>711</v>
      </c>
      <c r="C339" s="249" t="s">
        <v>712</v>
      </c>
      <c r="D339" s="232" t="s">
        <v>554</v>
      </c>
      <c r="E339" s="233">
        <v>2.02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5">
        <v>9.7999999999999997E-3</v>
      </c>
      <c r="O339" s="235">
        <f>ROUND(E339*N339,2)</f>
        <v>0.02</v>
      </c>
      <c r="P339" s="235">
        <v>0</v>
      </c>
      <c r="Q339" s="235">
        <f>ROUND(E339*P339,2)</f>
        <v>0</v>
      </c>
      <c r="R339" s="235" t="s">
        <v>477</v>
      </c>
      <c r="S339" s="235" t="s">
        <v>190</v>
      </c>
      <c r="T339" s="236" t="s">
        <v>190</v>
      </c>
      <c r="U339" s="219">
        <v>0</v>
      </c>
      <c r="V339" s="219">
        <f>ROUND(E339*U339,2)</f>
        <v>0</v>
      </c>
      <c r="W339" s="219"/>
      <c r="X339" s="219" t="s">
        <v>478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555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1" t="s">
        <v>666</v>
      </c>
      <c r="D340" s="221"/>
      <c r="E340" s="222">
        <v>2.02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232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ht="22.5" outlineLevel="1" x14ac:dyDescent="0.2">
      <c r="A341" s="230">
        <v>125</v>
      </c>
      <c r="B341" s="231" t="s">
        <v>713</v>
      </c>
      <c r="C341" s="249" t="s">
        <v>714</v>
      </c>
      <c r="D341" s="232" t="s">
        <v>554</v>
      </c>
      <c r="E341" s="233">
        <v>1.01</v>
      </c>
      <c r="F341" s="234"/>
      <c r="G341" s="235">
        <f>ROUND(E341*F341,2)</f>
        <v>0</v>
      </c>
      <c r="H341" s="234"/>
      <c r="I341" s="235">
        <f>ROUND(E341*H341,2)</f>
        <v>0</v>
      </c>
      <c r="J341" s="234"/>
      <c r="K341" s="235">
        <f>ROUND(E341*J341,2)</f>
        <v>0</v>
      </c>
      <c r="L341" s="235">
        <v>21</v>
      </c>
      <c r="M341" s="235">
        <f>G341*(1+L341/100)</f>
        <v>0</v>
      </c>
      <c r="N341" s="235">
        <v>1.9699999999999999E-2</v>
      </c>
      <c r="O341" s="235">
        <f>ROUND(E341*N341,2)</f>
        <v>0.02</v>
      </c>
      <c r="P341" s="235">
        <v>0</v>
      </c>
      <c r="Q341" s="235">
        <f>ROUND(E341*P341,2)</f>
        <v>0</v>
      </c>
      <c r="R341" s="235" t="s">
        <v>477</v>
      </c>
      <c r="S341" s="235" t="s">
        <v>190</v>
      </c>
      <c r="T341" s="236" t="s">
        <v>190</v>
      </c>
      <c r="U341" s="219">
        <v>0</v>
      </c>
      <c r="V341" s="219">
        <f>ROUND(E341*U341,2)</f>
        <v>0</v>
      </c>
      <c r="W341" s="219"/>
      <c r="X341" s="219" t="s">
        <v>478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555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51" t="s">
        <v>672</v>
      </c>
      <c r="D342" s="221"/>
      <c r="E342" s="222">
        <v>1.01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232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ht="22.5" outlineLevel="1" x14ac:dyDescent="0.2">
      <c r="A343" s="230">
        <v>126</v>
      </c>
      <c r="B343" s="231" t="s">
        <v>715</v>
      </c>
      <c r="C343" s="249" t="s">
        <v>716</v>
      </c>
      <c r="D343" s="232" t="s">
        <v>554</v>
      </c>
      <c r="E343" s="233">
        <v>1.01</v>
      </c>
      <c r="F343" s="234"/>
      <c r="G343" s="235">
        <f>ROUND(E343*F343,2)</f>
        <v>0</v>
      </c>
      <c r="H343" s="234"/>
      <c r="I343" s="235">
        <f>ROUND(E343*H343,2)</f>
        <v>0</v>
      </c>
      <c r="J343" s="234"/>
      <c r="K343" s="235">
        <f>ROUND(E343*J343,2)</f>
        <v>0</v>
      </c>
      <c r="L343" s="235">
        <v>21</v>
      </c>
      <c r="M343" s="235">
        <f>G343*(1+L343/100)</f>
        <v>0</v>
      </c>
      <c r="N343" s="235">
        <v>2.64E-2</v>
      </c>
      <c r="O343" s="235">
        <f>ROUND(E343*N343,2)</f>
        <v>0.03</v>
      </c>
      <c r="P343" s="235">
        <v>0</v>
      </c>
      <c r="Q343" s="235">
        <f>ROUND(E343*P343,2)</f>
        <v>0</v>
      </c>
      <c r="R343" s="235" t="s">
        <v>477</v>
      </c>
      <c r="S343" s="235" t="s">
        <v>190</v>
      </c>
      <c r="T343" s="236" t="s">
        <v>190</v>
      </c>
      <c r="U343" s="219">
        <v>0</v>
      </c>
      <c r="V343" s="219">
        <f>ROUND(E343*U343,2)</f>
        <v>0</v>
      </c>
      <c r="W343" s="219"/>
      <c r="X343" s="219" t="s">
        <v>478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555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1" t="s">
        <v>672</v>
      </c>
      <c r="D344" s="221"/>
      <c r="E344" s="222">
        <v>1.01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232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ht="22.5" outlineLevel="1" x14ac:dyDescent="0.2">
      <c r="A345" s="230">
        <v>127</v>
      </c>
      <c r="B345" s="231" t="s">
        <v>717</v>
      </c>
      <c r="C345" s="249" t="s">
        <v>718</v>
      </c>
      <c r="D345" s="232" t="s">
        <v>554</v>
      </c>
      <c r="E345" s="233">
        <v>1.01</v>
      </c>
      <c r="F345" s="234"/>
      <c r="G345" s="235">
        <f>ROUND(E345*F345,2)</f>
        <v>0</v>
      </c>
      <c r="H345" s="234"/>
      <c r="I345" s="235">
        <f>ROUND(E345*H345,2)</f>
        <v>0</v>
      </c>
      <c r="J345" s="234"/>
      <c r="K345" s="235">
        <f>ROUND(E345*J345,2)</f>
        <v>0</v>
      </c>
      <c r="L345" s="235">
        <v>21</v>
      </c>
      <c r="M345" s="235">
        <f>G345*(1+L345/100)</f>
        <v>0</v>
      </c>
      <c r="N345" s="235">
        <v>1.2200000000000001E-2</v>
      </c>
      <c r="O345" s="235">
        <f>ROUND(E345*N345,2)</f>
        <v>0.01</v>
      </c>
      <c r="P345" s="235">
        <v>0</v>
      </c>
      <c r="Q345" s="235">
        <f>ROUND(E345*P345,2)</f>
        <v>0</v>
      </c>
      <c r="R345" s="235" t="s">
        <v>477</v>
      </c>
      <c r="S345" s="235" t="s">
        <v>190</v>
      </c>
      <c r="T345" s="236" t="s">
        <v>190</v>
      </c>
      <c r="U345" s="219">
        <v>0</v>
      </c>
      <c r="V345" s="219">
        <f>ROUND(E345*U345,2)</f>
        <v>0</v>
      </c>
      <c r="W345" s="219"/>
      <c r="X345" s="219" t="s">
        <v>478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479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51" t="s">
        <v>672</v>
      </c>
      <c r="D346" s="221"/>
      <c r="E346" s="222">
        <v>1.01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232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37">
        <v>128</v>
      </c>
      <c r="B347" s="238" t="s">
        <v>719</v>
      </c>
      <c r="C347" s="248" t="s">
        <v>720</v>
      </c>
      <c r="D347" s="239" t="s">
        <v>655</v>
      </c>
      <c r="E347" s="240">
        <v>1</v>
      </c>
      <c r="F347" s="241"/>
      <c r="G347" s="242">
        <f>ROUND(E347*F347,2)</f>
        <v>0</v>
      </c>
      <c r="H347" s="241"/>
      <c r="I347" s="242">
        <f>ROUND(E347*H347,2)</f>
        <v>0</v>
      </c>
      <c r="J347" s="241"/>
      <c r="K347" s="242">
        <f>ROUND(E347*J347,2)</f>
        <v>0</v>
      </c>
      <c r="L347" s="242">
        <v>21</v>
      </c>
      <c r="M347" s="242">
        <f>G347*(1+L347/100)</f>
        <v>0</v>
      </c>
      <c r="N347" s="242">
        <v>0</v>
      </c>
      <c r="O347" s="242">
        <f>ROUND(E347*N347,2)</f>
        <v>0</v>
      </c>
      <c r="P347" s="242">
        <v>0</v>
      </c>
      <c r="Q347" s="242">
        <f>ROUND(E347*P347,2)</f>
        <v>0</v>
      </c>
      <c r="R347" s="242"/>
      <c r="S347" s="242" t="s">
        <v>174</v>
      </c>
      <c r="T347" s="243" t="s">
        <v>175</v>
      </c>
      <c r="U347" s="219">
        <v>0</v>
      </c>
      <c r="V347" s="219">
        <f>ROUND(E347*U347,2)</f>
        <v>0</v>
      </c>
      <c r="W347" s="219"/>
      <c r="X347" s="219" t="s">
        <v>478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479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37">
        <v>129</v>
      </c>
      <c r="B348" s="238" t="s">
        <v>721</v>
      </c>
      <c r="C348" s="248" t="s">
        <v>722</v>
      </c>
      <c r="D348" s="239" t="s">
        <v>655</v>
      </c>
      <c r="E348" s="240">
        <v>3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0</v>
      </c>
      <c r="O348" s="242">
        <f>ROUND(E348*N348,2)</f>
        <v>0</v>
      </c>
      <c r="P348" s="242">
        <v>0</v>
      </c>
      <c r="Q348" s="242">
        <f>ROUND(E348*P348,2)</f>
        <v>0</v>
      </c>
      <c r="R348" s="242"/>
      <c r="S348" s="242" t="s">
        <v>174</v>
      </c>
      <c r="T348" s="243" t="s">
        <v>175</v>
      </c>
      <c r="U348" s="219">
        <v>0</v>
      </c>
      <c r="V348" s="219">
        <f>ROUND(E348*U348,2)</f>
        <v>0</v>
      </c>
      <c r="W348" s="219"/>
      <c r="X348" s="219" t="s">
        <v>478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555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37">
        <v>130</v>
      </c>
      <c r="B349" s="238" t="s">
        <v>723</v>
      </c>
      <c r="C349" s="248" t="s">
        <v>724</v>
      </c>
      <c r="D349" s="239" t="s">
        <v>655</v>
      </c>
      <c r="E349" s="240">
        <v>2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2">
        <v>0</v>
      </c>
      <c r="O349" s="242">
        <f>ROUND(E349*N349,2)</f>
        <v>0</v>
      </c>
      <c r="P349" s="242">
        <v>0</v>
      </c>
      <c r="Q349" s="242">
        <f>ROUND(E349*P349,2)</f>
        <v>0</v>
      </c>
      <c r="R349" s="242"/>
      <c r="S349" s="242" t="s">
        <v>174</v>
      </c>
      <c r="T349" s="243" t="s">
        <v>175</v>
      </c>
      <c r="U349" s="219">
        <v>0</v>
      </c>
      <c r="V349" s="219">
        <f>ROUND(E349*U349,2)</f>
        <v>0</v>
      </c>
      <c r="W349" s="219"/>
      <c r="X349" s="219" t="s">
        <v>478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555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37">
        <v>131</v>
      </c>
      <c r="B350" s="238" t="s">
        <v>725</v>
      </c>
      <c r="C350" s="248" t="s">
        <v>726</v>
      </c>
      <c r="D350" s="239" t="s">
        <v>655</v>
      </c>
      <c r="E350" s="240">
        <v>6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2">
        <v>0</v>
      </c>
      <c r="O350" s="242">
        <f>ROUND(E350*N350,2)</f>
        <v>0</v>
      </c>
      <c r="P350" s="242">
        <v>0</v>
      </c>
      <c r="Q350" s="242">
        <f>ROUND(E350*P350,2)</f>
        <v>0</v>
      </c>
      <c r="R350" s="242"/>
      <c r="S350" s="242" t="s">
        <v>174</v>
      </c>
      <c r="T350" s="243" t="s">
        <v>175</v>
      </c>
      <c r="U350" s="219">
        <v>0</v>
      </c>
      <c r="V350" s="219">
        <f>ROUND(E350*U350,2)</f>
        <v>0</v>
      </c>
      <c r="W350" s="219"/>
      <c r="X350" s="219" t="s">
        <v>478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555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x14ac:dyDescent="0.2">
      <c r="A351" s="224" t="s">
        <v>169</v>
      </c>
      <c r="B351" s="225" t="s">
        <v>111</v>
      </c>
      <c r="C351" s="247" t="s">
        <v>112</v>
      </c>
      <c r="D351" s="226"/>
      <c r="E351" s="227"/>
      <c r="F351" s="228"/>
      <c r="G351" s="228">
        <f>SUMIF(AG352:AG366,"&lt;&gt;NOR",G352:G366)</f>
        <v>0</v>
      </c>
      <c r="H351" s="228"/>
      <c r="I351" s="228">
        <f>SUM(I352:I366)</f>
        <v>0</v>
      </c>
      <c r="J351" s="228"/>
      <c r="K351" s="228">
        <f>SUM(K352:K366)</f>
        <v>0</v>
      </c>
      <c r="L351" s="228"/>
      <c r="M351" s="228">
        <f>SUM(M352:M366)</f>
        <v>0</v>
      </c>
      <c r="N351" s="228"/>
      <c r="O351" s="228">
        <f>SUM(O352:O366)</f>
        <v>1.88</v>
      </c>
      <c r="P351" s="228"/>
      <c r="Q351" s="228">
        <f>SUM(Q352:Q366)</f>
        <v>0</v>
      </c>
      <c r="R351" s="228"/>
      <c r="S351" s="228"/>
      <c r="T351" s="229"/>
      <c r="U351" s="223"/>
      <c r="V351" s="223">
        <f>SUM(V352:V366)</f>
        <v>5.51</v>
      </c>
      <c r="W351" s="223"/>
      <c r="X351" s="223"/>
      <c r="AG351" t="s">
        <v>170</v>
      </c>
    </row>
    <row r="352" spans="1:60" ht="22.5" outlineLevel="1" x14ac:dyDescent="0.2">
      <c r="A352" s="230">
        <v>132</v>
      </c>
      <c r="B352" s="231" t="s">
        <v>727</v>
      </c>
      <c r="C352" s="249" t="s">
        <v>728</v>
      </c>
      <c r="D352" s="232" t="s">
        <v>323</v>
      </c>
      <c r="E352" s="233">
        <v>10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5">
        <v>0.188</v>
      </c>
      <c r="O352" s="235">
        <f>ROUND(E352*N352,2)</f>
        <v>1.88</v>
      </c>
      <c r="P352" s="235">
        <v>0</v>
      </c>
      <c r="Q352" s="235">
        <f>ROUND(E352*P352,2)</f>
        <v>0</v>
      </c>
      <c r="R352" s="235" t="s">
        <v>286</v>
      </c>
      <c r="S352" s="235" t="s">
        <v>190</v>
      </c>
      <c r="T352" s="236" t="s">
        <v>190</v>
      </c>
      <c r="U352" s="219">
        <v>0.216</v>
      </c>
      <c r="V352" s="219">
        <f>ROUND(E352*U352,2)</f>
        <v>2.16</v>
      </c>
      <c r="W352" s="219"/>
      <c r="X352" s="219" t="s">
        <v>287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308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60" t="s">
        <v>729</v>
      </c>
      <c r="D353" s="256"/>
      <c r="E353" s="256"/>
      <c r="F353" s="256"/>
      <c r="G353" s="256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290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45" t="str">
        <f>C353</f>
        <v>se zatřením lože, s vyplněním a zatřením spár cementovou maltou. S dodáním hmot pro lože tl. 80-100 mm.</v>
      </c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30">
        <v>133</v>
      </c>
      <c r="B354" s="231" t="s">
        <v>730</v>
      </c>
      <c r="C354" s="249" t="s">
        <v>731</v>
      </c>
      <c r="D354" s="232" t="s">
        <v>323</v>
      </c>
      <c r="E354" s="233">
        <v>14.8</v>
      </c>
      <c r="F354" s="234"/>
      <c r="G354" s="235">
        <f>ROUND(E354*F354,2)</f>
        <v>0</v>
      </c>
      <c r="H354" s="234"/>
      <c r="I354" s="235">
        <f>ROUND(E354*H354,2)</f>
        <v>0</v>
      </c>
      <c r="J354" s="234"/>
      <c r="K354" s="235">
        <f>ROUND(E354*J354,2)</f>
        <v>0</v>
      </c>
      <c r="L354" s="235">
        <v>21</v>
      </c>
      <c r="M354" s="235">
        <f>G354*(1+L354/100)</f>
        <v>0</v>
      </c>
      <c r="N354" s="235">
        <v>0</v>
      </c>
      <c r="O354" s="235">
        <f>ROUND(E354*N354,2)</f>
        <v>0</v>
      </c>
      <c r="P354" s="235">
        <v>0</v>
      </c>
      <c r="Q354" s="235">
        <f>ROUND(E354*P354,2)</f>
        <v>0</v>
      </c>
      <c r="R354" s="235" t="s">
        <v>286</v>
      </c>
      <c r="S354" s="235" t="s">
        <v>190</v>
      </c>
      <c r="T354" s="236" t="s">
        <v>190</v>
      </c>
      <c r="U354" s="219">
        <v>3.2000000000000001E-2</v>
      </c>
      <c r="V354" s="219">
        <f>ROUND(E354*U354,2)</f>
        <v>0.47</v>
      </c>
      <c r="W354" s="219"/>
      <c r="X354" s="219" t="s">
        <v>287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288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60" t="s">
        <v>732</v>
      </c>
      <c r="D355" s="256"/>
      <c r="E355" s="256"/>
      <c r="F355" s="256"/>
      <c r="G355" s="256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290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51" t="s">
        <v>733</v>
      </c>
      <c r="D356" s="221"/>
      <c r="E356" s="222">
        <v>14.8</v>
      </c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232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30">
        <v>134</v>
      </c>
      <c r="B357" s="231" t="s">
        <v>734</v>
      </c>
      <c r="C357" s="249" t="s">
        <v>735</v>
      </c>
      <c r="D357" s="232" t="s">
        <v>323</v>
      </c>
      <c r="E357" s="233">
        <v>14</v>
      </c>
      <c r="F357" s="234"/>
      <c r="G357" s="235">
        <f>ROUND(E357*F357,2)</f>
        <v>0</v>
      </c>
      <c r="H357" s="234"/>
      <c r="I357" s="235">
        <f>ROUND(E357*H357,2)</f>
        <v>0</v>
      </c>
      <c r="J357" s="234"/>
      <c r="K357" s="235">
        <f>ROUND(E357*J357,2)</f>
        <v>0</v>
      </c>
      <c r="L357" s="235">
        <v>21</v>
      </c>
      <c r="M357" s="235">
        <f>G357*(1+L357/100)</f>
        <v>0</v>
      </c>
      <c r="N357" s="235">
        <v>0</v>
      </c>
      <c r="O357" s="235">
        <f>ROUND(E357*N357,2)</f>
        <v>0</v>
      </c>
      <c r="P357" s="235">
        <v>0</v>
      </c>
      <c r="Q357" s="235">
        <f>ROUND(E357*P357,2)</f>
        <v>0</v>
      </c>
      <c r="R357" s="235" t="s">
        <v>286</v>
      </c>
      <c r="S357" s="235" t="s">
        <v>190</v>
      </c>
      <c r="T357" s="236" t="s">
        <v>190</v>
      </c>
      <c r="U357" s="219">
        <v>5.5E-2</v>
      </c>
      <c r="V357" s="219">
        <f>ROUND(E357*U357,2)</f>
        <v>0.77</v>
      </c>
      <c r="W357" s="219"/>
      <c r="X357" s="219" t="s">
        <v>287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308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16"/>
      <c r="B358" s="217"/>
      <c r="C358" s="260" t="s">
        <v>732</v>
      </c>
      <c r="D358" s="256"/>
      <c r="E358" s="256"/>
      <c r="F358" s="256"/>
      <c r="G358" s="256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09"/>
      <c r="Z358" s="209"/>
      <c r="AA358" s="209"/>
      <c r="AB358" s="209"/>
      <c r="AC358" s="209"/>
      <c r="AD358" s="209"/>
      <c r="AE358" s="209"/>
      <c r="AF358" s="209"/>
      <c r="AG358" s="209" t="s">
        <v>290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51" t="s">
        <v>736</v>
      </c>
      <c r="D359" s="221"/>
      <c r="E359" s="222">
        <v>14</v>
      </c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232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30">
        <v>135</v>
      </c>
      <c r="B360" s="231" t="s">
        <v>737</v>
      </c>
      <c r="C360" s="249" t="s">
        <v>738</v>
      </c>
      <c r="D360" s="232" t="s">
        <v>323</v>
      </c>
      <c r="E360" s="233">
        <v>7.4</v>
      </c>
      <c r="F360" s="234"/>
      <c r="G360" s="235">
        <f>ROUND(E360*F360,2)</f>
        <v>0</v>
      </c>
      <c r="H360" s="234"/>
      <c r="I360" s="235">
        <f>ROUND(E360*H360,2)</f>
        <v>0</v>
      </c>
      <c r="J360" s="234"/>
      <c r="K360" s="235">
        <f>ROUND(E360*J360,2)</f>
        <v>0</v>
      </c>
      <c r="L360" s="235">
        <v>21</v>
      </c>
      <c r="M360" s="235">
        <f>G360*(1+L360/100)</f>
        <v>0</v>
      </c>
      <c r="N360" s="235">
        <v>0</v>
      </c>
      <c r="O360" s="235">
        <f>ROUND(E360*N360,2)</f>
        <v>0</v>
      </c>
      <c r="P360" s="235">
        <v>0</v>
      </c>
      <c r="Q360" s="235">
        <f>ROUND(E360*P360,2)</f>
        <v>0</v>
      </c>
      <c r="R360" s="235" t="s">
        <v>286</v>
      </c>
      <c r="S360" s="235" t="s">
        <v>190</v>
      </c>
      <c r="T360" s="236" t="s">
        <v>190</v>
      </c>
      <c r="U360" s="219">
        <v>7.3999999999999996E-2</v>
      </c>
      <c r="V360" s="219">
        <f>ROUND(E360*U360,2)</f>
        <v>0.55000000000000004</v>
      </c>
      <c r="W360" s="219"/>
      <c r="X360" s="219" t="s">
        <v>287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288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60" t="s">
        <v>732</v>
      </c>
      <c r="D361" s="256"/>
      <c r="E361" s="256"/>
      <c r="F361" s="256"/>
      <c r="G361" s="256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290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51" t="s">
        <v>551</v>
      </c>
      <c r="D362" s="221"/>
      <c r="E362" s="222">
        <v>7.4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232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30">
        <v>136</v>
      </c>
      <c r="B363" s="231" t="s">
        <v>739</v>
      </c>
      <c r="C363" s="249" t="s">
        <v>740</v>
      </c>
      <c r="D363" s="232" t="s">
        <v>323</v>
      </c>
      <c r="E363" s="233">
        <v>14.2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0</v>
      </c>
      <c r="O363" s="235">
        <f>ROUND(E363*N363,2)</f>
        <v>0</v>
      </c>
      <c r="P363" s="235">
        <v>0</v>
      </c>
      <c r="Q363" s="235">
        <f>ROUND(E363*P363,2)</f>
        <v>0</v>
      </c>
      <c r="R363" s="235" t="s">
        <v>286</v>
      </c>
      <c r="S363" s="235" t="s">
        <v>190</v>
      </c>
      <c r="T363" s="236" t="s">
        <v>190</v>
      </c>
      <c r="U363" s="219">
        <v>0.11</v>
      </c>
      <c r="V363" s="219">
        <f>ROUND(E363*U363,2)</f>
        <v>1.56</v>
      </c>
      <c r="W363" s="219"/>
      <c r="X363" s="219" t="s">
        <v>287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288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60" t="s">
        <v>732</v>
      </c>
      <c r="D364" s="256"/>
      <c r="E364" s="256"/>
      <c r="F364" s="256"/>
      <c r="G364" s="256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290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1" t="s">
        <v>741</v>
      </c>
      <c r="D365" s="221"/>
      <c r="E365" s="222">
        <v>7.2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232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51" t="s">
        <v>742</v>
      </c>
      <c r="D366" s="221"/>
      <c r="E366" s="222">
        <v>7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232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x14ac:dyDescent="0.2">
      <c r="A367" s="224" t="s">
        <v>169</v>
      </c>
      <c r="B367" s="225" t="s">
        <v>117</v>
      </c>
      <c r="C367" s="247" t="s">
        <v>118</v>
      </c>
      <c r="D367" s="226"/>
      <c r="E367" s="227"/>
      <c r="F367" s="228"/>
      <c r="G367" s="228">
        <f>SUMIF(AG368:AG380,"&lt;&gt;NOR",G368:G380)</f>
        <v>0</v>
      </c>
      <c r="H367" s="228"/>
      <c r="I367" s="228">
        <f>SUM(I368:I380)</f>
        <v>0</v>
      </c>
      <c r="J367" s="228"/>
      <c r="K367" s="228">
        <f>SUM(K368:K380)</f>
        <v>0</v>
      </c>
      <c r="L367" s="228"/>
      <c r="M367" s="228">
        <f>SUM(M368:M380)</f>
        <v>0</v>
      </c>
      <c r="N367" s="228"/>
      <c r="O367" s="228">
        <f>SUM(O368:O380)</f>
        <v>0.04</v>
      </c>
      <c r="P367" s="228"/>
      <c r="Q367" s="228">
        <f>SUM(Q368:Q380)</f>
        <v>0</v>
      </c>
      <c r="R367" s="228"/>
      <c r="S367" s="228"/>
      <c r="T367" s="229"/>
      <c r="U367" s="223"/>
      <c r="V367" s="223">
        <f>SUM(V368:V380)</f>
        <v>9.3500000000000014</v>
      </c>
      <c r="W367" s="223"/>
      <c r="X367" s="223"/>
      <c r="AG367" t="s">
        <v>170</v>
      </c>
    </row>
    <row r="368" spans="1:60" ht="22.5" outlineLevel="1" x14ac:dyDescent="0.2">
      <c r="A368" s="230">
        <v>137</v>
      </c>
      <c r="B368" s="231" t="s">
        <v>743</v>
      </c>
      <c r="C368" s="249" t="s">
        <v>744</v>
      </c>
      <c r="D368" s="232" t="s">
        <v>323</v>
      </c>
      <c r="E368" s="233">
        <v>1.1000000000000001</v>
      </c>
      <c r="F368" s="234"/>
      <c r="G368" s="235">
        <f>ROUND(E368*F368,2)</f>
        <v>0</v>
      </c>
      <c r="H368" s="234"/>
      <c r="I368" s="235">
        <f>ROUND(E368*H368,2)</f>
        <v>0</v>
      </c>
      <c r="J368" s="234"/>
      <c r="K368" s="235">
        <f>ROUND(E368*J368,2)</f>
        <v>0</v>
      </c>
      <c r="L368" s="235">
        <v>21</v>
      </c>
      <c r="M368" s="235">
        <f>G368*(1+L368/100)</f>
        <v>0</v>
      </c>
      <c r="N368" s="235">
        <v>3.6540000000000003E-2</v>
      </c>
      <c r="O368" s="235">
        <f>ROUND(E368*N368,2)</f>
        <v>0.04</v>
      </c>
      <c r="P368" s="235">
        <v>0</v>
      </c>
      <c r="Q368" s="235">
        <f>ROUND(E368*P368,2)</f>
        <v>0</v>
      </c>
      <c r="R368" s="235" t="s">
        <v>745</v>
      </c>
      <c r="S368" s="235" t="s">
        <v>190</v>
      </c>
      <c r="T368" s="236" t="s">
        <v>190</v>
      </c>
      <c r="U368" s="219">
        <v>4.6479999999999997</v>
      </c>
      <c r="V368" s="219">
        <f>ROUND(E368*U368,2)</f>
        <v>5.1100000000000003</v>
      </c>
      <c r="W368" s="219"/>
      <c r="X368" s="219" t="s">
        <v>287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288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60" t="s">
        <v>746</v>
      </c>
      <c r="D369" s="256"/>
      <c r="E369" s="256"/>
      <c r="F369" s="256"/>
      <c r="G369" s="256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290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61" t="s">
        <v>747</v>
      </c>
      <c r="D370" s="257"/>
      <c r="E370" s="257"/>
      <c r="F370" s="257"/>
      <c r="G370" s="257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193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61" t="s">
        <v>748</v>
      </c>
      <c r="D371" s="257"/>
      <c r="E371" s="257"/>
      <c r="F371" s="257"/>
      <c r="G371" s="257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193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45" t="str">
        <f>C371</f>
        <v>- jednostranného podpěrného dřevení; při oboustranném podpěrném dřevení oceňuje se podpírání na každé straně samostatně,</v>
      </c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16"/>
      <c r="B372" s="217"/>
      <c r="C372" s="261" t="s">
        <v>749</v>
      </c>
      <c r="D372" s="257"/>
      <c r="E372" s="257"/>
      <c r="F372" s="257"/>
      <c r="G372" s="257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193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ht="22.5" outlineLevel="1" x14ac:dyDescent="0.2">
      <c r="A373" s="230">
        <v>138</v>
      </c>
      <c r="B373" s="231" t="s">
        <v>750</v>
      </c>
      <c r="C373" s="249" t="s">
        <v>751</v>
      </c>
      <c r="D373" s="232" t="s">
        <v>323</v>
      </c>
      <c r="E373" s="233">
        <v>10</v>
      </c>
      <c r="F373" s="234"/>
      <c r="G373" s="235">
        <f>ROUND(E373*F373,2)</f>
        <v>0</v>
      </c>
      <c r="H373" s="234"/>
      <c r="I373" s="235">
        <f>ROUND(E373*H373,2)</f>
        <v>0</v>
      </c>
      <c r="J373" s="234"/>
      <c r="K373" s="235">
        <f>ROUND(E373*J373,2)</f>
        <v>0</v>
      </c>
      <c r="L373" s="235">
        <v>21</v>
      </c>
      <c r="M373" s="235">
        <f>G373*(1+L373/100)</f>
        <v>0</v>
      </c>
      <c r="N373" s="235">
        <v>0</v>
      </c>
      <c r="O373" s="235">
        <f>ROUND(E373*N373,2)</f>
        <v>0</v>
      </c>
      <c r="P373" s="235">
        <v>0</v>
      </c>
      <c r="Q373" s="235">
        <f>ROUND(E373*P373,2)</f>
        <v>0</v>
      </c>
      <c r="R373" s="235" t="s">
        <v>286</v>
      </c>
      <c r="S373" s="235" t="s">
        <v>190</v>
      </c>
      <c r="T373" s="236" t="s">
        <v>190</v>
      </c>
      <c r="U373" s="219">
        <v>0.09</v>
      </c>
      <c r="V373" s="219">
        <f>ROUND(E373*U373,2)</f>
        <v>0.9</v>
      </c>
      <c r="W373" s="219"/>
      <c r="X373" s="219" t="s">
        <v>287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308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ht="22.5" outlineLevel="1" x14ac:dyDescent="0.2">
      <c r="A374" s="216"/>
      <c r="B374" s="217"/>
      <c r="C374" s="260" t="s">
        <v>752</v>
      </c>
      <c r="D374" s="256"/>
      <c r="E374" s="256"/>
      <c r="F374" s="256"/>
      <c r="G374" s="256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290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45" t="str">
        <f>C374</f>
        <v>krajníků, desek nebo panelů od spojovacího materiálu s odklizením a uložením očištěných hmot a spojovacího materiálu na skládku na vzdálenost do 10 m</v>
      </c>
      <c r="BB374" s="209"/>
      <c r="BC374" s="209"/>
      <c r="BD374" s="209"/>
      <c r="BE374" s="209"/>
      <c r="BF374" s="209"/>
      <c r="BG374" s="209"/>
      <c r="BH374" s="209"/>
    </row>
    <row r="375" spans="1:60" ht="22.5" outlineLevel="1" x14ac:dyDescent="0.2">
      <c r="A375" s="230">
        <v>139</v>
      </c>
      <c r="B375" s="231" t="s">
        <v>753</v>
      </c>
      <c r="C375" s="249" t="s">
        <v>754</v>
      </c>
      <c r="D375" s="232" t="s">
        <v>285</v>
      </c>
      <c r="E375" s="233">
        <v>20.68</v>
      </c>
      <c r="F375" s="234"/>
      <c r="G375" s="235">
        <f>ROUND(E375*F375,2)</f>
        <v>0</v>
      </c>
      <c r="H375" s="234"/>
      <c r="I375" s="235">
        <f>ROUND(E375*H375,2)</f>
        <v>0</v>
      </c>
      <c r="J375" s="234"/>
      <c r="K375" s="235">
        <f>ROUND(E375*J375,2)</f>
        <v>0</v>
      </c>
      <c r="L375" s="235">
        <v>21</v>
      </c>
      <c r="M375" s="235">
        <f>G375*(1+L375/100)</f>
        <v>0</v>
      </c>
      <c r="N375" s="235">
        <v>0</v>
      </c>
      <c r="O375" s="235">
        <f>ROUND(E375*N375,2)</f>
        <v>0</v>
      </c>
      <c r="P375" s="235">
        <v>0</v>
      </c>
      <c r="Q375" s="235">
        <f>ROUND(E375*P375,2)</f>
        <v>0</v>
      </c>
      <c r="R375" s="235" t="s">
        <v>286</v>
      </c>
      <c r="S375" s="235" t="s">
        <v>190</v>
      </c>
      <c r="T375" s="236" t="s">
        <v>190</v>
      </c>
      <c r="U375" s="219">
        <v>0.115</v>
      </c>
      <c r="V375" s="219">
        <f>ROUND(E375*U375,2)</f>
        <v>2.38</v>
      </c>
      <c r="W375" s="219"/>
      <c r="X375" s="219" t="s">
        <v>287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288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ht="22.5" outlineLevel="1" x14ac:dyDescent="0.2">
      <c r="A376" s="216"/>
      <c r="B376" s="217"/>
      <c r="C376" s="260" t="s">
        <v>752</v>
      </c>
      <c r="D376" s="256"/>
      <c r="E376" s="256"/>
      <c r="F376" s="256"/>
      <c r="G376" s="256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09"/>
      <c r="Z376" s="209"/>
      <c r="AA376" s="209"/>
      <c r="AB376" s="209"/>
      <c r="AC376" s="209"/>
      <c r="AD376" s="209"/>
      <c r="AE376" s="209"/>
      <c r="AF376" s="209"/>
      <c r="AG376" s="209" t="s">
        <v>290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45" t="str">
        <f>C376</f>
        <v>krajníků, desek nebo panelů od spojovacího materiálu s odklizením a uložením očištěných hmot a spojovacího materiálu na skládku na vzdálenost do 10 m</v>
      </c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1" t="s">
        <v>297</v>
      </c>
      <c r="D377" s="221"/>
      <c r="E377" s="222">
        <v>11</v>
      </c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232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16"/>
      <c r="B378" s="217"/>
      <c r="C378" s="251" t="s">
        <v>298</v>
      </c>
      <c r="D378" s="221"/>
      <c r="E378" s="222">
        <v>9.68</v>
      </c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232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ht="22.5" outlineLevel="1" x14ac:dyDescent="0.2">
      <c r="A379" s="230">
        <v>140</v>
      </c>
      <c r="B379" s="231" t="s">
        <v>755</v>
      </c>
      <c r="C379" s="249" t="s">
        <v>756</v>
      </c>
      <c r="D379" s="232" t="s">
        <v>285</v>
      </c>
      <c r="E379" s="233">
        <v>4.07</v>
      </c>
      <c r="F379" s="234"/>
      <c r="G379" s="235">
        <f>ROUND(E379*F379,2)</f>
        <v>0</v>
      </c>
      <c r="H379" s="234"/>
      <c r="I379" s="235">
        <f>ROUND(E379*H379,2)</f>
        <v>0</v>
      </c>
      <c r="J379" s="234"/>
      <c r="K379" s="235">
        <f>ROUND(E379*J379,2)</f>
        <v>0</v>
      </c>
      <c r="L379" s="235">
        <v>21</v>
      </c>
      <c r="M379" s="235">
        <f>G379*(1+L379/100)</f>
        <v>0</v>
      </c>
      <c r="N379" s="235">
        <v>0</v>
      </c>
      <c r="O379" s="235">
        <f>ROUND(E379*N379,2)</f>
        <v>0</v>
      </c>
      <c r="P379" s="235">
        <v>0</v>
      </c>
      <c r="Q379" s="235">
        <f>ROUND(E379*P379,2)</f>
        <v>0</v>
      </c>
      <c r="R379" s="235" t="s">
        <v>286</v>
      </c>
      <c r="S379" s="235" t="s">
        <v>190</v>
      </c>
      <c r="T379" s="236" t="s">
        <v>190</v>
      </c>
      <c r="U379" s="219">
        <v>0.23599999999999999</v>
      </c>
      <c r="V379" s="219">
        <f>ROUND(E379*U379,2)</f>
        <v>0.96</v>
      </c>
      <c r="W379" s="219"/>
      <c r="X379" s="219" t="s">
        <v>287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288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 x14ac:dyDescent="0.2">
      <c r="A380" s="216"/>
      <c r="B380" s="217"/>
      <c r="C380" s="260" t="s">
        <v>752</v>
      </c>
      <c r="D380" s="256"/>
      <c r="E380" s="256"/>
      <c r="F380" s="256"/>
      <c r="G380" s="256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290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45" t="str">
        <f>C380</f>
        <v>krajníků, desek nebo panelů od spojovacího materiálu s odklizením a uložením očištěných hmot a spojovacího materiálu na skládku na vzdálenost do 10 m</v>
      </c>
      <c r="BB380" s="209"/>
      <c r="BC380" s="209"/>
      <c r="BD380" s="209"/>
      <c r="BE380" s="209"/>
      <c r="BF380" s="209"/>
      <c r="BG380" s="209"/>
      <c r="BH380" s="209"/>
    </row>
    <row r="381" spans="1:60" x14ac:dyDescent="0.2">
      <c r="A381" s="224" t="s">
        <v>169</v>
      </c>
      <c r="B381" s="225" t="s">
        <v>119</v>
      </c>
      <c r="C381" s="247" t="s">
        <v>120</v>
      </c>
      <c r="D381" s="226"/>
      <c r="E381" s="227"/>
      <c r="F381" s="228"/>
      <c r="G381" s="228">
        <f>SUMIF(AG382:AG383,"&lt;&gt;NOR",G382:G383)</f>
        <v>0</v>
      </c>
      <c r="H381" s="228"/>
      <c r="I381" s="228">
        <f>SUM(I382:I383)</f>
        <v>0</v>
      </c>
      <c r="J381" s="228"/>
      <c r="K381" s="228">
        <f>SUM(K382:K383)</f>
        <v>0</v>
      </c>
      <c r="L381" s="228"/>
      <c r="M381" s="228">
        <f>SUM(M382:M383)</f>
        <v>0</v>
      </c>
      <c r="N381" s="228"/>
      <c r="O381" s="228">
        <f>SUM(O382:O383)</f>
        <v>0</v>
      </c>
      <c r="P381" s="228"/>
      <c r="Q381" s="228">
        <f>SUM(Q382:Q383)</f>
        <v>0</v>
      </c>
      <c r="R381" s="228"/>
      <c r="S381" s="228"/>
      <c r="T381" s="229"/>
      <c r="U381" s="223"/>
      <c r="V381" s="223">
        <f>SUM(V382:V383)</f>
        <v>141.86000000000001</v>
      </c>
      <c r="W381" s="223"/>
      <c r="X381" s="223"/>
      <c r="AG381" t="s">
        <v>170</v>
      </c>
    </row>
    <row r="382" spans="1:60" ht="22.5" outlineLevel="1" x14ac:dyDescent="0.2">
      <c r="A382" s="230">
        <v>141</v>
      </c>
      <c r="B382" s="231" t="s">
        <v>757</v>
      </c>
      <c r="C382" s="249" t="s">
        <v>758</v>
      </c>
      <c r="D382" s="232" t="s">
        <v>483</v>
      </c>
      <c r="E382" s="233">
        <v>223.57205999999999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5" t="s">
        <v>487</v>
      </c>
      <c r="S382" s="235" t="s">
        <v>190</v>
      </c>
      <c r="T382" s="236" t="s">
        <v>190</v>
      </c>
      <c r="U382" s="219">
        <v>0.63449999999999995</v>
      </c>
      <c r="V382" s="219">
        <f>ROUND(E382*U382,2)</f>
        <v>141.86000000000001</v>
      </c>
      <c r="W382" s="219"/>
      <c r="X382" s="219" t="s">
        <v>759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760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60" t="s">
        <v>761</v>
      </c>
      <c r="D383" s="256"/>
      <c r="E383" s="256"/>
      <c r="F383" s="256"/>
      <c r="G383" s="256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290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x14ac:dyDescent="0.2">
      <c r="A384" s="224" t="s">
        <v>169</v>
      </c>
      <c r="B384" s="225" t="s">
        <v>125</v>
      </c>
      <c r="C384" s="247" t="s">
        <v>126</v>
      </c>
      <c r="D384" s="226"/>
      <c r="E384" s="227"/>
      <c r="F384" s="228"/>
      <c r="G384" s="228">
        <f>SUMIF(AG385:AG396,"&lt;&gt;NOR",G385:G396)</f>
        <v>0</v>
      </c>
      <c r="H384" s="228"/>
      <c r="I384" s="228">
        <f>SUM(I385:I396)</f>
        <v>0</v>
      </c>
      <c r="J384" s="228"/>
      <c r="K384" s="228">
        <f>SUM(K385:K396)</f>
        <v>0</v>
      </c>
      <c r="L384" s="228"/>
      <c r="M384" s="228">
        <f>SUM(M385:M396)</f>
        <v>0</v>
      </c>
      <c r="N384" s="228"/>
      <c r="O384" s="228">
        <f>SUM(O385:O396)</f>
        <v>0</v>
      </c>
      <c r="P384" s="228"/>
      <c r="Q384" s="228">
        <f>SUM(Q385:Q396)</f>
        <v>0.76</v>
      </c>
      <c r="R384" s="228"/>
      <c r="S384" s="228"/>
      <c r="T384" s="229"/>
      <c r="U384" s="223"/>
      <c r="V384" s="223">
        <f>SUM(V385:V396)</f>
        <v>22.14</v>
      </c>
      <c r="W384" s="223"/>
      <c r="X384" s="223"/>
      <c r="AG384" t="s">
        <v>170</v>
      </c>
    </row>
    <row r="385" spans="1:60" outlineLevel="1" x14ac:dyDescent="0.2">
      <c r="A385" s="237">
        <v>142</v>
      </c>
      <c r="B385" s="238" t="s">
        <v>762</v>
      </c>
      <c r="C385" s="248" t="s">
        <v>763</v>
      </c>
      <c r="D385" s="239" t="s">
        <v>323</v>
      </c>
      <c r="E385" s="240">
        <v>15</v>
      </c>
      <c r="F385" s="241"/>
      <c r="G385" s="242">
        <f>ROUND(E385*F385,2)</f>
        <v>0</v>
      </c>
      <c r="H385" s="241"/>
      <c r="I385" s="242">
        <f>ROUND(E385*H385,2)</f>
        <v>0</v>
      </c>
      <c r="J385" s="241"/>
      <c r="K385" s="242">
        <f>ROUND(E385*J385,2)</f>
        <v>0</v>
      </c>
      <c r="L385" s="242">
        <v>21</v>
      </c>
      <c r="M385" s="242">
        <f>G385*(1+L385/100)</f>
        <v>0</v>
      </c>
      <c r="N385" s="242">
        <v>0</v>
      </c>
      <c r="O385" s="242">
        <f>ROUND(E385*N385,2)</f>
        <v>0</v>
      </c>
      <c r="P385" s="242">
        <v>2.7999999999999998E-4</v>
      </c>
      <c r="Q385" s="242">
        <f>ROUND(E385*P385,2)</f>
        <v>0</v>
      </c>
      <c r="R385" s="242" t="s">
        <v>764</v>
      </c>
      <c r="S385" s="242" t="s">
        <v>190</v>
      </c>
      <c r="T385" s="243" t="s">
        <v>190</v>
      </c>
      <c r="U385" s="219">
        <v>5.1999999999999998E-2</v>
      </c>
      <c r="V385" s="219">
        <f>ROUND(E385*U385,2)</f>
        <v>0.78</v>
      </c>
      <c r="W385" s="219"/>
      <c r="X385" s="219" t="s">
        <v>287</v>
      </c>
      <c r="Y385" s="209"/>
      <c r="Z385" s="209"/>
      <c r="AA385" s="209"/>
      <c r="AB385" s="209"/>
      <c r="AC385" s="209"/>
      <c r="AD385" s="209"/>
      <c r="AE385" s="209"/>
      <c r="AF385" s="209"/>
      <c r="AG385" s="209" t="s">
        <v>288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37">
        <v>143</v>
      </c>
      <c r="B386" s="238" t="s">
        <v>765</v>
      </c>
      <c r="C386" s="248" t="s">
        <v>766</v>
      </c>
      <c r="D386" s="239" t="s">
        <v>323</v>
      </c>
      <c r="E386" s="240">
        <v>34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2">
        <v>0</v>
      </c>
      <c r="O386" s="242">
        <f>ROUND(E386*N386,2)</f>
        <v>0</v>
      </c>
      <c r="P386" s="242">
        <v>3.2000000000000003E-4</v>
      </c>
      <c r="Q386" s="242">
        <f>ROUND(E386*P386,2)</f>
        <v>0.01</v>
      </c>
      <c r="R386" s="242" t="s">
        <v>764</v>
      </c>
      <c r="S386" s="242" t="s">
        <v>190</v>
      </c>
      <c r="T386" s="243" t="s">
        <v>190</v>
      </c>
      <c r="U386" s="219">
        <v>0.13500000000000001</v>
      </c>
      <c r="V386" s="219">
        <f>ROUND(E386*U386,2)</f>
        <v>4.59</v>
      </c>
      <c r="W386" s="219"/>
      <c r="X386" s="219" t="s">
        <v>287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288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ht="22.5" outlineLevel="1" x14ac:dyDescent="0.2">
      <c r="A387" s="237">
        <v>144</v>
      </c>
      <c r="B387" s="238" t="s">
        <v>767</v>
      </c>
      <c r="C387" s="248" t="s">
        <v>768</v>
      </c>
      <c r="D387" s="239" t="s">
        <v>554</v>
      </c>
      <c r="E387" s="240">
        <v>15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2">
        <v>0</v>
      </c>
      <c r="O387" s="242">
        <f>ROUND(E387*N387,2)</f>
        <v>0</v>
      </c>
      <c r="P387" s="242">
        <v>0</v>
      </c>
      <c r="Q387" s="242">
        <f>ROUND(E387*P387,2)</f>
        <v>0</v>
      </c>
      <c r="R387" s="242" t="s">
        <v>764</v>
      </c>
      <c r="S387" s="242" t="s">
        <v>190</v>
      </c>
      <c r="T387" s="243" t="s">
        <v>190</v>
      </c>
      <c r="U387" s="219">
        <v>0.21593999999999999</v>
      </c>
      <c r="V387" s="219">
        <f>ROUND(E387*U387,2)</f>
        <v>3.24</v>
      </c>
      <c r="W387" s="219"/>
      <c r="X387" s="219" t="s">
        <v>287</v>
      </c>
      <c r="Y387" s="209"/>
      <c r="Z387" s="209"/>
      <c r="AA387" s="209"/>
      <c r="AB387" s="209"/>
      <c r="AC387" s="209"/>
      <c r="AD387" s="209"/>
      <c r="AE387" s="209"/>
      <c r="AF387" s="209"/>
      <c r="AG387" s="209" t="s">
        <v>288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ht="22.5" outlineLevel="1" x14ac:dyDescent="0.2">
      <c r="A388" s="237">
        <v>145</v>
      </c>
      <c r="B388" s="238" t="s">
        <v>769</v>
      </c>
      <c r="C388" s="248" t="s">
        <v>770</v>
      </c>
      <c r="D388" s="239" t="s">
        <v>554</v>
      </c>
      <c r="E388" s="240">
        <v>1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0</v>
      </c>
      <c r="O388" s="242">
        <f>ROUND(E388*N388,2)</f>
        <v>0</v>
      </c>
      <c r="P388" s="242">
        <v>0</v>
      </c>
      <c r="Q388" s="242">
        <f>ROUND(E388*P388,2)</f>
        <v>0</v>
      </c>
      <c r="R388" s="242" t="s">
        <v>764</v>
      </c>
      <c r="S388" s="242" t="s">
        <v>190</v>
      </c>
      <c r="T388" s="243" t="s">
        <v>190</v>
      </c>
      <c r="U388" s="219">
        <v>0.64734999999999998</v>
      </c>
      <c r="V388" s="219">
        <f>ROUND(E388*U388,2)</f>
        <v>0.65</v>
      </c>
      <c r="W388" s="219"/>
      <c r="X388" s="219" t="s">
        <v>287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288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ht="33.75" outlineLevel="1" x14ac:dyDescent="0.2">
      <c r="A389" s="237">
        <v>146</v>
      </c>
      <c r="B389" s="238" t="s">
        <v>771</v>
      </c>
      <c r="C389" s="248" t="s">
        <v>772</v>
      </c>
      <c r="D389" s="239" t="s">
        <v>554</v>
      </c>
      <c r="E389" s="240">
        <v>15</v>
      </c>
      <c r="F389" s="241"/>
      <c r="G389" s="242">
        <f>ROUND(E389*F389,2)</f>
        <v>0</v>
      </c>
      <c r="H389" s="241"/>
      <c r="I389" s="242">
        <f>ROUND(E389*H389,2)</f>
        <v>0</v>
      </c>
      <c r="J389" s="241"/>
      <c r="K389" s="242">
        <f>ROUND(E389*J389,2)</f>
        <v>0</v>
      </c>
      <c r="L389" s="242">
        <v>21</v>
      </c>
      <c r="M389" s="242">
        <f>G389*(1+L389/100)</f>
        <v>0</v>
      </c>
      <c r="N389" s="242">
        <v>0</v>
      </c>
      <c r="O389" s="242">
        <f>ROUND(E389*N389,2)</f>
        <v>0</v>
      </c>
      <c r="P389" s="242">
        <v>0</v>
      </c>
      <c r="Q389" s="242">
        <f>ROUND(E389*P389,2)</f>
        <v>0</v>
      </c>
      <c r="R389" s="242" t="s">
        <v>764</v>
      </c>
      <c r="S389" s="242" t="s">
        <v>190</v>
      </c>
      <c r="T389" s="243" t="s">
        <v>190</v>
      </c>
      <c r="U389" s="219">
        <v>2.2499999999999999E-2</v>
      </c>
      <c r="V389" s="219">
        <f>ROUND(E389*U389,2)</f>
        <v>0.34</v>
      </c>
      <c r="W389" s="219"/>
      <c r="X389" s="219" t="s">
        <v>287</v>
      </c>
      <c r="Y389" s="209"/>
      <c r="Z389" s="209"/>
      <c r="AA389" s="209"/>
      <c r="AB389" s="209"/>
      <c r="AC389" s="209"/>
      <c r="AD389" s="209"/>
      <c r="AE389" s="209"/>
      <c r="AF389" s="209"/>
      <c r="AG389" s="209" t="s">
        <v>288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ht="33.75" outlineLevel="1" x14ac:dyDescent="0.2">
      <c r="A390" s="237">
        <v>147</v>
      </c>
      <c r="B390" s="238" t="s">
        <v>773</v>
      </c>
      <c r="C390" s="248" t="s">
        <v>774</v>
      </c>
      <c r="D390" s="239" t="s">
        <v>554</v>
      </c>
      <c r="E390" s="240">
        <v>1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2">
        <v>0</v>
      </c>
      <c r="O390" s="242">
        <f>ROUND(E390*N390,2)</f>
        <v>0</v>
      </c>
      <c r="P390" s="242">
        <v>0</v>
      </c>
      <c r="Q390" s="242">
        <f>ROUND(E390*P390,2)</f>
        <v>0</v>
      </c>
      <c r="R390" s="242" t="s">
        <v>764</v>
      </c>
      <c r="S390" s="242" t="s">
        <v>190</v>
      </c>
      <c r="T390" s="243" t="s">
        <v>190</v>
      </c>
      <c r="U390" s="219">
        <v>4.0300000000000002E-2</v>
      </c>
      <c r="V390" s="219">
        <f>ROUND(E390*U390,2)</f>
        <v>0.04</v>
      </c>
      <c r="W390" s="219"/>
      <c r="X390" s="219" t="s">
        <v>287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288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ht="33.75" outlineLevel="1" x14ac:dyDescent="0.2">
      <c r="A391" s="237">
        <v>148</v>
      </c>
      <c r="B391" s="238" t="s">
        <v>775</v>
      </c>
      <c r="C391" s="248" t="s">
        <v>776</v>
      </c>
      <c r="D391" s="239" t="s">
        <v>554</v>
      </c>
      <c r="E391" s="240">
        <v>3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2" t="s">
        <v>764</v>
      </c>
      <c r="S391" s="242" t="s">
        <v>190</v>
      </c>
      <c r="T391" s="243" t="s">
        <v>190</v>
      </c>
      <c r="U391" s="219">
        <v>4.5499999999999999E-2</v>
      </c>
      <c r="V391" s="219">
        <f>ROUND(E391*U391,2)</f>
        <v>0.14000000000000001</v>
      </c>
      <c r="W391" s="219"/>
      <c r="X391" s="219" t="s">
        <v>287</v>
      </c>
      <c r="Y391" s="209"/>
      <c r="Z391" s="209"/>
      <c r="AA391" s="209"/>
      <c r="AB391" s="209"/>
      <c r="AC391" s="209"/>
      <c r="AD391" s="209"/>
      <c r="AE391" s="209"/>
      <c r="AF391" s="209"/>
      <c r="AG391" s="209" t="s">
        <v>288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37">
        <v>149</v>
      </c>
      <c r="B392" s="238" t="s">
        <v>777</v>
      </c>
      <c r="C392" s="248" t="s">
        <v>778</v>
      </c>
      <c r="D392" s="239" t="s">
        <v>554</v>
      </c>
      <c r="E392" s="240">
        <v>3</v>
      </c>
      <c r="F392" s="241"/>
      <c r="G392" s="242">
        <f>ROUND(E392*F392,2)</f>
        <v>0</v>
      </c>
      <c r="H392" s="241"/>
      <c r="I392" s="242">
        <f>ROUND(E392*H392,2)</f>
        <v>0</v>
      </c>
      <c r="J392" s="241"/>
      <c r="K392" s="242">
        <f>ROUND(E392*J392,2)</f>
        <v>0</v>
      </c>
      <c r="L392" s="242">
        <v>21</v>
      </c>
      <c r="M392" s="242">
        <f>G392*(1+L392/100)</f>
        <v>0</v>
      </c>
      <c r="N392" s="242">
        <v>0</v>
      </c>
      <c r="O392" s="242">
        <f>ROUND(E392*N392,2)</f>
        <v>0</v>
      </c>
      <c r="P392" s="242">
        <v>0</v>
      </c>
      <c r="Q392" s="242">
        <f>ROUND(E392*P392,2)</f>
        <v>0</v>
      </c>
      <c r="R392" s="242"/>
      <c r="S392" s="242" t="s">
        <v>174</v>
      </c>
      <c r="T392" s="243" t="s">
        <v>175</v>
      </c>
      <c r="U392" s="219">
        <v>0.64734999999999998</v>
      </c>
      <c r="V392" s="219">
        <f>ROUND(E392*U392,2)</f>
        <v>1.94</v>
      </c>
      <c r="W392" s="219"/>
      <c r="X392" s="219" t="s">
        <v>287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288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37">
        <v>150</v>
      </c>
      <c r="B393" s="238" t="s">
        <v>779</v>
      </c>
      <c r="C393" s="248" t="s">
        <v>780</v>
      </c>
      <c r="D393" s="239" t="s">
        <v>554</v>
      </c>
      <c r="E393" s="240">
        <v>18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21</v>
      </c>
      <c r="M393" s="242">
        <f>G393*(1+L393/100)</f>
        <v>0</v>
      </c>
      <c r="N393" s="242">
        <v>0</v>
      </c>
      <c r="O393" s="242">
        <f>ROUND(E393*N393,2)</f>
        <v>0</v>
      </c>
      <c r="P393" s="242">
        <v>3.3079999999999998E-2</v>
      </c>
      <c r="Q393" s="242">
        <f>ROUND(E393*P393,2)</f>
        <v>0.6</v>
      </c>
      <c r="R393" s="242"/>
      <c r="S393" s="242" t="s">
        <v>174</v>
      </c>
      <c r="T393" s="243" t="s">
        <v>175</v>
      </c>
      <c r="U393" s="219">
        <v>0.57899999999999996</v>
      </c>
      <c r="V393" s="219">
        <f>ROUND(E393*U393,2)</f>
        <v>10.42</v>
      </c>
      <c r="W393" s="219"/>
      <c r="X393" s="219" t="s">
        <v>287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288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30">
        <v>151</v>
      </c>
      <c r="B394" s="231" t="s">
        <v>781</v>
      </c>
      <c r="C394" s="249" t="s">
        <v>782</v>
      </c>
      <c r="D394" s="232" t="s">
        <v>554</v>
      </c>
      <c r="E394" s="233">
        <v>3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5">
        <v>0</v>
      </c>
      <c r="O394" s="235">
        <f>ROUND(E394*N394,2)</f>
        <v>0</v>
      </c>
      <c r="P394" s="235">
        <v>0.05</v>
      </c>
      <c r="Q394" s="235">
        <f>ROUND(E394*P394,2)</f>
        <v>0.15</v>
      </c>
      <c r="R394" s="235"/>
      <c r="S394" s="235" t="s">
        <v>174</v>
      </c>
      <c r="T394" s="236" t="s">
        <v>175</v>
      </c>
      <c r="U394" s="219">
        <v>0</v>
      </c>
      <c r="V394" s="219">
        <f>ROUND(E394*U394,2)</f>
        <v>0</v>
      </c>
      <c r="W394" s="219"/>
      <c r="X394" s="219" t="s">
        <v>287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288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>
        <v>152</v>
      </c>
      <c r="B395" s="217" t="s">
        <v>783</v>
      </c>
      <c r="C395" s="262" t="s">
        <v>784</v>
      </c>
      <c r="D395" s="218" t="s">
        <v>0</v>
      </c>
      <c r="E395" s="258"/>
      <c r="F395" s="220"/>
      <c r="G395" s="219">
        <f>ROUND(E395*F395,2)</f>
        <v>0</v>
      </c>
      <c r="H395" s="220"/>
      <c r="I395" s="219">
        <f>ROUND(E395*H395,2)</f>
        <v>0</v>
      </c>
      <c r="J395" s="220"/>
      <c r="K395" s="219">
        <f>ROUND(E395*J395,2)</f>
        <v>0</v>
      </c>
      <c r="L395" s="219">
        <v>21</v>
      </c>
      <c r="M395" s="219">
        <f>G395*(1+L395/100)</f>
        <v>0</v>
      </c>
      <c r="N395" s="219">
        <v>0</v>
      </c>
      <c r="O395" s="219">
        <f>ROUND(E395*N395,2)</f>
        <v>0</v>
      </c>
      <c r="P395" s="219">
        <v>0</v>
      </c>
      <c r="Q395" s="219">
        <f>ROUND(E395*P395,2)</f>
        <v>0</v>
      </c>
      <c r="R395" s="219" t="s">
        <v>764</v>
      </c>
      <c r="S395" s="219" t="s">
        <v>190</v>
      </c>
      <c r="T395" s="219" t="s">
        <v>190</v>
      </c>
      <c r="U395" s="219">
        <v>0</v>
      </c>
      <c r="V395" s="219">
        <f>ROUND(E395*U395,2)</f>
        <v>0</v>
      </c>
      <c r="W395" s="219"/>
      <c r="X395" s="219" t="s">
        <v>759</v>
      </c>
      <c r="Y395" s="209"/>
      <c r="Z395" s="209"/>
      <c r="AA395" s="209"/>
      <c r="AB395" s="209"/>
      <c r="AC395" s="209"/>
      <c r="AD395" s="209"/>
      <c r="AE395" s="209"/>
      <c r="AF395" s="209"/>
      <c r="AG395" s="209" t="s">
        <v>760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63" t="s">
        <v>785</v>
      </c>
      <c r="D396" s="259"/>
      <c r="E396" s="259"/>
      <c r="F396" s="259"/>
      <c r="G396" s="25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290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x14ac:dyDescent="0.2">
      <c r="A397" s="224" t="s">
        <v>169</v>
      </c>
      <c r="B397" s="225" t="s">
        <v>135</v>
      </c>
      <c r="C397" s="247" t="s">
        <v>136</v>
      </c>
      <c r="D397" s="226"/>
      <c r="E397" s="227"/>
      <c r="F397" s="228"/>
      <c r="G397" s="228">
        <f>SUMIF(AG398:AG401,"&lt;&gt;NOR",G398:G401)</f>
        <v>0</v>
      </c>
      <c r="H397" s="228"/>
      <c r="I397" s="228">
        <f>SUM(I398:I401)</f>
        <v>0</v>
      </c>
      <c r="J397" s="228"/>
      <c r="K397" s="228">
        <f>SUM(K398:K401)</f>
        <v>0</v>
      </c>
      <c r="L397" s="228"/>
      <c r="M397" s="228">
        <f>SUM(M398:M401)</f>
        <v>0</v>
      </c>
      <c r="N397" s="228"/>
      <c r="O397" s="228">
        <f>SUM(O398:O401)</f>
        <v>0.70000000000000007</v>
      </c>
      <c r="P397" s="228"/>
      <c r="Q397" s="228">
        <f>SUM(Q398:Q401)</f>
        <v>0</v>
      </c>
      <c r="R397" s="228"/>
      <c r="S397" s="228"/>
      <c r="T397" s="229"/>
      <c r="U397" s="223"/>
      <c r="V397" s="223">
        <f>SUM(V398:V401)</f>
        <v>5.66</v>
      </c>
      <c r="W397" s="223"/>
      <c r="X397" s="223"/>
      <c r="AG397" t="s">
        <v>170</v>
      </c>
    </row>
    <row r="398" spans="1:60" outlineLevel="1" x14ac:dyDescent="0.2">
      <c r="A398" s="237">
        <v>153</v>
      </c>
      <c r="B398" s="238" t="s">
        <v>786</v>
      </c>
      <c r="C398" s="248" t="s">
        <v>787</v>
      </c>
      <c r="D398" s="239" t="s">
        <v>323</v>
      </c>
      <c r="E398" s="240">
        <v>3.3</v>
      </c>
      <c r="F398" s="241"/>
      <c r="G398" s="242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2">
        <v>0.20474999999999999</v>
      </c>
      <c r="O398" s="242">
        <f>ROUND(E398*N398,2)</f>
        <v>0.68</v>
      </c>
      <c r="P398" s="242">
        <v>0</v>
      </c>
      <c r="Q398" s="242">
        <f>ROUND(E398*P398,2)</f>
        <v>0</v>
      </c>
      <c r="R398" s="242"/>
      <c r="S398" s="242" t="s">
        <v>190</v>
      </c>
      <c r="T398" s="243" t="s">
        <v>190</v>
      </c>
      <c r="U398" s="219">
        <v>7.2999999999999995E-2</v>
      </c>
      <c r="V398" s="219">
        <f>ROUND(E398*U398,2)</f>
        <v>0.24</v>
      </c>
      <c r="W398" s="219"/>
      <c r="X398" s="219" t="s">
        <v>287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620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37">
        <v>154</v>
      </c>
      <c r="B399" s="238" t="s">
        <v>788</v>
      </c>
      <c r="C399" s="248" t="s">
        <v>789</v>
      </c>
      <c r="D399" s="239" t="s">
        <v>323</v>
      </c>
      <c r="E399" s="240">
        <v>200.3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21</v>
      </c>
      <c r="M399" s="242">
        <f>G399*(1+L399/100)</f>
        <v>0</v>
      </c>
      <c r="N399" s="242">
        <v>6.0000000000000002E-5</v>
      </c>
      <c r="O399" s="242">
        <f>ROUND(E399*N399,2)</f>
        <v>0.01</v>
      </c>
      <c r="P399" s="242">
        <v>0</v>
      </c>
      <c r="Q399" s="242">
        <f>ROUND(E399*P399,2)</f>
        <v>0</v>
      </c>
      <c r="R399" s="242"/>
      <c r="S399" s="242" t="s">
        <v>190</v>
      </c>
      <c r="T399" s="243" t="s">
        <v>190</v>
      </c>
      <c r="U399" s="219">
        <v>2.5999999999999999E-2</v>
      </c>
      <c r="V399" s="219">
        <f>ROUND(E399*U399,2)</f>
        <v>5.21</v>
      </c>
      <c r="W399" s="219"/>
      <c r="X399" s="219" t="s">
        <v>287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620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37">
        <v>155</v>
      </c>
      <c r="B400" s="238" t="s">
        <v>790</v>
      </c>
      <c r="C400" s="248" t="s">
        <v>791</v>
      </c>
      <c r="D400" s="239" t="s">
        <v>323</v>
      </c>
      <c r="E400" s="240">
        <v>3.3</v>
      </c>
      <c r="F400" s="241"/>
      <c r="G400" s="242">
        <f>ROUND(E400*F400,2)</f>
        <v>0</v>
      </c>
      <c r="H400" s="241"/>
      <c r="I400" s="242">
        <f>ROUND(E400*H400,2)</f>
        <v>0</v>
      </c>
      <c r="J400" s="241"/>
      <c r="K400" s="242">
        <f>ROUND(E400*J400,2)</f>
        <v>0</v>
      </c>
      <c r="L400" s="242">
        <v>21</v>
      </c>
      <c r="M400" s="242">
        <f>G400*(1+L400/100)</f>
        <v>0</v>
      </c>
      <c r="N400" s="242">
        <v>2.3E-3</v>
      </c>
      <c r="O400" s="242">
        <f>ROUND(E400*N400,2)</f>
        <v>0.01</v>
      </c>
      <c r="P400" s="242">
        <v>0</v>
      </c>
      <c r="Q400" s="242">
        <f>ROUND(E400*P400,2)</f>
        <v>0</v>
      </c>
      <c r="R400" s="242"/>
      <c r="S400" s="242" t="s">
        <v>174</v>
      </c>
      <c r="T400" s="243" t="s">
        <v>175</v>
      </c>
      <c r="U400" s="219">
        <v>6.5000000000000002E-2</v>
      </c>
      <c r="V400" s="219">
        <f>ROUND(E400*U400,2)</f>
        <v>0.21</v>
      </c>
      <c r="W400" s="219"/>
      <c r="X400" s="219" t="s">
        <v>287</v>
      </c>
      <c r="Y400" s="209"/>
      <c r="Z400" s="209"/>
      <c r="AA400" s="209"/>
      <c r="AB400" s="209"/>
      <c r="AC400" s="209"/>
      <c r="AD400" s="209"/>
      <c r="AE400" s="209"/>
      <c r="AF400" s="209"/>
      <c r="AG400" s="209" t="s">
        <v>620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37">
        <v>156</v>
      </c>
      <c r="B401" s="238" t="s">
        <v>792</v>
      </c>
      <c r="C401" s="248" t="s">
        <v>793</v>
      </c>
      <c r="D401" s="239" t="s">
        <v>323</v>
      </c>
      <c r="E401" s="240">
        <v>3.3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4.2000000000000002E-4</v>
      </c>
      <c r="O401" s="242">
        <f>ROUND(E401*N401,2)</f>
        <v>0</v>
      </c>
      <c r="P401" s="242">
        <v>0</v>
      </c>
      <c r="Q401" s="242">
        <f>ROUND(E401*P401,2)</f>
        <v>0</v>
      </c>
      <c r="R401" s="242"/>
      <c r="S401" s="242" t="s">
        <v>174</v>
      </c>
      <c r="T401" s="243" t="s">
        <v>175</v>
      </c>
      <c r="U401" s="219">
        <v>0</v>
      </c>
      <c r="V401" s="219">
        <f>ROUND(E401*U401,2)</f>
        <v>0</v>
      </c>
      <c r="W401" s="219"/>
      <c r="X401" s="219" t="s">
        <v>478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794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x14ac:dyDescent="0.2">
      <c r="A402" s="224" t="s">
        <v>169</v>
      </c>
      <c r="B402" s="225" t="s">
        <v>137</v>
      </c>
      <c r="C402" s="247" t="s">
        <v>138</v>
      </c>
      <c r="D402" s="226"/>
      <c r="E402" s="227"/>
      <c r="F402" s="228"/>
      <c r="G402" s="228">
        <f>SUMIF(AG403:AG408,"&lt;&gt;NOR",G403:G408)</f>
        <v>0</v>
      </c>
      <c r="H402" s="228"/>
      <c r="I402" s="228">
        <f>SUM(I403:I408)</f>
        <v>0</v>
      </c>
      <c r="J402" s="228"/>
      <c r="K402" s="228">
        <f>SUM(K403:K408)</f>
        <v>0</v>
      </c>
      <c r="L402" s="228"/>
      <c r="M402" s="228">
        <f>SUM(M403:M408)</f>
        <v>0</v>
      </c>
      <c r="N402" s="228"/>
      <c r="O402" s="228">
        <f>SUM(O403:O408)</f>
        <v>0</v>
      </c>
      <c r="P402" s="228"/>
      <c r="Q402" s="228">
        <f>SUM(Q403:Q408)</f>
        <v>0</v>
      </c>
      <c r="R402" s="228"/>
      <c r="S402" s="228"/>
      <c r="T402" s="229"/>
      <c r="U402" s="223"/>
      <c r="V402" s="223">
        <f>SUM(V403:V408)</f>
        <v>0.71</v>
      </c>
      <c r="W402" s="223"/>
      <c r="X402" s="223"/>
      <c r="AG402" t="s">
        <v>170</v>
      </c>
    </row>
    <row r="403" spans="1:60" outlineLevel="1" x14ac:dyDescent="0.2">
      <c r="A403" s="237">
        <v>157</v>
      </c>
      <c r="B403" s="238" t="s">
        <v>795</v>
      </c>
      <c r="C403" s="248" t="s">
        <v>796</v>
      </c>
      <c r="D403" s="239" t="s">
        <v>797</v>
      </c>
      <c r="E403" s="240">
        <v>2.8193000000000001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2"/>
      <c r="S403" s="242" t="s">
        <v>174</v>
      </c>
      <c r="T403" s="243" t="s">
        <v>700</v>
      </c>
      <c r="U403" s="219">
        <v>0</v>
      </c>
      <c r="V403" s="219">
        <f>ROUND(E403*U403,2)</f>
        <v>0</v>
      </c>
      <c r="W403" s="219"/>
      <c r="X403" s="219" t="s">
        <v>287</v>
      </c>
      <c r="Y403" s="209"/>
      <c r="Z403" s="209"/>
      <c r="AA403" s="209"/>
      <c r="AB403" s="209"/>
      <c r="AC403" s="209"/>
      <c r="AD403" s="209"/>
      <c r="AE403" s="209"/>
      <c r="AF403" s="209"/>
      <c r="AG403" s="209" t="s">
        <v>288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37">
        <v>158</v>
      </c>
      <c r="B404" s="238" t="s">
        <v>798</v>
      </c>
      <c r="C404" s="248" t="s">
        <v>799</v>
      </c>
      <c r="D404" s="239" t="s">
        <v>797</v>
      </c>
      <c r="E404" s="240">
        <v>29.029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2">
        <v>0</v>
      </c>
      <c r="O404" s="242">
        <f>ROUND(E404*N404,2)</f>
        <v>0</v>
      </c>
      <c r="P404" s="242">
        <v>0</v>
      </c>
      <c r="Q404" s="242">
        <f>ROUND(E404*P404,2)</f>
        <v>0</v>
      </c>
      <c r="R404" s="242"/>
      <c r="S404" s="242" t="s">
        <v>174</v>
      </c>
      <c r="T404" s="243" t="s">
        <v>700</v>
      </c>
      <c r="U404" s="219">
        <v>0</v>
      </c>
      <c r="V404" s="219">
        <f>ROUND(E404*U404,2)</f>
        <v>0</v>
      </c>
      <c r="W404" s="219"/>
      <c r="X404" s="219" t="s">
        <v>287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288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37">
        <v>159</v>
      </c>
      <c r="B405" s="238" t="s">
        <v>800</v>
      </c>
      <c r="C405" s="248" t="s">
        <v>801</v>
      </c>
      <c r="D405" s="239" t="s">
        <v>483</v>
      </c>
      <c r="E405" s="240">
        <v>3.3024</v>
      </c>
      <c r="F405" s="241"/>
      <c r="G405" s="242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2">
        <v>0</v>
      </c>
      <c r="O405" s="242">
        <f>ROUND(E405*N405,2)</f>
        <v>0</v>
      </c>
      <c r="P405" s="242">
        <v>0</v>
      </c>
      <c r="Q405" s="242">
        <f>ROUND(E405*P405,2)</f>
        <v>0</v>
      </c>
      <c r="R405" s="242" t="s">
        <v>745</v>
      </c>
      <c r="S405" s="242" t="s">
        <v>190</v>
      </c>
      <c r="T405" s="243" t="s">
        <v>175</v>
      </c>
      <c r="U405" s="219">
        <v>0</v>
      </c>
      <c r="V405" s="219">
        <f>ROUND(E405*U405,2)</f>
        <v>0</v>
      </c>
      <c r="W405" s="219"/>
      <c r="X405" s="219" t="s">
        <v>287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288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ht="22.5" outlineLevel="1" x14ac:dyDescent="0.2">
      <c r="A406" s="237">
        <v>160</v>
      </c>
      <c r="B406" s="238" t="s">
        <v>802</v>
      </c>
      <c r="C406" s="248" t="s">
        <v>803</v>
      </c>
      <c r="D406" s="239" t="s">
        <v>483</v>
      </c>
      <c r="E406" s="240">
        <v>44.179969999999997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21</v>
      </c>
      <c r="M406" s="242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2">
        <f>ROUND(E406*P406,2)</f>
        <v>0</v>
      </c>
      <c r="R406" s="242" t="s">
        <v>286</v>
      </c>
      <c r="S406" s="242" t="s">
        <v>190</v>
      </c>
      <c r="T406" s="243" t="s">
        <v>190</v>
      </c>
      <c r="U406" s="219">
        <v>0.01</v>
      </c>
      <c r="V406" s="219">
        <f>ROUND(E406*U406,2)</f>
        <v>0.44</v>
      </c>
      <c r="W406" s="219"/>
      <c r="X406" s="219" t="s">
        <v>804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805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22.5" outlineLevel="1" x14ac:dyDescent="0.2">
      <c r="A407" s="237">
        <v>161</v>
      </c>
      <c r="B407" s="238" t="s">
        <v>806</v>
      </c>
      <c r="C407" s="248" t="s">
        <v>807</v>
      </c>
      <c r="D407" s="239" t="s">
        <v>483</v>
      </c>
      <c r="E407" s="240">
        <v>176.71987999999999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2">
        <v>0</v>
      </c>
      <c r="O407" s="242">
        <f>ROUND(E407*N407,2)</f>
        <v>0</v>
      </c>
      <c r="P407" s="242">
        <v>0</v>
      </c>
      <c r="Q407" s="242">
        <f>ROUND(E407*P407,2)</f>
        <v>0</v>
      </c>
      <c r="R407" s="242" t="s">
        <v>286</v>
      </c>
      <c r="S407" s="242" t="s">
        <v>190</v>
      </c>
      <c r="T407" s="243" t="s">
        <v>190</v>
      </c>
      <c r="U407" s="219">
        <v>0</v>
      </c>
      <c r="V407" s="219">
        <f>ROUND(E407*U407,2)</f>
        <v>0</v>
      </c>
      <c r="W407" s="219"/>
      <c r="X407" s="219" t="s">
        <v>804</v>
      </c>
      <c r="Y407" s="209"/>
      <c r="Z407" s="209"/>
      <c r="AA407" s="209"/>
      <c r="AB407" s="209"/>
      <c r="AC407" s="209"/>
      <c r="AD407" s="209"/>
      <c r="AE407" s="209"/>
      <c r="AF407" s="209"/>
      <c r="AG407" s="209" t="s">
        <v>805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30">
        <v>162</v>
      </c>
      <c r="B408" s="231" t="s">
        <v>808</v>
      </c>
      <c r="C408" s="249" t="s">
        <v>809</v>
      </c>
      <c r="D408" s="232" t="s">
        <v>483</v>
      </c>
      <c r="E408" s="233">
        <v>44.179969999999997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0</v>
      </c>
      <c r="O408" s="235">
        <f>ROUND(E408*N408,2)</f>
        <v>0</v>
      </c>
      <c r="P408" s="235">
        <v>0</v>
      </c>
      <c r="Q408" s="235">
        <f>ROUND(E408*P408,2)</f>
        <v>0</v>
      </c>
      <c r="R408" s="235"/>
      <c r="S408" s="235" t="s">
        <v>190</v>
      </c>
      <c r="T408" s="236" t="s">
        <v>190</v>
      </c>
      <c r="U408" s="219">
        <v>6.0000000000000001E-3</v>
      </c>
      <c r="V408" s="219">
        <f>ROUND(E408*U408,2)</f>
        <v>0.27</v>
      </c>
      <c r="W408" s="219"/>
      <c r="X408" s="219" t="s">
        <v>804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805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x14ac:dyDescent="0.2">
      <c r="A409" s="5"/>
      <c r="B409" s="6"/>
      <c r="C409" s="252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AE409">
        <v>15</v>
      </c>
      <c r="AF409">
        <v>21</v>
      </c>
    </row>
    <row r="410" spans="1:60" x14ac:dyDescent="0.2">
      <c r="A410" s="212"/>
      <c r="B410" s="213" t="s">
        <v>29</v>
      </c>
      <c r="C410" s="253"/>
      <c r="D410" s="214"/>
      <c r="E410" s="215"/>
      <c r="F410" s="215"/>
      <c r="G410" s="246">
        <f>G8+G172+G186+G233+G351+G367+G381+G384+G397+G402</f>
        <v>0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AE410">
        <f>SUMIF(L7:L408,AE409,G7:G408)</f>
        <v>0</v>
      </c>
      <c r="AF410">
        <f>SUMIF(L7:L408,AF409,G7:G408)</f>
        <v>0</v>
      </c>
      <c r="AG410" t="s">
        <v>280</v>
      </c>
    </row>
    <row r="411" spans="1:60" x14ac:dyDescent="0.2">
      <c r="A411" s="255" t="s">
        <v>810</v>
      </c>
      <c r="B411" s="255"/>
      <c r="C411" s="252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60" x14ac:dyDescent="0.2">
      <c r="A412" s="5"/>
      <c r="B412" s="6" t="s">
        <v>811</v>
      </c>
      <c r="C412" s="252" t="s">
        <v>812</v>
      </c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AG412" t="s">
        <v>813</v>
      </c>
    </row>
    <row r="413" spans="1:60" x14ac:dyDescent="0.2">
      <c r="A413" s="5"/>
      <c r="B413" s="6" t="s">
        <v>814</v>
      </c>
      <c r="C413" s="252" t="s">
        <v>815</v>
      </c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AG413" t="s">
        <v>816</v>
      </c>
    </row>
    <row r="414" spans="1:60" x14ac:dyDescent="0.2">
      <c r="A414" s="5"/>
      <c r="B414" s="6"/>
      <c r="C414" s="252" t="s">
        <v>817</v>
      </c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AG414" t="s">
        <v>818</v>
      </c>
    </row>
    <row r="415" spans="1:60" x14ac:dyDescent="0.2">
      <c r="A415" s="5"/>
      <c r="B415" s="6"/>
      <c r="C415" s="252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60" x14ac:dyDescent="0.2">
      <c r="C416" s="254"/>
      <c r="D416" s="193"/>
      <c r="AG416" t="s">
        <v>281</v>
      </c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80">
    <mergeCell ref="C376:G376"/>
    <mergeCell ref="C380:G380"/>
    <mergeCell ref="C383:G383"/>
    <mergeCell ref="C396:G396"/>
    <mergeCell ref="C364:G364"/>
    <mergeCell ref="C369:G369"/>
    <mergeCell ref="C370:G370"/>
    <mergeCell ref="C371:G371"/>
    <mergeCell ref="C372:G372"/>
    <mergeCell ref="C374:G374"/>
    <mergeCell ref="C275:G275"/>
    <mergeCell ref="C279:G279"/>
    <mergeCell ref="C353:G353"/>
    <mergeCell ref="C355:G355"/>
    <mergeCell ref="C358:G358"/>
    <mergeCell ref="C361:G361"/>
    <mergeCell ref="C263:G263"/>
    <mergeCell ref="C265:G265"/>
    <mergeCell ref="C267:G267"/>
    <mergeCell ref="C269:G269"/>
    <mergeCell ref="C271:G271"/>
    <mergeCell ref="C273:G273"/>
    <mergeCell ref="C247:G247"/>
    <mergeCell ref="C249:G249"/>
    <mergeCell ref="C251:G251"/>
    <mergeCell ref="C257:G257"/>
    <mergeCell ref="C259:G259"/>
    <mergeCell ref="C261:G261"/>
    <mergeCell ref="C227:G227"/>
    <mergeCell ref="C228:G228"/>
    <mergeCell ref="C239:G239"/>
    <mergeCell ref="C241:G241"/>
    <mergeCell ref="C243:G243"/>
    <mergeCell ref="C245:G245"/>
    <mergeCell ref="C204:G204"/>
    <mergeCell ref="C207:G207"/>
    <mergeCell ref="C214:G214"/>
    <mergeCell ref="C218:G218"/>
    <mergeCell ref="C220:G220"/>
    <mergeCell ref="C224:G224"/>
    <mergeCell ref="C162:G162"/>
    <mergeCell ref="C174:G174"/>
    <mergeCell ref="C179:G179"/>
    <mergeCell ref="C183:G183"/>
    <mergeCell ref="C188:G188"/>
    <mergeCell ref="C196:G196"/>
    <mergeCell ref="C141:G141"/>
    <mergeCell ref="C146:G146"/>
    <mergeCell ref="C154:G154"/>
    <mergeCell ref="C157:G157"/>
    <mergeCell ref="C159:G159"/>
    <mergeCell ref="C161:G161"/>
    <mergeCell ref="C120:G120"/>
    <mergeCell ref="C126:G126"/>
    <mergeCell ref="C128:G128"/>
    <mergeCell ref="C131:G131"/>
    <mergeCell ref="C136:G136"/>
    <mergeCell ref="C140:G140"/>
    <mergeCell ref="C89:G89"/>
    <mergeCell ref="C92:G92"/>
    <mergeCell ref="C109:G109"/>
    <mergeCell ref="C111:G111"/>
    <mergeCell ref="C114:G114"/>
    <mergeCell ref="C117:G117"/>
    <mergeCell ref="C50:G50"/>
    <mergeCell ref="C53:G53"/>
    <mergeCell ref="C57:G57"/>
    <mergeCell ref="C64:G64"/>
    <mergeCell ref="C83:G83"/>
    <mergeCell ref="C86:G86"/>
    <mergeCell ref="A1:G1"/>
    <mergeCell ref="C2:G2"/>
    <mergeCell ref="C3:G3"/>
    <mergeCell ref="C4:G4"/>
    <mergeCell ref="A411:B411"/>
    <mergeCell ref="C10:G10"/>
    <mergeCell ref="C39:G39"/>
    <mergeCell ref="C41:G41"/>
    <mergeCell ref="C44:G44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62</v>
      </c>
      <c r="C3" s="198" t="s">
        <v>63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63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SUMIF(AG9:AG210,"&lt;&gt;NOR",G9:G210)</f>
        <v>0</v>
      </c>
      <c r="H8" s="228"/>
      <c r="I8" s="228">
        <f>SUM(I9:I210)</f>
        <v>0</v>
      </c>
      <c r="J8" s="228"/>
      <c r="K8" s="228">
        <f>SUM(K9:K210)</f>
        <v>0</v>
      </c>
      <c r="L8" s="228"/>
      <c r="M8" s="228">
        <f>SUM(M9:M210)</f>
        <v>0</v>
      </c>
      <c r="N8" s="228"/>
      <c r="O8" s="228">
        <f>SUM(O9:O210)</f>
        <v>295.56</v>
      </c>
      <c r="P8" s="228"/>
      <c r="Q8" s="228">
        <f>SUM(Q9:Q210)</f>
        <v>67.169999999999987</v>
      </c>
      <c r="R8" s="228"/>
      <c r="S8" s="228"/>
      <c r="T8" s="229"/>
      <c r="U8" s="223"/>
      <c r="V8" s="223">
        <f>SUM(V9:V210)</f>
        <v>2931.8299999999995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819</v>
      </c>
      <c r="C9" s="249" t="s">
        <v>820</v>
      </c>
      <c r="D9" s="232" t="s">
        <v>285</v>
      </c>
      <c r="E9" s="233">
        <v>1.1000000000000001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0.15</v>
      </c>
      <c r="R9" s="235" t="s">
        <v>286</v>
      </c>
      <c r="S9" s="235" t="s">
        <v>190</v>
      </c>
      <c r="T9" s="236" t="s">
        <v>190</v>
      </c>
      <c r="U9" s="219">
        <v>0.16</v>
      </c>
      <c r="V9" s="219">
        <f>ROUND(E9*U9,2)</f>
        <v>0.18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821</v>
      </c>
      <c r="D11" s="221"/>
      <c r="E11" s="222">
        <v>1.1000000000000001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33.75" outlineLevel="1" x14ac:dyDescent="0.2">
      <c r="A12" s="230">
        <v>2</v>
      </c>
      <c r="B12" s="231" t="s">
        <v>822</v>
      </c>
      <c r="C12" s="249" t="s">
        <v>823</v>
      </c>
      <c r="D12" s="232" t="s">
        <v>285</v>
      </c>
      <c r="E12" s="233">
        <v>5.5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0.2</v>
      </c>
      <c r="Q12" s="235">
        <f>ROUND(E12*P12,2)</f>
        <v>1.1000000000000001</v>
      </c>
      <c r="R12" s="235" t="s">
        <v>286</v>
      </c>
      <c r="S12" s="235" t="s">
        <v>190</v>
      </c>
      <c r="T12" s="236" t="s">
        <v>190</v>
      </c>
      <c r="U12" s="219">
        <v>0.1</v>
      </c>
      <c r="V12" s="219">
        <f>ROUND(E12*U12,2)</f>
        <v>0.55000000000000004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60" t="s">
        <v>289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1" t="s">
        <v>824</v>
      </c>
      <c r="D14" s="221"/>
      <c r="E14" s="222">
        <v>5.5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232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30">
        <v>3</v>
      </c>
      <c r="B15" s="231" t="s">
        <v>283</v>
      </c>
      <c r="C15" s="249" t="s">
        <v>284</v>
      </c>
      <c r="D15" s="232" t="s">
        <v>285</v>
      </c>
      <c r="E15" s="233">
        <v>36.19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0.22500000000000001</v>
      </c>
      <c r="Q15" s="235">
        <f>ROUND(E15*P15,2)</f>
        <v>8.14</v>
      </c>
      <c r="R15" s="235" t="s">
        <v>286</v>
      </c>
      <c r="S15" s="235" t="s">
        <v>190</v>
      </c>
      <c r="T15" s="236" t="s">
        <v>190</v>
      </c>
      <c r="U15" s="219">
        <v>0.14199999999999999</v>
      </c>
      <c r="V15" s="219">
        <f>ROUND(E15*U15,2)</f>
        <v>5.14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60" t="s">
        <v>289</v>
      </c>
      <c r="D16" s="256"/>
      <c r="E16" s="256"/>
      <c r="F16" s="256"/>
      <c r="G16" s="256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290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825</v>
      </c>
      <c r="D17" s="221"/>
      <c r="E17" s="222">
        <v>33.33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826</v>
      </c>
      <c r="D18" s="221"/>
      <c r="E18" s="222">
        <v>2.86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4</v>
      </c>
      <c r="B19" s="231" t="s">
        <v>294</v>
      </c>
      <c r="C19" s="249" t="s">
        <v>295</v>
      </c>
      <c r="D19" s="232" t="s">
        <v>285</v>
      </c>
      <c r="E19" s="233">
        <v>64.239999999999995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21.2</v>
      </c>
      <c r="R19" s="235" t="s">
        <v>286</v>
      </c>
      <c r="S19" s="235" t="s">
        <v>190</v>
      </c>
      <c r="T19" s="236" t="s">
        <v>190</v>
      </c>
      <c r="U19" s="219">
        <v>4.0500000000000001E-2</v>
      </c>
      <c r="V19" s="219">
        <f>ROUND(E19*U19,2)</f>
        <v>2.6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827</v>
      </c>
      <c r="D20" s="221"/>
      <c r="E20" s="222">
        <v>18.7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828</v>
      </c>
      <c r="D21" s="221"/>
      <c r="E21" s="222">
        <v>5.5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825</v>
      </c>
      <c r="D22" s="221"/>
      <c r="E22" s="222">
        <v>33.33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826</v>
      </c>
      <c r="D23" s="221"/>
      <c r="E23" s="222">
        <v>2.86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829</v>
      </c>
      <c r="D24" s="221"/>
      <c r="E24" s="222">
        <v>1.1000000000000001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830</v>
      </c>
      <c r="D25" s="221"/>
      <c r="E25" s="222">
        <v>2.75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 x14ac:dyDescent="0.2">
      <c r="A26" s="230">
        <v>5</v>
      </c>
      <c r="B26" s="231" t="s">
        <v>302</v>
      </c>
      <c r="C26" s="249" t="s">
        <v>303</v>
      </c>
      <c r="D26" s="232" t="s">
        <v>285</v>
      </c>
      <c r="E26" s="233">
        <v>2.86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</v>
      </c>
      <c r="O26" s="235">
        <f>ROUND(E26*N26,2)</f>
        <v>0</v>
      </c>
      <c r="P26" s="235">
        <v>0.11</v>
      </c>
      <c r="Q26" s="235">
        <f>ROUND(E26*P26,2)</f>
        <v>0.31</v>
      </c>
      <c r="R26" s="235" t="s">
        <v>286</v>
      </c>
      <c r="S26" s="235" t="s">
        <v>190</v>
      </c>
      <c r="T26" s="236" t="s">
        <v>190</v>
      </c>
      <c r="U26" s="219">
        <v>2.5899999999999999E-2</v>
      </c>
      <c r="V26" s="219">
        <f>ROUND(E26*U26,2)</f>
        <v>7.0000000000000007E-2</v>
      </c>
      <c r="W26" s="219"/>
      <c r="X26" s="219" t="s">
        <v>287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288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826</v>
      </c>
      <c r="D27" s="221"/>
      <c r="E27" s="222">
        <v>2.86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 x14ac:dyDescent="0.2">
      <c r="A28" s="230">
        <v>6</v>
      </c>
      <c r="B28" s="231" t="s">
        <v>304</v>
      </c>
      <c r="C28" s="249" t="s">
        <v>305</v>
      </c>
      <c r="D28" s="232" t="s">
        <v>285</v>
      </c>
      <c r="E28" s="233">
        <v>39.93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0.33</v>
      </c>
      <c r="Q28" s="235">
        <f>ROUND(E28*P28,2)</f>
        <v>13.18</v>
      </c>
      <c r="R28" s="235" t="s">
        <v>286</v>
      </c>
      <c r="S28" s="235" t="s">
        <v>190</v>
      </c>
      <c r="T28" s="236" t="s">
        <v>190</v>
      </c>
      <c r="U28" s="219">
        <v>0.06</v>
      </c>
      <c r="V28" s="219">
        <f>ROUND(E28*U28,2)</f>
        <v>2.4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288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828</v>
      </c>
      <c r="D29" s="221"/>
      <c r="E29" s="222">
        <v>5.5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825</v>
      </c>
      <c r="D30" s="221"/>
      <c r="E30" s="222">
        <v>33.33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829</v>
      </c>
      <c r="D31" s="221"/>
      <c r="E31" s="222">
        <v>1.1000000000000001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7</v>
      </c>
      <c r="B32" s="231" t="s">
        <v>306</v>
      </c>
      <c r="C32" s="249" t="s">
        <v>307</v>
      </c>
      <c r="D32" s="232" t="s">
        <v>285</v>
      </c>
      <c r="E32" s="233">
        <v>21.45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0.44</v>
      </c>
      <c r="Q32" s="235">
        <f>ROUND(E32*P32,2)</f>
        <v>9.44</v>
      </c>
      <c r="R32" s="235" t="s">
        <v>286</v>
      </c>
      <c r="S32" s="235" t="s">
        <v>190</v>
      </c>
      <c r="T32" s="236" t="s">
        <v>190</v>
      </c>
      <c r="U32" s="219">
        <v>7.2999999999999995E-2</v>
      </c>
      <c r="V32" s="219">
        <f>ROUND(E32*U32,2)</f>
        <v>1.57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308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827</v>
      </c>
      <c r="D33" s="221"/>
      <c r="E33" s="222">
        <v>18.7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1" t="s">
        <v>830</v>
      </c>
      <c r="D34" s="221"/>
      <c r="E34" s="222">
        <v>2.75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232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 x14ac:dyDescent="0.2">
      <c r="A35" s="230">
        <v>8</v>
      </c>
      <c r="B35" s="231" t="s">
        <v>312</v>
      </c>
      <c r="C35" s="249" t="s">
        <v>313</v>
      </c>
      <c r="D35" s="232" t="s">
        <v>285</v>
      </c>
      <c r="E35" s="233">
        <v>18.7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0.308</v>
      </c>
      <c r="Q35" s="235">
        <f>ROUND(E35*P35,2)</f>
        <v>5.76</v>
      </c>
      <c r="R35" s="235" t="s">
        <v>286</v>
      </c>
      <c r="S35" s="235" t="s">
        <v>190</v>
      </c>
      <c r="T35" s="236" t="s">
        <v>190</v>
      </c>
      <c r="U35" s="219">
        <v>0.10440000000000001</v>
      </c>
      <c r="V35" s="219">
        <f>ROUND(E35*U35,2)</f>
        <v>1.95</v>
      </c>
      <c r="W35" s="219"/>
      <c r="X35" s="219" t="s">
        <v>287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288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1" t="s">
        <v>831</v>
      </c>
      <c r="D36" s="221"/>
      <c r="E36" s="222">
        <v>18.7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232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30">
        <v>9</v>
      </c>
      <c r="B37" s="231" t="s">
        <v>315</v>
      </c>
      <c r="C37" s="249" t="s">
        <v>316</v>
      </c>
      <c r="D37" s="232" t="s">
        <v>285</v>
      </c>
      <c r="E37" s="233">
        <v>2.86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0.24</v>
      </c>
      <c r="Q37" s="235">
        <f>ROUND(E37*P37,2)</f>
        <v>0.69</v>
      </c>
      <c r="R37" s="235" t="s">
        <v>286</v>
      </c>
      <c r="S37" s="235" t="s">
        <v>190</v>
      </c>
      <c r="T37" s="236" t="s">
        <v>190</v>
      </c>
      <c r="U37" s="219">
        <v>0.80647999999999997</v>
      </c>
      <c r="V37" s="219">
        <f>ROUND(E37*U37,2)</f>
        <v>2.31</v>
      </c>
      <c r="W37" s="219"/>
      <c r="X37" s="219" t="s">
        <v>287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288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1" t="s">
        <v>826</v>
      </c>
      <c r="D38" s="221"/>
      <c r="E38" s="222">
        <v>2.86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232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 x14ac:dyDescent="0.2">
      <c r="A39" s="230">
        <v>10</v>
      </c>
      <c r="B39" s="231" t="s">
        <v>317</v>
      </c>
      <c r="C39" s="249" t="s">
        <v>318</v>
      </c>
      <c r="D39" s="232" t="s">
        <v>285</v>
      </c>
      <c r="E39" s="233">
        <v>2.75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0.36</v>
      </c>
      <c r="Q39" s="235">
        <f>ROUND(E39*P39,2)</f>
        <v>0.99</v>
      </c>
      <c r="R39" s="235" t="s">
        <v>286</v>
      </c>
      <c r="S39" s="235" t="s">
        <v>190</v>
      </c>
      <c r="T39" s="236" t="s">
        <v>190</v>
      </c>
      <c r="U39" s="219">
        <v>4.4999999999999998E-2</v>
      </c>
      <c r="V39" s="219">
        <f>ROUND(E39*U39,2)</f>
        <v>0.12</v>
      </c>
      <c r="W39" s="219"/>
      <c r="X39" s="219" t="s">
        <v>287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288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832</v>
      </c>
      <c r="D40" s="221"/>
      <c r="E40" s="222">
        <v>2.75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11</v>
      </c>
      <c r="B41" s="231" t="s">
        <v>321</v>
      </c>
      <c r="C41" s="249" t="s">
        <v>322</v>
      </c>
      <c r="D41" s="232" t="s">
        <v>323</v>
      </c>
      <c r="E41" s="233">
        <v>23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0.27</v>
      </c>
      <c r="Q41" s="235">
        <f>ROUND(E41*P41,2)</f>
        <v>6.21</v>
      </c>
      <c r="R41" s="235" t="s">
        <v>286</v>
      </c>
      <c r="S41" s="235" t="s">
        <v>190</v>
      </c>
      <c r="T41" s="236" t="s">
        <v>190</v>
      </c>
      <c r="U41" s="219">
        <v>0.13300000000000001</v>
      </c>
      <c r="V41" s="219">
        <f>ROUND(E41*U41,2)</f>
        <v>3.06</v>
      </c>
      <c r="W41" s="219"/>
      <c r="X41" s="219" t="s">
        <v>287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288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60" t="s">
        <v>324</v>
      </c>
      <c r="D42" s="256"/>
      <c r="E42" s="256"/>
      <c r="F42" s="256"/>
      <c r="G42" s="25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290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5" t="str">
        <f>C42</f>
        <v>s vybouráním lože, s přemístěním hmot na skládku na vzdálenost do 3 m nebo naložením na dopravní prostředek</v>
      </c>
      <c r="BB42" s="209"/>
      <c r="BC42" s="209"/>
      <c r="BD42" s="209"/>
      <c r="BE42" s="209"/>
      <c r="BF42" s="209"/>
      <c r="BG42" s="209"/>
      <c r="BH42" s="209"/>
    </row>
    <row r="43" spans="1:60" ht="22.5" outlineLevel="1" x14ac:dyDescent="0.2">
      <c r="A43" s="230">
        <v>12</v>
      </c>
      <c r="B43" s="231" t="s">
        <v>325</v>
      </c>
      <c r="C43" s="249" t="s">
        <v>326</v>
      </c>
      <c r="D43" s="232" t="s">
        <v>323</v>
      </c>
      <c r="E43" s="233">
        <v>33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8.6899999999999998E-3</v>
      </c>
      <c r="O43" s="235">
        <f>ROUND(E43*N43,2)</f>
        <v>0.28999999999999998</v>
      </c>
      <c r="P43" s="235">
        <v>0</v>
      </c>
      <c r="Q43" s="235">
        <f>ROUND(E43*P43,2)</f>
        <v>0</v>
      </c>
      <c r="R43" s="235" t="s">
        <v>327</v>
      </c>
      <c r="S43" s="235" t="s">
        <v>190</v>
      </c>
      <c r="T43" s="236" t="s">
        <v>190</v>
      </c>
      <c r="U43" s="219">
        <v>0.70299999999999996</v>
      </c>
      <c r="V43" s="219">
        <f>ROUND(E43*U43,2)</f>
        <v>23.2</v>
      </c>
      <c r="W43" s="219"/>
      <c r="X43" s="219" t="s">
        <v>287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288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16"/>
      <c r="B44" s="217"/>
      <c r="C44" s="260" t="s">
        <v>328</v>
      </c>
      <c r="D44" s="256"/>
      <c r="E44" s="256"/>
      <c r="F44" s="256"/>
      <c r="G44" s="256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290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45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833</v>
      </c>
      <c r="D45" s="221"/>
      <c r="E45" s="222">
        <v>33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30">
        <v>13</v>
      </c>
      <c r="B46" s="231" t="s">
        <v>330</v>
      </c>
      <c r="C46" s="249" t="s">
        <v>331</v>
      </c>
      <c r="D46" s="232" t="s">
        <v>323</v>
      </c>
      <c r="E46" s="233">
        <v>1.1000000000000001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5">
        <v>1.2710000000000001E-2</v>
      </c>
      <c r="O46" s="235">
        <f>ROUND(E46*N46,2)</f>
        <v>0.01</v>
      </c>
      <c r="P46" s="235">
        <v>0</v>
      </c>
      <c r="Q46" s="235">
        <f>ROUND(E46*P46,2)</f>
        <v>0</v>
      </c>
      <c r="R46" s="235" t="s">
        <v>327</v>
      </c>
      <c r="S46" s="235" t="s">
        <v>190</v>
      </c>
      <c r="T46" s="236" t="s">
        <v>190</v>
      </c>
      <c r="U46" s="219">
        <v>1.153</v>
      </c>
      <c r="V46" s="219">
        <f>ROUND(E46*U46,2)</f>
        <v>1.27</v>
      </c>
      <c r="W46" s="219"/>
      <c r="X46" s="219" t="s">
        <v>287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288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 x14ac:dyDescent="0.2">
      <c r="A47" s="216"/>
      <c r="B47" s="217"/>
      <c r="C47" s="260" t="s">
        <v>328</v>
      </c>
      <c r="D47" s="256"/>
      <c r="E47" s="256"/>
      <c r="F47" s="256"/>
      <c r="G47" s="256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290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45" t="str">
        <f>C47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332</v>
      </c>
      <c r="D48" s="221"/>
      <c r="E48" s="222">
        <v>1.1000000000000001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14</v>
      </c>
      <c r="B49" s="231" t="s">
        <v>333</v>
      </c>
      <c r="C49" s="249" t="s">
        <v>334</v>
      </c>
      <c r="D49" s="232" t="s">
        <v>323</v>
      </c>
      <c r="E49" s="233">
        <v>53.9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2.478E-2</v>
      </c>
      <c r="O49" s="235">
        <f>ROUND(E49*N49,2)</f>
        <v>1.34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0.54700000000000004</v>
      </c>
      <c r="V49" s="219">
        <f>ROUND(E49*U49,2)</f>
        <v>29.48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288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16"/>
      <c r="B50" s="217"/>
      <c r="C50" s="260" t="s">
        <v>328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834</v>
      </c>
      <c r="D51" s="221"/>
      <c r="E51" s="222">
        <v>53.9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30">
        <v>15</v>
      </c>
      <c r="B52" s="231" t="s">
        <v>336</v>
      </c>
      <c r="C52" s="249" t="s">
        <v>337</v>
      </c>
      <c r="D52" s="232" t="s">
        <v>338</v>
      </c>
      <c r="E52" s="233">
        <v>118.8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327</v>
      </c>
      <c r="S52" s="235" t="s">
        <v>190</v>
      </c>
      <c r="T52" s="236" t="s">
        <v>190</v>
      </c>
      <c r="U52" s="219">
        <v>1.548</v>
      </c>
      <c r="V52" s="219">
        <f>ROUND(E52*U52,2)</f>
        <v>183.9</v>
      </c>
      <c r="W52" s="219"/>
      <c r="X52" s="219" t="s">
        <v>287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308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60" t="s">
        <v>339</v>
      </c>
      <c r="D53" s="256"/>
      <c r="E53" s="256"/>
      <c r="F53" s="256"/>
      <c r="G53" s="25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45" t="str">
        <f>C53</f>
        <v>příplatek k cenám vykopávek za ztížení vykopávky v blízkosti podzemního vedení nebo výbušnin v horninách jakékoliv třídy,</v>
      </c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835</v>
      </c>
      <c r="D54" s="221"/>
      <c r="E54" s="222">
        <v>118.8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0">
        <v>16</v>
      </c>
      <c r="B55" s="231" t="s">
        <v>341</v>
      </c>
      <c r="C55" s="249" t="s">
        <v>342</v>
      </c>
      <c r="D55" s="232" t="s">
        <v>338</v>
      </c>
      <c r="E55" s="233">
        <v>12.221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 t="s">
        <v>327</v>
      </c>
      <c r="S55" s="235" t="s">
        <v>190</v>
      </c>
      <c r="T55" s="236" t="s">
        <v>190</v>
      </c>
      <c r="U55" s="219">
        <v>1.34E-2</v>
      </c>
      <c r="V55" s="219">
        <f>ROUND(E55*U55,2)</f>
        <v>0.16</v>
      </c>
      <c r="W55" s="219"/>
      <c r="X55" s="219" t="s">
        <v>287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308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1" x14ac:dyDescent="0.2">
      <c r="A56" s="216"/>
      <c r="B56" s="217"/>
      <c r="C56" s="260" t="s">
        <v>343</v>
      </c>
      <c r="D56" s="256"/>
      <c r="E56" s="256"/>
      <c r="F56" s="256"/>
      <c r="G56" s="256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290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45" t="str">
        <f>C56</f>
        <v>nebo lesní půdy, s naložením na dopravní prostředek a vodorovným přemístěním na hromady v místě upotřebení nebo na dočasné či trvalé skládky se složením,</v>
      </c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836</v>
      </c>
      <c r="D57" s="221"/>
      <c r="E57" s="222">
        <v>12.221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22.5" outlineLevel="1" x14ac:dyDescent="0.2">
      <c r="A58" s="230">
        <v>17</v>
      </c>
      <c r="B58" s="231" t="s">
        <v>837</v>
      </c>
      <c r="C58" s="249" t="s">
        <v>838</v>
      </c>
      <c r="D58" s="232" t="s">
        <v>338</v>
      </c>
      <c r="E58" s="233">
        <v>7.077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5">
        <v>0</v>
      </c>
      <c r="O58" s="235">
        <f>ROUND(E58*N58,2)</f>
        <v>0</v>
      </c>
      <c r="P58" s="235">
        <v>0</v>
      </c>
      <c r="Q58" s="235">
        <f>ROUND(E58*P58,2)</f>
        <v>0</v>
      </c>
      <c r="R58" s="235" t="s">
        <v>327</v>
      </c>
      <c r="S58" s="235" t="s">
        <v>190</v>
      </c>
      <c r="T58" s="236" t="s">
        <v>190</v>
      </c>
      <c r="U58" s="219">
        <v>42.4</v>
      </c>
      <c r="V58" s="219">
        <f>ROUND(E58*U58,2)</f>
        <v>300.06</v>
      </c>
      <c r="W58" s="219"/>
      <c r="X58" s="219" t="s">
        <v>287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308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60" t="s">
        <v>839</v>
      </c>
      <c r="D59" s="256"/>
      <c r="E59" s="256"/>
      <c r="F59" s="256"/>
      <c r="G59" s="256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290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840</v>
      </c>
      <c r="D60" s="221"/>
      <c r="E60" s="222">
        <v>0.14399999999999999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841</v>
      </c>
      <c r="D61" s="221"/>
      <c r="E61" s="222">
        <v>2.2679999999999998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842</v>
      </c>
      <c r="D62" s="221"/>
      <c r="E62" s="222">
        <v>4.59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843</v>
      </c>
      <c r="D63" s="221"/>
      <c r="E63" s="222">
        <v>7.4999999999999997E-2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30">
        <v>18</v>
      </c>
      <c r="B64" s="231" t="s">
        <v>346</v>
      </c>
      <c r="C64" s="249" t="s">
        <v>347</v>
      </c>
      <c r="D64" s="232" t="s">
        <v>338</v>
      </c>
      <c r="E64" s="233">
        <v>237.5472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5">
        <v>0</v>
      </c>
      <c r="O64" s="235">
        <f>ROUND(E64*N64,2)</f>
        <v>0</v>
      </c>
      <c r="P64" s="235">
        <v>0</v>
      </c>
      <c r="Q64" s="235">
        <f>ROUND(E64*P64,2)</f>
        <v>0</v>
      </c>
      <c r="R64" s="235" t="s">
        <v>327</v>
      </c>
      <c r="S64" s="235" t="s">
        <v>190</v>
      </c>
      <c r="T64" s="236" t="s">
        <v>190</v>
      </c>
      <c r="U64" s="219">
        <v>0.16</v>
      </c>
      <c r="V64" s="219">
        <f>ROUND(E64*U64,2)</f>
        <v>38.01</v>
      </c>
      <c r="W64" s="219"/>
      <c r="X64" s="219" t="s">
        <v>287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308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33.75" outlineLevel="1" x14ac:dyDescent="0.2">
      <c r="A65" s="216"/>
      <c r="B65" s="217"/>
      <c r="C65" s="260" t="s">
        <v>348</v>
      </c>
      <c r="D65" s="256"/>
      <c r="E65" s="256"/>
      <c r="F65" s="256"/>
      <c r="G65" s="256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290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45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844</v>
      </c>
      <c r="D66" s="221"/>
      <c r="E66" s="222">
        <v>276.53890000000001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845</v>
      </c>
      <c r="D67" s="221"/>
      <c r="E67" s="222">
        <v>-12.221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846</v>
      </c>
      <c r="D68" s="221"/>
      <c r="E68" s="222">
        <v>-9.1630000000000003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847</v>
      </c>
      <c r="D69" s="221"/>
      <c r="E69" s="222">
        <v>-1.3474999999999999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848</v>
      </c>
      <c r="D70" s="221"/>
      <c r="E70" s="222">
        <v>-16.260200000000001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30">
        <v>19</v>
      </c>
      <c r="B71" s="231" t="s">
        <v>354</v>
      </c>
      <c r="C71" s="249" t="s">
        <v>355</v>
      </c>
      <c r="D71" s="232" t="s">
        <v>338</v>
      </c>
      <c r="E71" s="233">
        <v>345.67362000000003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 t="s">
        <v>327</v>
      </c>
      <c r="S71" s="235" t="s">
        <v>190</v>
      </c>
      <c r="T71" s="236" t="s">
        <v>190</v>
      </c>
      <c r="U71" s="219">
        <v>0.3</v>
      </c>
      <c r="V71" s="219">
        <f>ROUND(E71*U71,2)</f>
        <v>103.7</v>
      </c>
      <c r="W71" s="219"/>
      <c r="X71" s="219" t="s">
        <v>287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288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33.75" outlineLevel="1" x14ac:dyDescent="0.2">
      <c r="A72" s="216"/>
      <c r="B72" s="217"/>
      <c r="C72" s="260" t="s">
        <v>348</v>
      </c>
      <c r="D72" s="256"/>
      <c r="E72" s="256"/>
      <c r="F72" s="256"/>
      <c r="G72" s="256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290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45" t="str">
        <f>C72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849</v>
      </c>
      <c r="D73" s="221"/>
      <c r="E73" s="222">
        <v>19.84235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850</v>
      </c>
      <c r="D74" s="221"/>
      <c r="E74" s="222">
        <v>26.6068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851</v>
      </c>
      <c r="D75" s="221"/>
      <c r="E75" s="222">
        <v>41.732900000000001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852</v>
      </c>
      <c r="D76" s="221"/>
      <c r="E76" s="222">
        <v>53.049700000000001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853</v>
      </c>
      <c r="D77" s="221"/>
      <c r="E77" s="222">
        <v>18.265499999999999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854</v>
      </c>
      <c r="D78" s="221"/>
      <c r="E78" s="222">
        <v>4.9896000000000003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855</v>
      </c>
      <c r="D79" s="221"/>
      <c r="E79" s="222">
        <v>19.654800000000002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856</v>
      </c>
      <c r="D80" s="221"/>
      <c r="E80" s="222">
        <v>9.4539500000000007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857</v>
      </c>
      <c r="D81" s="221"/>
      <c r="E81" s="222">
        <v>19.374300000000002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858</v>
      </c>
      <c r="D82" s="221"/>
      <c r="E82" s="222">
        <v>65.983500000000006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859</v>
      </c>
      <c r="D83" s="221"/>
      <c r="E83" s="222">
        <v>9.6195000000000004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232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860</v>
      </c>
      <c r="D84" s="221"/>
      <c r="E84" s="222">
        <v>9.4935500000000008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861</v>
      </c>
      <c r="D85" s="221"/>
      <c r="E85" s="222">
        <v>10.7987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862</v>
      </c>
      <c r="D86" s="221"/>
      <c r="E86" s="222">
        <v>35.088900000000002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863</v>
      </c>
      <c r="D87" s="221"/>
      <c r="E87" s="222">
        <v>21.55725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1" t="s">
        <v>864</v>
      </c>
      <c r="D88" s="221"/>
      <c r="E88" s="222">
        <v>11.204050000000001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232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865</v>
      </c>
      <c r="D89" s="221"/>
      <c r="E89" s="222">
        <v>6.6098999999999997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866</v>
      </c>
      <c r="D90" s="221"/>
      <c r="E90" s="222">
        <v>1.0367500000000001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867</v>
      </c>
      <c r="D91" s="221"/>
      <c r="E91" s="222">
        <v>14.8104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868</v>
      </c>
      <c r="D92" s="221"/>
      <c r="E92" s="222">
        <v>22.146850000000001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869</v>
      </c>
      <c r="D93" s="221"/>
      <c r="E93" s="222">
        <v>4.2679999999999998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870</v>
      </c>
      <c r="D94" s="221"/>
      <c r="E94" s="222">
        <v>10.56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871</v>
      </c>
      <c r="D95" s="221"/>
      <c r="E95" s="222">
        <v>255.2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872</v>
      </c>
      <c r="D96" s="221"/>
      <c r="E96" s="222">
        <v>-276.53890000000001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873</v>
      </c>
      <c r="D97" s="221"/>
      <c r="E97" s="222">
        <v>-69.134730000000005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30">
        <v>20</v>
      </c>
      <c r="B98" s="231" t="s">
        <v>373</v>
      </c>
      <c r="C98" s="249" t="s">
        <v>374</v>
      </c>
      <c r="D98" s="232" t="s">
        <v>338</v>
      </c>
      <c r="E98" s="233">
        <v>69.134730000000005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5">
        <v>0</v>
      </c>
      <c r="O98" s="235">
        <f>ROUND(E98*N98,2)</f>
        <v>0</v>
      </c>
      <c r="P98" s="235">
        <v>0</v>
      </c>
      <c r="Q98" s="235">
        <f>ROUND(E98*P98,2)</f>
        <v>0</v>
      </c>
      <c r="R98" s="235" t="s">
        <v>327</v>
      </c>
      <c r="S98" s="235" t="s">
        <v>190</v>
      </c>
      <c r="T98" s="236" t="s">
        <v>190</v>
      </c>
      <c r="U98" s="219">
        <v>0.53</v>
      </c>
      <c r="V98" s="219">
        <f>ROUND(E98*U98,2)</f>
        <v>36.64</v>
      </c>
      <c r="W98" s="219"/>
      <c r="X98" s="219" t="s">
        <v>287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308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ht="33.75" outlineLevel="1" x14ac:dyDescent="0.2">
      <c r="A99" s="216"/>
      <c r="B99" s="217"/>
      <c r="C99" s="260" t="s">
        <v>348</v>
      </c>
      <c r="D99" s="256"/>
      <c r="E99" s="256"/>
      <c r="F99" s="256"/>
      <c r="G99" s="256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290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45" t="str">
        <f>C99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874</v>
      </c>
      <c r="D100" s="221"/>
      <c r="E100" s="222">
        <v>69.134730000000005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30">
        <v>21</v>
      </c>
      <c r="B101" s="231" t="s">
        <v>380</v>
      </c>
      <c r="C101" s="249" t="s">
        <v>381</v>
      </c>
      <c r="D101" s="232" t="s">
        <v>338</v>
      </c>
      <c r="E101" s="233">
        <v>6.9134700000000002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</v>
      </c>
      <c r="Q101" s="235">
        <f>ROUND(E101*P101,2)</f>
        <v>0</v>
      </c>
      <c r="R101" s="235" t="s">
        <v>327</v>
      </c>
      <c r="S101" s="235" t="s">
        <v>190</v>
      </c>
      <c r="T101" s="236" t="s">
        <v>190</v>
      </c>
      <c r="U101" s="219">
        <v>7.5220000000000002</v>
      </c>
      <c r="V101" s="219">
        <f>ROUND(E101*U101,2)</f>
        <v>52</v>
      </c>
      <c r="W101" s="219"/>
      <c r="X101" s="219" t="s">
        <v>287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308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60" t="s">
        <v>382</v>
      </c>
      <c r="D102" s="256"/>
      <c r="E102" s="256"/>
      <c r="F102" s="256"/>
      <c r="G102" s="25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290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45" t="str">
        <f>C102</f>
        <v>zapažených i nezapažených v hor. 5 - 7 s případným nutným přemístěním výkopku ve výkopišti, bez naložení.</v>
      </c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875</v>
      </c>
      <c r="D103" s="221"/>
      <c r="E103" s="222">
        <v>6.9134700000000002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30">
        <v>22</v>
      </c>
      <c r="B104" s="231" t="s">
        <v>384</v>
      </c>
      <c r="C104" s="249" t="s">
        <v>385</v>
      </c>
      <c r="D104" s="232" t="s">
        <v>285</v>
      </c>
      <c r="E104" s="233">
        <v>1159.1669999999999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9.8999999999999999E-4</v>
      </c>
      <c r="O104" s="235">
        <f>ROUND(E104*N104,2)</f>
        <v>1.1499999999999999</v>
      </c>
      <c r="P104" s="235">
        <v>0</v>
      </c>
      <c r="Q104" s="235">
        <f>ROUND(E104*P104,2)</f>
        <v>0</v>
      </c>
      <c r="R104" s="235" t="s">
        <v>327</v>
      </c>
      <c r="S104" s="235" t="s">
        <v>190</v>
      </c>
      <c r="T104" s="236" t="s">
        <v>190</v>
      </c>
      <c r="U104" s="219">
        <v>0.23599999999999999</v>
      </c>
      <c r="V104" s="219">
        <f>ROUND(E104*U104,2)</f>
        <v>273.56</v>
      </c>
      <c r="W104" s="219"/>
      <c r="X104" s="219" t="s">
        <v>287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308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60" t="s">
        <v>386</v>
      </c>
      <c r="D105" s="256"/>
      <c r="E105" s="256"/>
      <c r="F105" s="256"/>
      <c r="G105" s="256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290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876</v>
      </c>
      <c r="D106" s="221"/>
      <c r="E106" s="222">
        <v>24.187999999999999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877</v>
      </c>
      <c r="D107" s="221"/>
      <c r="E107" s="222">
        <v>37.939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878</v>
      </c>
      <c r="D108" s="221"/>
      <c r="E108" s="222">
        <v>48.226999999999997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879</v>
      </c>
      <c r="D109" s="221"/>
      <c r="E109" s="222">
        <v>16.605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880</v>
      </c>
      <c r="D110" s="221"/>
      <c r="E110" s="222">
        <v>4.5359999999999996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881</v>
      </c>
      <c r="D111" s="221"/>
      <c r="E111" s="222">
        <v>17.867999999999999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232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882</v>
      </c>
      <c r="D112" s="221"/>
      <c r="E112" s="222">
        <v>8.5945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1" t="s">
        <v>883</v>
      </c>
      <c r="D113" s="221"/>
      <c r="E113" s="222">
        <v>17.613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232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1" t="s">
        <v>884</v>
      </c>
      <c r="D114" s="221"/>
      <c r="E114" s="222">
        <v>59.984999999999999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232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885</v>
      </c>
      <c r="D115" s="221"/>
      <c r="E115" s="222">
        <v>8.7449999999999992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886</v>
      </c>
      <c r="D116" s="221"/>
      <c r="E116" s="222">
        <v>8.6304999999999996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887</v>
      </c>
      <c r="D117" s="221"/>
      <c r="E117" s="222">
        <v>9.8170000000000002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888</v>
      </c>
      <c r="D118" s="221"/>
      <c r="E118" s="222">
        <v>31.899000000000001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889</v>
      </c>
      <c r="D119" s="221"/>
      <c r="E119" s="222">
        <v>19.5975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890</v>
      </c>
      <c r="D120" s="221"/>
      <c r="E120" s="222">
        <v>10.185499999999999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891</v>
      </c>
      <c r="D121" s="221"/>
      <c r="E121" s="222">
        <v>6.0090000000000003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892</v>
      </c>
      <c r="D122" s="221"/>
      <c r="E122" s="222">
        <v>0.9425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893</v>
      </c>
      <c r="D123" s="221"/>
      <c r="E123" s="222">
        <v>2.7719999999999998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894</v>
      </c>
      <c r="D124" s="221"/>
      <c r="E124" s="222">
        <v>3.88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895</v>
      </c>
      <c r="D125" s="221"/>
      <c r="E125" s="222">
        <v>9.6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896</v>
      </c>
      <c r="D126" s="221"/>
      <c r="E126" s="222">
        <v>232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897</v>
      </c>
      <c r="D127" s="221"/>
      <c r="E127" s="222">
        <v>579.5335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22.5" outlineLevel="1" x14ac:dyDescent="0.2">
      <c r="A128" s="230">
        <v>23</v>
      </c>
      <c r="B128" s="231" t="s">
        <v>898</v>
      </c>
      <c r="C128" s="249" t="s">
        <v>899</v>
      </c>
      <c r="D128" s="232" t="s">
        <v>285</v>
      </c>
      <c r="E128" s="233">
        <v>97.727999999999994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5">
        <v>8.5999999999999998E-4</v>
      </c>
      <c r="O128" s="235">
        <f>ROUND(E128*N128,2)</f>
        <v>0.08</v>
      </c>
      <c r="P128" s="235">
        <v>0</v>
      </c>
      <c r="Q128" s="235">
        <f>ROUND(E128*P128,2)</f>
        <v>0</v>
      </c>
      <c r="R128" s="235" t="s">
        <v>327</v>
      </c>
      <c r="S128" s="235" t="s">
        <v>190</v>
      </c>
      <c r="T128" s="236" t="s">
        <v>190</v>
      </c>
      <c r="U128" s="219">
        <v>0.47899999999999998</v>
      </c>
      <c r="V128" s="219">
        <f>ROUND(E128*U128,2)</f>
        <v>46.81</v>
      </c>
      <c r="W128" s="219"/>
      <c r="X128" s="219" t="s">
        <v>287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288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60" t="s">
        <v>386</v>
      </c>
      <c r="D129" s="256"/>
      <c r="E129" s="256"/>
      <c r="F129" s="256"/>
      <c r="G129" s="256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290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900</v>
      </c>
      <c r="D130" s="221"/>
      <c r="E130" s="222">
        <v>18.038499999999999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232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901</v>
      </c>
      <c r="D131" s="221"/>
      <c r="E131" s="222">
        <v>10.692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232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902</v>
      </c>
      <c r="D132" s="221"/>
      <c r="E132" s="222">
        <v>20.133500000000002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903</v>
      </c>
      <c r="D133" s="221"/>
      <c r="E133" s="222">
        <v>48.863999999999997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0">
        <v>24</v>
      </c>
      <c r="B134" s="231" t="s">
        <v>402</v>
      </c>
      <c r="C134" s="249" t="s">
        <v>403</v>
      </c>
      <c r="D134" s="232" t="s">
        <v>285</v>
      </c>
      <c r="E134" s="233">
        <v>1159.1669999999999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0</v>
      </c>
      <c r="O134" s="235">
        <f>ROUND(E134*N134,2)</f>
        <v>0</v>
      </c>
      <c r="P134" s="235">
        <v>0</v>
      </c>
      <c r="Q134" s="235">
        <f>ROUND(E134*P134,2)</f>
        <v>0</v>
      </c>
      <c r="R134" s="235" t="s">
        <v>327</v>
      </c>
      <c r="S134" s="235" t="s">
        <v>190</v>
      </c>
      <c r="T134" s="236" t="s">
        <v>190</v>
      </c>
      <c r="U134" s="219">
        <v>7.0000000000000007E-2</v>
      </c>
      <c r="V134" s="219">
        <f>ROUND(E134*U134,2)</f>
        <v>81.14</v>
      </c>
      <c r="W134" s="219"/>
      <c r="X134" s="219" t="s">
        <v>287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308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60" t="s">
        <v>404</v>
      </c>
      <c r="D135" s="256"/>
      <c r="E135" s="256"/>
      <c r="F135" s="256"/>
      <c r="G135" s="256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290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30">
        <v>25</v>
      </c>
      <c r="B136" s="231" t="s">
        <v>904</v>
      </c>
      <c r="C136" s="249" t="s">
        <v>905</v>
      </c>
      <c r="D136" s="232" t="s">
        <v>285</v>
      </c>
      <c r="E136" s="233">
        <v>97.727999999999994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5" t="s">
        <v>327</v>
      </c>
      <c r="S136" s="235" t="s">
        <v>190</v>
      </c>
      <c r="T136" s="236" t="s">
        <v>190</v>
      </c>
      <c r="U136" s="219">
        <v>0.32700000000000001</v>
      </c>
      <c r="V136" s="219">
        <f>ROUND(E136*U136,2)</f>
        <v>31.96</v>
      </c>
      <c r="W136" s="219"/>
      <c r="X136" s="219" t="s">
        <v>287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288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60" t="s">
        <v>404</v>
      </c>
      <c r="D137" s="256"/>
      <c r="E137" s="256"/>
      <c r="F137" s="256"/>
      <c r="G137" s="256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290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30">
        <v>26</v>
      </c>
      <c r="B138" s="231" t="s">
        <v>405</v>
      </c>
      <c r="C138" s="249" t="s">
        <v>406</v>
      </c>
      <c r="D138" s="232" t="s">
        <v>338</v>
      </c>
      <c r="E138" s="233">
        <v>291.61041</v>
      </c>
      <c r="F138" s="234"/>
      <c r="G138" s="235">
        <f>ROUND(E138*F138,2)</f>
        <v>0</v>
      </c>
      <c r="H138" s="234"/>
      <c r="I138" s="235">
        <f>ROUND(E138*H138,2)</f>
        <v>0</v>
      </c>
      <c r="J138" s="234"/>
      <c r="K138" s="235">
        <f>ROUND(E138*J138,2)</f>
        <v>0</v>
      </c>
      <c r="L138" s="235">
        <v>21</v>
      </c>
      <c r="M138" s="235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5" t="s">
        <v>327</v>
      </c>
      <c r="S138" s="235" t="s">
        <v>190</v>
      </c>
      <c r="T138" s="236" t="s">
        <v>190</v>
      </c>
      <c r="U138" s="219">
        <v>1.38</v>
      </c>
      <c r="V138" s="219">
        <f>ROUND(E138*U138,2)</f>
        <v>402.42</v>
      </c>
      <c r="W138" s="219"/>
      <c r="X138" s="219" t="s">
        <v>287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308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60" t="s">
        <v>407</v>
      </c>
      <c r="D139" s="256"/>
      <c r="E139" s="256"/>
      <c r="F139" s="256"/>
      <c r="G139" s="256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290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45" t="str">
        <f>C139</f>
        <v>bez naložení do dopravní nádoby, ale s vyprázdněním dopravní nádoby na hromadu nebo na dopravní prostředek,</v>
      </c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906</v>
      </c>
      <c r="D140" s="221"/>
      <c r="E140" s="222">
        <v>291.61041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27</v>
      </c>
      <c r="B141" s="231" t="s">
        <v>409</v>
      </c>
      <c r="C141" s="249" t="s">
        <v>410</v>
      </c>
      <c r="D141" s="232" t="s">
        <v>338</v>
      </c>
      <c r="E141" s="233">
        <v>41.644370000000002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5" t="s">
        <v>327</v>
      </c>
      <c r="S141" s="235" t="s">
        <v>190</v>
      </c>
      <c r="T141" s="236" t="s">
        <v>190</v>
      </c>
      <c r="U141" s="219">
        <v>0.48399999999999999</v>
      </c>
      <c r="V141" s="219">
        <f>ROUND(E141*U141,2)</f>
        <v>20.16</v>
      </c>
      <c r="W141" s="219"/>
      <c r="X141" s="219" t="s">
        <v>287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288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60" t="s">
        <v>407</v>
      </c>
      <c r="D142" s="256"/>
      <c r="E142" s="256"/>
      <c r="F142" s="256"/>
      <c r="G142" s="256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290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45" t="str">
        <f>C142</f>
        <v>bez naložení do dopravní nádoby, ale s vyprázdněním dopravní nádoby na hromadu nebo na dopravní prostředek,</v>
      </c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907</v>
      </c>
      <c r="D143" s="221"/>
      <c r="E143" s="222">
        <v>34.567369999999997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908</v>
      </c>
      <c r="D144" s="221"/>
      <c r="E144" s="222">
        <v>7.077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28</v>
      </c>
      <c r="B145" s="231" t="s">
        <v>412</v>
      </c>
      <c r="C145" s="249" t="s">
        <v>413</v>
      </c>
      <c r="D145" s="232" t="s">
        <v>338</v>
      </c>
      <c r="E145" s="233">
        <v>871.69629999999995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327</v>
      </c>
      <c r="S145" s="235" t="s">
        <v>190</v>
      </c>
      <c r="T145" s="236" t="s">
        <v>190</v>
      </c>
      <c r="U145" s="219">
        <v>1.0999999999999999E-2</v>
      </c>
      <c r="V145" s="219">
        <f>ROUND(E145*U145,2)</f>
        <v>9.59</v>
      </c>
      <c r="W145" s="219"/>
      <c r="X145" s="219" t="s">
        <v>287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288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60" t="s">
        <v>414</v>
      </c>
      <c r="D146" s="256"/>
      <c r="E146" s="256"/>
      <c r="F146" s="256"/>
      <c r="G146" s="256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290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45" t="str">
        <f>C146</f>
        <v>po suchu, bez ohledu na druh dopravního prostředku, bez naložení výkopku, avšak se složením bez rozhrnutí,</v>
      </c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909</v>
      </c>
      <c r="D147" s="221"/>
      <c r="E147" s="222">
        <v>870.79629999999997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910</v>
      </c>
      <c r="D148" s="221"/>
      <c r="E148" s="222">
        <v>0.9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30">
        <v>29</v>
      </c>
      <c r="B149" s="231" t="s">
        <v>911</v>
      </c>
      <c r="C149" s="249" t="s">
        <v>912</v>
      </c>
      <c r="D149" s="232" t="s">
        <v>338</v>
      </c>
      <c r="E149" s="233">
        <v>7.077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5">
        <v>0</v>
      </c>
      <c r="O149" s="235">
        <f>ROUND(E149*N149,2)</f>
        <v>0</v>
      </c>
      <c r="P149" s="235">
        <v>0</v>
      </c>
      <c r="Q149" s="235">
        <f>ROUND(E149*P149,2)</f>
        <v>0</v>
      </c>
      <c r="R149" s="235" t="s">
        <v>327</v>
      </c>
      <c r="S149" s="235" t="s">
        <v>190</v>
      </c>
      <c r="T149" s="236" t="s">
        <v>190</v>
      </c>
      <c r="U149" s="219">
        <v>1.2E-2</v>
      </c>
      <c r="V149" s="219">
        <f>ROUND(E149*U149,2)</f>
        <v>0.08</v>
      </c>
      <c r="W149" s="219"/>
      <c r="X149" s="219" t="s">
        <v>287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288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60" t="s">
        <v>414</v>
      </c>
      <c r="D150" s="256"/>
      <c r="E150" s="256"/>
      <c r="F150" s="256"/>
      <c r="G150" s="256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290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45" t="str">
        <f>C150</f>
        <v>po suchu, bez ohledu na druh dopravního prostředku, bez naložení výkopku, avšak se složením bez rozhrnutí,</v>
      </c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908</v>
      </c>
      <c r="D151" s="221"/>
      <c r="E151" s="222">
        <v>7.077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22.5" outlineLevel="1" x14ac:dyDescent="0.2">
      <c r="A152" s="230">
        <v>30</v>
      </c>
      <c r="B152" s="231" t="s">
        <v>416</v>
      </c>
      <c r="C152" s="249" t="s">
        <v>417</v>
      </c>
      <c r="D152" s="232" t="s">
        <v>338</v>
      </c>
      <c r="E152" s="233">
        <v>140.82266999999999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0</v>
      </c>
      <c r="O152" s="235">
        <f>ROUND(E152*N152,2)</f>
        <v>0</v>
      </c>
      <c r="P152" s="235">
        <v>0</v>
      </c>
      <c r="Q152" s="235">
        <f>ROUND(E152*P152,2)</f>
        <v>0</v>
      </c>
      <c r="R152" s="235" t="s">
        <v>327</v>
      </c>
      <c r="S152" s="235" t="s">
        <v>190</v>
      </c>
      <c r="T152" s="236" t="s">
        <v>190</v>
      </c>
      <c r="U152" s="219">
        <v>1.0999999999999999E-2</v>
      </c>
      <c r="V152" s="219">
        <f>ROUND(E152*U152,2)</f>
        <v>1.55</v>
      </c>
      <c r="W152" s="219"/>
      <c r="X152" s="219" t="s">
        <v>287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288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60" t="s">
        <v>414</v>
      </c>
      <c r="D153" s="256"/>
      <c r="E153" s="256"/>
      <c r="F153" s="256"/>
      <c r="G153" s="256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290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45" t="str">
        <f>C153</f>
        <v>po suchu, bez ohledu na druh dopravního prostředku, bez naložení výkopku, avšak se složením bez rozhrnutí,</v>
      </c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1" t="s">
        <v>913</v>
      </c>
      <c r="D154" s="221"/>
      <c r="E154" s="222">
        <v>68.903999999999996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232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914</v>
      </c>
      <c r="D155" s="221"/>
      <c r="E155" s="222">
        <v>2.1560000000000001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915</v>
      </c>
      <c r="D156" s="221"/>
      <c r="E156" s="222">
        <v>9.7614000000000001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1" t="s">
        <v>916</v>
      </c>
      <c r="D157" s="221"/>
      <c r="E157" s="222">
        <v>136.136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232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1" t="s">
        <v>873</v>
      </c>
      <c r="D158" s="221"/>
      <c r="E158" s="222">
        <v>-69.134730000000005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232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917</v>
      </c>
      <c r="D159" s="221"/>
      <c r="E159" s="222">
        <v>-7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30">
        <v>31</v>
      </c>
      <c r="B160" s="231" t="s">
        <v>421</v>
      </c>
      <c r="C160" s="249" t="s">
        <v>422</v>
      </c>
      <c r="D160" s="232" t="s">
        <v>338</v>
      </c>
      <c r="E160" s="233">
        <v>69.134730000000005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0</v>
      </c>
      <c r="O160" s="235">
        <f>ROUND(E160*N160,2)</f>
        <v>0</v>
      </c>
      <c r="P160" s="235">
        <v>0</v>
      </c>
      <c r="Q160" s="235">
        <f>ROUND(E160*P160,2)</f>
        <v>0</v>
      </c>
      <c r="R160" s="235" t="s">
        <v>327</v>
      </c>
      <c r="S160" s="235" t="s">
        <v>190</v>
      </c>
      <c r="T160" s="236" t="s">
        <v>190</v>
      </c>
      <c r="U160" s="219">
        <v>1.2E-2</v>
      </c>
      <c r="V160" s="219">
        <f>ROUND(E160*U160,2)</f>
        <v>0.83</v>
      </c>
      <c r="W160" s="219"/>
      <c r="X160" s="219" t="s">
        <v>287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308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60" t="s">
        <v>414</v>
      </c>
      <c r="D161" s="256"/>
      <c r="E161" s="256"/>
      <c r="F161" s="256"/>
      <c r="G161" s="256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290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45" t="str">
        <f>C161</f>
        <v>po suchu, bez ohledu na druh dopravního prostředku, bez naložení výkopku, avšak se složením bez rozhrnutí,</v>
      </c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1" t="s">
        <v>918</v>
      </c>
      <c r="D162" s="221"/>
      <c r="E162" s="222">
        <v>69.134730000000005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232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33.75" outlineLevel="1" x14ac:dyDescent="0.2">
      <c r="A163" s="230">
        <v>32</v>
      </c>
      <c r="B163" s="231" t="s">
        <v>423</v>
      </c>
      <c r="C163" s="249" t="s">
        <v>424</v>
      </c>
      <c r="D163" s="232" t="s">
        <v>338</v>
      </c>
      <c r="E163" s="233">
        <v>1408.2266999999999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5" t="s">
        <v>327</v>
      </c>
      <c r="S163" s="235" t="s">
        <v>190</v>
      </c>
      <c r="T163" s="236" t="s">
        <v>190</v>
      </c>
      <c r="U163" s="219">
        <v>0</v>
      </c>
      <c r="V163" s="219">
        <f>ROUND(E163*U163,2)</f>
        <v>0</v>
      </c>
      <c r="W163" s="219"/>
      <c r="X163" s="219" t="s">
        <v>287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288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60" t="s">
        <v>414</v>
      </c>
      <c r="D164" s="256"/>
      <c r="E164" s="256"/>
      <c r="F164" s="256"/>
      <c r="G164" s="256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290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45" t="str">
        <f>C164</f>
        <v>po suchu, bez ohledu na druh dopravního prostředku, bez naložení výkopku, avšak se složením bez rozhrnutí,</v>
      </c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1" t="s">
        <v>919</v>
      </c>
      <c r="D165" s="221"/>
      <c r="E165" s="222">
        <v>1478.2266999999999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232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1" t="s">
        <v>920</v>
      </c>
      <c r="D166" s="221"/>
      <c r="E166" s="222">
        <v>-70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232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33.75" outlineLevel="1" x14ac:dyDescent="0.2">
      <c r="A167" s="230">
        <v>33</v>
      </c>
      <c r="B167" s="231" t="s">
        <v>426</v>
      </c>
      <c r="C167" s="249" t="s">
        <v>427</v>
      </c>
      <c r="D167" s="232" t="s">
        <v>338</v>
      </c>
      <c r="E167" s="233">
        <v>691.34730000000002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5">
        <v>0</v>
      </c>
      <c r="O167" s="235">
        <f>ROUND(E167*N167,2)</f>
        <v>0</v>
      </c>
      <c r="P167" s="235">
        <v>0</v>
      </c>
      <c r="Q167" s="235">
        <f>ROUND(E167*P167,2)</f>
        <v>0</v>
      </c>
      <c r="R167" s="235" t="s">
        <v>327</v>
      </c>
      <c r="S167" s="235" t="s">
        <v>190</v>
      </c>
      <c r="T167" s="236" t="s">
        <v>190</v>
      </c>
      <c r="U167" s="219">
        <v>0</v>
      </c>
      <c r="V167" s="219">
        <f>ROUND(E167*U167,2)</f>
        <v>0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288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60" t="s">
        <v>414</v>
      </c>
      <c r="D168" s="256"/>
      <c r="E168" s="256"/>
      <c r="F168" s="256"/>
      <c r="G168" s="25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290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45" t="str">
        <f>C168</f>
        <v>po suchu, bez ohledu na druh dopravního prostředku, bez naložení výkopku, avšak se složením bez rozhrnutí,</v>
      </c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921</v>
      </c>
      <c r="D169" s="221"/>
      <c r="E169" s="222">
        <v>691.34730000000002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22.5" outlineLevel="1" x14ac:dyDescent="0.2">
      <c r="A170" s="230">
        <v>34</v>
      </c>
      <c r="B170" s="231" t="s">
        <v>429</v>
      </c>
      <c r="C170" s="249" t="s">
        <v>430</v>
      </c>
      <c r="D170" s="232" t="s">
        <v>338</v>
      </c>
      <c r="E170" s="233">
        <v>436.29815000000002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327</v>
      </c>
      <c r="S170" s="235" t="s">
        <v>190</v>
      </c>
      <c r="T170" s="236" t="s">
        <v>190</v>
      </c>
      <c r="U170" s="219">
        <v>5.2999999999999999E-2</v>
      </c>
      <c r="V170" s="219">
        <f>ROUND(E170*U170,2)</f>
        <v>23.12</v>
      </c>
      <c r="W170" s="219"/>
      <c r="X170" s="219" t="s">
        <v>287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288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1" t="s">
        <v>922</v>
      </c>
      <c r="D171" s="221"/>
      <c r="E171" s="222">
        <v>435.39814999999999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232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1" t="s">
        <v>910</v>
      </c>
      <c r="D172" s="221"/>
      <c r="E172" s="222">
        <v>0.9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232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30">
        <v>35</v>
      </c>
      <c r="B173" s="231" t="s">
        <v>432</v>
      </c>
      <c r="C173" s="249" t="s">
        <v>433</v>
      </c>
      <c r="D173" s="232" t="s">
        <v>338</v>
      </c>
      <c r="E173" s="233">
        <v>539.81565000000001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35">
        <v>0</v>
      </c>
      <c r="O173" s="235">
        <f>ROUND(E173*N173,2)</f>
        <v>0</v>
      </c>
      <c r="P173" s="235">
        <v>0</v>
      </c>
      <c r="Q173" s="235">
        <f>ROUND(E173*P173,2)</f>
        <v>0</v>
      </c>
      <c r="R173" s="235" t="s">
        <v>327</v>
      </c>
      <c r="S173" s="235" t="s">
        <v>190</v>
      </c>
      <c r="T173" s="236" t="s">
        <v>190</v>
      </c>
      <c r="U173" s="219">
        <v>3.1E-2</v>
      </c>
      <c r="V173" s="219">
        <f>ROUND(E173*U173,2)</f>
        <v>16.73</v>
      </c>
      <c r="W173" s="219"/>
      <c r="X173" s="219" t="s">
        <v>287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308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0" t="s">
        <v>434</v>
      </c>
      <c r="D174" s="244"/>
      <c r="E174" s="244"/>
      <c r="F174" s="244"/>
      <c r="G174" s="244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193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45" t="str">
        <f>C174</f>
        <v>Uložení sypaniny do násypů nebo na skládku s rozprostřením sypaniny ve vrstvách a s hrubým urovnáním.</v>
      </c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1" t="s">
        <v>435</v>
      </c>
      <c r="D175" s="221"/>
      <c r="E175" s="222">
        <v>104.34050000000001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232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1" t="s">
        <v>908</v>
      </c>
      <c r="D176" s="221"/>
      <c r="E176" s="222">
        <v>7.077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232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917</v>
      </c>
      <c r="D177" s="221"/>
      <c r="E177" s="222">
        <v>-7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1" t="s">
        <v>922</v>
      </c>
      <c r="D178" s="221"/>
      <c r="E178" s="222">
        <v>435.39814999999999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232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ht="22.5" outlineLevel="1" x14ac:dyDescent="0.2">
      <c r="A179" s="230">
        <v>36</v>
      </c>
      <c r="B179" s="231" t="s">
        <v>436</v>
      </c>
      <c r="C179" s="249" t="s">
        <v>437</v>
      </c>
      <c r="D179" s="232" t="s">
        <v>338</v>
      </c>
      <c r="E179" s="233">
        <v>442.39814999999999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35">
        <v>0</v>
      </c>
      <c r="O179" s="235">
        <f>ROUND(E179*N179,2)</f>
        <v>0</v>
      </c>
      <c r="P179" s="235">
        <v>0</v>
      </c>
      <c r="Q179" s="235">
        <f>ROUND(E179*P179,2)</f>
        <v>0</v>
      </c>
      <c r="R179" s="235" t="s">
        <v>327</v>
      </c>
      <c r="S179" s="235" t="s">
        <v>190</v>
      </c>
      <c r="T179" s="236" t="s">
        <v>190</v>
      </c>
      <c r="U179" s="219">
        <v>0.29899999999999999</v>
      </c>
      <c r="V179" s="219">
        <f>ROUND(E179*U179,2)</f>
        <v>132.28</v>
      </c>
      <c r="W179" s="219"/>
      <c r="X179" s="219" t="s">
        <v>287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308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60" t="s">
        <v>438</v>
      </c>
      <c r="D180" s="256"/>
      <c r="E180" s="256"/>
      <c r="F180" s="256"/>
      <c r="G180" s="256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290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61" t="s">
        <v>439</v>
      </c>
      <c r="D181" s="257"/>
      <c r="E181" s="257"/>
      <c r="F181" s="257"/>
      <c r="G181" s="257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193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1" t="s">
        <v>923</v>
      </c>
      <c r="D182" s="221"/>
      <c r="E182" s="222">
        <v>652.35554999999999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232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1" t="s">
        <v>924</v>
      </c>
      <c r="D183" s="221"/>
      <c r="E183" s="222">
        <v>-216.95740000000001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232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925</v>
      </c>
      <c r="D184" s="221"/>
      <c r="E184" s="222">
        <v>7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30">
        <v>37</v>
      </c>
      <c r="B185" s="231" t="s">
        <v>443</v>
      </c>
      <c r="C185" s="249" t="s">
        <v>444</v>
      </c>
      <c r="D185" s="232" t="s">
        <v>338</v>
      </c>
      <c r="E185" s="233">
        <v>169.59440000000001</v>
      </c>
      <c r="F185" s="234"/>
      <c r="G185" s="235">
        <f>ROUND(E185*F185,2)</f>
        <v>0</v>
      </c>
      <c r="H185" s="234"/>
      <c r="I185" s="235">
        <f>ROUND(E185*H185,2)</f>
        <v>0</v>
      </c>
      <c r="J185" s="234"/>
      <c r="K185" s="235">
        <f>ROUND(E185*J185,2)</f>
        <v>0</v>
      </c>
      <c r="L185" s="235">
        <v>21</v>
      </c>
      <c r="M185" s="235">
        <f>G185*(1+L185/100)</f>
        <v>0</v>
      </c>
      <c r="N185" s="235">
        <v>0</v>
      </c>
      <c r="O185" s="235">
        <f>ROUND(E185*N185,2)</f>
        <v>0</v>
      </c>
      <c r="P185" s="235">
        <v>0</v>
      </c>
      <c r="Q185" s="235">
        <f>ROUND(E185*P185,2)</f>
        <v>0</v>
      </c>
      <c r="R185" s="235" t="s">
        <v>327</v>
      </c>
      <c r="S185" s="235" t="s">
        <v>190</v>
      </c>
      <c r="T185" s="236" t="s">
        <v>190</v>
      </c>
      <c r="U185" s="219">
        <v>6.3479999999999999</v>
      </c>
      <c r="V185" s="219">
        <f>ROUND(E185*U185,2)</f>
        <v>1076.5899999999999</v>
      </c>
      <c r="W185" s="219"/>
      <c r="X185" s="219" t="s">
        <v>287</v>
      </c>
      <c r="Y185" s="209"/>
      <c r="Z185" s="209"/>
      <c r="AA185" s="209"/>
      <c r="AB185" s="209"/>
      <c r="AC185" s="209"/>
      <c r="AD185" s="209"/>
      <c r="AE185" s="209"/>
      <c r="AF185" s="209"/>
      <c r="AG185" s="209" t="s">
        <v>308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ht="22.5" outlineLevel="1" x14ac:dyDescent="0.2">
      <c r="A186" s="216"/>
      <c r="B186" s="217"/>
      <c r="C186" s="260" t="s">
        <v>445</v>
      </c>
      <c r="D186" s="256"/>
      <c r="E186" s="256"/>
      <c r="F186" s="256"/>
      <c r="G186" s="256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290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45" t="str">
        <f>C186</f>
        <v>sypaninou z vhodných hornin tř. 1 - 4 nebo materiálem připraveným podél výkopu ve vzdálenosti do 3 m od jeho kraje, pro jakoukoliv hloubku výkopu a jakoukoliv míru zhutnění,</v>
      </c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926</v>
      </c>
      <c r="D187" s="221"/>
      <c r="E187" s="222">
        <v>52.838000000000001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232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1" t="s">
        <v>927</v>
      </c>
      <c r="D188" s="221"/>
      <c r="E188" s="222">
        <v>1.6903999999999999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232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928</v>
      </c>
      <c r="D189" s="221"/>
      <c r="E189" s="222">
        <v>7.6821000000000002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929</v>
      </c>
      <c r="D190" s="221"/>
      <c r="E190" s="222">
        <v>107.3839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30">
        <v>38</v>
      </c>
      <c r="B191" s="231" t="s">
        <v>449</v>
      </c>
      <c r="C191" s="249" t="s">
        <v>450</v>
      </c>
      <c r="D191" s="232" t="s">
        <v>285</v>
      </c>
      <c r="E191" s="233">
        <v>131.21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5"/>
      <c r="S191" s="235" t="s">
        <v>190</v>
      </c>
      <c r="T191" s="236" t="s">
        <v>190</v>
      </c>
      <c r="U191" s="219">
        <v>0.06</v>
      </c>
      <c r="V191" s="219">
        <f>ROUND(E191*U191,2)</f>
        <v>7.87</v>
      </c>
      <c r="W191" s="219"/>
      <c r="X191" s="219" t="s">
        <v>287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308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930</v>
      </c>
      <c r="D192" s="221"/>
      <c r="E192" s="222">
        <v>122.21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931</v>
      </c>
      <c r="D193" s="221"/>
      <c r="E193" s="222">
        <v>9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30">
        <v>39</v>
      </c>
      <c r="B194" s="231" t="s">
        <v>458</v>
      </c>
      <c r="C194" s="249" t="s">
        <v>459</v>
      </c>
      <c r="D194" s="232" t="s">
        <v>285</v>
      </c>
      <c r="E194" s="233">
        <v>131.21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0</v>
      </c>
      <c r="O194" s="235">
        <f>ROUND(E194*N194,2)</f>
        <v>0</v>
      </c>
      <c r="P194" s="235">
        <v>0</v>
      </c>
      <c r="Q194" s="235">
        <f>ROUND(E194*P194,2)</f>
        <v>0</v>
      </c>
      <c r="R194" s="235" t="s">
        <v>327</v>
      </c>
      <c r="S194" s="235" t="s">
        <v>190</v>
      </c>
      <c r="T194" s="236" t="s">
        <v>190</v>
      </c>
      <c r="U194" s="219">
        <v>1.2999999999999999E-2</v>
      </c>
      <c r="V194" s="219">
        <f>ROUND(E194*U194,2)</f>
        <v>1.71</v>
      </c>
      <c r="W194" s="219"/>
      <c r="X194" s="219" t="s">
        <v>287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308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60" t="s">
        <v>460</v>
      </c>
      <c r="D195" s="256"/>
      <c r="E195" s="256"/>
      <c r="F195" s="256"/>
      <c r="G195" s="256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290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932</v>
      </c>
      <c r="D196" s="221"/>
      <c r="E196" s="222">
        <v>122.21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931</v>
      </c>
      <c r="D197" s="221"/>
      <c r="E197" s="222">
        <v>9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2.5" outlineLevel="1" x14ac:dyDescent="0.2">
      <c r="A198" s="230">
        <v>40</v>
      </c>
      <c r="B198" s="231" t="s">
        <v>461</v>
      </c>
      <c r="C198" s="249" t="s">
        <v>462</v>
      </c>
      <c r="D198" s="232" t="s">
        <v>285</v>
      </c>
      <c r="E198" s="233">
        <v>131.21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0</v>
      </c>
      <c r="O198" s="235">
        <f>ROUND(E198*N198,2)</f>
        <v>0</v>
      </c>
      <c r="P198" s="235">
        <v>0</v>
      </c>
      <c r="Q198" s="235">
        <f>ROUND(E198*P198,2)</f>
        <v>0</v>
      </c>
      <c r="R198" s="235" t="s">
        <v>327</v>
      </c>
      <c r="S198" s="235" t="s">
        <v>190</v>
      </c>
      <c r="T198" s="236" t="s">
        <v>190</v>
      </c>
      <c r="U198" s="219">
        <v>0.13</v>
      </c>
      <c r="V198" s="219">
        <f>ROUND(E198*U198,2)</f>
        <v>17.059999999999999</v>
      </c>
      <c r="W198" s="219"/>
      <c r="X198" s="219" t="s">
        <v>287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308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ht="22.5" outlineLevel="1" x14ac:dyDescent="0.2">
      <c r="A199" s="216"/>
      <c r="B199" s="217"/>
      <c r="C199" s="260" t="s">
        <v>463</v>
      </c>
      <c r="D199" s="256"/>
      <c r="E199" s="256"/>
      <c r="F199" s="256"/>
      <c r="G199" s="256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290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45" t="str">
        <f>C199</f>
        <v>s případným nutným přemístěním hromad nebo dočasných skládek na místo potřeby ze vzdálenosti do 30 m, v rovině nebo ve svahu do 1 : 5,</v>
      </c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1" t="s">
        <v>932</v>
      </c>
      <c r="D200" s="221"/>
      <c r="E200" s="222">
        <v>122.21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232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1" t="s">
        <v>931</v>
      </c>
      <c r="D201" s="221"/>
      <c r="E201" s="222">
        <v>9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232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37">
        <v>41</v>
      </c>
      <c r="B202" s="238" t="s">
        <v>468</v>
      </c>
      <c r="C202" s="248" t="s">
        <v>469</v>
      </c>
      <c r="D202" s="239" t="s">
        <v>338</v>
      </c>
      <c r="E202" s="240">
        <v>140.82266999999999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2">
        <v>0</v>
      </c>
      <c r="O202" s="242">
        <f>ROUND(E202*N202,2)</f>
        <v>0</v>
      </c>
      <c r="P202" s="242">
        <v>0</v>
      </c>
      <c r="Q202" s="242">
        <f>ROUND(E202*P202,2)</f>
        <v>0</v>
      </c>
      <c r="R202" s="242" t="s">
        <v>327</v>
      </c>
      <c r="S202" s="242" t="s">
        <v>190</v>
      </c>
      <c r="T202" s="243" t="s">
        <v>190</v>
      </c>
      <c r="U202" s="219">
        <v>0</v>
      </c>
      <c r="V202" s="219">
        <f>ROUND(E202*U202,2)</f>
        <v>0</v>
      </c>
      <c r="W202" s="219"/>
      <c r="X202" s="219" t="s">
        <v>287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308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37">
        <v>42</v>
      </c>
      <c r="B203" s="238" t="s">
        <v>470</v>
      </c>
      <c r="C203" s="248" t="s">
        <v>471</v>
      </c>
      <c r="D203" s="239" t="s">
        <v>338</v>
      </c>
      <c r="E203" s="240">
        <v>69.134730000000005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0</v>
      </c>
      <c r="O203" s="242">
        <f>ROUND(E203*N203,2)</f>
        <v>0</v>
      </c>
      <c r="P203" s="242">
        <v>0</v>
      </c>
      <c r="Q203" s="242">
        <f>ROUND(E203*P203,2)</f>
        <v>0</v>
      </c>
      <c r="R203" s="242" t="s">
        <v>327</v>
      </c>
      <c r="S203" s="242" t="s">
        <v>190</v>
      </c>
      <c r="T203" s="243" t="s">
        <v>190</v>
      </c>
      <c r="U203" s="219">
        <v>0</v>
      </c>
      <c r="V203" s="219">
        <f>ROUND(E203*U203,2)</f>
        <v>0</v>
      </c>
      <c r="W203" s="219"/>
      <c r="X203" s="219" t="s">
        <v>287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308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30">
        <v>43</v>
      </c>
      <c r="B204" s="231" t="s">
        <v>474</v>
      </c>
      <c r="C204" s="249" t="s">
        <v>475</v>
      </c>
      <c r="D204" s="232" t="s">
        <v>476</v>
      </c>
      <c r="E204" s="233">
        <v>3.4442599999999999</v>
      </c>
      <c r="F204" s="234"/>
      <c r="G204" s="235">
        <f>ROUND(E204*F204,2)</f>
        <v>0</v>
      </c>
      <c r="H204" s="234"/>
      <c r="I204" s="235">
        <f>ROUND(E204*H204,2)</f>
        <v>0</v>
      </c>
      <c r="J204" s="234"/>
      <c r="K204" s="235">
        <f>ROUND(E204*J204,2)</f>
        <v>0</v>
      </c>
      <c r="L204" s="235">
        <v>21</v>
      </c>
      <c r="M204" s="235">
        <f>G204*(1+L204/100)</f>
        <v>0</v>
      </c>
      <c r="N204" s="235">
        <v>1E-3</v>
      </c>
      <c r="O204" s="235">
        <f>ROUND(E204*N204,2)</f>
        <v>0</v>
      </c>
      <c r="P204" s="235">
        <v>0</v>
      </c>
      <c r="Q204" s="235">
        <f>ROUND(E204*P204,2)</f>
        <v>0</v>
      </c>
      <c r="R204" s="235" t="s">
        <v>477</v>
      </c>
      <c r="S204" s="235" t="s">
        <v>190</v>
      </c>
      <c r="T204" s="236" t="s">
        <v>190</v>
      </c>
      <c r="U204" s="219">
        <v>0</v>
      </c>
      <c r="V204" s="219">
        <f>ROUND(E204*U204,2)</f>
        <v>0</v>
      </c>
      <c r="W204" s="219"/>
      <c r="X204" s="219" t="s">
        <v>478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479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933</v>
      </c>
      <c r="D205" s="221"/>
      <c r="E205" s="222">
        <v>3.2080099999999998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1" t="s">
        <v>934</v>
      </c>
      <c r="D206" s="221"/>
      <c r="E206" s="222">
        <v>0.23624999999999999</v>
      </c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232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30">
        <v>44</v>
      </c>
      <c r="B207" s="231" t="s">
        <v>935</v>
      </c>
      <c r="C207" s="249" t="s">
        <v>936</v>
      </c>
      <c r="D207" s="232" t="s">
        <v>338</v>
      </c>
      <c r="E207" s="233">
        <v>0.9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5">
        <v>1.67</v>
      </c>
      <c r="O207" s="235">
        <f>ROUND(E207*N207,2)</f>
        <v>1.5</v>
      </c>
      <c r="P207" s="235">
        <v>0</v>
      </c>
      <c r="Q207" s="235">
        <f>ROUND(E207*P207,2)</f>
        <v>0</v>
      </c>
      <c r="R207" s="235" t="s">
        <v>477</v>
      </c>
      <c r="S207" s="235" t="s">
        <v>190</v>
      </c>
      <c r="T207" s="236" t="s">
        <v>190</v>
      </c>
      <c r="U207" s="219">
        <v>0</v>
      </c>
      <c r="V207" s="219">
        <f>ROUND(E207*U207,2)</f>
        <v>0</v>
      </c>
      <c r="W207" s="219"/>
      <c r="X207" s="219" t="s">
        <v>478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555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937</v>
      </c>
      <c r="D208" s="221"/>
      <c r="E208" s="222">
        <v>0.9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30">
        <v>45</v>
      </c>
      <c r="B209" s="231" t="s">
        <v>481</v>
      </c>
      <c r="C209" s="249" t="s">
        <v>482</v>
      </c>
      <c r="D209" s="232" t="s">
        <v>483</v>
      </c>
      <c r="E209" s="233">
        <v>291.19358</v>
      </c>
      <c r="F209" s="234"/>
      <c r="G209" s="235">
        <f>ROUND(E209*F209,2)</f>
        <v>0</v>
      </c>
      <c r="H209" s="234"/>
      <c r="I209" s="235">
        <f>ROUND(E209*H209,2)</f>
        <v>0</v>
      </c>
      <c r="J209" s="234"/>
      <c r="K209" s="235">
        <f>ROUND(E209*J209,2)</f>
        <v>0</v>
      </c>
      <c r="L209" s="235">
        <v>21</v>
      </c>
      <c r="M209" s="235">
        <f>G209*(1+L209/100)</f>
        <v>0</v>
      </c>
      <c r="N209" s="235">
        <v>1</v>
      </c>
      <c r="O209" s="235">
        <f>ROUND(E209*N209,2)</f>
        <v>291.19</v>
      </c>
      <c r="P209" s="235">
        <v>0</v>
      </c>
      <c r="Q209" s="235">
        <f>ROUND(E209*P209,2)</f>
        <v>0</v>
      </c>
      <c r="R209" s="235" t="s">
        <v>477</v>
      </c>
      <c r="S209" s="235" t="s">
        <v>190</v>
      </c>
      <c r="T209" s="236" t="s">
        <v>190</v>
      </c>
      <c r="U209" s="219">
        <v>0</v>
      </c>
      <c r="V209" s="219">
        <f>ROUND(E209*U209,2)</f>
        <v>0</v>
      </c>
      <c r="W209" s="219"/>
      <c r="X209" s="219" t="s">
        <v>478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479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51" t="s">
        <v>938</v>
      </c>
      <c r="D210" s="221"/>
      <c r="E210" s="222">
        <v>291.19358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232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x14ac:dyDescent="0.2">
      <c r="A211" s="224" t="s">
        <v>169</v>
      </c>
      <c r="B211" s="225" t="s">
        <v>101</v>
      </c>
      <c r="C211" s="247" t="s">
        <v>102</v>
      </c>
      <c r="D211" s="226"/>
      <c r="E211" s="227"/>
      <c r="F211" s="228"/>
      <c r="G211" s="228">
        <f>SUMIF(AG212:AG223,"&lt;&gt;NOR",G212:G223)</f>
        <v>0</v>
      </c>
      <c r="H211" s="228"/>
      <c r="I211" s="228">
        <f>SUM(I212:I223)</f>
        <v>0</v>
      </c>
      <c r="J211" s="228"/>
      <c r="K211" s="228">
        <f>SUM(K212:K223)</f>
        <v>0</v>
      </c>
      <c r="L211" s="228"/>
      <c r="M211" s="228">
        <f>SUM(M212:M223)</f>
        <v>0</v>
      </c>
      <c r="N211" s="228"/>
      <c r="O211" s="228">
        <f>SUM(O212:O223)</f>
        <v>81.19</v>
      </c>
      <c r="P211" s="228"/>
      <c r="Q211" s="228">
        <f>SUM(Q212:Q223)</f>
        <v>0</v>
      </c>
      <c r="R211" s="228"/>
      <c r="S211" s="228"/>
      <c r="T211" s="229"/>
      <c r="U211" s="223"/>
      <c r="V211" s="223">
        <f>SUM(V212:V223)</f>
        <v>57.989999999999995</v>
      </c>
      <c r="W211" s="223"/>
      <c r="X211" s="223"/>
      <c r="AG211" t="s">
        <v>170</v>
      </c>
    </row>
    <row r="212" spans="1:60" outlineLevel="1" x14ac:dyDescent="0.2">
      <c r="A212" s="230">
        <v>46</v>
      </c>
      <c r="B212" s="231" t="s">
        <v>485</v>
      </c>
      <c r="C212" s="249" t="s">
        <v>486</v>
      </c>
      <c r="D212" s="232" t="s">
        <v>338</v>
      </c>
      <c r="E212" s="233">
        <v>42.613999999999997</v>
      </c>
      <c r="F212" s="234"/>
      <c r="G212" s="235">
        <f>ROUND(E212*F212,2)</f>
        <v>0</v>
      </c>
      <c r="H212" s="234"/>
      <c r="I212" s="235">
        <f>ROUND(E212*H212,2)</f>
        <v>0</v>
      </c>
      <c r="J212" s="234"/>
      <c r="K212" s="235">
        <f>ROUND(E212*J212,2)</f>
        <v>0</v>
      </c>
      <c r="L212" s="235">
        <v>21</v>
      </c>
      <c r="M212" s="235">
        <f>G212*(1+L212/100)</f>
        <v>0</v>
      </c>
      <c r="N212" s="235">
        <v>1.8907700000000001</v>
      </c>
      <c r="O212" s="235">
        <f>ROUND(E212*N212,2)</f>
        <v>80.569999999999993</v>
      </c>
      <c r="P212" s="235">
        <v>0</v>
      </c>
      <c r="Q212" s="235">
        <f>ROUND(E212*P212,2)</f>
        <v>0</v>
      </c>
      <c r="R212" s="235" t="s">
        <v>487</v>
      </c>
      <c r="S212" s="235" t="s">
        <v>190</v>
      </c>
      <c r="T212" s="236" t="s">
        <v>190</v>
      </c>
      <c r="U212" s="219">
        <v>1.3169999999999999</v>
      </c>
      <c r="V212" s="219">
        <f>ROUND(E212*U212,2)</f>
        <v>56.12</v>
      </c>
      <c r="W212" s="219"/>
      <c r="X212" s="219" t="s">
        <v>287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308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60" t="s">
        <v>488</v>
      </c>
      <c r="D213" s="256"/>
      <c r="E213" s="256"/>
      <c r="F213" s="256"/>
      <c r="G213" s="256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290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1" t="s">
        <v>939</v>
      </c>
      <c r="D214" s="221"/>
      <c r="E214" s="222">
        <v>15.95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232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1" t="s">
        <v>940</v>
      </c>
      <c r="D215" s="221"/>
      <c r="E215" s="222">
        <v>0.44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232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941</v>
      </c>
      <c r="D216" s="221"/>
      <c r="E216" s="222">
        <v>1.9139999999999999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51" t="s">
        <v>942</v>
      </c>
      <c r="D217" s="221"/>
      <c r="E217" s="222">
        <v>24.31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232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ht="22.5" outlineLevel="1" x14ac:dyDescent="0.2">
      <c r="A218" s="230">
        <v>47</v>
      </c>
      <c r="B218" s="231" t="s">
        <v>492</v>
      </c>
      <c r="C218" s="249" t="s">
        <v>493</v>
      </c>
      <c r="D218" s="232" t="s">
        <v>338</v>
      </c>
      <c r="E218" s="233">
        <v>0.24259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2.5</v>
      </c>
      <c r="O218" s="235">
        <f>ROUND(E218*N218,2)</f>
        <v>0.61</v>
      </c>
      <c r="P218" s="235">
        <v>0</v>
      </c>
      <c r="Q218" s="235">
        <f>ROUND(E218*P218,2)</f>
        <v>0</v>
      </c>
      <c r="R218" s="235" t="s">
        <v>487</v>
      </c>
      <c r="S218" s="235" t="s">
        <v>190</v>
      </c>
      <c r="T218" s="236" t="s">
        <v>190</v>
      </c>
      <c r="U218" s="219">
        <v>1.1919999999999999</v>
      </c>
      <c r="V218" s="219">
        <f>ROUND(E218*U218,2)</f>
        <v>0.28999999999999998</v>
      </c>
      <c r="W218" s="219"/>
      <c r="X218" s="219" t="s">
        <v>287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308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60" t="s">
        <v>494</v>
      </c>
      <c r="D219" s="256"/>
      <c r="E219" s="256"/>
      <c r="F219" s="256"/>
      <c r="G219" s="256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290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1" t="s">
        <v>943</v>
      </c>
      <c r="D220" s="221"/>
      <c r="E220" s="222">
        <v>0.24259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232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30">
        <v>48</v>
      </c>
      <c r="B221" s="231" t="s">
        <v>497</v>
      </c>
      <c r="C221" s="249" t="s">
        <v>498</v>
      </c>
      <c r="D221" s="232" t="s">
        <v>285</v>
      </c>
      <c r="E221" s="233">
        <v>1.9152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4.7999999999999996E-3</v>
      </c>
      <c r="O221" s="235">
        <f>ROUND(E221*N221,2)</f>
        <v>0.01</v>
      </c>
      <c r="P221" s="235">
        <v>0</v>
      </c>
      <c r="Q221" s="235">
        <f>ROUND(E221*P221,2)</f>
        <v>0</v>
      </c>
      <c r="R221" s="235" t="s">
        <v>487</v>
      </c>
      <c r="S221" s="235" t="s">
        <v>190</v>
      </c>
      <c r="T221" s="236" t="s">
        <v>190</v>
      </c>
      <c r="U221" s="219">
        <v>0.82499999999999996</v>
      </c>
      <c r="V221" s="219">
        <f>ROUND(E221*U221,2)</f>
        <v>1.58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308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60" t="s">
        <v>488</v>
      </c>
      <c r="D222" s="256"/>
      <c r="E222" s="256"/>
      <c r="F222" s="256"/>
      <c r="G222" s="256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290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1" t="s">
        <v>944</v>
      </c>
      <c r="D223" s="221"/>
      <c r="E223" s="222">
        <v>1.9152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232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x14ac:dyDescent="0.2">
      <c r="A224" s="224" t="s">
        <v>169</v>
      </c>
      <c r="B224" s="225" t="s">
        <v>103</v>
      </c>
      <c r="C224" s="247" t="s">
        <v>104</v>
      </c>
      <c r="D224" s="226"/>
      <c r="E224" s="227"/>
      <c r="F224" s="228"/>
      <c r="G224" s="228">
        <f>SUMIF(AG225:AG269,"&lt;&gt;NOR",G225:G269)</f>
        <v>0</v>
      </c>
      <c r="H224" s="228"/>
      <c r="I224" s="228">
        <f>SUM(I225:I269)</f>
        <v>0</v>
      </c>
      <c r="J224" s="228"/>
      <c r="K224" s="228">
        <f>SUM(K225:K269)</f>
        <v>0</v>
      </c>
      <c r="L224" s="228"/>
      <c r="M224" s="228">
        <f>SUM(M225:M269)</f>
        <v>0</v>
      </c>
      <c r="N224" s="228"/>
      <c r="O224" s="228">
        <f>SUM(O225:O269)</f>
        <v>45.86999999999999</v>
      </c>
      <c r="P224" s="228"/>
      <c r="Q224" s="228">
        <f>SUM(Q225:Q269)</f>
        <v>0</v>
      </c>
      <c r="R224" s="228"/>
      <c r="S224" s="228"/>
      <c r="T224" s="229"/>
      <c r="U224" s="223"/>
      <c r="V224" s="223">
        <f>SUM(V225:V269)</f>
        <v>36.78</v>
      </c>
      <c r="W224" s="223"/>
      <c r="X224" s="223"/>
      <c r="AG224" t="s">
        <v>170</v>
      </c>
    </row>
    <row r="225" spans="1:60" outlineLevel="1" x14ac:dyDescent="0.2">
      <c r="A225" s="230">
        <v>49</v>
      </c>
      <c r="B225" s="231" t="s">
        <v>501</v>
      </c>
      <c r="C225" s="249" t="s">
        <v>502</v>
      </c>
      <c r="D225" s="232" t="s">
        <v>338</v>
      </c>
      <c r="E225" s="233">
        <v>9.6359999999999992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1.6867000000000001</v>
      </c>
      <c r="O225" s="235">
        <f>ROUND(E225*N225,2)</f>
        <v>16.25</v>
      </c>
      <c r="P225" s="235">
        <v>0</v>
      </c>
      <c r="Q225" s="235">
        <f>ROUND(E225*P225,2)</f>
        <v>0</v>
      </c>
      <c r="R225" s="235" t="s">
        <v>286</v>
      </c>
      <c r="S225" s="235" t="s">
        <v>190</v>
      </c>
      <c r="T225" s="236" t="s">
        <v>190</v>
      </c>
      <c r="U225" s="219">
        <v>0.16200000000000001</v>
      </c>
      <c r="V225" s="219">
        <f>ROUND(E225*U225,2)</f>
        <v>1.56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308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60" t="s">
        <v>503</v>
      </c>
      <c r="D226" s="256"/>
      <c r="E226" s="256"/>
      <c r="F226" s="256"/>
      <c r="G226" s="256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290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1" t="s">
        <v>945</v>
      </c>
      <c r="D227" s="221"/>
      <c r="E227" s="222">
        <v>2.8050000000000002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232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1" t="s">
        <v>946</v>
      </c>
      <c r="D228" s="221"/>
      <c r="E228" s="222">
        <v>0.82499999999999996</v>
      </c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232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1" t="s">
        <v>947</v>
      </c>
      <c r="D229" s="221"/>
      <c r="E229" s="222">
        <v>4.9995000000000003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232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51" t="s">
        <v>948</v>
      </c>
      <c r="D230" s="221"/>
      <c r="E230" s="222">
        <v>0.42899999999999999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232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1" t="s">
        <v>949</v>
      </c>
      <c r="D231" s="221"/>
      <c r="E231" s="222">
        <v>0.16500000000000001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232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1" t="s">
        <v>950</v>
      </c>
      <c r="D232" s="221"/>
      <c r="E232" s="222">
        <v>0.41249999999999998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232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30">
        <v>50</v>
      </c>
      <c r="B233" s="231" t="s">
        <v>510</v>
      </c>
      <c r="C233" s="249" t="s">
        <v>511</v>
      </c>
      <c r="D233" s="232" t="s">
        <v>483</v>
      </c>
      <c r="E233" s="233">
        <v>14.361599999999999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5">
        <v>1.1000000000000001</v>
      </c>
      <c r="O233" s="235">
        <f>ROUND(E233*N233,2)</f>
        <v>15.8</v>
      </c>
      <c r="P233" s="235">
        <v>0</v>
      </c>
      <c r="Q233" s="235">
        <f>ROUND(E233*P233,2)</f>
        <v>0</v>
      </c>
      <c r="R233" s="235" t="s">
        <v>286</v>
      </c>
      <c r="S233" s="235" t="s">
        <v>190</v>
      </c>
      <c r="T233" s="236" t="s">
        <v>190</v>
      </c>
      <c r="U233" s="219">
        <v>0.16300000000000001</v>
      </c>
      <c r="V233" s="219">
        <f>ROUND(E233*U233,2)</f>
        <v>2.34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308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60" t="s">
        <v>503</v>
      </c>
      <c r="D234" s="256"/>
      <c r="E234" s="256"/>
      <c r="F234" s="256"/>
      <c r="G234" s="256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290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51" t="s">
        <v>951</v>
      </c>
      <c r="D235" s="221"/>
      <c r="E235" s="222">
        <v>6.3579999999999997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232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1" t="s">
        <v>952</v>
      </c>
      <c r="D236" s="221"/>
      <c r="E236" s="222">
        <v>0.93500000000000005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232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51" t="s">
        <v>953</v>
      </c>
      <c r="D237" s="221"/>
      <c r="E237" s="222">
        <v>5.6661000000000001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232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51" t="s">
        <v>954</v>
      </c>
      <c r="D238" s="221"/>
      <c r="E238" s="222">
        <v>0.24310000000000001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232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51" t="s">
        <v>955</v>
      </c>
      <c r="D239" s="221"/>
      <c r="E239" s="222">
        <v>0.22439999999999999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232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51" t="s">
        <v>956</v>
      </c>
      <c r="D240" s="221"/>
      <c r="E240" s="222">
        <v>0.93500000000000005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232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30">
        <v>51</v>
      </c>
      <c r="B241" s="231" t="s">
        <v>518</v>
      </c>
      <c r="C241" s="249" t="s">
        <v>519</v>
      </c>
      <c r="D241" s="232" t="s">
        <v>483</v>
      </c>
      <c r="E241" s="233">
        <v>3.62032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1</v>
      </c>
      <c r="O241" s="235">
        <f>ROUND(E241*N241,2)</f>
        <v>3.62</v>
      </c>
      <c r="P241" s="235">
        <v>0</v>
      </c>
      <c r="Q241" s="235">
        <f>ROUND(E241*P241,2)</f>
        <v>0</v>
      </c>
      <c r="R241" s="235" t="s">
        <v>286</v>
      </c>
      <c r="S241" s="235" t="s">
        <v>190</v>
      </c>
      <c r="T241" s="236" t="s">
        <v>190</v>
      </c>
      <c r="U241" s="219">
        <v>0.40600000000000003</v>
      </c>
      <c r="V241" s="219">
        <f>ROUND(E241*U241,2)</f>
        <v>1.47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288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60" t="s">
        <v>503</v>
      </c>
      <c r="D242" s="256"/>
      <c r="E242" s="256"/>
      <c r="F242" s="256"/>
      <c r="G242" s="256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290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51" t="s">
        <v>957</v>
      </c>
      <c r="D243" s="221"/>
      <c r="E243" s="222">
        <v>3.62032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232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30">
        <v>52</v>
      </c>
      <c r="B244" s="231" t="s">
        <v>521</v>
      </c>
      <c r="C244" s="249" t="s">
        <v>522</v>
      </c>
      <c r="D244" s="232" t="s">
        <v>338</v>
      </c>
      <c r="E244" s="233">
        <v>0.55549999999999999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2.5</v>
      </c>
      <c r="O244" s="235">
        <f>ROUND(E244*N244,2)</f>
        <v>1.39</v>
      </c>
      <c r="P244" s="235">
        <v>0</v>
      </c>
      <c r="Q244" s="235">
        <f>ROUND(E244*P244,2)</f>
        <v>0</v>
      </c>
      <c r="R244" s="235" t="s">
        <v>286</v>
      </c>
      <c r="S244" s="235" t="s">
        <v>190</v>
      </c>
      <c r="T244" s="236" t="s">
        <v>190</v>
      </c>
      <c r="U244" s="219">
        <v>1.21</v>
      </c>
      <c r="V244" s="219">
        <f>ROUND(E244*U244,2)</f>
        <v>0.67</v>
      </c>
      <c r="W244" s="219"/>
      <c r="X244" s="219" t="s">
        <v>287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288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60" t="s">
        <v>503</v>
      </c>
      <c r="D245" s="256"/>
      <c r="E245" s="256"/>
      <c r="F245" s="256"/>
      <c r="G245" s="256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290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1" t="s">
        <v>958</v>
      </c>
      <c r="D246" s="221"/>
      <c r="E246" s="222">
        <v>0.14299999999999999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232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51" t="s">
        <v>959</v>
      </c>
      <c r="D247" s="221"/>
      <c r="E247" s="222">
        <v>0.41249999999999998</v>
      </c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232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ht="22.5" outlineLevel="1" x14ac:dyDescent="0.2">
      <c r="A248" s="237">
        <v>53</v>
      </c>
      <c r="B248" s="238" t="s">
        <v>527</v>
      </c>
      <c r="C248" s="248" t="s">
        <v>528</v>
      </c>
      <c r="D248" s="239" t="s">
        <v>285</v>
      </c>
      <c r="E248" s="240">
        <v>18.7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2">
        <v>0.15382000000000001</v>
      </c>
      <c r="O248" s="242">
        <f>ROUND(E248*N248,2)</f>
        <v>2.88</v>
      </c>
      <c r="P248" s="242">
        <v>0</v>
      </c>
      <c r="Q248" s="242">
        <f>ROUND(E248*P248,2)</f>
        <v>0</v>
      </c>
      <c r="R248" s="242" t="s">
        <v>286</v>
      </c>
      <c r="S248" s="242" t="s">
        <v>190</v>
      </c>
      <c r="T248" s="243" t="s">
        <v>190</v>
      </c>
      <c r="U248" s="219">
        <v>0.123</v>
      </c>
      <c r="V248" s="219">
        <f>ROUND(E248*U248,2)</f>
        <v>2.2999999999999998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288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2.5" outlineLevel="1" x14ac:dyDescent="0.2">
      <c r="A249" s="237">
        <v>54</v>
      </c>
      <c r="B249" s="238" t="s">
        <v>529</v>
      </c>
      <c r="C249" s="248" t="s">
        <v>530</v>
      </c>
      <c r="D249" s="239" t="s">
        <v>285</v>
      </c>
      <c r="E249" s="240">
        <v>18.7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2">
        <v>5.0000000000000001E-4</v>
      </c>
      <c r="O249" s="242">
        <f>ROUND(E249*N249,2)</f>
        <v>0.01</v>
      </c>
      <c r="P249" s="242">
        <v>0</v>
      </c>
      <c r="Q249" s="242">
        <f>ROUND(E249*P249,2)</f>
        <v>0</v>
      </c>
      <c r="R249" s="242" t="s">
        <v>286</v>
      </c>
      <c r="S249" s="242" t="s">
        <v>190</v>
      </c>
      <c r="T249" s="243" t="s">
        <v>190</v>
      </c>
      <c r="U249" s="219">
        <v>2E-3</v>
      </c>
      <c r="V249" s="219">
        <f>ROUND(E249*U249,2)</f>
        <v>0.04</v>
      </c>
      <c r="W249" s="219"/>
      <c r="X249" s="219" t="s">
        <v>287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288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ht="22.5" outlineLevel="1" x14ac:dyDescent="0.2">
      <c r="A250" s="230">
        <v>55</v>
      </c>
      <c r="B250" s="231" t="s">
        <v>960</v>
      </c>
      <c r="C250" s="249" t="s">
        <v>961</v>
      </c>
      <c r="D250" s="232" t="s">
        <v>285</v>
      </c>
      <c r="E250" s="233">
        <v>6.5</v>
      </c>
      <c r="F250" s="234"/>
      <c r="G250" s="235">
        <f>ROUND(E250*F250,2)</f>
        <v>0</v>
      </c>
      <c r="H250" s="234"/>
      <c r="I250" s="235">
        <f>ROUND(E250*H250,2)</f>
        <v>0</v>
      </c>
      <c r="J250" s="234"/>
      <c r="K250" s="235">
        <f>ROUND(E250*J250,2)</f>
        <v>0</v>
      </c>
      <c r="L250" s="235">
        <v>21</v>
      </c>
      <c r="M250" s="235">
        <f>G250*(1+L250/100)</f>
        <v>0</v>
      </c>
      <c r="N250" s="235">
        <v>0.11</v>
      </c>
      <c r="O250" s="235">
        <f>ROUND(E250*N250,2)</f>
        <v>0.72</v>
      </c>
      <c r="P250" s="235">
        <v>0</v>
      </c>
      <c r="Q250" s="235">
        <f>ROUND(E250*P250,2)</f>
        <v>0</v>
      </c>
      <c r="R250" s="235" t="s">
        <v>286</v>
      </c>
      <c r="S250" s="235" t="s">
        <v>190</v>
      </c>
      <c r="T250" s="236" t="s">
        <v>190</v>
      </c>
      <c r="U250" s="219">
        <v>1.1930000000000001</v>
      </c>
      <c r="V250" s="219">
        <f>ROUND(E250*U250,2)</f>
        <v>7.75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288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60" t="s">
        <v>962</v>
      </c>
      <c r="D251" s="256"/>
      <c r="E251" s="256"/>
      <c r="F251" s="256"/>
      <c r="G251" s="256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290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45" t="str">
        <f>C251</f>
        <v>s provedením lože do 50 mm, s vyplněním spár, s dvojím beraněním a se smetením přebytečného materiálu na krajnici</v>
      </c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51" t="s">
        <v>963</v>
      </c>
      <c r="D252" s="221"/>
      <c r="E252" s="222">
        <v>5.5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232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51" t="s">
        <v>964</v>
      </c>
      <c r="D253" s="221"/>
      <c r="E253" s="222">
        <v>1</v>
      </c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232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30">
        <v>56</v>
      </c>
      <c r="B254" s="231" t="s">
        <v>531</v>
      </c>
      <c r="C254" s="249" t="s">
        <v>532</v>
      </c>
      <c r="D254" s="232" t="s">
        <v>285</v>
      </c>
      <c r="E254" s="233">
        <v>38.83</v>
      </c>
      <c r="F254" s="234"/>
      <c r="G254" s="235">
        <f>ROUND(E254*F254,2)</f>
        <v>0</v>
      </c>
      <c r="H254" s="234"/>
      <c r="I254" s="235">
        <f>ROUND(E254*H254,2)</f>
        <v>0</v>
      </c>
      <c r="J254" s="234"/>
      <c r="K254" s="235">
        <f>ROUND(E254*J254,2)</f>
        <v>0</v>
      </c>
      <c r="L254" s="235">
        <v>21</v>
      </c>
      <c r="M254" s="235">
        <f>G254*(1+L254/100)</f>
        <v>0</v>
      </c>
      <c r="N254" s="235">
        <v>9.2799999999999994E-2</v>
      </c>
      <c r="O254" s="235">
        <f>ROUND(E254*N254,2)</f>
        <v>3.6</v>
      </c>
      <c r="P254" s="235">
        <v>0</v>
      </c>
      <c r="Q254" s="235">
        <f>ROUND(E254*P254,2)</f>
        <v>0</v>
      </c>
      <c r="R254" s="235" t="s">
        <v>286</v>
      </c>
      <c r="S254" s="235" t="s">
        <v>190</v>
      </c>
      <c r="T254" s="236" t="s">
        <v>190</v>
      </c>
      <c r="U254" s="219">
        <v>0.47799999999999998</v>
      </c>
      <c r="V254" s="219">
        <f>ROUND(E254*U254,2)</f>
        <v>18.559999999999999</v>
      </c>
      <c r="W254" s="219"/>
      <c r="X254" s="219" t="s">
        <v>287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288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2.5" outlineLevel="1" x14ac:dyDescent="0.2">
      <c r="A255" s="216"/>
      <c r="B255" s="217"/>
      <c r="C255" s="260" t="s">
        <v>533</v>
      </c>
      <c r="D255" s="256"/>
      <c r="E255" s="256"/>
      <c r="F255" s="256"/>
      <c r="G255" s="256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290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45" t="str">
        <f>C255</f>
        <v>s provedením lože z kameniva drceného, s vyplněním spár, s dvojitým hutněním a se smetením přebytečného materiálu na krajnici. S dodáním hmot pro lože a výplň spár.</v>
      </c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51" t="s">
        <v>965</v>
      </c>
      <c r="D256" s="221"/>
      <c r="E256" s="222">
        <v>33.33</v>
      </c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232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51" t="s">
        <v>966</v>
      </c>
      <c r="D257" s="221"/>
      <c r="E257" s="222">
        <v>5.5</v>
      </c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232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30">
        <v>57</v>
      </c>
      <c r="B258" s="231" t="s">
        <v>536</v>
      </c>
      <c r="C258" s="249" t="s">
        <v>537</v>
      </c>
      <c r="D258" s="232" t="s">
        <v>285</v>
      </c>
      <c r="E258" s="233">
        <v>2.86</v>
      </c>
      <c r="F258" s="234"/>
      <c r="G258" s="235">
        <f>ROUND(E258*F258,2)</f>
        <v>0</v>
      </c>
      <c r="H258" s="234"/>
      <c r="I258" s="235">
        <f>ROUND(E258*H258,2)</f>
        <v>0</v>
      </c>
      <c r="J258" s="234"/>
      <c r="K258" s="235">
        <f>ROUND(E258*J258,2)</f>
        <v>0</v>
      </c>
      <c r="L258" s="235">
        <v>21</v>
      </c>
      <c r="M258" s="235">
        <f>G258*(1+L258/100)</f>
        <v>0</v>
      </c>
      <c r="N258" s="235">
        <v>0.14957999999999999</v>
      </c>
      <c r="O258" s="235">
        <f>ROUND(E258*N258,2)</f>
        <v>0.43</v>
      </c>
      <c r="P258" s="235">
        <v>0</v>
      </c>
      <c r="Q258" s="235">
        <f>ROUND(E258*P258,2)</f>
        <v>0</v>
      </c>
      <c r="R258" s="235" t="s">
        <v>286</v>
      </c>
      <c r="S258" s="235" t="s">
        <v>190</v>
      </c>
      <c r="T258" s="236" t="s">
        <v>190</v>
      </c>
      <c r="U258" s="219">
        <v>0.52100000000000002</v>
      </c>
      <c r="V258" s="219">
        <f>ROUND(E258*U258,2)</f>
        <v>1.49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22.5" outlineLevel="1" x14ac:dyDescent="0.2">
      <c r="A259" s="216"/>
      <c r="B259" s="217"/>
      <c r="C259" s="260" t="s">
        <v>538</v>
      </c>
      <c r="D259" s="256"/>
      <c r="E259" s="256"/>
      <c r="F259" s="256"/>
      <c r="G259" s="256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290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45" t="str">
        <f>C259</f>
        <v>s provedením lože z cementové malty tloušťky 40 mm, s vyplněním spár těženým kamenivem a se smetením přebytečného materiálu na krajnici</v>
      </c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1" t="s">
        <v>967</v>
      </c>
      <c r="D260" s="221"/>
      <c r="E260" s="222">
        <v>2.86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232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ht="22.5" outlineLevel="1" x14ac:dyDescent="0.2">
      <c r="A261" s="230">
        <v>58</v>
      </c>
      <c r="B261" s="231" t="s">
        <v>968</v>
      </c>
      <c r="C261" s="249" t="s">
        <v>969</v>
      </c>
      <c r="D261" s="232" t="s">
        <v>285</v>
      </c>
      <c r="E261" s="233">
        <v>1.6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7.1999999999999995E-2</v>
      </c>
      <c r="O261" s="235">
        <f>ROUND(E261*N261,2)</f>
        <v>0.12</v>
      </c>
      <c r="P261" s="235">
        <v>0</v>
      </c>
      <c r="Q261" s="235">
        <f>ROUND(E261*P261,2)</f>
        <v>0</v>
      </c>
      <c r="R261" s="235" t="s">
        <v>286</v>
      </c>
      <c r="S261" s="235" t="s">
        <v>190</v>
      </c>
      <c r="T261" s="236" t="s">
        <v>190</v>
      </c>
      <c r="U261" s="219">
        <v>0.375</v>
      </c>
      <c r="V261" s="219">
        <f>ROUND(E261*U261,2)</f>
        <v>0.6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288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ht="22.5" outlineLevel="1" x14ac:dyDescent="0.2">
      <c r="A262" s="216"/>
      <c r="B262" s="217"/>
      <c r="C262" s="260" t="s">
        <v>970</v>
      </c>
      <c r="D262" s="256"/>
      <c r="E262" s="256"/>
      <c r="F262" s="256"/>
      <c r="G262" s="256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290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45" t="str">
        <f>C262</f>
        <v>komunikací pro pěší do velikosti dlaždic 0,25 m2 s provedením lože do tl. 30 mm, s vyplněním spár a se smetením přebytečného materiálu na vzdálenost do 3 m</v>
      </c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51" t="s">
        <v>971</v>
      </c>
      <c r="D263" s="221"/>
      <c r="E263" s="222">
        <v>1.1000000000000001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232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1" t="s">
        <v>972</v>
      </c>
      <c r="D264" s="221"/>
      <c r="E264" s="222">
        <v>0.5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232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0">
        <v>59</v>
      </c>
      <c r="B265" s="231" t="s">
        <v>973</v>
      </c>
      <c r="C265" s="249" t="s">
        <v>974</v>
      </c>
      <c r="D265" s="232" t="s">
        <v>285</v>
      </c>
      <c r="E265" s="233">
        <v>0.2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0.2</v>
      </c>
      <c r="O265" s="235">
        <f>ROUND(E265*N265,2)</f>
        <v>0.04</v>
      </c>
      <c r="P265" s="235">
        <v>0</v>
      </c>
      <c r="Q265" s="235">
        <f>ROUND(E265*P265,2)</f>
        <v>0</v>
      </c>
      <c r="R265" s="235"/>
      <c r="S265" s="235" t="s">
        <v>174</v>
      </c>
      <c r="T265" s="236" t="s">
        <v>190</v>
      </c>
      <c r="U265" s="219">
        <v>0</v>
      </c>
      <c r="V265" s="219">
        <f>ROUND(E265*U265,2)</f>
        <v>0</v>
      </c>
      <c r="W265" s="219"/>
      <c r="X265" s="219" t="s">
        <v>478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555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1" t="s">
        <v>975</v>
      </c>
      <c r="D266" s="221"/>
      <c r="E266" s="222">
        <v>0.2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232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7">
        <v>60</v>
      </c>
      <c r="B267" s="238" t="s">
        <v>557</v>
      </c>
      <c r="C267" s="248" t="s">
        <v>558</v>
      </c>
      <c r="D267" s="239" t="s">
        <v>285</v>
      </c>
      <c r="E267" s="240">
        <v>5.5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0.17599999999999999</v>
      </c>
      <c r="O267" s="242">
        <f>ROUND(E267*N267,2)</f>
        <v>0.97</v>
      </c>
      <c r="P267" s="242">
        <v>0</v>
      </c>
      <c r="Q267" s="242">
        <f>ROUND(E267*P267,2)</f>
        <v>0</v>
      </c>
      <c r="R267" s="242"/>
      <c r="S267" s="242" t="s">
        <v>174</v>
      </c>
      <c r="T267" s="243" t="s">
        <v>190</v>
      </c>
      <c r="U267" s="219">
        <v>0</v>
      </c>
      <c r="V267" s="219">
        <f>ROUND(E267*U267,2)</f>
        <v>0</v>
      </c>
      <c r="W267" s="219"/>
      <c r="X267" s="219" t="s">
        <v>478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555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30">
        <v>61</v>
      </c>
      <c r="B268" s="231" t="s">
        <v>976</v>
      </c>
      <c r="C268" s="249" t="s">
        <v>977</v>
      </c>
      <c r="D268" s="232" t="s">
        <v>285</v>
      </c>
      <c r="E268" s="233">
        <v>0.5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8.6999999999999994E-2</v>
      </c>
      <c r="O268" s="235">
        <f>ROUND(E268*N268,2)</f>
        <v>0.04</v>
      </c>
      <c r="P268" s="235">
        <v>0</v>
      </c>
      <c r="Q268" s="235">
        <f>ROUND(E268*P268,2)</f>
        <v>0</v>
      </c>
      <c r="R268" s="235"/>
      <c r="S268" s="235" t="s">
        <v>174</v>
      </c>
      <c r="T268" s="236" t="s">
        <v>190</v>
      </c>
      <c r="U268" s="219">
        <v>0</v>
      </c>
      <c r="V268" s="219">
        <f>ROUND(E268*U268,2)</f>
        <v>0</v>
      </c>
      <c r="W268" s="219"/>
      <c r="X268" s="219" t="s">
        <v>478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555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51" t="s">
        <v>978</v>
      </c>
      <c r="D269" s="221"/>
      <c r="E269" s="222">
        <v>0.5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232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x14ac:dyDescent="0.2">
      <c r="A270" s="224" t="s">
        <v>169</v>
      </c>
      <c r="B270" s="225" t="s">
        <v>109</v>
      </c>
      <c r="C270" s="247" t="s">
        <v>110</v>
      </c>
      <c r="D270" s="226"/>
      <c r="E270" s="227"/>
      <c r="F270" s="228"/>
      <c r="G270" s="228">
        <f>SUMIF(AG271:AG423,"&lt;&gt;NOR",G271:G423)</f>
        <v>0</v>
      </c>
      <c r="H270" s="228"/>
      <c r="I270" s="228">
        <f>SUM(I271:I423)</f>
        <v>0</v>
      </c>
      <c r="J270" s="228"/>
      <c r="K270" s="228">
        <f>SUM(K271:K423)</f>
        <v>0</v>
      </c>
      <c r="L270" s="228"/>
      <c r="M270" s="228">
        <f>SUM(M271:M423)</f>
        <v>0</v>
      </c>
      <c r="N270" s="228"/>
      <c r="O270" s="228">
        <f>SUM(O271:O423)</f>
        <v>4.6899999999999968</v>
      </c>
      <c r="P270" s="228"/>
      <c r="Q270" s="228">
        <f>SUM(Q271:Q423)</f>
        <v>0.2</v>
      </c>
      <c r="R270" s="228"/>
      <c r="S270" s="228"/>
      <c r="T270" s="229"/>
      <c r="U270" s="223"/>
      <c r="V270" s="223">
        <f>SUM(V271:V423)</f>
        <v>501.06</v>
      </c>
      <c r="W270" s="223"/>
      <c r="X270" s="223"/>
      <c r="AG270" t="s">
        <v>170</v>
      </c>
    </row>
    <row r="271" spans="1:60" outlineLevel="1" x14ac:dyDescent="0.2">
      <c r="A271" s="230">
        <v>62</v>
      </c>
      <c r="B271" s="231" t="s">
        <v>979</v>
      </c>
      <c r="C271" s="249" t="s">
        <v>980</v>
      </c>
      <c r="D271" s="232" t="s">
        <v>554</v>
      </c>
      <c r="E271" s="233">
        <v>1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5" t="s">
        <v>487</v>
      </c>
      <c r="S271" s="235" t="s">
        <v>190</v>
      </c>
      <c r="T271" s="236" t="s">
        <v>190</v>
      </c>
      <c r="U271" s="219">
        <v>9.9730000000000008</v>
      </c>
      <c r="V271" s="219">
        <f>ROUND(E271*U271,2)</f>
        <v>9.9700000000000006</v>
      </c>
      <c r="W271" s="219"/>
      <c r="X271" s="219" t="s">
        <v>287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288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ht="22.5" outlineLevel="1" x14ac:dyDescent="0.2">
      <c r="A272" s="216"/>
      <c r="B272" s="217"/>
      <c r="C272" s="260" t="s">
        <v>981</v>
      </c>
      <c r="D272" s="256"/>
      <c r="E272" s="256"/>
      <c r="F272" s="256"/>
      <c r="G272" s="256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290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45" t="str">
        <f>C272</f>
        <v>ohlášení uzavírání vody, uzavření a otevření šoupat, vypuštění a napuštění vody, odvzdušnění potrubí, strojní nebo ruční výřez potrubí, nutné úpravy výkopu v prostoru provádění,</v>
      </c>
      <c r="BB272" s="209"/>
      <c r="BC272" s="209"/>
      <c r="BD272" s="209"/>
      <c r="BE272" s="209"/>
      <c r="BF272" s="209"/>
      <c r="BG272" s="209"/>
      <c r="BH272" s="209"/>
    </row>
    <row r="273" spans="1:60" ht="22.5" outlineLevel="1" x14ac:dyDescent="0.2">
      <c r="A273" s="237">
        <v>63</v>
      </c>
      <c r="B273" s="238" t="s">
        <v>559</v>
      </c>
      <c r="C273" s="248" t="s">
        <v>560</v>
      </c>
      <c r="D273" s="239" t="s">
        <v>554</v>
      </c>
      <c r="E273" s="240">
        <v>3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2.2000000000000001E-4</v>
      </c>
      <c r="O273" s="242">
        <f>ROUND(E273*N273,2)</f>
        <v>0</v>
      </c>
      <c r="P273" s="242">
        <v>0</v>
      </c>
      <c r="Q273" s="242">
        <f>ROUND(E273*P273,2)</f>
        <v>0</v>
      </c>
      <c r="R273" s="242" t="s">
        <v>487</v>
      </c>
      <c r="S273" s="242" t="s">
        <v>190</v>
      </c>
      <c r="T273" s="243" t="s">
        <v>190</v>
      </c>
      <c r="U273" s="219">
        <v>1.2210000000000001</v>
      </c>
      <c r="V273" s="219">
        <f>ROUND(E273*U273,2)</f>
        <v>3.66</v>
      </c>
      <c r="W273" s="219"/>
      <c r="X273" s="219" t="s">
        <v>287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288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ht="22.5" outlineLevel="1" x14ac:dyDescent="0.2">
      <c r="A274" s="237">
        <v>64</v>
      </c>
      <c r="B274" s="238" t="s">
        <v>561</v>
      </c>
      <c r="C274" s="248" t="s">
        <v>562</v>
      </c>
      <c r="D274" s="239" t="s">
        <v>554</v>
      </c>
      <c r="E274" s="240">
        <v>5</v>
      </c>
      <c r="F274" s="241"/>
      <c r="G274" s="242">
        <f>ROUND(E274*F274,2)</f>
        <v>0</v>
      </c>
      <c r="H274" s="241"/>
      <c r="I274" s="242">
        <f>ROUND(E274*H274,2)</f>
        <v>0</v>
      </c>
      <c r="J274" s="241"/>
      <c r="K274" s="242">
        <f>ROUND(E274*J274,2)</f>
        <v>0</v>
      </c>
      <c r="L274" s="242">
        <v>21</v>
      </c>
      <c r="M274" s="242">
        <f>G274*(1+L274/100)</f>
        <v>0</v>
      </c>
      <c r="N274" s="242">
        <v>2.2000000000000001E-4</v>
      </c>
      <c r="O274" s="242">
        <f>ROUND(E274*N274,2)</f>
        <v>0</v>
      </c>
      <c r="P274" s="242">
        <v>0</v>
      </c>
      <c r="Q274" s="242">
        <f>ROUND(E274*P274,2)</f>
        <v>0</v>
      </c>
      <c r="R274" s="242" t="s">
        <v>487</v>
      </c>
      <c r="S274" s="242" t="s">
        <v>190</v>
      </c>
      <c r="T274" s="243" t="s">
        <v>190</v>
      </c>
      <c r="U274" s="219">
        <v>0.75900000000000001</v>
      </c>
      <c r="V274" s="219">
        <f>ROUND(E274*U274,2)</f>
        <v>3.8</v>
      </c>
      <c r="W274" s="219"/>
      <c r="X274" s="219" t="s">
        <v>287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308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ht="22.5" outlineLevel="1" x14ac:dyDescent="0.2">
      <c r="A275" s="237">
        <v>65</v>
      </c>
      <c r="B275" s="238" t="s">
        <v>563</v>
      </c>
      <c r="C275" s="248" t="s">
        <v>564</v>
      </c>
      <c r="D275" s="239" t="s">
        <v>554</v>
      </c>
      <c r="E275" s="240">
        <v>1</v>
      </c>
      <c r="F275" s="241"/>
      <c r="G275" s="242">
        <f>ROUND(E275*F275,2)</f>
        <v>0</v>
      </c>
      <c r="H275" s="241"/>
      <c r="I275" s="242">
        <f>ROUND(E275*H275,2)</f>
        <v>0</v>
      </c>
      <c r="J275" s="241"/>
      <c r="K275" s="242">
        <f>ROUND(E275*J275,2)</f>
        <v>0</v>
      </c>
      <c r="L275" s="242">
        <v>21</v>
      </c>
      <c r="M275" s="242">
        <f>G275*(1+L275/100)</f>
        <v>0</v>
      </c>
      <c r="N275" s="242">
        <v>4.0999999999999999E-4</v>
      </c>
      <c r="O275" s="242">
        <f>ROUND(E275*N275,2)</f>
        <v>0</v>
      </c>
      <c r="P275" s="242">
        <v>0</v>
      </c>
      <c r="Q275" s="242">
        <f>ROUND(E275*P275,2)</f>
        <v>0</v>
      </c>
      <c r="R275" s="242" t="s">
        <v>487</v>
      </c>
      <c r="S275" s="242" t="s">
        <v>190</v>
      </c>
      <c r="T275" s="243" t="s">
        <v>190</v>
      </c>
      <c r="U275" s="219">
        <v>0.85599999999999998</v>
      </c>
      <c r="V275" s="219">
        <f>ROUND(E275*U275,2)</f>
        <v>0.86</v>
      </c>
      <c r="W275" s="219"/>
      <c r="X275" s="219" t="s">
        <v>287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288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22.5" outlineLevel="1" x14ac:dyDescent="0.2">
      <c r="A276" s="237">
        <v>66</v>
      </c>
      <c r="B276" s="238" t="s">
        <v>982</v>
      </c>
      <c r="C276" s="248" t="s">
        <v>983</v>
      </c>
      <c r="D276" s="239" t="s">
        <v>554</v>
      </c>
      <c r="E276" s="240">
        <v>7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2">
        <v>2.7799999999999999E-3</v>
      </c>
      <c r="O276" s="242">
        <f>ROUND(E276*N276,2)</f>
        <v>0.02</v>
      </c>
      <c r="P276" s="242">
        <v>0</v>
      </c>
      <c r="Q276" s="242">
        <f>ROUND(E276*P276,2)</f>
        <v>0</v>
      </c>
      <c r="R276" s="242" t="s">
        <v>487</v>
      </c>
      <c r="S276" s="242" t="s">
        <v>190</v>
      </c>
      <c r="T276" s="243" t="s">
        <v>190</v>
      </c>
      <c r="U276" s="219">
        <v>1.0069999999999999</v>
      </c>
      <c r="V276" s="219">
        <f>ROUND(E276*U276,2)</f>
        <v>7.05</v>
      </c>
      <c r="W276" s="219"/>
      <c r="X276" s="219" t="s">
        <v>287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288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ht="22.5" outlineLevel="1" x14ac:dyDescent="0.2">
      <c r="A277" s="237">
        <v>67</v>
      </c>
      <c r="B277" s="238" t="s">
        <v>984</v>
      </c>
      <c r="C277" s="248" t="s">
        <v>985</v>
      </c>
      <c r="D277" s="239" t="s">
        <v>554</v>
      </c>
      <c r="E277" s="240">
        <v>2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2">
        <v>2.98E-3</v>
      </c>
      <c r="O277" s="242">
        <f>ROUND(E277*N277,2)</f>
        <v>0.01</v>
      </c>
      <c r="P277" s="242">
        <v>0</v>
      </c>
      <c r="Q277" s="242">
        <f>ROUND(E277*P277,2)</f>
        <v>0</v>
      </c>
      <c r="R277" s="242" t="s">
        <v>487</v>
      </c>
      <c r="S277" s="242" t="s">
        <v>190</v>
      </c>
      <c r="T277" s="243" t="s">
        <v>190</v>
      </c>
      <c r="U277" s="219">
        <v>1.391</v>
      </c>
      <c r="V277" s="219">
        <f>ROUND(E277*U277,2)</f>
        <v>2.78</v>
      </c>
      <c r="W277" s="219"/>
      <c r="X277" s="219" t="s">
        <v>287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288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ht="22.5" outlineLevel="1" x14ac:dyDescent="0.2">
      <c r="A278" s="230">
        <v>68</v>
      </c>
      <c r="B278" s="231" t="s">
        <v>567</v>
      </c>
      <c r="C278" s="249" t="s">
        <v>568</v>
      </c>
      <c r="D278" s="232" t="s">
        <v>323</v>
      </c>
      <c r="E278" s="233">
        <v>145</v>
      </c>
      <c r="F278" s="234"/>
      <c r="G278" s="235">
        <f>ROUND(E278*F278,2)</f>
        <v>0</v>
      </c>
      <c r="H278" s="234"/>
      <c r="I278" s="235">
        <f>ROUND(E278*H278,2)</f>
        <v>0</v>
      </c>
      <c r="J278" s="234"/>
      <c r="K278" s="235">
        <f>ROUND(E278*J278,2)</f>
        <v>0</v>
      </c>
      <c r="L278" s="235">
        <v>21</v>
      </c>
      <c r="M278" s="235">
        <f>G278*(1+L278/100)</f>
        <v>0</v>
      </c>
      <c r="N278" s="235">
        <v>0</v>
      </c>
      <c r="O278" s="235">
        <f>ROUND(E278*N278,2)</f>
        <v>0</v>
      </c>
      <c r="P278" s="235">
        <v>0</v>
      </c>
      <c r="Q278" s="235">
        <f>ROUND(E278*P278,2)</f>
        <v>0</v>
      </c>
      <c r="R278" s="235" t="s">
        <v>487</v>
      </c>
      <c r="S278" s="235" t="s">
        <v>190</v>
      </c>
      <c r="T278" s="236" t="s">
        <v>190</v>
      </c>
      <c r="U278" s="219">
        <v>3.4000000000000002E-2</v>
      </c>
      <c r="V278" s="219">
        <f>ROUND(E278*U278,2)</f>
        <v>4.93</v>
      </c>
      <c r="W278" s="219"/>
      <c r="X278" s="219" t="s">
        <v>287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288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60" t="s">
        <v>488</v>
      </c>
      <c r="D279" s="256"/>
      <c r="E279" s="256"/>
      <c r="F279" s="256"/>
      <c r="G279" s="256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290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ht="22.5" outlineLevel="1" x14ac:dyDescent="0.2">
      <c r="A280" s="230">
        <v>69</v>
      </c>
      <c r="B280" s="231" t="s">
        <v>569</v>
      </c>
      <c r="C280" s="249" t="s">
        <v>570</v>
      </c>
      <c r="D280" s="232" t="s">
        <v>323</v>
      </c>
      <c r="E280" s="233">
        <v>4</v>
      </c>
      <c r="F280" s="234"/>
      <c r="G280" s="235">
        <f>ROUND(E280*F280,2)</f>
        <v>0</v>
      </c>
      <c r="H280" s="234"/>
      <c r="I280" s="235">
        <f>ROUND(E280*H280,2)</f>
        <v>0</v>
      </c>
      <c r="J280" s="234"/>
      <c r="K280" s="235">
        <f>ROUND(E280*J280,2)</f>
        <v>0</v>
      </c>
      <c r="L280" s="235">
        <v>21</v>
      </c>
      <c r="M280" s="235">
        <f>G280*(1+L280/100)</f>
        <v>0</v>
      </c>
      <c r="N280" s="235">
        <v>0</v>
      </c>
      <c r="O280" s="235">
        <f>ROUND(E280*N280,2)</f>
        <v>0</v>
      </c>
      <c r="P280" s="235">
        <v>0</v>
      </c>
      <c r="Q280" s="235">
        <f>ROUND(E280*P280,2)</f>
        <v>0</v>
      </c>
      <c r="R280" s="235" t="s">
        <v>487</v>
      </c>
      <c r="S280" s="235" t="s">
        <v>190</v>
      </c>
      <c r="T280" s="236" t="s">
        <v>190</v>
      </c>
      <c r="U280" s="219">
        <v>0.32600000000000001</v>
      </c>
      <c r="V280" s="219">
        <f>ROUND(E280*U280,2)</f>
        <v>1.3</v>
      </c>
      <c r="W280" s="219"/>
      <c r="X280" s="219" t="s">
        <v>287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288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60" t="s">
        <v>488</v>
      </c>
      <c r="D281" s="256"/>
      <c r="E281" s="256"/>
      <c r="F281" s="256"/>
      <c r="G281" s="256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290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ht="22.5" outlineLevel="1" x14ac:dyDescent="0.2">
      <c r="A282" s="230">
        <v>70</v>
      </c>
      <c r="B282" s="231" t="s">
        <v>571</v>
      </c>
      <c r="C282" s="249" t="s">
        <v>572</v>
      </c>
      <c r="D282" s="232" t="s">
        <v>323</v>
      </c>
      <c r="E282" s="233">
        <v>17.399999999999999</v>
      </c>
      <c r="F282" s="234"/>
      <c r="G282" s="235">
        <f>ROUND(E282*F282,2)</f>
        <v>0</v>
      </c>
      <c r="H282" s="234"/>
      <c r="I282" s="235">
        <f>ROUND(E282*H282,2)</f>
        <v>0</v>
      </c>
      <c r="J282" s="234"/>
      <c r="K282" s="235">
        <f>ROUND(E282*J282,2)</f>
        <v>0</v>
      </c>
      <c r="L282" s="235">
        <v>21</v>
      </c>
      <c r="M282" s="235">
        <f>G282*(1+L282/100)</f>
        <v>0</v>
      </c>
      <c r="N282" s="235">
        <v>0</v>
      </c>
      <c r="O282" s="235">
        <f>ROUND(E282*N282,2)</f>
        <v>0</v>
      </c>
      <c r="P282" s="235">
        <v>0</v>
      </c>
      <c r="Q282" s="235">
        <f>ROUND(E282*P282,2)</f>
        <v>0</v>
      </c>
      <c r="R282" s="235" t="s">
        <v>487</v>
      </c>
      <c r="S282" s="235" t="s">
        <v>190</v>
      </c>
      <c r="T282" s="236" t="s">
        <v>190</v>
      </c>
      <c r="U282" s="219">
        <v>0.17199999999999999</v>
      </c>
      <c r="V282" s="219">
        <f>ROUND(E282*U282,2)</f>
        <v>2.99</v>
      </c>
      <c r="W282" s="219"/>
      <c r="X282" s="219" t="s">
        <v>287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288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60" t="s">
        <v>488</v>
      </c>
      <c r="D283" s="256"/>
      <c r="E283" s="256"/>
      <c r="F283" s="256"/>
      <c r="G283" s="256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290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ht="22.5" outlineLevel="1" x14ac:dyDescent="0.2">
      <c r="A284" s="230">
        <v>71</v>
      </c>
      <c r="B284" s="231" t="s">
        <v>986</v>
      </c>
      <c r="C284" s="249" t="s">
        <v>987</v>
      </c>
      <c r="D284" s="232" t="s">
        <v>323</v>
      </c>
      <c r="E284" s="233">
        <v>221</v>
      </c>
      <c r="F284" s="234"/>
      <c r="G284" s="235">
        <f>ROUND(E284*F284,2)</f>
        <v>0</v>
      </c>
      <c r="H284" s="234"/>
      <c r="I284" s="235">
        <f>ROUND(E284*H284,2)</f>
        <v>0</v>
      </c>
      <c r="J284" s="234"/>
      <c r="K284" s="235">
        <f>ROUND(E284*J284,2)</f>
        <v>0</v>
      </c>
      <c r="L284" s="235">
        <v>21</v>
      </c>
      <c r="M284" s="235">
        <f>G284*(1+L284/100)</f>
        <v>0</v>
      </c>
      <c r="N284" s="235">
        <v>0</v>
      </c>
      <c r="O284" s="235">
        <f>ROUND(E284*N284,2)</f>
        <v>0</v>
      </c>
      <c r="P284" s="235">
        <v>0</v>
      </c>
      <c r="Q284" s="235">
        <f>ROUND(E284*P284,2)</f>
        <v>0</v>
      </c>
      <c r="R284" s="235" t="s">
        <v>487</v>
      </c>
      <c r="S284" s="235" t="s">
        <v>190</v>
      </c>
      <c r="T284" s="236" t="s">
        <v>190</v>
      </c>
      <c r="U284" s="219">
        <v>0.216</v>
      </c>
      <c r="V284" s="219">
        <f>ROUND(E284*U284,2)</f>
        <v>47.74</v>
      </c>
      <c r="W284" s="219"/>
      <c r="X284" s="219" t="s">
        <v>287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288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60" t="s">
        <v>488</v>
      </c>
      <c r="D285" s="256"/>
      <c r="E285" s="256"/>
      <c r="F285" s="256"/>
      <c r="G285" s="256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290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72</v>
      </c>
      <c r="B286" s="231" t="s">
        <v>573</v>
      </c>
      <c r="C286" s="249" t="s">
        <v>574</v>
      </c>
      <c r="D286" s="232" t="s">
        <v>554</v>
      </c>
      <c r="E286" s="233">
        <v>25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 t="s">
        <v>487</v>
      </c>
      <c r="S286" s="235" t="s">
        <v>190</v>
      </c>
      <c r="T286" s="236" t="s">
        <v>190</v>
      </c>
      <c r="U286" s="219">
        <v>0.16632</v>
      </c>
      <c r="V286" s="219">
        <f>ROUND(E286*U286,2)</f>
        <v>4.16</v>
      </c>
      <c r="W286" s="219"/>
      <c r="X286" s="219" t="s">
        <v>287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308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60" t="s">
        <v>488</v>
      </c>
      <c r="D287" s="256"/>
      <c r="E287" s="256"/>
      <c r="F287" s="256"/>
      <c r="G287" s="256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290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30">
        <v>73</v>
      </c>
      <c r="B288" s="231" t="s">
        <v>575</v>
      </c>
      <c r="C288" s="249" t="s">
        <v>576</v>
      </c>
      <c r="D288" s="232" t="s">
        <v>554</v>
      </c>
      <c r="E288" s="233">
        <v>25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5" t="s">
        <v>487</v>
      </c>
      <c r="S288" s="235" t="s">
        <v>190</v>
      </c>
      <c r="T288" s="236" t="s">
        <v>190</v>
      </c>
      <c r="U288" s="219">
        <v>0.1804</v>
      </c>
      <c r="V288" s="219">
        <f>ROUND(E288*U288,2)</f>
        <v>4.51</v>
      </c>
      <c r="W288" s="219"/>
      <c r="X288" s="219" t="s">
        <v>287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308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60" t="s">
        <v>488</v>
      </c>
      <c r="D289" s="256"/>
      <c r="E289" s="256"/>
      <c r="F289" s="256"/>
      <c r="G289" s="256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290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0">
        <v>74</v>
      </c>
      <c r="B290" s="231" t="s">
        <v>577</v>
      </c>
      <c r="C290" s="249" t="s">
        <v>578</v>
      </c>
      <c r="D290" s="232" t="s">
        <v>554</v>
      </c>
      <c r="E290" s="233">
        <v>9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0</v>
      </c>
      <c r="O290" s="235">
        <f>ROUND(E290*N290,2)</f>
        <v>0</v>
      </c>
      <c r="P290" s="235">
        <v>0</v>
      </c>
      <c r="Q290" s="235">
        <f>ROUND(E290*P290,2)</f>
        <v>0</v>
      </c>
      <c r="R290" s="235" t="s">
        <v>487</v>
      </c>
      <c r="S290" s="235" t="s">
        <v>190</v>
      </c>
      <c r="T290" s="236" t="s">
        <v>190</v>
      </c>
      <c r="U290" s="219">
        <v>0.23599999999999999</v>
      </c>
      <c r="V290" s="219">
        <f>ROUND(E290*U290,2)</f>
        <v>2.12</v>
      </c>
      <c r="W290" s="219"/>
      <c r="X290" s="219" t="s">
        <v>287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308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60" t="s">
        <v>488</v>
      </c>
      <c r="D291" s="256"/>
      <c r="E291" s="256"/>
      <c r="F291" s="256"/>
      <c r="G291" s="256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290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0">
        <v>75</v>
      </c>
      <c r="B292" s="231" t="s">
        <v>579</v>
      </c>
      <c r="C292" s="249" t="s">
        <v>580</v>
      </c>
      <c r="D292" s="232" t="s">
        <v>554</v>
      </c>
      <c r="E292" s="233">
        <v>24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5" t="s">
        <v>487</v>
      </c>
      <c r="S292" s="235" t="s">
        <v>190</v>
      </c>
      <c r="T292" s="236" t="s">
        <v>190</v>
      </c>
      <c r="U292" s="219">
        <v>0.32328000000000001</v>
      </c>
      <c r="V292" s="219">
        <f>ROUND(E292*U292,2)</f>
        <v>7.76</v>
      </c>
      <c r="W292" s="219"/>
      <c r="X292" s="219" t="s">
        <v>287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288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60" t="s">
        <v>488</v>
      </c>
      <c r="D293" s="256"/>
      <c r="E293" s="256"/>
      <c r="F293" s="256"/>
      <c r="G293" s="256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290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76</v>
      </c>
      <c r="B294" s="231" t="s">
        <v>988</v>
      </c>
      <c r="C294" s="249" t="s">
        <v>989</v>
      </c>
      <c r="D294" s="232" t="s">
        <v>554</v>
      </c>
      <c r="E294" s="233">
        <v>140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0</v>
      </c>
      <c r="O294" s="235">
        <f>ROUND(E294*N294,2)</f>
        <v>0</v>
      </c>
      <c r="P294" s="235">
        <v>0</v>
      </c>
      <c r="Q294" s="235">
        <f>ROUND(E294*P294,2)</f>
        <v>0</v>
      </c>
      <c r="R294" s="235" t="s">
        <v>487</v>
      </c>
      <c r="S294" s="235" t="s">
        <v>190</v>
      </c>
      <c r="T294" s="236" t="s">
        <v>190</v>
      </c>
      <c r="U294" s="219">
        <v>0.44688</v>
      </c>
      <c r="V294" s="219">
        <f>ROUND(E294*U294,2)</f>
        <v>62.56</v>
      </c>
      <c r="W294" s="219"/>
      <c r="X294" s="219" t="s">
        <v>287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288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60" t="s">
        <v>488</v>
      </c>
      <c r="D295" s="256"/>
      <c r="E295" s="256"/>
      <c r="F295" s="256"/>
      <c r="G295" s="256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290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7">
        <v>77</v>
      </c>
      <c r="B296" s="238" t="s">
        <v>581</v>
      </c>
      <c r="C296" s="248" t="s">
        <v>582</v>
      </c>
      <c r="D296" s="239" t="s">
        <v>554</v>
      </c>
      <c r="E296" s="240">
        <v>25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2">
        <v>2.0000000000000002E-5</v>
      </c>
      <c r="O296" s="242">
        <f>ROUND(E296*N296,2)</f>
        <v>0</v>
      </c>
      <c r="P296" s="242">
        <v>0</v>
      </c>
      <c r="Q296" s="242">
        <f>ROUND(E296*P296,2)</f>
        <v>0</v>
      </c>
      <c r="R296" s="242" t="s">
        <v>487</v>
      </c>
      <c r="S296" s="242" t="s">
        <v>190</v>
      </c>
      <c r="T296" s="243" t="s">
        <v>190</v>
      </c>
      <c r="U296" s="219">
        <v>0.61199999999999999</v>
      </c>
      <c r="V296" s="219">
        <f>ROUND(E296*U296,2)</f>
        <v>15.3</v>
      </c>
      <c r="W296" s="219"/>
      <c r="X296" s="219" t="s">
        <v>287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308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ht="22.5" outlineLevel="1" x14ac:dyDescent="0.2">
      <c r="A297" s="237">
        <v>78</v>
      </c>
      <c r="B297" s="238" t="s">
        <v>583</v>
      </c>
      <c r="C297" s="248" t="s">
        <v>584</v>
      </c>
      <c r="D297" s="239" t="s">
        <v>554</v>
      </c>
      <c r="E297" s="240">
        <v>3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2">
        <v>2.2000000000000001E-4</v>
      </c>
      <c r="O297" s="242">
        <f>ROUND(E297*N297,2)</f>
        <v>0</v>
      </c>
      <c r="P297" s="242">
        <v>0</v>
      </c>
      <c r="Q297" s="242">
        <f>ROUND(E297*P297,2)</f>
        <v>0</v>
      </c>
      <c r="R297" s="242" t="s">
        <v>487</v>
      </c>
      <c r="S297" s="242" t="s">
        <v>190</v>
      </c>
      <c r="T297" s="243" t="s">
        <v>190</v>
      </c>
      <c r="U297" s="219">
        <v>1.554</v>
      </c>
      <c r="V297" s="219">
        <f>ROUND(E297*U297,2)</f>
        <v>4.66</v>
      </c>
      <c r="W297" s="219"/>
      <c r="X297" s="219" t="s">
        <v>287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308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ht="22.5" outlineLevel="1" x14ac:dyDescent="0.2">
      <c r="A298" s="237">
        <v>79</v>
      </c>
      <c r="B298" s="238" t="s">
        <v>585</v>
      </c>
      <c r="C298" s="248" t="s">
        <v>586</v>
      </c>
      <c r="D298" s="239" t="s">
        <v>554</v>
      </c>
      <c r="E298" s="240">
        <v>2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21</v>
      </c>
      <c r="M298" s="242">
        <f>G298*(1+L298/100)</f>
        <v>0</v>
      </c>
      <c r="N298" s="242">
        <v>1.1E-4</v>
      </c>
      <c r="O298" s="242">
        <f>ROUND(E298*N298,2)</f>
        <v>0</v>
      </c>
      <c r="P298" s="242">
        <v>0</v>
      </c>
      <c r="Q298" s="242">
        <f>ROUND(E298*P298,2)</f>
        <v>0</v>
      </c>
      <c r="R298" s="242" t="s">
        <v>487</v>
      </c>
      <c r="S298" s="242" t="s">
        <v>190</v>
      </c>
      <c r="T298" s="243" t="s">
        <v>190</v>
      </c>
      <c r="U298" s="219">
        <v>0.70799999999999996</v>
      </c>
      <c r="V298" s="219">
        <f>ROUND(E298*U298,2)</f>
        <v>1.42</v>
      </c>
      <c r="W298" s="219"/>
      <c r="X298" s="219" t="s">
        <v>287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308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ht="22.5" outlineLevel="1" x14ac:dyDescent="0.2">
      <c r="A299" s="237">
        <v>80</v>
      </c>
      <c r="B299" s="238" t="s">
        <v>587</v>
      </c>
      <c r="C299" s="248" t="s">
        <v>588</v>
      </c>
      <c r="D299" s="239" t="s">
        <v>554</v>
      </c>
      <c r="E299" s="240">
        <v>1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2">
        <v>4.0999999999999999E-4</v>
      </c>
      <c r="O299" s="242">
        <f>ROUND(E299*N299,2)</f>
        <v>0</v>
      </c>
      <c r="P299" s="242">
        <v>0</v>
      </c>
      <c r="Q299" s="242">
        <f>ROUND(E299*P299,2)</f>
        <v>0</v>
      </c>
      <c r="R299" s="242" t="s">
        <v>487</v>
      </c>
      <c r="S299" s="242" t="s">
        <v>190</v>
      </c>
      <c r="T299" s="243" t="s">
        <v>190</v>
      </c>
      <c r="U299" s="219">
        <v>1.8660000000000001</v>
      </c>
      <c r="V299" s="219">
        <f>ROUND(E299*U299,2)</f>
        <v>1.87</v>
      </c>
      <c r="W299" s="219"/>
      <c r="X299" s="219" t="s">
        <v>287</v>
      </c>
      <c r="Y299" s="209"/>
      <c r="Z299" s="209"/>
      <c r="AA299" s="209"/>
      <c r="AB299" s="209"/>
      <c r="AC299" s="209"/>
      <c r="AD299" s="209"/>
      <c r="AE299" s="209"/>
      <c r="AF299" s="209"/>
      <c r="AG299" s="209" t="s">
        <v>288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37">
        <v>81</v>
      </c>
      <c r="B300" s="238" t="s">
        <v>990</v>
      </c>
      <c r="C300" s="248" t="s">
        <v>991</v>
      </c>
      <c r="D300" s="239" t="s">
        <v>554</v>
      </c>
      <c r="E300" s="240">
        <v>3</v>
      </c>
      <c r="F300" s="241"/>
      <c r="G300" s="242">
        <f>ROUND(E300*F300,2)</f>
        <v>0</v>
      </c>
      <c r="H300" s="241"/>
      <c r="I300" s="242">
        <f>ROUND(E300*H300,2)</f>
        <v>0</v>
      </c>
      <c r="J300" s="241"/>
      <c r="K300" s="242">
        <f>ROUND(E300*J300,2)</f>
        <v>0</v>
      </c>
      <c r="L300" s="242">
        <v>21</v>
      </c>
      <c r="M300" s="242">
        <f>G300*(1+L300/100)</f>
        <v>0</v>
      </c>
      <c r="N300" s="242">
        <v>2.7799999999999999E-3</v>
      </c>
      <c r="O300" s="242">
        <f>ROUND(E300*N300,2)</f>
        <v>0.01</v>
      </c>
      <c r="P300" s="242">
        <v>0</v>
      </c>
      <c r="Q300" s="242">
        <f>ROUND(E300*P300,2)</f>
        <v>0</v>
      </c>
      <c r="R300" s="242" t="s">
        <v>487</v>
      </c>
      <c r="S300" s="242" t="s">
        <v>190</v>
      </c>
      <c r="T300" s="243" t="s">
        <v>190</v>
      </c>
      <c r="U300" s="219">
        <v>2.1280000000000001</v>
      </c>
      <c r="V300" s="219">
        <f>ROUND(E300*U300,2)</f>
        <v>6.38</v>
      </c>
      <c r="W300" s="219"/>
      <c r="X300" s="219" t="s">
        <v>287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288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30">
        <v>82</v>
      </c>
      <c r="B301" s="231" t="s">
        <v>589</v>
      </c>
      <c r="C301" s="249" t="s">
        <v>590</v>
      </c>
      <c r="D301" s="232" t="s">
        <v>323</v>
      </c>
      <c r="E301" s="233">
        <v>149</v>
      </c>
      <c r="F301" s="234"/>
      <c r="G301" s="235">
        <f>ROUND(E301*F301,2)</f>
        <v>0</v>
      </c>
      <c r="H301" s="234"/>
      <c r="I301" s="235">
        <f>ROUND(E301*H301,2)</f>
        <v>0</v>
      </c>
      <c r="J301" s="234"/>
      <c r="K301" s="235">
        <f>ROUND(E301*J301,2)</f>
        <v>0</v>
      </c>
      <c r="L301" s="235">
        <v>21</v>
      </c>
      <c r="M301" s="235">
        <f>G301*(1+L301/100)</f>
        <v>0</v>
      </c>
      <c r="N301" s="235">
        <v>0</v>
      </c>
      <c r="O301" s="235">
        <f>ROUND(E301*N301,2)</f>
        <v>0</v>
      </c>
      <c r="P301" s="235">
        <v>0</v>
      </c>
      <c r="Q301" s="235">
        <f>ROUND(E301*P301,2)</f>
        <v>0</v>
      </c>
      <c r="R301" s="235" t="s">
        <v>487</v>
      </c>
      <c r="S301" s="235" t="s">
        <v>190</v>
      </c>
      <c r="T301" s="236" t="s">
        <v>190</v>
      </c>
      <c r="U301" s="219">
        <v>4.3999999999999997E-2</v>
      </c>
      <c r="V301" s="219">
        <f>ROUND(E301*U301,2)</f>
        <v>6.56</v>
      </c>
      <c r="W301" s="219"/>
      <c r="X301" s="219" t="s">
        <v>287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288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60" t="s">
        <v>591</v>
      </c>
      <c r="D302" s="256"/>
      <c r="E302" s="256"/>
      <c r="F302" s="256"/>
      <c r="G302" s="256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290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45" t="str">
        <f>C302</f>
        <v>přísun, montáže, demontáže a odsunu zkoušecího čerpadla, napuštění tlakovou vodou a dodání vody pro tlakovou zkoušku,</v>
      </c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30">
        <v>83</v>
      </c>
      <c r="B303" s="231" t="s">
        <v>592</v>
      </c>
      <c r="C303" s="249" t="s">
        <v>593</v>
      </c>
      <c r="D303" s="232" t="s">
        <v>323</v>
      </c>
      <c r="E303" s="233">
        <v>17.399999999999999</v>
      </c>
      <c r="F303" s="234"/>
      <c r="G303" s="235">
        <f>ROUND(E303*F303,2)</f>
        <v>0</v>
      </c>
      <c r="H303" s="234"/>
      <c r="I303" s="235">
        <f>ROUND(E303*H303,2)</f>
        <v>0</v>
      </c>
      <c r="J303" s="234"/>
      <c r="K303" s="235">
        <f>ROUND(E303*J303,2)</f>
        <v>0</v>
      </c>
      <c r="L303" s="235">
        <v>21</v>
      </c>
      <c r="M303" s="235">
        <f>G303*(1+L303/100)</f>
        <v>0</v>
      </c>
      <c r="N303" s="235">
        <v>0</v>
      </c>
      <c r="O303" s="235">
        <f>ROUND(E303*N303,2)</f>
        <v>0</v>
      </c>
      <c r="P303" s="235">
        <v>0</v>
      </c>
      <c r="Q303" s="235">
        <f>ROUND(E303*P303,2)</f>
        <v>0</v>
      </c>
      <c r="R303" s="235" t="s">
        <v>487</v>
      </c>
      <c r="S303" s="235" t="s">
        <v>190</v>
      </c>
      <c r="T303" s="236" t="s">
        <v>190</v>
      </c>
      <c r="U303" s="219">
        <v>4.3999999999999997E-2</v>
      </c>
      <c r="V303" s="219">
        <f>ROUND(E303*U303,2)</f>
        <v>0.77</v>
      </c>
      <c r="W303" s="219"/>
      <c r="X303" s="219" t="s">
        <v>287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288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60" t="s">
        <v>591</v>
      </c>
      <c r="D304" s="256"/>
      <c r="E304" s="256"/>
      <c r="F304" s="256"/>
      <c r="G304" s="256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290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45" t="str">
        <f>C304</f>
        <v>přísun, montáže, demontáže a odsunu zkoušecího čerpadla, napuštění tlakovou vodou a dodání vody pro tlakovou zkoušku,</v>
      </c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30">
        <v>84</v>
      </c>
      <c r="B305" s="231" t="s">
        <v>992</v>
      </c>
      <c r="C305" s="249" t="s">
        <v>993</v>
      </c>
      <c r="D305" s="232" t="s">
        <v>323</v>
      </c>
      <c r="E305" s="233">
        <v>221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5">
        <v>0</v>
      </c>
      <c r="O305" s="235">
        <f>ROUND(E305*N305,2)</f>
        <v>0</v>
      </c>
      <c r="P305" s="235">
        <v>0</v>
      </c>
      <c r="Q305" s="235">
        <f>ROUND(E305*P305,2)</f>
        <v>0</v>
      </c>
      <c r="R305" s="235" t="s">
        <v>487</v>
      </c>
      <c r="S305" s="235" t="s">
        <v>190</v>
      </c>
      <c r="T305" s="236" t="s">
        <v>190</v>
      </c>
      <c r="U305" s="219">
        <v>5.5E-2</v>
      </c>
      <c r="V305" s="219">
        <f>ROUND(E305*U305,2)</f>
        <v>12.16</v>
      </c>
      <c r="W305" s="219"/>
      <c r="X305" s="219" t="s">
        <v>287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288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60" t="s">
        <v>591</v>
      </c>
      <c r="D306" s="256"/>
      <c r="E306" s="256"/>
      <c r="F306" s="256"/>
      <c r="G306" s="256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290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45" t="str">
        <f>C306</f>
        <v>přísun, montáže, demontáže a odsunu zkoušecího čerpadla, napuštění tlakovou vodou a dodání vody pro tlakovou zkoušku,</v>
      </c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30">
        <v>85</v>
      </c>
      <c r="B307" s="231" t="s">
        <v>594</v>
      </c>
      <c r="C307" s="249" t="s">
        <v>595</v>
      </c>
      <c r="D307" s="232" t="s">
        <v>596</v>
      </c>
      <c r="E307" s="233">
        <v>3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3.5029999999999999E-2</v>
      </c>
      <c r="O307" s="235">
        <f>ROUND(E307*N307,2)</f>
        <v>0.11</v>
      </c>
      <c r="P307" s="235">
        <v>0</v>
      </c>
      <c r="Q307" s="235">
        <f>ROUND(E307*P307,2)</f>
        <v>0</v>
      </c>
      <c r="R307" s="235" t="s">
        <v>487</v>
      </c>
      <c r="S307" s="235" t="s">
        <v>190</v>
      </c>
      <c r="T307" s="236" t="s">
        <v>190</v>
      </c>
      <c r="U307" s="219">
        <v>10.130000000000001</v>
      </c>
      <c r="V307" s="219">
        <f>ROUND(E307*U307,2)</f>
        <v>30.39</v>
      </c>
      <c r="W307" s="219"/>
      <c r="X307" s="219" t="s">
        <v>287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308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ht="33.75" outlineLevel="1" x14ac:dyDescent="0.2">
      <c r="A308" s="216"/>
      <c r="B308" s="217"/>
      <c r="C308" s="260" t="s">
        <v>597</v>
      </c>
      <c r="D308" s="256"/>
      <c r="E308" s="256"/>
      <c r="F308" s="256"/>
      <c r="G308" s="256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290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45" t="str">
        <f>C308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30">
        <v>86</v>
      </c>
      <c r="B309" s="231" t="s">
        <v>598</v>
      </c>
      <c r="C309" s="249" t="s">
        <v>599</v>
      </c>
      <c r="D309" s="232" t="s">
        <v>323</v>
      </c>
      <c r="E309" s="233">
        <v>145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5">
        <v>0</v>
      </c>
      <c r="O309" s="235">
        <f>ROUND(E309*N309,2)</f>
        <v>0</v>
      </c>
      <c r="P309" s="235">
        <v>0</v>
      </c>
      <c r="Q309" s="235">
        <f>ROUND(E309*P309,2)</f>
        <v>0</v>
      </c>
      <c r="R309" s="235" t="s">
        <v>487</v>
      </c>
      <c r="S309" s="235" t="s">
        <v>190</v>
      </c>
      <c r="T309" s="236" t="s">
        <v>190</v>
      </c>
      <c r="U309" s="219">
        <v>0.7</v>
      </c>
      <c r="V309" s="219">
        <f>ROUND(E309*U309,2)</f>
        <v>101.5</v>
      </c>
      <c r="W309" s="219"/>
      <c r="X309" s="219" t="s">
        <v>287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308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60" t="s">
        <v>600</v>
      </c>
      <c r="D310" s="256"/>
      <c r="E310" s="256"/>
      <c r="F310" s="256"/>
      <c r="G310" s="256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290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45" t="str">
        <f>C310</f>
        <v>napuštění a vypuštění vody, dodání vody a desinfekčního prostředku, náklady na bakteriologický rozbor vody,</v>
      </c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30">
        <v>87</v>
      </c>
      <c r="B311" s="231" t="s">
        <v>601</v>
      </c>
      <c r="C311" s="249" t="s">
        <v>602</v>
      </c>
      <c r="D311" s="232" t="s">
        <v>323</v>
      </c>
      <c r="E311" s="233">
        <v>21.4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5" t="s">
        <v>487</v>
      </c>
      <c r="S311" s="235" t="s">
        <v>190</v>
      </c>
      <c r="T311" s="236" t="s">
        <v>190</v>
      </c>
      <c r="U311" s="219">
        <v>0.28999999999999998</v>
      </c>
      <c r="V311" s="219">
        <f>ROUND(E311*U311,2)</f>
        <v>6.21</v>
      </c>
      <c r="W311" s="219"/>
      <c r="X311" s="219" t="s">
        <v>287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308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60" t="s">
        <v>600</v>
      </c>
      <c r="D312" s="256"/>
      <c r="E312" s="256"/>
      <c r="F312" s="256"/>
      <c r="G312" s="256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290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45" t="str">
        <f>C312</f>
        <v>napuštění a vypuštění vody, dodání vody a desinfekčního prostředku, náklady na bakteriologický rozbor vody,</v>
      </c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0">
        <v>88</v>
      </c>
      <c r="B313" s="231" t="s">
        <v>994</v>
      </c>
      <c r="C313" s="249" t="s">
        <v>995</v>
      </c>
      <c r="D313" s="232" t="s">
        <v>323</v>
      </c>
      <c r="E313" s="233">
        <v>221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5" t="s">
        <v>487</v>
      </c>
      <c r="S313" s="235" t="s">
        <v>190</v>
      </c>
      <c r="T313" s="236" t="s">
        <v>190</v>
      </c>
      <c r="U313" s="219">
        <v>0.4</v>
      </c>
      <c r="V313" s="219">
        <f>ROUND(E313*U313,2)</f>
        <v>88.4</v>
      </c>
      <c r="W313" s="219"/>
      <c r="X313" s="219" t="s">
        <v>287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288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60" t="s">
        <v>600</v>
      </c>
      <c r="D314" s="256"/>
      <c r="E314" s="256"/>
      <c r="F314" s="256"/>
      <c r="G314" s="256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290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45" t="str">
        <f>C314</f>
        <v>napuštění a vypuštění vody, dodání vody a desinfekčního prostředku, náklady na bakteriologický rozbor vody,</v>
      </c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30">
        <v>89</v>
      </c>
      <c r="B315" s="231" t="s">
        <v>603</v>
      </c>
      <c r="C315" s="249" t="s">
        <v>604</v>
      </c>
      <c r="D315" s="232" t="s">
        <v>554</v>
      </c>
      <c r="E315" s="233">
        <v>25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5.8209999999999998E-2</v>
      </c>
      <c r="O315" s="235">
        <f>ROUND(E315*N315,2)</f>
        <v>1.46</v>
      </c>
      <c r="P315" s="235">
        <v>0</v>
      </c>
      <c r="Q315" s="235">
        <f>ROUND(E315*P315,2)</f>
        <v>0</v>
      </c>
      <c r="R315" s="235" t="s">
        <v>487</v>
      </c>
      <c r="S315" s="235" t="s">
        <v>190</v>
      </c>
      <c r="T315" s="236" t="s">
        <v>190</v>
      </c>
      <c r="U315" s="219">
        <v>0.77200000000000002</v>
      </c>
      <c r="V315" s="219">
        <f>ROUND(E315*U315,2)</f>
        <v>19.3</v>
      </c>
      <c r="W315" s="219"/>
      <c r="X315" s="219" t="s">
        <v>287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308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60" t="s">
        <v>605</v>
      </c>
      <c r="D316" s="256"/>
      <c r="E316" s="256"/>
      <c r="F316" s="256"/>
      <c r="G316" s="256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290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30">
        <v>90</v>
      </c>
      <c r="B317" s="231" t="s">
        <v>606</v>
      </c>
      <c r="C317" s="249" t="s">
        <v>607</v>
      </c>
      <c r="D317" s="232" t="s">
        <v>554</v>
      </c>
      <c r="E317" s="233">
        <v>7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0.12303</v>
      </c>
      <c r="O317" s="235">
        <f>ROUND(E317*N317,2)</f>
        <v>0.86</v>
      </c>
      <c r="P317" s="235">
        <v>0</v>
      </c>
      <c r="Q317" s="235">
        <f>ROUND(E317*P317,2)</f>
        <v>0</v>
      </c>
      <c r="R317" s="235" t="s">
        <v>487</v>
      </c>
      <c r="S317" s="235" t="s">
        <v>190</v>
      </c>
      <c r="T317" s="236" t="s">
        <v>190</v>
      </c>
      <c r="U317" s="219">
        <v>0.86299999999999999</v>
      </c>
      <c r="V317" s="219">
        <f>ROUND(E317*U317,2)</f>
        <v>6.04</v>
      </c>
      <c r="W317" s="219"/>
      <c r="X317" s="219" t="s">
        <v>287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308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60" t="s">
        <v>605</v>
      </c>
      <c r="D318" s="256"/>
      <c r="E318" s="256"/>
      <c r="F318" s="256"/>
      <c r="G318" s="256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290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0">
        <v>91</v>
      </c>
      <c r="B319" s="231" t="s">
        <v>608</v>
      </c>
      <c r="C319" s="249" t="s">
        <v>609</v>
      </c>
      <c r="D319" s="232" t="s">
        <v>554</v>
      </c>
      <c r="E319" s="233">
        <v>2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0.29823</v>
      </c>
      <c r="O319" s="235">
        <f>ROUND(E319*N319,2)</f>
        <v>0.6</v>
      </c>
      <c r="P319" s="235">
        <v>0</v>
      </c>
      <c r="Q319" s="235">
        <f>ROUND(E319*P319,2)</f>
        <v>0</v>
      </c>
      <c r="R319" s="235" t="s">
        <v>487</v>
      </c>
      <c r="S319" s="235" t="s">
        <v>190</v>
      </c>
      <c r="T319" s="236" t="s">
        <v>190</v>
      </c>
      <c r="U319" s="219">
        <v>1.1819999999999999</v>
      </c>
      <c r="V319" s="219">
        <f>ROUND(E319*U319,2)</f>
        <v>2.36</v>
      </c>
      <c r="W319" s="219"/>
      <c r="X319" s="219" t="s">
        <v>287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308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60" t="s">
        <v>605</v>
      </c>
      <c r="D320" s="256"/>
      <c r="E320" s="256"/>
      <c r="F320" s="256"/>
      <c r="G320" s="256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290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30">
        <v>92</v>
      </c>
      <c r="B321" s="231" t="s">
        <v>610</v>
      </c>
      <c r="C321" s="249" t="s">
        <v>611</v>
      </c>
      <c r="D321" s="232" t="s">
        <v>554</v>
      </c>
      <c r="E321" s="233">
        <v>25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2.1000000000000001E-4</v>
      </c>
      <c r="O321" s="235">
        <f>ROUND(E321*N321,2)</f>
        <v>0.01</v>
      </c>
      <c r="P321" s="235">
        <v>0</v>
      </c>
      <c r="Q321" s="235">
        <f>ROUND(E321*P321,2)</f>
        <v>0</v>
      </c>
      <c r="R321" s="235" t="s">
        <v>487</v>
      </c>
      <c r="S321" s="235" t="s">
        <v>190</v>
      </c>
      <c r="T321" s="236" t="s">
        <v>190</v>
      </c>
      <c r="U321" s="219">
        <v>0.33600000000000002</v>
      </c>
      <c r="V321" s="219">
        <f>ROUND(E321*U321,2)</f>
        <v>8.4</v>
      </c>
      <c r="W321" s="219"/>
      <c r="X321" s="219" t="s">
        <v>287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308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0" t="s">
        <v>612</v>
      </c>
      <c r="D322" s="244"/>
      <c r="E322" s="244"/>
      <c r="F322" s="244"/>
      <c r="G322" s="244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193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ht="22.5" outlineLevel="1" x14ac:dyDescent="0.2">
      <c r="A323" s="230">
        <v>93</v>
      </c>
      <c r="B323" s="231" t="s">
        <v>613</v>
      </c>
      <c r="C323" s="249" t="s">
        <v>614</v>
      </c>
      <c r="D323" s="232" t="s">
        <v>554</v>
      </c>
      <c r="E323" s="233">
        <v>5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5">
        <v>2.4000000000000001E-4</v>
      </c>
      <c r="O323" s="235">
        <f>ROUND(E323*N323,2)</f>
        <v>0</v>
      </c>
      <c r="P323" s="235">
        <v>0</v>
      </c>
      <c r="Q323" s="235">
        <f>ROUND(E323*P323,2)</f>
        <v>0</v>
      </c>
      <c r="R323" s="235" t="s">
        <v>487</v>
      </c>
      <c r="S323" s="235" t="s">
        <v>190</v>
      </c>
      <c r="T323" s="236" t="s">
        <v>190</v>
      </c>
      <c r="U323" s="219">
        <v>0.40300000000000002</v>
      </c>
      <c r="V323" s="219">
        <f>ROUND(E323*U323,2)</f>
        <v>2.02</v>
      </c>
      <c r="W323" s="219"/>
      <c r="X323" s="219" t="s">
        <v>287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308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50" t="s">
        <v>615</v>
      </c>
      <c r="D324" s="244"/>
      <c r="E324" s="244"/>
      <c r="F324" s="244"/>
      <c r="G324" s="244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193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7">
        <v>94</v>
      </c>
      <c r="B325" s="238" t="s">
        <v>616</v>
      </c>
      <c r="C325" s="248" t="s">
        <v>617</v>
      </c>
      <c r="D325" s="239" t="s">
        <v>323</v>
      </c>
      <c r="E325" s="240">
        <v>220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5.0000000000000002E-5</v>
      </c>
      <c r="O325" s="242">
        <f>ROUND(E325*N325,2)</f>
        <v>0.01</v>
      </c>
      <c r="P325" s="242">
        <v>0</v>
      </c>
      <c r="Q325" s="242">
        <f>ROUND(E325*P325,2)</f>
        <v>0</v>
      </c>
      <c r="R325" s="242" t="s">
        <v>487</v>
      </c>
      <c r="S325" s="242" t="s">
        <v>190</v>
      </c>
      <c r="T325" s="243" t="s">
        <v>190</v>
      </c>
      <c r="U325" s="219">
        <v>3.4000000000000002E-2</v>
      </c>
      <c r="V325" s="219">
        <f>ROUND(E325*U325,2)</f>
        <v>7.48</v>
      </c>
      <c r="W325" s="219"/>
      <c r="X325" s="219" t="s">
        <v>287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288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7">
        <v>95</v>
      </c>
      <c r="B326" s="238" t="s">
        <v>618</v>
      </c>
      <c r="C326" s="248" t="s">
        <v>619</v>
      </c>
      <c r="D326" s="239" t="s">
        <v>323</v>
      </c>
      <c r="E326" s="240">
        <v>269.39999999999998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2">
        <v>8.0000000000000007E-5</v>
      </c>
      <c r="O326" s="242">
        <f>ROUND(E326*N326,2)</f>
        <v>0.02</v>
      </c>
      <c r="P326" s="242">
        <v>0</v>
      </c>
      <c r="Q326" s="242">
        <f>ROUND(E326*P326,2)</f>
        <v>0</v>
      </c>
      <c r="R326" s="242" t="s">
        <v>487</v>
      </c>
      <c r="S326" s="242" t="s">
        <v>190</v>
      </c>
      <c r="T326" s="243" t="s">
        <v>190</v>
      </c>
      <c r="U326" s="219">
        <v>3.4000000000000002E-2</v>
      </c>
      <c r="V326" s="219">
        <f>ROUND(E326*U326,2)</f>
        <v>9.16</v>
      </c>
      <c r="W326" s="219"/>
      <c r="X326" s="219" t="s">
        <v>287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620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30">
        <v>96</v>
      </c>
      <c r="B327" s="231" t="s">
        <v>621</v>
      </c>
      <c r="C327" s="249" t="s">
        <v>622</v>
      </c>
      <c r="D327" s="232" t="s">
        <v>554</v>
      </c>
      <c r="E327" s="233">
        <v>25</v>
      </c>
      <c r="F327" s="234"/>
      <c r="G327" s="235">
        <f>ROUND(E327*F327,2)</f>
        <v>0</v>
      </c>
      <c r="H327" s="234"/>
      <c r="I327" s="235">
        <f>ROUND(E327*H327,2)</f>
        <v>0</v>
      </c>
      <c r="J327" s="234"/>
      <c r="K327" s="235">
        <f>ROUND(E327*J327,2)</f>
        <v>0</v>
      </c>
      <c r="L327" s="235">
        <v>21</v>
      </c>
      <c r="M327" s="235">
        <f>G327*(1+L327/100)</f>
        <v>0</v>
      </c>
      <c r="N327" s="235">
        <v>8.0000000000000007E-5</v>
      </c>
      <c r="O327" s="235">
        <f>ROUND(E327*N327,2)</f>
        <v>0</v>
      </c>
      <c r="P327" s="235">
        <v>0</v>
      </c>
      <c r="Q327" s="235">
        <f>ROUND(E327*P327,2)</f>
        <v>0</v>
      </c>
      <c r="R327" s="235"/>
      <c r="S327" s="235" t="s">
        <v>174</v>
      </c>
      <c r="T327" s="236" t="s">
        <v>175</v>
      </c>
      <c r="U327" s="219">
        <v>0.17963000000000001</v>
      </c>
      <c r="V327" s="219">
        <f>ROUND(E327*U327,2)</f>
        <v>4.49</v>
      </c>
      <c r="W327" s="219"/>
      <c r="X327" s="219" t="s">
        <v>287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308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50" t="s">
        <v>623</v>
      </c>
      <c r="D328" s="244"/>
      <c r="E328" s="244"/>
      <c r="F328" s="244"/>
      <c r="G328" s="244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193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37">
        <v>97</v>
      </c>
      <c r="B329" s="238" t="s">
        <v>624</v>
      </c>
      <c r="C329" s="248" t="s">
        <v>625</v>
      </c>
      <c r="D329" s="239" t="s">
        <v>554</v>
      </c>
      <c r="E329" s="240">
        <v>1</v>
      </c>
      <c r="F329" s="241"/>
      <c r="G329" s="242">
        <f>ROUND(E329*F329,2)</f>
        <v>0</v>
      </c>
      <c r="H329" s="241"/>
      <c r="I329" s="242">
        <f>ROUND(E329*H329,2)</f>
        <v>0</v>
      </c>
      <c r="J329" s="241"/>
      <c r="K329" s="242">
        <f>ROUND(E329*J329,2)</f>
        <v>0</v>
      </c>
      <c r="L329" s="242">
        <v>21</v>
      </c>
      <c r="M329" s="242">
        <f>G329*(1+L329/100)</f>
        <v>0</v>
      </c>
      <c r="N329" s="242">
        <v>0</v>
      </c>
      <c r="O329" s="242">
        <f>ROUND(E329*N329,2)</f>
        <v>0</v>
      </c>
      <c r="P329" s="242">
        <v>0</v>
      </c>
      <c r="Q329" s="242">
        <f>ROUND(E329*P329,2)</f>
        <v>0</v>
      </c>
      <c r="R329" s="242"/>
      <c r="S329" s="242" t="s">
        <v>174</v>
      </c>
      <c r="T329" s="243" t="s">
        <v>175</v>
      </c>
      <c r="U329" s="219">
        <v>0</v>
      </c>
      <c r="V329" s="219">
        <f>ROUND(E329*U329,2)</f>
        <v>0</v>
      </c>
      <c r="W329" s="219"/>
      <c r="X329" s="219" t="s">
        <v>287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288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7">
        <v>98</v>
      </c>
      <c r="B330" s="238" t="s">
        <v>627</v>
      </c>
      <c r="C330" s="248" t="s">
        <v>628</v>
      </c>
      <c r="D330" s="239" t="s">
        <v>554</v>
      </c>
      <c r="E330" s="240">
        <v>2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2">
        <v>0</v>
      </c>
      <c r="O330" s="242">
        <f>ROUND(E330*N330,2)</f>
        <v>0</v>
      </c>
      <c r="P330" s="242">
        <v>0</v>
      </c>
      <c r="Q330" s="242">
        <f>ROUND(E330*P330,2)</f>
        <v>0</v>
      </c>
      <c r="R330" s="242"/>
      <c r="S330" s="242" t="s">
        <v>174</v>
      </c>
      <c r="T330" s="243" t="s">
        <v>175</v>
      </c>
      <c r="U330" s="219">
        <v>0</v>
      </c>
      <c r="V330" s="219">
        <f>ROUND(E330*U330,2)</f>
        <v>0</v>
      </c>
      <c r="W330" s="219"/>
      <c r="X330" s="219" t="s">
        <v>287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288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37">
        <v>99</v>
      </c>
      <c r="B331" s="238" t="s">
        <v>996</v>
      </c>
      <c r="C331" s="248" t="s">
        <v>997</v>
      </c>
      <c r="D331" s="239" t="s">
        <v>655</v>
      </c>
      <c r="E331" s="240">
        <v>1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0</v>
      </c>
      <c r="Q331" s="242">
        <f>ROUND(E331*P331,2)</f>
        <v>0</v>
      </c>
      <c r="R331" s="242"/>
      <c r="S331" s="242" t="s">
        <v>174</v>
      </c>
      <c r="T331" s="243" t="s">
        <v>626</v>
      </c>
      <c r="U331" s="219">
        <v>0</v>
      </c>
      <c r="V331" s="219">
        <f>ROUND(E331*U331,2)</f>
        <v>0</v>
      </c>
      <c r="W331" s="219"/>
      <c r="X331" s="219" t="s">
        <v>287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288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37">
        <v>100</v>
      </c>
      <c r="B332" s="238" t="s">
        <v>998</v>
      </c>
      <c r="C332" s="248" t="s">
        <v>999</v>
      </c>
      <c r="D332" s="239" t="s">
        <v>554</v>
      </c>
      <c r="E332" s="240">
        <v>1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0.2</v>
      </c>
      <c r="Q332" s="242">
        <f>ROUND(E332*P332,2)</f>
        <v>0.2</v>
      </c>
      <c r="R332" s="242"/>
      <c r="S332" s="242" t="s">
        <v>174</v>
      </c>
      <c r="T332" s="243" t="s">
        <v>175</v>
      </c>
      <c r="U332" s="219">
        <v>0</v>
      </c>
      <c r="V332" s="219">
        <f>ROUND(E332*U332,2)</f>
        <v>0</v>
      </c>
      <c r="W332" s="219"/>
      <c r="X332" s="219" t="s">
        <v>287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288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0">
        <v>101</v>
      </c>
      <c r="B333" s="231" t="s">
        <v>1000</v>
      </c>
      <c r="C333" s="249" t="s">
        <v>1001</v>
      </c>
      <c r="D333" s="232" t="s">
        <v>554</v>
      </c>
      <c r="E333" s="233">
        <v>25.375</v>
      </c>
      <c r="F333" s="234"/>
      <c r="G333" s="235">
        <f>ROUND(E333*F333,2)</f>
        <v>0</v>
      </c>
      <c r="H333" s="234"/>
      <c r="I333" s="235">
        <f>ROUND(E333*H333,2)</f>
        <v>0</v>
      </c>
      <c r="J333" s="234"/>
      <c r="K333" s="235">
        <f>ROUND(E333*J333,2)</f>
        <v>0</v>
      </c>
      <c r="L333" s="235">
        <v>21</v>
      </c>
      <c r="M333" s="235">
        <f>G333*(1+L333/100)</f>
        <v>0</v>
      </c>
      <c r="N333" s="235">
        <v>0</v>
      </c>
      <c r="O333" s="235">
        <f>ROUND(E333*N333,2)</f>
        <v>0</v>
      </c>
      <c r="P333" s="235">
        <v>0</v>
      </c>
      <c r="Q333" s="235">
        <f>ROUND(E333*P333,2)</f>
        <v>0</v>
      </c>
      <c r="R333" s="235"/>
      <c r="S333" s="235" t="s">
        <v>174</v>
      </c>
      <c r="T333" s="236" t="s">
        <v>175</v>
      </c>
      <c r="U333" s="219">
        <v>0</v>
      </c>
      <c r="V333" s="219">
        <f>ROUND(E333*U333,2)</f>
        <v>0</v>
      </c>
      <c r="W333" s="219"/>
      <c r="X333" s="219" t="s">
        <v>478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479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1" t="s">
        <v>1002</v>
      </c>
      <c r="D334" s="221"/>
      <c r="E334" s="222">
        <v>25.375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232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30">
        <v>102</v>
      </c>
      <c r="B335" s="231" t="s">
        <v>1003</v>
      </c>
      <c r="C335" s="249" t="s">
        <v>1004</v>
      </c>
      <c r="D335" s="232" t="s">
        <v>554</v>
      </c>
      <c r="E335" s="233">
        <v>1.0149999999999999</v>
      </c>
      <c r="F335" s="234"/>
      <c r="G335" s="235">
        <f>ROUND(E335*F335,2)</f>
        <v>0</v>
      </c>
      <c r="H335" s="234"/>
      <c r="I335" s="235">
        <f>ROUND(E335*H335,2)</f>
        <v>0</v>
      </c>
      <c r="J335" s="234"/>
      <c r="K335" s="235">
        <f>ROUND(E335*J335,2)</f>
        <v>0</v>
      </c>
      <c r="L335" s="235">
        <v>21</v>
      </c>
      <c r="M335" s="235">
        <f>G335*(1+L335/100)</f>
        <v>0</v>
      </c>
      <c r="N335" s="235">
        <v>0</v>
      </c>
      <c r="O335" s="235">
        <f>ROUND(E335*N335,2)</f>
        <v>0</v>
      </c>
      <c r="P335" s="235">
        <v>0</v>
      </c>
      <c r="Q335" s="235">
        <f>ROUND(E335*P335,2)</f>
        <v>0</v>
      </c>
      <c r="R335" s="235" t="s">
        <v>477</v>
      </c>
      <c r="S335" s="235" t="s">
        <v>190</v>
      </c>
      <c r="T335" s="236" t="s">
        <v>190</v>
      </c>
      <c r="U335" s="219">
        <v>0</v>
      </c>
      <c r="V335" s="219">
        <f>ROUND(E335*U335,2)</f>
        <v>0</v>
      </c>
      <c r="W335" s="219"/>
      <c r="X335" s="219" t="s">
        <v>478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555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51" t="s">
        <v>656</v>
      </c>
      <c r="D336" s="221"/>
      <c r="E336" s="222">
        <v>1.0149999999999999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232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30">
        <v>103</v>
      </c>
      <c r="B337" s="231" t="s">
        <v>1005</v>
      </c>
      <c r="C337" s="249" t="s">
        <v>1006</v>
      </c>
      <c r="D337" s="232" t="s">
        <v>554</v>
      </c>
      <c r="E337" s="233">
        <v>1.0149999999999999</v>
      </c>
      <c r="F337" s="234"/>
      <c r="G337" s="235">
        <f>ROUND(E337*F337,2)</f>
        <v>0</v>
      </c>
      <c r="H337" s="234"/>
      <c r="I337" s="235">
        <f>ROUND(E337*H337,2)</f>
        <v>0</v>
      </c>
      <c r="J337" s="234"/>
      <c r="K337" s="235">
        <f>ROUND(E337*J337,2)</f>
        <v>0</v>
      </c>
      <c r="L337" s="235">
        <v>21</v>
      </c>
      <c r="M337" s="235">
        <f>G337*(1+L337/100)</f>
        <v>0</v>
      </c>
      <c r="N337" s="235">
        <v>0</v>
      </c>
      <c r="O337" s="235">
        <f>ROUND(E337*N337,2)</f>
        <v>0</v>
      </c>
      <c r="P337" s="235">
        <v>0</v>
      </c>
      <c r="Q337" s="235">
        <f>ROUND(E337*P337,2)</f>
        <v>0</v>
      </c>
      <c r="R337" s="235" t="s">
        <v>477</v>
      </c>
      <c r="S337" s="235" t="s">
        <v>190</v>
      </c>
      <c r="T337" s="236" t="s">
        <v>190</v>
      </c>
      <c r="U337" s="219">
        <v>0</v>
      </c>
      <c r="V337" s="219">
        <f>ROUND(E337*U337,2)</f>
        <v>0</v>
      </c>
      <c r="W337" s="219"/>
      <c r="X337" s="219" t="s">
        <v>478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555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1" t="s">
        <v>656</v>
      </c>
      <c r="D338" s="221"/>
      <c r="E338" s="222">
        <v>1.0149999999999999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232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30">
        <v>104</v>
      </c>
      <c r="B339" s="231" t="s">
        <v>632</v>
      </c>
      <c r="C339" s="249" t="s">
        <v>633</v>
      </c>
      <c r="D339" s="232" t="s">
        <v>554</v>
      </c>
      <c r="E339" s="233">
        <v>1.0149999999999999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5" t="s">
        <v>477</v>
      </c>
      <c r="S339" s="235" t="s">
        <v>190</v>
      </c>
      <c r="T339" s="236" t="s">
        <v>190</v>
      </c>
      <c r="U339" s="219">
        <v>0</v>
      </c>
      <c r="V339" s="219">
        <f>ROUND(E339*U339,2)</f>
        <v>0</v>
      </c>
      <c r="W339" s="219"/>
      <c r="X339" s="219" t="s">
        <v>478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479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1" t="s">
        <v>656</v>
      </c>
      <c r="D340" s="221"/>
      <c r="E340" s="222">
        <v>1.0149999999999999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232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30">
        <v>105</v>
      </c>
      <c r="B341" s="231" t="s">
        <v>635</v>
      </c>
      <c r="C341" s="249" t="s">
        <v>636</v>
      </c>
      <c r="D341" s="232" t="s">
        <v>554</v>
      </c>
      <c r="E341" s="233">
        <v>7.1050000000000004</v>
      </c>
      <c r="F341" s="234"/>
      <c r="G341" s="235">
        <f>ROUND(E341*F341,2)</f>
        <v>0</v>
      </c>
      <c r="H341" s="234"/>
      <c r="I341" s="235">
        <f>ROUND(E341*H341,2)</f>
        <v>0</v>
      </c>
      <c r="J341" s="234"/>
      <c r="K341" s="235">
        <f>ROUND(E341*J341,2)</f>
        <v>0</v>
      </c>
      <c r="L341" s="235">
        <v>21</v>
      </c>
      <c r="M341" s="235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5" t="s">
        <v>477</v>
      </c>
      <c r="S341" s="235" t="s">
        <v>190</v>
      </c>
      <c r="T341" s="236" t="s">
        <v>190</v>
      </c>
      <c r="U341" s="219">
        <v>0</v>
      </c>
      <c r="V341" s="219">
        <f>ROUND(E341*U341,2)</f>
        <v>0</v>
      </c>
      <c r="W341" s="219"/>
      <c r="X341" s="219" t="s">
        <v>478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555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51" t="s">
        <v>659</v>
      </c>
      <c r="D342" s="221"/>
      <c r="E342" s="222">
        <v>7.1050000000000004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232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30">
        <v>106</v>
      </c>
      <c r="B343" s="231" t="s">
        <v>1007</v>
      </c>
      <c r="C343" s="249" t="s">
        <v>1008</v>
      </c>
      <c r="D343" s="232" t="s">
        <v>554</v>
      </c>
      <c r="E343" s="233">
        <v>48.72</v>
      </c>
      <c r="F343" s="234"/>
      <c r="G343" s="235">
        <f>ROUND(E343*F343,2)</f>
        <v>0</v>
      </c>
      <c r="H343" s="234"/>
      <c r="I343" s="235">
        <f>ROUND(E343*H343,2)</f>
        <v>0</v>
      </c>
      <c r="J343" s="234"/>
      <c r="K343" s="235">
        <f>ROUND(E343*J343,2)</f>
        <v>0</v>
      </c>
      <c r="L343" s="235">
        <v>21</v>
      </c>
      <c r="M343" s="235">
        <f>G343*(1+L343/100)</f>
        <v>0</v>
      </c>
      <c r="N343" s="235">
        <v>0</v>
      </c>
      <c r="O343" s="235">
        <f>ROUND(E343*N343,2)</f>
        <v>0</v>
      </c>
      <c r="P343" s="235">
        <v>0</v>
      </c>
      <c r="Q343" s="235">
        <f>ROUND(E343*P343,2)</f>
        <v>0</v>
      </c>
      <c r="R343" s="235" t="s">
        <v>477</v>
      </c>
      <c r="S343" s="235" t="s">
        <v>190</v>
      </c>
      <c r="T343" s="236" t="s">
        <v>190</v>
      </c>
      <c r="U343" s="219">
        <v>0</v>
      </c>
      <c r="V343" s="219">
        <f>ROUND(E343*U343,2)</f>
        <v>0</v>
      </c>
      <c r="W343" s="219"/>
      <c r="X343" s="219" t="s">
        <v>478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555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1" t="s">
        <v>1009</v>
      </c>
      <c r="D344" s="221"/>
      <c r="E344" s="222">
        <v>48.72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232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30">
        <v>107</v>
      </c>
      <c r="B345" s="231" t="s">
        <v>1010</v>
      </c>
      <c r="C345" s="249" t="s">
        <v>1011</v>
      </c>
      <c r="D345" s="232" t="s">
        <v>554</v>
      </c>
      <c r="E345" s="233">
        <v>1.0149999999999999</v>
      </c>
      <c r="F345" s="234"/>
      <c r="G345" s="235">
        <f>ROUND(E345*F345,2)</f>
        <v>0</v>
      </c>
      <c r="H345" s="234"/>
      <c r="I345" s="235">
        <f>ROUND(E345*H345,2)</f>
        <v>0</v>
      </c>
      <c r="J345" s="234"/>
      <c r="K345" s="235">
        <f>ROUND(E345*J345,2)</f>
        <v>0</v>
      </c>
      <c r="L345" s="235">
        <v>21</v>
      </c>
      <c r="M345" s="235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5" t="s">
        <v>477</v>
      </c>
      <c r="S345" s="235" t="s">
        <v>190</v>
      </c>
      <c r="T345" s="236" t="s">
        <v>190</v>
      </c>
      <c r="U345" s="219">
        <v>0</v>
      </c>
      <c r="V345" s="219">
        <f>ROUND(E345*U345,2)</f>
        <v>0</v>
      </c>
      <c r="W345" s="219"/>
      <c r="X345" s="219" t="s">
        <v>478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555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51" t="s">
        <v>656</v>
      </c>
      <c r="D346" s="221"/>
      <c r="E346" s="222">
        <v>1.0149999999999999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232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30">
        <v>108</v>
      </c>
      <c r="B347" s="231" t="s">
        <v>1012</v>
      </c>
      <c r="C347" s="249" t="s">
        <v>1013</v>
      </c>
      <c r="D347" s="232" t="s">
        <v>554</v>
      </c>
      <c r="E347" s="233">
        <v>1.0149999999999999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5">
        <v>0</v>
      </c>
      <c r="O347" s="235">
        <f>ROUND(E347*N347,2)</f>
        <v>0</v>
      </c>
      <c r="P347" s="235">
        <v>0</v>
      </c>
      <c r="Q347" s="235">
        <f>ROUND(E347*P347,2)</f>
        <v>0</v>
      </c>
      <c r="R347" s="235"/>
      <c r="S347" s="235" t="s">
        <v>174</v>
      </c>
      <c r="T347" s="236" t="s">
        <v>175</v>
      </c>
      <c r="U347" s="219">
        <v>0</v>
      </c>
      <c r="V347" s="219">
        <f>ROUND(E347*U347,2)</f>
        <v>0</v>
      </c>
      <c r="W347" s="219"/>
      <c r="X347" s="219" t="s">
        <v>478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555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1" t="s">
        <v>656</v>
      </c>
      <c r="D348" s="221"/>
      <c r="E348" s="222">
        <v>1.0149999999999999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232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ht="22.5" outlineLevel="1" x14ac:dyDescent="0.2">
      <c r="A349" s="230">
        <v>109</v>
      </c>
      <c r="B349" s="231" t="s">
        <v>638</v>
      </c>
      <c r="C349" s="249" t="s">
        <v>639</v>
      </c>
      <c r="D349" s="232" t="s">
        <v>323</v>
      </c>
      <c r="E349" s="233">
        <v>147.17500000000001</v>
      </c>
      <c r="F349" s="234"/>
      <c r="G349" s="235">
        <f>ROUND(E349*F349,2)</f>
        <v>0</v>
      </c>
      <c r="H349" s="234"/>
      <c r="I349" s="235">
        <f>ROUND(E349*H349,2)</f>
        <v>0</v>
      </c>
      <c r="J349" s="234"/>
      <c r="K349" s="235">
        <f>ROUND(E349*J349,2)</f>
        <v>0</v>
      </c>
      <c r="L349" s="235">
        <v>21</v>
      </c>
      <c r="M349" s="235">
        <f>G349*(1+L349/100)</f>
        <v>0</v>
      </c>
      <c r="N349" s="235">
        <v>2.7E-4</v>
      </c>
      <c r="O349" s="235">
        <f>ROUND(E349*N349,2)</f>
        <v>0.04</v>
      </c>
      <c r="P349" s="235">
        <v>0</v>
      </c>
      <c r="Q349" s="235">
        <f>ROUND(E349*P349,2)</f>
        <v>0</v>
      </c>
      <c r="R349" s="235" t="s">
        <v>477</v>
      </c>
      <c r="S349" s="235" t="s">
        <v>190</v>
      </c>
      <c r="T349" s="236" t="s">
        <v>190</v>
      </c>
      <c r="U349" s="219">
        <v>0</v>
      </c>
      <c r="V349" s="219">
        <f>ROUND(E349*U349,2)</f>
        <v>0</v>
      </c>
      <c r="W349" s="219"/>
      <c r="X349" s="219" t="s">
        <v>478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555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51" t="s">
        <v>1014</v>
      </c>
      <c r="D350" s="221"/>
      <c r="E350" s="222">
        <v>147.17500000000001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09"/>
      <c r="Z350" s="209"/>
      <c r="AA350" s="209"/>
      <c r="AB350" s="209"/>
      <c r="AC350" s="209"/>
      <c r="AD350" s="209"/>
      <c r="AE350" s="209"/>
      <c r="AF350" s="209"/>
      <c r="AG350" s="209" t="s">
        <v>232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ht="22.5" outlineLevel="1" x14ac:dyDescent="0.2">
      <c r="A351" s="230">
        <v>110</v>
      </c>
      <c r="B351" s="231" t="s">
        <v>641</v>
      </c>
      <c r="C351" s="249" t="s">
        <v>642</v>
      </c>
      <c r="D351" s="232" t="s">
        <v>323</v>
      </c>
      <c r="E351" s="233">
        <v>4.0599999999999996</v>
      </c>
      <c r="F351" s="234"/>
      <c r="G351" s="235">
        <f>ROUND(E351*F351,2)</f>
        <v>0</v>
      </c>
      <c r="H351" s="234"/>
      <c r="I351" s="235">
        <f>ROUND(E351*H351,2)</f>
        <v>0</v>
      </c>
      <c r="J351" s="234"/>
      <c r="K351" s="235">
        <f>ROUND(E351*J351,2)</f>
        <v>0</v>
      </c>
      <c r="L351" s="235">
        <v>21</v>
      </c>
      <c r="M351" s="235">
        <f>G351*(1+L351/100)</f>
        <v>0</v>
      </c>
      <c r="N351" s="235">
        <v>1.47E-3</v>
      </c>
      <c r="O351" s="235">
        <f>ROUND(E351*N351,2)</f>
        <v>0.01</v>
      </c>
      <c r="P351" s="235">
        <v>0</v>
      </c>
      <c r="Q351" s="235">
        <f>ROUND(E351*P351,2)</f>
        <v>0</v>
      </c>
      <c r="R351" s="235" t="s">
        <v>477</v>
      </c>
      <c r="S351" s="235" t="s">
        <v>190</v>
      </c>
      <c r="T351" s="236" t="s">
        <v>190</v>
      </c>
      <c r="U351" s="219">
        <v>0</v>
      </c>
      <c r="V351" s="219">
        <f>ROUND(E351*U351,2)</f>
        <v>0</v>
      </c>
      <c r="W351" s="219"/>
      <c r="X351" s="219" t="s">
        <v>478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555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51" t="s">
        <v>1015</v>
      </c>
      <c r="D352" s="221"/>
      <c r="E352" s="222">
        <v>4.0599999999999996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232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ht="22.5" outlineLevel="1" x14ac:dyDescent="0.2">
      <c r="A353" s="230">
        <v>111</v>
      </c>
      <c r="B353" s="231" t="s">
        <v>644</v>
      </c>
      <c r="C353" s="249" t="s">
        <v>645</v>
      </c>
      <c r="D353" s="232" t="s">
        <v>323</v>
      </c>
      <c r="E353" s="233">
        <v>17.661000000000001</v>
      </c>
      <c r="F353" s="234"/>
      <c r="G353" s="235">
        <f>ROUND(E353*F353,2)</f>
        <v>0</v>
      </c>
      <c r="H353" s="234"/>
      <c r="I353" s="235">
        <f>ROUND(E353*H353,2)</f>
        <v>0</v>
      </c>
      <c r="J353" s="234"/>
      <c r="K353" s="235">
        <f>ROUND(E353*J353,2)</f>
        <v>0</v>
      </c>
      <c r="L353" s="235">
        <v>21</v>
      </c>
      <c r="M353" s="235">
        <f>G353*(1+L353/100)</f>
        <v>0</v>
      </c>
      <c r="N353" s="235">
        <v>2.1900000000000001E-3</v>
      </c>
      <c r="O353" s="235">
        <f>ROUND(E353*N353,2)</f>
        <v>0.04</v>
      </c>
      <c r="P353" s="235">
        <v>0</v>
      </c>
      <c r="Q353" s="235">
        <f>ROUND(E353*P353,2)</f>
        <v>0</v>
      </c>
      <c r="R353" s="235" t="s">
        <v>477</v>
      </c>
      <c r="S353" s="235" t="s">
        <v>190</v>
      </c>
      <c r="T353" s="236" t="s">
        <v>190</v>
      </c>
      <c r="U353" s="219">
        <v>0</v>
      </c>
      <c r="V353" s="219">
        <f>ROUND(E353*U353,2)</f>
        <v>0</v>
      </c>
      <c r="W353" s="219"/>
      <c r="X353" s="219" t="s">
        <v>478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555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51" t="s">
        <v>1016</v>
      </c>
      <c r="D354" s="221"/>
      <c r="E354" s="222">
        <v>17.661000000000001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232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ht="22.5" outlineLevel="1" x14ac:dyDescent="0.2">
      <c r="A355" s="230">
        <v>112</v>
      </c>
      <c r="B355" s="231" t="s">
        <v>1017</v>
      </c>
      <c r="C355" s="249" t="s">
        <v>1018</v>
      </c>
      <c r="D355" s="232" t="s">
        <v>323</v>
      </c>
      <c r="E355" s="233">
        <v>224.315</v>
      </c>
      <c r="F355" s="234"/>
      <c r="G355" s="235">
        <f>ROUND(E355*F355,2)</f>
        <v>0</v>
      </c>
      <c r="H355" s="234"/>
      <c r="I355" s="235">
        <f>ROUND(E355*H355,2)</f>
        <v>0</v>
      </c>
      <c r="J355" s="234"/>
      <c r="K355" s="235">
        <f>ROUND(E355*J355,2)</f>
        <v>0</v>
      </c>
      <c r="L355" s="235">
        <v>21</v>
      </c>
      <c r="M355" s="235">
        <f>G355*(1+L355/100)</f>
        <v>0</v>
      </c>
      <c r="N355" s="235">
        <v>4.5700000000000003E-3</v>
      </c>
      <c r="O355" s="235">
        <f>ROUND(E355*N355,2)</f>
        <v>1.03</v>
      </c>
      <c r="P355" s="235">
        <v>0</v>
      </c>
      <c r="Q355" s="235">
        <f>ROUND(E355*P355,2)</f>
        <v>0</v>
      </c>
      <c r="R355" s="235" t="s">
        <v>477</v>
      </c>
      <c r="S355" s="235" t="s">
        <v>190</v>
      </c>
      <c r="T355" s="236" t="s">
        <v>190</v>
      </c>
      <c r="U355" s="219">
        <v>0</v>
      </c>
      <c r="V355" s="219">
        <f>ROUND(E355*U355,2)</f>
        <v>0</v>
      </c>
      <c r="W355" s="219"/>
      <c r="X355" s="219" t="s">
        <v>478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555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51" t="s">
        <v>1019</v>
      </c>
      <c r="D356" s="221"/>
      <c r="E356" s="222">
        <v>224.315</v>
      </c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232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30">
        <v>113</v>
      </c>
      <c r="B357" s="231" t="s">
        <v>647</v>
      </c>
      <c r="C357" s="249" t="s">
        <v>648</v>
      </c>
      <c r="D357" s="232" t="s">
        <v>554</v>
      </c>
      <c r="E357" s="233">
        <v>1.0149999999999999</v>
      </c>
      <c r="F357" s="234"/>
      <c r="G357" s="235">
        <f>ROUND(E357*F357,2)</f>
        <v>0</v>
      </c>
      <c r="H357" s="234"/>
      <c r="I357" s="235">
        <f>ROUND(E357*H357,2)</f>
        <v>0</v>
      </c>
      <c r="J357" s="234"/>
      <c r="K357" s="235">
        <f>ROUND(E357*J357,2)</f>
        <v>0</v>
      </c>
      <c r="L357" s="235">
        <v>21</v>
      </c>
      <c r="M357" s="235">
        <f>G357*(1+L357/100)</f>
        <v>0</v>
      </c>
      <c r="N357" s="235">
        <v>7.3999999999999999E-4</v>
      </c>
      <c r="O357" s="235">
        <f>ROUND(E357*N357,2)</f>
        <v>0</v>
      </c>
      <c r="P357" s="235">
        <v>0</v>
      </c>
      <c r="Q357" s="235">
        <f>ROUND(E357*P357,2)</f>
        <v>0</v>
      </c>
      <c r="R357" s="235" t="s">
        <v>477</v>
      </c>
      <c r="S357" s="235" t="s">
        <v>190</v>
      </c>
      <c r="T357" s="236" t="s">
        <v>190</v>
      </c>
      <c r="U357" s="219">
        <v>0</v>
      </c>
      <c r="V357" s="219">
        <f>ROUND(E357*U357,2)</f>
        <v>0</v>
      </c>
      <c r="W357" s="219"/>
      <c r="X357" s="219" t="s">
        <v>478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555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16"/>
      <c r="B358" s="217"/>
      <c r="C358" s="251" t="s">
        <v>656</v>
      </c>
      <c r="D358" s="221"/>
      <c r="E358" s="222">
        <v>1.0149999999999999</v>
      </c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09"/>
      <c r="Z358" s="209"/>
      <c r="AA358" s="209"/>
      <c r="AB358" s="209"/>
      <c r="AC358" s="209"/>
      <c r="AD358" s="209"/>
      <c r="AE358" s="209"/>
      <c r="AF358" s="209"/>
      <c r="AG358" s="209" t="s">
        <v>232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30">
        <v>114</v>
      </c>
      <c r="B359" s="231" t="s">
        <v>1020</v>
      </c>
      <c r="C359" s="249" t="s">
        <v>1021</v>
      </c>
      <c r="D359" s="232" t="s">
        <v>554</v>
      </c>
      <c r="E359" s="233">
        <v>1.0149999999999999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2.7799999999999999E-3</v>
      </c>
      <c r="O359" s="235">
        <f>ROUND(E359*N359,2)</f>
        <v>0</v>
      </c>
      <c r="P359" s="235">
        <v>0</v>
      </c>
      <c r="Q359" s="235">
        <f>ROUND(E359*P359,2)</f>
        <v>0</v>
      </c>
      <c r="R359" s="235" t="s">
        <v>477</v>
      </c>
      <c r="S359" s="235" t="s">
        <v>190</v>
      </c>
      <c r="T359" s="236" t="s">
        <v>190</v>
      </c>
      <c r="U359" s="219">
        <v>0</v>
      </c>
      <c r="V359" s="219">
        <f>ROUND(E359*U359,2)</f>
        <v>0</v>
      </c>
      <c r="W359" s="219"/>
      <c r="X359" s="219" t="s">
        <v>478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555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51" t="s">
        <v>656</v>
      </c>
      <c r="D360" s="221"/>
      <c r="E360" s="222">
        <v>1.0149999999999999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232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30">
        <v>115</v>
      </c>
      <c r="B361" s="231" t="s">
        <v>653</v>
      </c>
      <c r="C361" s="249" t="s">
        <v>654</v>
      </c>
      <c r="D361" s="232" t="s">
        <v>655</v>
      </c>
      <c r="E361" s="233">
        <v>3.0449999999999999</v>
      </c>
      <c r="F361" s="234"/>
      <c r="G361" s="235">
        <f>ROUND(E361*F361,2)</f>
        <v>0</v>
      </c>
      <c r="H361" s="234"/>
      <c r="I361" s="235">
        <f>ROUND(E361*H361,2)</f>
        <v>0</v>
      </c>
      <c r="J361" s="234"/>
      <c r="K361" s="235">
        <f>ROUND(E361*J361,2)</f>
        <v>0</v>
      </c>
      <c r="L361" s="235">
        <v>21</v>
      </c>
      <c r="M361" s="235">
        <f>G361*(1+L361/100)</f>
        <v>0</v>
      </c>
      <c r="N361" s="235">
        <v>0</v>
      </c>
      <c r="O361" s="235">
        <f>ROUND(E361*N361,2)</f>
        <v>0</v>
      </c>
      <c r="P361" s="235">
        <v>0</v>
      </c>
      <c r="Q361" s="235">
        <f>ROUND(E361*P361,2)</f>
        <v>0</v>
      </c>
      <c r="R361" s="235"/>
      <c r="S361" s="235" t="s">
        <v>174</v>
      </c>
      <c r="T361" s="236" t="s">
        <v>175</v>
      </c>
      <c r="U361" s="219">
        <v>0</v>
      </c>
      <c r="V361" s="219">
        <f>ROUND(E361*U361,2)</f>
        <v>0</v>
      </c>
      <c r="W361" s="219"/>
      <c r="X361" s="219" t="s">
        <v>478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479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51" t="s">
        <v>1022</v>
      </c>
      <c r="D362" s="221"/>
      <c r="E362" s="222">
        <v>3.0449999999999999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232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30">
        <v>116</v>
      </c>
      <c r="B363" s="231" t="s">
        <v>657</v>
      </c>
      <c r="C363" s="249" t="s">
        <v>658</v>
      </c>
      <c r="D363" s="232" t="s">
        <v>655</v>
      </c>
      <c r="E363" s="233">
        <v>1.0149999999999999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0</v>
      </c>
      <c r="O363" s="235">
        <f>ROUND(E363*N363,2)</f>
        <v>0</v>
      </c>
      <c r="P363" s="235">
        <v>0</v>
      </c>
      <c r="Q363" s="235">
        <f>ROUND(E363*P363,2)</f>
        <v>0</v>
      </c>
      <c r="R363" s="235"/>
      <c r="S363" s="235" t="s">
        <v>174</v>
      </c>
      <c r="T363" s="236" t="s">
        <v>175</v>
      </c>
      <c r="U363" s="219">
        <v>0</v>
      </c>
      <c r="V363" s="219">
        <f>ROUND(E363*U363,2)</f>
        <v>0</v>
      </c>
      <c r="W363" s="219"/>
      <c r="X363" s="219" t="s">
        <v>478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479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51" t="s">
        <v>656</v>
      </c>
      <c r="D364" s="221"/>
      <c r="E364" s="222">
        <v>1.0149999999999999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232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30">
        <v>117</v>
      </c>
      <c r="B365" s="231" t="s">
        <v>1023</v>
      </c>
      <c r="C365" s="249" t="s">
        <v>1024</v>
      </c>
      <c r="D365" s="232" t="s">
        <v>655</v>
      </c>
      <c r="E365" s="233">
        <v>6.09</v>
      </c>
      <c r="F365" s="234"/>
      <c r="G365" s="235">
        <f>ROUND(E365*F365,2)</f>
        <v>0</v>
      </c>
      <c r="H365" s="234"/>
      <c r="I365" s="235">
        <f>ROUND(E365*H365,2)</f>
        <v>0</v>
      </c>
      <c r="J365" s="234"/>
      <c r="K365" s="235">
        <f>ROUND(E365*J365,2)</f>
        <v>0</v>
      </c>
      <c r="L365" s="235">
        <v>21</v>
      </c>
      <c r="M365" s="235">
        <f>G365*(1+L365/100)</f>
        <v>0</v>
      </c>
      <c r="N365" s="235">
        <v>0</v>
      </c>
      <c r="O365" s="235">
        <f>ROUND(E365*N365,2)</f>
        <v>0</v>
      </c>
      <c r="P365" s="235">
        <v>0</v>
      </c>
      <c r="Q365" s="235">
        <f>ROUND(E365*P365,2)</f>
        <v>0</v>
      </c>
      <c r="R365" s="235"/>
      <c r="S365" s="235" t="s">
        <v>174</v>
      </c>
      <c r="T365" s="236" t="s">
        <v>175</v>
      </c>
      <c r="U365" s="219">
        <v>0</v>
      </c>
      <c r="V365" s="219">
        <f>ROUND(E365*U365,2)</f>
        <v>0</v>
      </c>
      <c r="W365" s="219"/>
      <c r="X365" s="219" t="s">
        <v>478</v>
      </c>
      <c r="Y365" s="209"/>
      <c r="Z365" s="209"/>
      <c r="AA365" s="209"/>
      <c r="AB365" s="209"/>
      <c r="AC365" s="209"/>
      <c r="AD365" s="209"/>
      <c r="AE365" s="209"/>
      <c r="AF365" s="209"/>
      <c r="AG365" s="209" t="s">
        <v>555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51" t="s">
        <v>1025</v>
      </c>
      <c r="D366" s="221"/>
      <c r="E366" s="222">
        <v>6.09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232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ht="22.5" outlineLevel="1" x14ac:dyDescent="0.2">
      <c r="A367" s="230">
        <v>118</v>
      </c>
      <c r="B367" s="231" t="s">
        <v>1026</v>
      </c>
      <c r="C367" s="249" t="s">
        <v>1027</v>
      </c>
      <c r="D367" s="232" t="s">
        <v>554</v>
      </c>
      <c r="E367" s="233">
        <v>2.0299999999999998</v>
      </c>
      <c r="F367" s="234"/>
      <c r="G367" s="235">
        <f>ROUND(E367*F367,2)</f>
        <v>0</v>
      </c>
      <c r="H367" s="234"/>
      <c r="I367" s="235">
        <f>ROUND(E367*H367,2)</f>
        <v>0</v>
      </c>
      <c r="J367" s="234"/>
      <c r="K367" s="235">
        <f>ROUND(E367*J367,2)</f>
        <v>0</v>
      </c>
      <c r="L367" s="235">
        <v>21</v>
      </c>
      <c r="M367" s="235">
        <f>G367*(1+L367/100)</f>
        <v>0</v>
      </c>
      <c r="N367" s="235">
        <v>2.2000000000000001E-3</v>
      </c>
      <c r="O367" s="235">
        <f>ROUND(E367*N367,2)</f>
        <v>0</v>
      </c>
      <c r="P367" s="235">
        <v>0</v>
      </c>
      <c r="Q367" s="235">
        <f>ROUND(E367*P367,2)</f>
        <v>0</v>
      </c>
      <c r="R367" s="235"/>
      <c r="S367" s="235" t="s">
        <v>174</v>
      </c>
      <c r="T367" s="236" t="s">
        <v>175</v>
      </c>
      <c r="U367" s="219">
        <v>0</v>
      </c>
      <c r="V367" s="219">
        <f>ROUND(E367*U367,2)</f>
        <v>0</v>
      </c>
      <c r="W367" s="219"/>
      <c r="X367" s="219" t="s">
        <v>478</v>
      </c>
      <c r="Y367" s="209"/>
      <c r="Z367" s="209"/>
      <c r="AA367" s="209"/>
      <c r="AB367" s="209"/>
      <c r="AC367" s="209"/>
      <c r="AD367" s="209"/>
      <c r="AE367" s="209"/>
      <c r="AF367" s="209"/>
      <c r="AG367" s="209" t="s">
        <v>555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16"/>
      <c r="B368" s="217"/>
      <c r="C368" s="251" t="s">
        <v>634</v>
      </c>
      <c r="D368" s="221"/>
      <c r="E368" s="222">
        <v>2.0299999999999998</v>
      </c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232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30">
        <v>119</v>
      </c>
      <c r="B369" s="231" t="s">
        <v>1028</v>
      </c>
      <c r="C369" s="249" t="s">
        <v>1029</v>
      </c>
      <c r="D369" s="232" t="s">
        <v>554</v>
      </c>
      <c r="E369" s="233">
        <v>1.0149999999999999</v>
      </c>
      <c r="F369" s="234"/>
      <c r="G369" s="235">
        <f>ROUND(E369*F369,2)</f>
        <v>0</v>
      </c>
      <c r="H369" s="234"/>
      <c r="I369" s="235">
        <f>ROUND(E369*H369,2)</f>
        <v>0</v>
      </c>
      <c r="J369" s="234"/>
      <c r="K369" s="235">
        <f>ROUND(E369*J369,2)</f>
        <v>0</v>
      </c>
      <c r="L369" s="235">
        <v>21</v>
      </c>
      <c r="M369" s="235">
        <f>G369*(1+L369/100)</f>
        <v>0</v>
      </c>
      <c r="N369" s="235">
        <v>1.9E-3</v>
      </c>
      <c r="O369" s="235">
        <f>ROUND(E369*N369,2)</f>
        <v>0</v>
      </c>
      <c r="P369" s="235">
        <v>0</v>
      </c>
      <c r="Q369" s="235">
        <f>ROUND(E369*P369,2)</f>
        <v>0</v>
      </c>
      <c r="R369" s="235" t="s">
        <v>477</v>
      </c>
      <c r="S369" s="235" t="s">
        <v>190</v>
      </c>
      <c r="T369" s="236" t="s">
        <v>190</v>
      </c>
      <c r="U369" s="219">
        <v>0</v>
      </c>
      <c r="V369" s="219">
        <f>ROUND(E369*U369,2)</f>
        <v>0</v>
      </c>
      <c r="W369" s="219"/>
      <c r="X369" s="219" t="s">
        <v>478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555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51" t="s">
        <v>656</v>
      </c>
      <c r="D370" s="221"/>
      <c r="E370" s="222">
        <v>1.0149999999999999</v>
      </c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232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30">
        <v>120</v>
      </c>
      <c r="B371" s="231" t="s">
        <v>1030</v>
      </c>
      <c r="C371" s="249" t="s">
        <v>1031</v>
      </c>
      <c r="D371" s="232" t="s">
        <v>554</v>
      </c>
      <c r="E371" s="233">
        <v>2.0299999999999998</v>
      </c>
      <c r="F371" s="234"/>
      <c r="G371" s="235">
        <f>ROUND(E371*F371,2)</f>
        <v>0</v>
      </c>
      <c r="H371" s="234"/>
      <c r="I371" s="235">
        <f>ROUND(E371*H371,2)</f>
        <v>0</v>
      </c>
      <c r="J371" s="234"/>
      <c r="K371" s="235">
        <f>ROUND(E371*J371,2)</f>
        <v>0</v>
      </c>
      <c r="L371" s="235">
        <v>21</v>
      </c>
      <c r="M371" s="235">
        <f>G371*(1+L371/100)</f>
        <v>0</v>
      </c>
      <c r="N371" s="235">
        <v>1.1000000000000001E-3</v>
      </c>
      <c r="O371" s="235">
        <f>ROUND(E371*N371,2)</f>
        <v>0</v>
      </c>
      <c r="P371" s="235">
        <v>0</v>
      </c>
      <c r="Q371" s="235">
        <f>ROUND(E371*P371,2)</f>
        <v>0</v>
      </c>
      <c r="R371" s="235" t="s">
        <v>477</v>
      </c>
      <c r="S371" s="235" t="s">
        <v>190</v>
      </c>
      <c r="T371" s="236" t="s">
        <v>190</v>
      </c>
      <c r="U371" s="219">
        <v>0</v>
      </c>
      <c r="V371" s="219">
        <f>ROUND(E371*U371,2)</f>
        <v>0</v>
      </c>
      <c r="W371" s="219"/>
      <c r="X371" s="219" t="s">
        <v>478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555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16"/>
      <c r="B372" s="217"/>
      <c r="C372" s="251" t="s">
        <v>634</v>
      </c>
      <c r="D372" s="221"/>
      <c r="E372" s="222">
        <v>2.0299999999999998</v>
      </c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232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30">
        <v>121</v>
      </c>
      <c r="B373" s="231" t="s">
        <v>1032</v>
      </c>
      <c r="C373" s="249" t="s">
        <v>1033</v>
      </c>
      <c r="D373" s="232" t="s">
        <v>554</v>
      </c>
      <c r="E373" s="233">
        <v>1.0149999999999999</v>
      </c>
      <c r="F373" s="234"/>
      <c r="G373" s="235">
        <f>ROUND(E373*F373,2)</f>
        <v>0</v>
      </c>
      <c r="H373" s="234"/>
      <c r="I373" s="235">
        <f>ROUND(E373*H373,2)</f>
        <v>0</v>
      </c>
      <c r="J373" s="234"/>
      <c r="K373" s="235">
        <f>ROUND(E373*J373,2)</f>
        <v>0</v>
      </c>
      <c r="L373" s="235">
        <v>21</v>
      </c>
      <c r="M373" s="235">
        <f>G373*(1+L373/100)</f>
        <v>0</v>
      </c>
      <c r="N373" s="235">
        <v>1.9E-3</v>
      </c>
      <c r="O373" s="235">
        <f>ROUND(E373*N373,2)</f>
        <v>0</v>
      </c>
      <c r="P373" s="235">
        <v>0</v>
      </c>
      <c r="Q373" s="235">
        <f>ROUND(E373*P373,2)</f>
        <v>0</v>
      </c>
      <c r="R373" s="235" t="s">
        <v>477</v>
      </c>
      <c r="S373" s="235" t="s">
        <v>190</v>
      </c>
      <c r="T373" s="236" t="s">
        <v>190</v>
      </c>
      <c r="U373" s="219">
        <v>0</v>
      </c>
      <c r="V373" s="219">
        <f>ROUND(E373*U373,2)</f>
        <v>0</v>
      </c>
      <c r="W373" s="219"/>
      <c r="X373" s="219" t="s">
        <v>478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555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51" t="s">
        <v>656</v>
      </c>
      <c r="D374" s="221"/>
      <c r="E374" s="222">
        <v>1.0149999999999999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232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37">
        <v>122</v>
      </c>
      <c r="B375" s="238" t="s">
        <v>662</v>
      </c>
      <c r="C375" s="248" t="s">
        <v>663</v>
      </c>
      <c r="D375" s="239" t="s">
        <v>655</v>
      </c>
      <c r="E375" s="240">
        <v>25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2">
        <v>0</v>
      </c>
      <c r="O375" s="242">
        <f>ROUND(E375*N375,2)</f>
        <v>0</v>
      </c>
      <c r="P375" s="242">
        <v>0</v>
      </c>
      <c r="Q375" s="242">
        <f>ROUND(E375*P375,2)</f>
        <v>0</v>
      </c>
      <c r="R375" s="242"/>
      <c r="S375" s="242" t="s">
        <v>174</v>
      </c>
      <c r="T375" s="243" t="s">
        <v>175</v>
      </c>
      <c r="U375" s="219">
        <v>0</v>
      </c>
      <c r="V375" s="219">
        <f>ROUND(E375*U375,2)</f>
        <v>0</v>
      </c>
      <c r="W375" s="219"/>
      <c r="X375" s="219" t="s">
        <v>478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555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ht="33.75" outlineLevel="1" x14ac:dyDescent="0.2">
      <c r="A376" s="230">
        <v>123</v>
      </c>
      <c r="B376" s="231" t="s">
        <v>664</v>
      </c>
      <c r="C376" s="249" t="s">
        <v>665</v>
      </c>
      <c r="D376" s="232" t="s">
        <v>554</v>
      </c>
      <c r="E376" s="233">
        <v>3.03</v>
      </c>
      <c r="F376" s="234"/>
      <c r="G376" s="235">
        <f>ROUND(E376*F376,2)</f>
        <v>0</v>
      </c>
      <c r="H376" s="234"/>
      <c r="I376" s="235">
        <f>ROUND(E376*H376,2)</f>
        <v>0</v>
      </c>
      <c r="J376" s="234"/>
      <c r="K376" s="235">
        <f>ROUND(E376*J376,2)</f>
        <v>0</v>
      </c>
      <c r="L376" s="235">
        <v>21</v>
      </c>
      <c r="M376" s="235">
        <f>G376*(1+L376/100)</f>
        <v>0</v>
      </c>
      <c r="N376" s="235">
        <v>1.4999999999999999E-2</v>
      </c>
      <c r="O376" s="235">
        <f>ROUND(E376*N376,2)</f>
        <v>0.05</v>
      </c>
      <c r="P376" s="235">
        <v>0</v>
      </c>
      <c r="Q376" s="235">
        <f>ROUND(E376*P376,2)</f>
        <v>0</v>
      </c>
      <c r="R376" s="235" t="s">
        <v>477</v>
      </c>
      <c r="S376" s="235" t="s">
        <v>190</v>
      </c>
      <c r="T376" s="236" t="s">
        <v>190</v>
      </c>
      <c r="U376" s="219">
        <v>0</v>
      </c>
      <c r="V376" s="219">
        <f>ROUND(E376*U376,2)</f>
        <v>0</v>
      </c>
      <c r="W376" s="219"/>
      <c r="X376" s="219" t="s">
        <v>478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479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1" t="s">
        <v>669</v>
      </c>
      <c r="D377" s="221"/>
      <c r="E377" s="222">
        <v>3.03</v>
      </c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232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33.75" outlineLevel="1" x14ac:dyDescent="0.2">
      <c r="A378" s="230">
        <v>124</v>
      </c>
      <c r="B378" s="231" t="s">
        <v>667</v>
      </c>
      <c r="C378" s="249" t="s">
        <v>668</v>
      </c>
      <c r="D378" s="232" t="s">
        <v>554</v>
      </c>
      <c r="E378" s="233">
        <v>1.01</v>
      </c>
      <c r="F378" s="234"/>
      <c r="G378" s="235">
        <f>ROUND(E378*F378,2)</f>
        <v>0</v>
      </c>
      <c r="H378" s="234"/>
      <c r="I378" s="235">
        <f>ROUND(E378*H378,2)</f>
        <v>0</v>
      </c>
      <c r="J378" s="234"/>
      <c r="K378" s="235">
        <f>ROUND(E378*J378,2)</f>
        <v>0</v>
      </c>
      <c r="L378" s="235">
        <v>21</v>
      </c>
      <c r="M378" s="235">
        <f>G378*(1+L378/100)</f>
        <v>0</v>
      </c>
      <c r="N378" s="235">
        <v>1.7000000000000001E-2</v>
      </c>
      <c r="O378" s="235">
        <f>ROUND(E378*N378,2)</f>
        <v>0.02</v>
      </c>
      <c r="P378" s="235">
        <v>0</v>
      </c>
      <c r="Q378" s="235">
        <f>ROUND(E378*P378,2)</f>
        <v>0</v>
      </c>
      <c r="R378" s="235" t="s">
        <v>477</v>
      </c>
      <c r="S378" s="235" t="s">
        <v>190</v>
      </c>
      <c r="T378" s="236" t="s">
        <v>190</v>
      </c>
      <c r="U378" s="219">
        <v>0</v>
      </c>
      <c r="V378" s="219">
        <f>ROUND(E378*U378,2)</f>
        <v>0</v>
      </c>
      <c r="W378" s="219"/>
      <c r="X378" s="219" t="s">
        <v>478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555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16"/>
      <c r="B379" s="217"/>
      <c r="C379" s="251" t="s">
        <v>672</v>
      </c>
      <c r="D379" s="221"/>
      <c r="E379" s="222">
        <v>1.01</v>
      </c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232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33.75" outlineLevel="1" x14ac:dyDescent="0.2">
      <c r="A380" s="230">
        <v>125</v>
      </c>
      <c r="B380" s="231" t="s">
        <v>1034</v>
      </c>
      <c r="C380" s="249" t="s">
        <v>1035</v>
      </c>
      <c r="D380" s="232" t="s">
        <v>554</v>
      </c>
      <c r="E380" s="233">
        <v>3.03</v>
      </c>
      <c r="F380" s="234"/>
      <c r="G380" s="235">
        <f>ROUND(E380*F380,2)</f>
        <v>0</v>
      </c>
      <c r="H380" s="234"/>
      <c r="I380" s="235">
        <f>ROUND(E380*H380,2)</f>
        <v>0</v>
      </c>
      <c r="J380" s="234"/>
      <c r="K380" s="235">
        <f>ROUND(E380*J380,2)</f>
        <v>0</v>
      </c>
      <c r="L380" s="235">
        <v>21</v>
      </c>
      <c r="M380" s="235">
        <f>G380*(1+L380/100)</f>
        <v>0</v>
      </c>
      <c r="N380" s="235">
        <v>3.1E-2</v>
      </c>
      <c r="O380" s="235">
        <f>ROUND(E380*N380,2)</f>
        <v>0.09</v>
      </c>
      <c r="P380" s="235">
        <v>0</v>
      </c>
      <c r="Q380" s="235">
        <f>ROUND(E380*P380,2)</f>
        <v>0</v>
      </c>
      <c r="R380" s="235" t="s">
        <v>477</v>
      </c>
      <c r="S380" s="235" t="s">
        <v>190</v>
      </c>
      <c r="T380" s="236" t="s">
        <v>190</v>
      </c>
      <c r="U380" s="219">
        <v>0</v>
      </c>
      <c r="V380" s="219">
        <f>ROUND(E380*U380,2)</f>
        <v>0</v>
      </c>
      <c r="W380" s="219"/>
      <c r="X380" s="219" t="s">
        <v>478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555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51" t="s">
        <v>669</v>
      </c>
      <c r="D381" s="221"/>
      <c r="E381" s="222">
        <v>3.03</v>
      </c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232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33.75" outlineLevel="1" x14ac:dyDescent="0.2">
      <c r="A382" s="230">
        <v>126</v>
      </c>
      <c r="B382" s="231" t="s">
        <v>670</v>
      </c>
      <c r="C382" s="249" t="s">
        <v>671</v>
      </c>
      <c r="D382" s="232" t="s">
        <v>554</v>
      </c>
      <c r="E382" s="233">
        <v>2.02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4.8000000000000001E-2</v>
      </c>
      <c r="O382" s="235">
        <f>ROUND(E382*N382,2)</f>
        <v>0.1</v>
      </c>
      <c r="P382" s="235">
        <v>0</v>
      </c>
      <c r="Q382" s="235">
        <f>ROUND(E382*P382,2)</f>
        <v>0</v>
      </c>
      <c r="R382" s="235" t="s">
        <v>477</v>
      </c>
      <c r="S382" s="235" t="s">
        <v>190</v>
      </c>
      <c r="T382" s="236" t="s">
        <v>190</v>
      </c>
      <c r="U382" s="219">
        <v>0</v>
      </c>
      <c r="V382" s="219">
        <f>ROUND(E382*U382,2)</f>
        <v>0</v>
      </c>
      <c r="W382" s="219"/>
      <c r="X382" s="219" t="s">
        <v>478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479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51" t="s">
        <v>666</v>
      </c>
      <c r="D383" s="221"/>
      <c r="E383" s="222">
        <v>2.02</v>
      </c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232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30">
        <v>127</v>
      </c>
      <c r="B384" s="231" t="s">
        <v>673</v>
      </c>
      <c r="C384" s="249" t="s">
        <v>674</v>
      </c>
      <c r="D384" s="232" t="s">
        <v>655</v>
      </c>
      <c r="E384" s="233">
        <v>2.02</v>
      </c>
      <c r="F384" s="234"/>
      <c r="G384" s="235">
        <f>ROUND(E384*F384,2)</f>
        <v>0</v>
      </c>
      <c r="H384" s="234"/>
      <c r="I384" s="235">
        <f>ROUND(E384*H384,2)</f>
        <v>0</v>
      </c>
      <c r="J384" s="234"/>
      <c r="K384" s="235">
        <f>ROUND(E384*J384,2)</f>
        <v>0</v>
      </c>
      <c r="L384" s="235">
        <v>21</v>
      </c>
      <c r="M384" s="235">
        <f>G384*(1+L384/100)</f>
        <v>0</v>
      </c>
      <c r="N384" s="235">
        <v>0</v>
      </c>
      <c r="O384" s="235">
        <f>ROUND(E384*N384,2)</f>
        <v>0</v>
      </c>
      <c r="P384" s="235">
        <v>0</v>
      </c>
      <c r="Q384" s="235">
        <f>ROUND(E384*P384,2)</f>
        <v>0</v>
      </c>
      <c r="R384" s="235"/>
      <c r="S384" s="235" t="s">
        <v>174</v>
      </c>
      <c r="T384" s="236" t="s">
        <v>175</v>
      </c>
      <c r="U384" s="219">
        <v>0</v>
      </c>
      <c r="V384" s="219">
        <f>ROUND(E384*U384,2)</f>
        <v>0</v>
      </c>
      <c r="W384" s="219"/>
      <c r="X384" s="219" t="s">
        <v>478</v>
      </c>
      <c r="Y384" s="209"/>
      <c r="Z384" s="209"/>
      <c r="AA384" s="209"/>
      <c r="AB384" s="209"/>
      <c r="AC384" s="209"/>
      <c r="AD384" s="209"/>
      <c r="AE384" s="209"/>
      <c r="AF384" s="209"/>
      <c r="AG384" s="209" t="s">
        <v>479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1" t="s">
        <v>666</v>
      </c>
      <c r="D385" s="221"/>
      <c r="E385" s="222">
        <v>2.02</v>
      </c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232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30">
        <v>128</v>
      </c>
      <c r="B386" s="231" t="s">
        <v>675</v>
      </c>
      <c r="C386" s="249" t="s">
        <v>676</v>
      </c>
      <c r="D386" s="232" t="s">
        <v>655</v>
      </c>
      <c r="E386" s="233">
        <v>23.23</v>
      </c>
      <c r="F386" s="234"/>
      <c r="G386" s="235">
        <f>ROUND(E386*F386,2)</f>
        <v>0</v>
      </c>
      <c r="H386" s="234"/>
      <c r="I386" s="235">
        <f>ROUND(E386*H386,2)</f>
        <v>0</v>
      </c>
      <c r="J386" s="234"/>
      <c r="K386" s="235">
        <f>ROUND(E386*J386,2)</f>
        <v>0</v>
      </c>
      <c r="L386" s="235">
        <v>21</v>
      </c>
      <c r="M386" s="235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5"/>
      <c r="S386" s="235" t="s">
        <v>174</v>
      </c>
      <c r="T386" s="236" t="s">
        <v>175</v>
      </c>
      <c r="U386" s="219">
        <v>0</v>
      </c>
      <c r="V386" s="219">
        <f>ROUND(E386*U386,2)</f>
        <v>0</v>
      </c>
      <c r="W386" s="219"/>
      <c r="X386" s="219" t="s">
        <v>478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479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16"/>
      <c r="B387" s="217"/>
      <c r="C387" s="251" t="s">
        <v>1036</v>
      </c>
      <c r="D387" s="221"/>
      <c r="E387" s="222">
        <v>23.23</v>
      </c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232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30">
        <v>129</v>
      </c>
      <c r="B388" s="231" t="s">
        <v>678</v>
      </c>
      <c r="C388" s="249" t="s">
        <v>679</v>
      </c>
      <c r="D388" s="232" t="s">
        <v>655</v>
      </c>
      <c r="E388" s="233">
        <v>2.02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0</v>
      </c>
      <c r="O388" s="235">
        <f>ROUND(E388*N388,2)</f>
        <v>0</v>
      </c>
      <c r="P388" s="235">
        <v>0</v>
      </c>
      <c r="Q388" s="235">
        <f>ROUND(E388*P388,2)</f>
        <v>0</v>
      </c>
      <c r="R388" s="235"/>
      <c r="S388" s="235" t="s">
        <v>174</v>
      </c>
      <c r="T388" s="236" t="s">
        <v>175</v>
      </c>
      <c r="U388" s="219">
        <v>0</v>
      </c>
      <c r="V388" s="219">
        <f>ROUND(E388*U388,2)</f>
        <v>0</v>
      </c>
      <c r="W388" s="219"/>
      <c r="X388" s="219" t="s">
        <v>478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479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51" t="s">
        <v>666</v>
      </c>
      <c r="D389" s="221"/>
      <c r="E389" s="222">
        <v>2.02</v>
      </c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232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ht="33.75" outlineLevel="1" x14ac:dyDescent="0.2">
      <c r="A390" s="230">
        <v>130</v>
      </c>
      <c r="B390" s="231" t="s">
        <v>1037</v>
      </c>
      <c r="C390" s="249" t="s">
        <v>1038</v>
      </c>
      <c r="D390" s="232" t="s">
        <v>554</v>
      </c>
      <c r="E390" s="233">
        <v>3.03</v>
      </c>
      <c r="F390" s="234"/>
      <c r="G390" s="235">
        <f>ROUND(E390*F390,2)</f>
        <v>0</v>
      </c>
      <c r="H390" s="234"/>
      <c r="I390" s="235">
        <f>ROUND(E390*H390,2)</f>
        <v>0</v>
      </c>
      <c r="J390" s="234"/>
      <c r="K390" s="235">
        <f>ROUND(E390*J390,2)</f>
        <v>0</v>
      </c>
      <c r="L390" s="235">
        <v>21</v>
      </c>
      <c r="M390" s="235">
        <f>G390*(1+L390/100)</f>
        <v>0</v>
      </c>
      <c r="N390" s="235">
        <v>6.0000000000000001E-3</v>
      </c>
      <c r="O390" s="235">
        <f>ROUND(E390*N390,2)</f>
        <v>0.02</v>
      </c>
      <c r="P390" s="235">
        <v>0</v>
      </c>
      <c r="Q390" s="235">
        <f>ROUND(E390*P390,2)</f>
        <v>0</v>
      </c>
      <c r="R390" s="235" t="s">
        <v>477</v>
      </c>
      <c r="S390" s="235" t="s">
        <v>190</v>
      </c>
      <c r="T390" s="236" t="s">
        <v>190</v>
      </c>
      <c r="U390" s="219">
        <v>0</v>
      </c>
      <c r="V390" s="219">
        <f>ROUND(E390*U390,2)</f>
        <v>0</v>
      </c>
      <c r="W390" s="219"/>
      <c r="X390" s="219" t="s">
        <v>478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555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51" t="s">
        <v>669</v>
      </c>
      <c r="D391" s="221"/>
      <c r="E391" s="222">
        <v>3.03</v>
      </c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232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ht="33.75" outlineLevel="1" x14ac:dyDescent="0.2">
      <c r="A392" s="230">
        <v>131</v>
      </c>
      <c r="B392" s="231" t="s">
        <v>683</v>
      </c>
      <c r="C392" s="249" t="s">
        <v>684</v>
      </c>
      <c r="D392" s="232" t="s">
        <v>554</v>
      </c>
      <c r="E392" s="233">
        <v>1.01</v>
      </c>
      <c r="F392" s="234"/>
      <c r="G392" s="235">
        <f>ROUND(E392*F392,2)</f>
        <v>0</v>
      </c>
      <c r="H392" s="234"/>
      <c r="I392" s="235">
        <f>ROUND(E392*H392,2)</f>
        <v>0</v>
      </c>
      <c r="J392" s="234"/>
      <c r="K392" s="235">
        <f>ROUND(E392*J392,2)</f>
        <v>0</v>
      </c>
      <c r="L392" s="235">
        <v>21</v>
      </c>
      <c r="M392" s="235">
        <f>G392*(1+L392/100)</f>
        <v>0</v>
      </c>
      <c r="N392" s="235">
        <v>6.0000000000000001E-3</v>
      </c>
      <c r="O392" s="235">
        <f>ROUND(E392*N392,2)</f>
        <v>0.01</v>
      </c>
      <c r="P392" s="235">
        <v>0</v>
      </c>
      <c r="Q392" s="235">
        <f>ROUND(E392*P392,2)</f>
        <v>0</v>
      </c>
      <c r="R392" s="235" t="s">
        <v>477</v>
      </c>
      <c r="S392" s="235" t="s">
        <v>190</v>
      </c>
      <c r="T392" s="236" t="s">
        <v>190</v>
      </c>
      <c r="U392" s="219">
        <v>0</v>
      </c>
      <c r="V392" s="219">
        <f>ROUND(E392*U392,2)</f>
        <v>0</v>
      </c>
      <c r="W392" s="219"/>
      <c r="X392" s="219" t="s">
        <v>478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479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16"/>
      <c r="B393" s="217"/>
      <c r="C393" s="251" t="s">
        <v>672</v>
      </c>
      <c r="D393" s="221"/>
      <c r="E393" s="222">
        <v>1.01</v>
      </c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232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ht="33.75" outlineLevel="1" x14ac:dyDescent="0.2">
      <c r="A394" s="230">
        <v>132</v>
      </c>
      <c r="B394" s="231" t="s">
        <v>685</v>
      </c>
      <c r="C394" s="249" t="s">
        <v>686</v>
      </c>
      <c r="D394" s="232" t="s">
        <v>554</v>
      </c>
      <c r="E394" s="233">
        <v>3.03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5">
        <v>6.0000000000000001E-3</v>
      </c>
      <c r="O394" s="235">
        <f>ROUND(E394*N394,2)</f>
        <v>0.02</v>
      </c>
      <c r="P394" s="235">
        <v>0</v>
      </c>
      <c r="Q394" s="235">
        <f>ROUND(E394*P394,2)</f>
        <v>0</v>
      </c>
      <c r="R394" s="235" t="s">
        <v>477</v>
      </c>
      <c r="S394" s="235" t="s">
        <v>190</v>
      </c>
      <c r="T394" s="236" t="s">
        <v>190</v>
      </c>
      <c r="U394" s="219">
        <v>0</v>
      </c>
      <c r="V394" s="219">
        <f>ROUND(E394*U394,2)</f>
        <v>0</v>
      </c>
      <c r="W394" s="219"/>
      <c r="X394" s="219" t="s">
        <v>478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555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51" t="s">
        <v>669</v>
      </c>
      <c r="D395" s="221"/>
      <c r="E395" s="222">
        <v>3.03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232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37">
        <v>133</v>
      </c>
      <c r="B396" s="238" t="s">
        <v>687</v>
      </c>
      <c r="C396" s="248" t="s">
        <v>688</v>
      </c>
      <c r="D396" s="239" t="s">
        <v>655</v>
      </c>
      <c r="E396" s="240">
        <v>25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2">
        <v>0</v>
      </c>
      <c r="O396" s="242">
        <f>ROUND(E396*N396,2)</f>
        <v>0</v>
      </c>
      <c r="P396" s="242">
        <v>0</v>
      </c>
      <c r="Q396" s="242">
        <f>ROUND(E396*P396,2)</f>
        <v>0</v>
      </c>
      <c r="R396" s="242"/>
      <c r="S396" s="242" t="s">
        <v>174</v>
      </c>
      <c r="T396" s="243" t="s">
        <v>175</v>
      </c>
      <c r="U396" s="219">
        <v>0</v>
      </c>
      <c r="V396" s="219">
        <f>ROUND(E396*U396,2)</f>
        <v>0</v>
      </c>
      <c r="W396" s="219"/>
      <c r="X396" s="219" t="s">
        <v>478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555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37">
        <v>134</v>
      </c>
      <c r="B397" s="238" t="s">
        <v>689</v>
      </c>
      <c r="C397" s="248" t="s">
        <v>690</v>
      </c>
      <c r="D397" s="239" t="s">
        <v>655</v>
      </c>
      <c r="E397" s="240">
        <v>7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2"/>
      <c r="S397" s="242" t="s">
        <v>174</v>
      </c>
      <c r="T397" s="243" t="s">
        <v>175</v>
      </c>
      <c r="U397" s="219">
        <v>0</v>
      </c>
      <c r="V397" s="219">
        <f>ROUND(E397*U397,2)</f>
        <v>0</v>
      </c>
      <c r="W397" s="219"/>
      <c r="X397" s="219" t="s">
        <v>478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479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37">
        <v>135</v>
      </c>
      <c r="B398" s="238" t="s">
        <v>691</v>
      </c>
      <c r="C398" s="248" t="s">
        <v>692</v>
      </c>
      <c r="D398" s="239" t="s">
        <v>655</v>
      </c>
      <c r="E398" s="240">
        <v>2</v>
      </c>
      <c r="F398" s="241"/>
      <c r="G398" s="242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2">
        <v>0</v>
      </c>
      <c r="O398" s="242">
        <f>ROUND(E398*N398,2)</f>
        <v>0</v>
      </c>
      <c r="P398" s="242">
        <v>0</v>
      </c>
      <c r="Q398" s="242">
        <f>ROUND(E398*P398,2)</f>
        <v>0</v>
      </c>
      <c r="R398" s="242"/>
      <c r="S398" s="242" t="s">
        <v>174</v>
      </c>
      <c r="T398" s="243" t="s">
        <v>175</v>
      </c>
      <c r="U398" s="219">
        <v>0</v>
      </c>
      <c r="V398" s="219">
        <f>ROUND(E398*U398,2)</f>
        <v>0</v>
      </c>
      <c r="W398" s="219"/>
      <c r="X398" s="219" t="s">
        <v>478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479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30">
        <v>136</v>
      </c>
      <c r="B399" s="231" t="s">
        <v>693</v>
      </c>
      <c r="C399" s="249" t="s">
        <v>694</v>
      </c>
      <c r="D399" s="232" t="s">
        <v>554</v>
      </c>
      <c r="E399" s="233">
        <v>32</v>
      </c>
      <c r="F399" s="234"/>
      <c r="G399" s="235">
        <f>ROUND(E399*F399,2)</f>
        <v>0</v>
      </c>
      <c r="H399" s="234"/>
      <c r="I399" s="235">
        <f>ROUND(E399*H399,2)</f>
        <v>0</v>
      </c>
      <c r="J399" s="234"/>
      <c r="K399" s="235">
        <f>ROUND(E399*J399,2)</f>
        <v>0</v>
      </c>
      <c r="L399" s="235">
        <v>21</v>
      </c>
      <c r="M399" s="235">
        <f>G399*(1+L399/100)</f>
        <v>0</v>
      </c>
      <c r="N399" s="235">
        <v>8.9999999999999998E-4</v>
      </c>
      <c r="O399" s="235">
        <f>ROUND(E399*N399,2)</f>
        <v>0.03</v>
      </c>
      <c r="P399" s="235">
        <v>0</v>
      </c>
      <c r="Q399" s="235">
        <f>ROUND(E399*P399,2)</f>
        <v>0</v>
      </c>
      <c r="R399" s="235" t="s">
        <v>477</v>
      </c>
      <c r="S399" s="235" t="s">
        <v>190</v>
      </c>
      <c r="T399" s="236" t="s">
        <v>190</v>
      </c>
      <c r="U399" s="219">
        <v>0</v>
      </c>
      <c r="V399" s="219">
        <f>ROUND(E399*U399,2)</f>
        <v>0</v>
      </c>
      <c r="W399" s="219"/>
      <c r="X399" s="219" t="s">
        <v>478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479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51" t="s">
        <v>1039</v>
      </c>
      <c r="D400" s="221"/>
      <c r="E400" s="222">
        <v>32</v>
      </c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232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37">
        <v>137</v>
      </c>
      <c r="B401" s="238" t="s">
        <v>696</v>
      </c>
      <c r="C401" s="248" t="s">
        <v>697</v>
      </c>
      <c r="D401" s="239" t="s">
        <v>554</v>
      </c>
      <c r="E401" s="240">
        <v>2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1.9E-3</v>
      </c>
      <c r="O401" s="242">
        <f>ROUND(E401*N401,2)</f>
        <v>0</v>
      </c>
      <c r="P401" s="242">
        <v>0</v>
      </c>
      <c r="Q401" s="242">
        <f>ROUND(E401*P401,2)</f>
        <v>0</v>
      </c>
      <c r="R401" s="242" t="s">
        <v>477</v>
      </c>
      <c r="S401" s="242" t="s">
        <v>190</v>
      </c>
      <c r="T401" s="243" t="s">
        <v>190</v>
      </c>
      <c r="U401" s="219">
        <v>0</v>
      </c>
      <c r="V401" s="219">
        <f>ROUND(E401*U401,2)</f>
        <v>0</v>
      </c>
      <c r="W401" s="219"/>
      <c r="X401" s="219" t="s">
        <v>478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479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37">
        <v>138</v>
      </c>
      <c r="B402" s="238" t="s">
        <v>698</v>
      </c>
      <c r="C402" s="248" t="s">
        <v>699</v>
      </c>
      <c r="D402" s="239" t="s">
        <v>247</v>
      </c>
      <c r="E402" s="240">
        <v>22</v>
      </c>
      <c r="F402" s="241"/>
      <c r="G402" s="242">
        <f>ROUND(E402*F402,2)</f>
        <v>0</v>
      </c>
      <c r="H402" s="241"/>
      <c r="I402" s="242">
        <f>ROUND(E402*H402,2)</f>
        <v>0</v>
      </c>
      <c r="J402" s="241"/>
      <c r="K402" s="242">
        <f>ROUND(E402*J402,2)</f>
        <v>0</v>
      </c>
      <c r="L402" s="242">
        <v>21</v>
      </c>
      <c r="M402" s="242">
        <f>G402*(1+L402/100)</f>
        <v>0</v>
      </c>
      <c r="N402" s="242">
        <v>0</v>
      </c>
      <c r="O402" s="242">
        <f>ROUND(E402*N402,2)</f>
        <v>0</v>
      </c>
      <c r="P402" s="242">
        <v>0</v>
      </c>
      <c r="Q402" s="242">
        <f>ROUND(E402*P402,2)</f>
        <v>0</v>
      </c>
      <c r="R402" s="242"/>
      <c r="S402" s="242" t="s">
        <v>174</v>
      </c>
      <c r="T402" s="243" t="s">
        <v>700</v>
      </c>
      <c r="U402" s="219">
        <v>0</v>
      </c>
      <c r="V402" s="219">
        <f>ROUND(E402*U402,2)</f>
        <v>0</v>
      </c>
      <c r="W402" s="219"/>
      <c r="X402" s="219" t="s">
        <v>478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479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37">
        <v>139</v>
      </c>
      <c r="B403" s="238" t="s">
        <v>701</v>
      </c>
      <c r="C403" s="248" t="s">
        <v>702</v>
      </c>
      <c r="D403" s="239" t="s">
        <v>655</v>
      </c>
      <c r="E403" s="240">
        <v>25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2"/>
      <c r="S403" s="242" t="s">
        <v>174</v>
      </c>
      <c r="T403" s="243" t="s">
        <v>700</v>
      </c>
      <c r="U403" s="219">
        <v>0</v>
      </c>
      <c r="V403" s="219">
        <f>ROUND(E403*U403,2)</f>
        <v>0</v>
      </c>
      <c r="W403" s="219"/>
      <c r="X403" s="219" t="s">
        <v>478</v>
      </c>
      <c r="Y403" s="209"/>
      <c r="Z403" s="209"/>
      <c r="AA403" s="209"/>
      <c r="AB403" s="209"/>
      <c r="AC403" s="209"/>
      <c r="AD403" s="209"/>
      <c r="AE403" s="209"/>
      <c r="AF403" s="209"/>
      <c r="AG403" s="209" t="s">
        <v>555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37">
        <v>140</v>
      </c>
      <c r="B404" s="238" t="s">
        <v>703</v>
      </c>
      <c r="C404" s="248" t="s">
        <v>704</v>
      </c>
      <c r="D404" s="239" t="s">
        <v>655</v>
      </c>
      <c r="E404" s="240">
        <v>8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2">
        <v>0</v>
      </c>
      <c r="O404" s="242">
        <f>ROUND(E404*N404,2)</f>
        <v>0</v>
      </c>
      <c r="P404" s="242">
        <v>0</v>
      </c>
      <c r="Q404" s="242">
        <f>ROUND(E404*P404,2)</f>
        <v>0</v>
      </c>
      <c r="R404" s="242"/>
      <c r="S404" s="242" t="s">
        <v>174</v>
      </c>
      <c r="T404" s="243" t="s">
        <v>700</v>
      </c>
      <c r="U404" s="219">
        <v>0</v>
      </c>
      <c r="V404" s="219">
        <f>ROUND(E404*U404,2)</f>
        <v>0</v>
      </c>
      <c r="W404" s="219"/>
      <c r="X404" s="219" t="s">
        <v>478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555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37">
        <v>141</v>
      </c>
      <c r="B405" s="238" t="s">
        <v>705</v>
      </c>
      <c r="C405" s="248" t="s">
        <v>706</v>
      </c>
      <c r="D405" s="239" t="s">
        <v>655</v>
      </c>
      <c r="E405" s="240">
        <v>5</v>
      </c>
      <c r="F405" s="241"/>
      <c r="G405" s="242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2">
        <v>0</v>
      </c>
      <c r="O405" s="242">
        <f>ROUND(E405*N405,2)</f>
        <v>0</v>
      </c>
      <c r="P405" s="242">
        <v>0</v>
      </c>
      <c r="Q405" s="242">
        <f>ROUND(E405*P405,2)</f>
        <v>0</v>
      </c>
      <c r="R405" s="242"/>
      <c r="S405" s="242" t="s">
        <v>174</v>
      </c>
      <c r="T405" s="243" t="s">
        <v>175</v>
      </c>
      <c r="U405" s="219">
        <v>0</v>
      </c>
      <c r="V405" s="219">
        <f>ROUND(E405*U405,2)</f>
        <v>0</v>
      </c>
      <c r="W405" s="219"/>
      <c r="X405" s="219" t="s">
        <v>478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479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ht="22.5" outlineLevel="1" x14ac:dyDescent="0.2">
      <c r="A406" s="230">
        <v>142</v>
      </c>
      <c r="B406" s="231" t="s">
        <v>707</v>
      </c>
      <c r="C406" s="249" t="s">
        <v>708</v>
      </c>
      <c r="D406" s="232" t="s">
        <v>554</v>
      </c>
      <c r="E406" s="233">
        <v>2.02</v>
      </c>
      <c r="F406" s="234"/>
      <c r="G406" s="235">
        <f>ROUND(E406*F406,2)</f>
        <v>0</v>
      </c>
      <c r="H406" s="234"/>
      <c r="I406" s="235">
        <f>ROUND(E406*H406,2)</f>
        <v>0</v>
      </c>
      <c r="J406" s="234"/>
      <c r="K406" s="235">
        <f>ROUND(E406*J406,2)</f>
        <v>0</v>
      </c>
      <c r="L406" s="235">
        <v>21</v>
      </c>
      <c r="M406" s="235">
        <f>G406*(1+L406/100)</f>
        <v>0</v>
      </c>
      <c r="N406" s="235">
        <v>8.6999999999999994E-3</v>
      </c>
      <c r="O406" s="235">
        <f>ROUND(E406*N406,2)</f>
        <v>0.02</v>
      </c>
      <c r="P406" s="235">
        <v>0</v>
      </c>
      <c r="Q406" s="235">
        <f>ROUND(E406*P406,2)</f>
        <v>0</v>
      </c>
      <c r="R406" s="235" t="s">
        <v>477</v>
      </c>
      <c r="S406" s="235" t="s">
        <v>190</v>
      </c>
      <c r="T406" s="236" t="s">
        <v>190</v>
      </c>
      <c r="U406" s="219">
        <v>0</v>
      </c>
      <c r="V406" s="219">
        <f>ROUND(E406*U406,2)</f>
        <v>0</v>
      </c>
      <c r="W406" s="219"/>
      <c r="X406" s="219" t="s">
        <v>478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555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51" t="s">
        <v>666</v>
      </c>
      <c r="D407" s="221"/>
      <c r="E407" s="222">
        <v>2.02</v>
      </c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232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ht="22.5" outlineLevel="1" x14ac:dyDescent="0.2">
      <c r="A408" s="230">
        <v>143</v>
      </c>
      <c r="B408" s="231" t="s">
        <v>1040</v>
      </c>
      <c r="C408" s="249" t="s">
        <v>1041</v>
      </c>
      <c r="D408" s="232" t="s">
        <v>554</v>
      </c>
      <c r="E408" s="233">
        <v>1.01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1.4E-2</v>
      </c>
      <c r="O408" s="235">
        <f>ROUND(E408*N408,2)</f>
        <v>0.01</v>
      </c>
      <c r="P408" s="235">
        <v>0</v>
      </c>
      <c r="Q408" s="235">
        <f>ROUND(E408*P408,2)</f>
        <v>0</v>
      </c>
      <c r="R408" s="235" t="s">
        <v>477</v>
      </c>
      <c r="S408" s="235" t="s">
        <v>190</v>
      </c>
      <c r="T408" s="236" t="s">
        <v>190</v>
      </c>
      <c r="U408" s="219">
        <v>0</v>
      </c>
      <c r="V408" s="219">
        <f>ROUND(E408*U408,2)</f>
        <v>0</v>
      </c>
      <c r="W408" s="219"/>
      <c r="X408" s="219" t="s">
        <v>478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555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51" t="s">
        <v>672</v>
      </c>
      <c r="D409" s="221"/>
      <c r="E409" s="222">
        <v>1.01</v>
      </c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232</v>
      </c>
      <c r="AH409" s="209">
        <v>0</v>
      </c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22.5" outlineLevel="1" x14ac:dyDescent="0.2">
      <c r="A410" s="230">
        <v>144</v>
      </c>
      <c r="B410" s="231" t="s">
        <v>1042</v>
      </c>
      <c r="C410" s="249" t="s">
        <v>1043</v>
      </c>
      <c r="D410" s="232" t="s">
        <v>554</v>
      </c>
      <c r="E410" s="233">
        <v>1.01</v>
      </c>
      <c r="F410" s="234"/>
      <c r="G410" s="235">
        <f>ROUND(E410*F410,2)</f>
        <v>0</v>
      </c>
      <c r="H410" s="234"/>
      <c r="I410" s="235">
        <f>ROUND(E410*H410,2)</f>
        <v>0</v>
      </c>
      <c r="J410" s="234"/>
      <c r="K410" s="235">
        <f>ROUND(E410*J410,2)</f>
        <v>0</v>
      </c>
      <c r="L410" s="235">
        <v>21</v>
      </c>
      <c r="M410" s="235">
        <f>G410*(1+L410/100)</f>
        <v>0</v>
      </c>
      <c r="N410" s="235">
        <v>1.38E-2</v>
      </c>
      <c r="O410" s="235">
        <f>ROUND(E410*N410,2)</f>
        <v>0.01</v>
      </c>
      <c r="P410" s="235">
        <v>0</v>
      </c>
      <c r="Q410" s="235">
        <f>ROUND(E410*P410,2)</f>
        <v>0</v>
      </c>
      <c r="R410" s="235" t="s">
        <v>477</v>
      </c>
      <c r="S410" s="235" t="s">
        <v>190</v>
      </c>
      <c r="T410" s="236" t="s">
        <v>190</v>
      </c>
      <c r="U410" s="219">
        <v>0</v>
      </c>
      <c r="V410" s="219">
        <f>ROUND(E410*U410,2)</f>
        <v>0</v>
      </c>
      <c r="W410" s="219"/>
      <c r="X410" s="219" t="s">
        <v>478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555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16"/>
      <c r="B411" s="217"/>
      <c r="C411" s="251" t="s">
        <v>672</v>
      </c>
      <c r="D411" s="221"/>
      <c r="E411" s="222">
        <v>1.01</v>
      </c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09"/>
      <c r="Z411" s="209"/>
      <c r="AA411" s="209"/>
      <c r="AB411" s="209"/>
      <c r="AC411" s="209"/>
      <c r="AD411" s="209"/>
      <c r="AE411" s="209"/>
      <c r="AF411" s="209"/>
      <c r="AG411" s="209" t="s">
        <v>232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ht="22.5" outlineLevel="1" x14ac:dyDescent="0.2">
      <c r="A412" s="230">
        <v>145</v>
      </c>
      <c r="B412" s="231" t="s">
        <v>1044</v>
      </c>
      <c r="C412" s="249" t="s">
        <v>1045</v>
      </c>
      <c r="D412" s="232" t="s">
        <v>554</v>
      </c>
      <c r="E412" s="233">
        <v>1.01</v>
      </c>
      <c r="F412" s="234"/>
      <c r="G412" s="235">
        <f>ROUND(E412*F412,2)</f>
        <v>0</v>
      </c>
      <c r="H412" s="234"/>
      <c r="I412" s="235">
        <f>ROUND(E412*H412,2)</f>
        <v>0</v>
      </c>
      <c r="J412" s="234"/>
      <c r="K412" s="235">
        <f>ROUND(E412*J412,2)</f>
        <v>0</v>
      </c>
      <c r="L412" s="235">
        <v>21</v>
      </c>
      <c r="M412" s="235">
        <f>G412*(1+L412/100)</f>
        <v>0</v>
      </c>
      <c r="N412" s="235">
        <v>2.8400000000000002E-2</v>
      </c>
      <c r="O412" s="235">
        <f>ROUND(E412*N412,2)</f>
        <v>0.03</v>
      </c>
      <c r="P412" s="235">
        <v>0</v>
      </c>
      <c r="Q412" s="235">
        <f>ROUND(E412*P412,2)</f>
        <v>0</v>
      </c>
      <c r="R412" s="235" t="s">
        <v>477</v>
      </c>
      <c r="S412" s="235" t="s">
        <v>190</v>
      </c>
      <c r="T412" s="236" t="s">
        <v>190</v>
      </c>
      <c r="U412" s="219">
        <v>0</v>
      </c>
      <c r="V412" s="219">
        <f>ROUND(E412*U412,2)</f>
        <v>0</v>
      </c>
      <c r="W412" s="219"/>
      <c r="X412" s="219" t="s">
        <v>478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555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16"/>
      <c r="B413" s="217"/>
      <c r="C413" s="251" t="s">
        <v>672</v>
      </c>
      <c r="D413" s="221"/>
      <c r="E413" s="222">
        <v>1.01</v>
      </c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09"/>
      <c r="Z413" s="209"/>
      <c r="AA413" s="209"/>
      <c r="AB413" s="209"/>
      <c r="AC413" s="209"/>
      <c r="AD413" s="209"/>
      <c r="AE413" s="209"/>
      <c r="AF413" s="209"/>
      <c r="AG413" s="209" t="s">
        <v>232</v>
      </c>
      <c r="AH413" s="209">
        <v>0</v>
      </c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ht="22.5" outlineLevel="1" x14ac:dyDescent="0.2">
      <c r="A414" s="230">
        <v>146</v>
      </c>
      <c r="B414" s="231" t="s">
        <v>1046</v>
      </c>
      <c r="C414" s="249" t="s">
        <v>1047</v>
      </c>
      <c r="D414" s="232" t="s">
        <v>554</v>
      </c>
      <c r="E414" s="233">
        <v>1.01</v>
      </c>
      <c r="F414" s="234"/>
      <c r="G414" s="235">
        <f>ROUND(E414*F414,2)</f>
        <v>0</v>
      </c>
      <c r="H414" s="234"/>
      <c r="I414" s="235">
        <f>ROUND(E414*H414,2)</f>
        <v>0</v>
      </c>
      <c r="J414" s="234"/>
      <c r="K414" s="235">
        <f>ROUND(E414*J414,2)</f>
        <v>0</v>
      </c>
      <c r="L414" s="235">
        <v>21</v>
      </c>
      <c r="M414" s="235">
        <f>G414*(1+L414/100)</f>
        <v>0</v>
      </c>
      <c r="N414" s="235">
        <v>2.9899999999999999E-2</v>
      </c>
      <c r="O414" s="235">
        <f>ROUND(E414*N414,2)</f>
        <v>0.03</v>
      </c>
      <c r="P414" s="235">
        <v>0</v>
      </c>
      <c r="Q414" s="235">
        <f>ROUND(E414*P414,2)</f>
        <v>0</v>
      </c>
      <c r="R414" s="235" t="s">
        <v>477</v>
      </c>
      <c r="S414" s="235" t="s">
        <v>190</v>
      </c>
      <c r="T414" s="236" t="s">
        <v>190</v>
      </c>
      <c r="U414" s="219">
        <v>0</v>
      </c>
      <c r="V414" s="219">
        <f>ROUND(E414*U414,2)</f>
        <v>0</v>
      </c>
      <c r="W414" s="219"/>
      <c r="X414" s="219" t="s">
        <v>478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555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/>
      <c r="B415" s="217"/>
      <c r="C415" s="251" t="s">
        <v>672</v>
      </c>
      <c r="D415" s="221"/>
      <c r="E415" s="222">
        <v>1.01</v>
      </c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09"/>
      <c r="Z415" s="209"/>
      <c r="AA415" s="209"/>
      <c r="AB415" s="209"/>
      <c r="AC415" s="209"/>
      <c r="AD415" s="209"/>
      <c r="AE415" s="209"/>
      <c r="AF415" s="209"/>
      <c r="AG415" s="209" t="s">
        <v>232</v>
      </c>
      <c r="AH415" s="209">
        <v>0</v>
      </c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ht="22.5" outlineLevel="1" x14ac:dyDescent="0.2">
      <c r="A416" s="230">
        <v>147</v>
      </c>
      <c r="B416" s="231" t="s">
        <v>717</v>
      </c>
      <c r="C416" s="249" t="s">
        <v>718</v>
      </c>
      <c r="D416" s="232" t="s">
        <v>554</v>
      </c>
      <c r="E416" s="233">
        <v>2.02</v>
      </c>
      <c r="F416" s="234"/>
      <c r="G416" s="235">
        <f>ROUND(E416*F416,2)</f>
        <v>0</v>
      </c>
      <c r="H416" s="234"/>
      <c r="I416" s="235">
        <f>ROUND(E416*H416,2)</f>
        <v>0</v>
      </c>
      <c r="J416" s="234"/>
      <c r="K416" s="235">
        <f>ROUND(E416*J416,2)</f>
        <v>0</v>
      </c>
      <c r="L416" s="235">
        <v>21</v>
      </c>
      <c r="M416" s="235">
        <f>G416*(1+L416/100)</f>
        <v>0</v>
      </c>
      <c r="N416" s="235">
        <v>1.2200000000000001E-2</v>
      </c>
      <c r="O416" s="235">
        <f>ROUND(E416*N416,2)</f>
        <v>0.02</v>
      </c>
      <c r="P416" s="235">
        <v>0</v>
      </c>
      <c r="Q416" s="235">
        <f>ROUND(E416*P416,2)</f>
        <v>0</v>
      </c>
      <c r="R416" s="235" t="s">
        <v>477</v>
      </c>
      <c r="S416" s="235" t="s">
        <v>190</v>
      </c>
      <c r="T416" s="236" t="s">
        <v>190</v>
      </c>
      <c r="U416" s="219">
        <v>0</v>
      </c>
      <c r="V416" s="219">
        <f>ROUND(E416*U416,2)</f>
        <v>0</v>
      </c>
      <c r="W416" s="219"/>
      <c r="X416" s="219" t="s">
        <v>478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479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51" t="s">
        <v>666</v>
      </c>
      <c r="D417" s="221"/>
      <c r="E417" s="222">
        <v>2.02</v>
      </c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232</v>
      </c>
      <c r="AH417" s="209">
        <v>0</v>
      </c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37">
        <v>148</v>
      </c>
      <c r="B418" s="238" t="s">
        <v>719</v>
      </c>
      <c r="C418" s="248" t="s">
        <v>720</v>
      </c>
      <c r="D418" s="239" t="s">
        <v>655</v>
      </c>
      <c r="E418" s="240">
        <v>1</v>
      </c>
      <c r="F418" s="241"/>
      <c r="G418" s="242">
        <f>ROUND(E418*F418,2)</f>
        <v>0</v>
      </c>
      <c r="H418" s="241"/>
      <c r="I418" s="242">
        <f>ROUND(E418*H418,2)</f>
        <v>0</v>
      </c>
      <c r="J418" s="241"/>
      <c r="K418" s="242">
        <f>ROUND(E418*J418,2)</f>
        <v>0</v>
      </c>
      <c r="L418" s="242">
        <v>21</v>
      </c>
      <c r="M418" s="242">
        <f>G418*(1+L418/100)</f>
        <v>0</v>
      </c>
      <c r="N418" s="242">
        <v>0</v>
      </c>
      <c r="O418" s="242">
        <f>ROUND(E418*N418,2)</f>
        <v>0</v>
      </c>
      <c r="P418" s="242">
        <v>0</v>
      </c>
      <c r="Q418" s="242">
        <f>ROUND(E418*P418,2)</f>
        <v>0</v>
      </c>
      <c r="R418" s="242"/>
      <c r="S418" s="242" t="s">
        <v>174</v>
      </c>
      <c r="T418" s="243" t="s">
        <v>175</v>
      </c>
      <c r="U418" s="219">
        <v>0</v>
      </c>
      <c r="V418" s="219">
        <f>ROUND(E418*U418,2)</f>
        <v>0</v>
      </c>
      <c r="W418" s="219"/>
      <c r="X418" s="219" t="s">
        <v>478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479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37">
        <v>149</v>
      </c>
      <c r="B419" s="238" t="s">
        <v>721</v>
      </c>
      <c r="C419" s="248" t="s">
        <v>722</v>
      </c>
      <c r="D419" s="239" t="s">
        <v>655</v>
      </c>
      <c r="E419" s="240">
        <v>2</v>
      </c>
      <c r="F419" s="241"/>
      <c r="G419" s="242">
        <f>ROUND(E419*F419,2)</f>
        <v>0</v>
      </c>
      <c r="H419" s="241"/>
      <c r="I419" s="242">
        <f>ROUND(E419*H419,2)</f>
        <v>0</v>
      </c>
      <c r="J419" s="241"/>
      <c r="K419" s="242">
        <f>ROUND(E419*J419,2)</f>
        <v>0</v>
      </c>
      <c r="L419" s="242">
        <v>21</v>
      </c>
      <c r="M419" s="242">
        <f>G419*(1+L419/100)</f>
        <v>0</v>
      </c>
      <c r="N419" s="242">
        <v>0</v>
      </c>
      <c r="O419" s="242">
        <f>ROUND(E419*N419,2)</f>
        <v>0</v>
      </c>
      <c r="P419" s="242">
        <v>0</v>
      </c>
      <c r="Q419" s="242">
        <f>ROUND(E419*P419,2)</f>
        <v>0</v>
      </c>
      <c r="R419" s="242"/>
      <c r="S419" s="242" t="s">
        <v>174</v>
      </c>
      <c r="T419" s="243" t="s">
        <v>175</v>
      </c>
      <c r="U419" s="219">
        <v>0</v>
      </c>
      <c r="V419" s="219">
        <f>ROUND(E419*U419,2)</f>
        <v>0</v>
      </c>
      <c r="W419" s="219"/>
      <c r="X419" s="219" t="s">
        <v>478</v>
      </c>
      <c r="Y419" s="209"/>
      <c r="Z419" s="209"/>
      <c r="AA419" s="209"/>
      <c r="AB419" s="209"/>
      <c r="AC419" s="209"/>
      <c r="AD419" s="209"/>
      <c r="AE419" s="209"/>
      <c r="AF419" s="209"/>
      <c r="AG419" s="209" t="s">
        <v>555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37">
        <v>150</v>
      </c>
      <c r="B420" s="238" t="s">
        <v>1048</v>
      </c>
      <c r="C420" s="248" t="s">
        <v>1049</v>
      </c>
      <c r="D420" s="239" t="s">
        <v>655</v>
      </c>
      <c r="E420" s="240">
        <v>1</v>
      </c>
      <c r="F420" s="241"/>
      <c r="G420" s="242">
        <f>ROUND(E420*F420,2)</f>
        <v>0</v>
      </c>
      <c r="H420" s="241"/>
      <c r="I420" s="242">
        <f>ROUND(E420*H420,2)</f>
        <v>0</v>
      </c>
      <c r="J420" s="241"/>
      <c r="K420" s="242">
        <f>ROUND(E420*J420,2)</f>
        <v>0</v>
      </c>
      <c r="L420" s="242">
        <v>21</v>
      </c>
      <c r="M420" s="242">
        <f>G420*(1+L420/100)</f>
        <v>0</v>
      </c>
      <c r="N420" s="242">
        <v>0</v>
      </c>
      <c r="O420" s="242">
        <f>ROUND(E420*N420,2)</f>
        <v>0</v>
      </c>
      <c r="P420" s="242">
        <v>0</v>
      </c>
      <c r="Q420" s="242">
        <f>ROUND(E420*P420,2)</f>
        <v>0</v>
      </c>
      <c r="R420" s="242"/>
      <c r="S420" s="242" t="s">
        <v>174</v>
      </c>
      <c r="T420" s="243" t="s">
        <v>175</v>
      </c>
      <c r="U420" s="219">
        <v>0</v>
      </c>
      <c r="V420" s="219">
        <f>ROUND(E420*U420,2)</f>
        <v>0</v>
      </c>
      <c r="W420" s="219"/>
      <c r="X420" s="219" t="s">
        <v>478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555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37">
        <v>151</v>
      </c>
      <c r="B421" s="238" t="s">
        <v>723</v>
      </c>
      <c r="C421" s="248" t="s">
        <v>724</v>
      </c>
      <c r="D421" s="239" t="s">
        <v>655</v>
      </c>
      <c r="E421" s="240">
        <v>2</v>
      </c>
      <c r="F421" s="241"/>
      <c r="G421" s="242">
        <f>ROUND(E421*F421,2)</f>
        <v>0</v>
      </c>
      <c r="H421" s="241"/>
      <c r="I421" s="242">
        <f>ROUND(E421*H421,2)</f>
        <v>0</v>
      </c>
      <c r="J421" s="241"/>
      <c r="K421" s="242">
        <f>ROUND(E421*J421,2)</f>
        <v>0</v>
      </c>
      <c r="L421" s="242">
        <v>21</v>
      </c>
      <c r="M421" s="242">
        <f>G421*(1+L421/100)</f>
        <v>0</v>
      </c>
      <c r="N421" s="242">
        <v>0</v>
      </c>
      <c r="O421" s="242">
        <f>ROUND(E421*N421,2)</f>
        <v>0</v>
      </c>
      <c r="P421" s="242">
        <v>0</v>
      </c>
      <c r="Q421" s="242">
        <f>ROUND(E421*P421,2)</f>
        <v>0</v>
      </c>
      <c r="R421" s="242"/>
      <c r="S421" s="242" t="s">
        <v>174</v>
      </c>
      <c r="T421" s="243" t="s">
        <v>175</v>
      </c>
      <c r="U421" s="219">
        <v>0</v>
      </c>
      <c r="V421" s="219">
        <f>ROUND(E421*U421,2)</f>
        <v>0</v>
      </c>
      <c r="W421" s="219"/>
      <c r="X421" s="219" t="s">
        <v>478</v>
      </c>
      <c r="Y421" s="209"/>
      <c r="Z421" s="209"/>
      <c r="AA421" s="209"/>
      <c r="AB421" s="209"/>
      <c r="AC421" s="209"/>
      <c r="AD421" s="209"/>
      <c r="AE421" s="209"/>
      <c r="AF421" s="209"/>
      <c r="AG421" s="209" t="s">
        <v>555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37">
        <v>152</v>
      </c>
      <c r="B422" s="238" t="s">
        <v>725</v>
      </c>
      <c r="C422" s="248" t="s">
        <v>726</v>
      </c>
      <c r="D422" s="239" t="s">
        <v>655</v>
      </c>
      <c r="E422" s="240">
        <v>4</v>
      </c>
      <c r="F422" s="241"/>
      <c r="G422" s="242">
        <f>ROUND(E422*F422,2)</f>
        <v>0</v>
      </c>
      <c r="H422" s="241"/>
      <c r="I422" s="242">
        <f>ROUND(E422*H422,2)</f>
        <v>0</v>
      </c>
      <c r="J422" s="241"/>
      <c r="K422" s="242">
        <f>ROUND(E422*J422,2)</f>
        <v>0</v>
      </c>
      <c r="L422" s="242">
        <v>21</v>
      </c>
      <c r="M422" s="242">
        <f>G422*(1+L422/100)</f>
        <v>0</v>
      </c>
      <c r="N422" s="242">
        <v>0</v>
      </c>
      <c r="O422" s="242">
        <f>ROUND(E422*N422,2)</f>
        <v>0</v>
      </c>
      <c r="P422" s="242">
        <v>0</v>
      </c>
      <c r="Q422" s="242">
        <f>ROUND(E422*P422,2)</f>
        <v>0</v>
      </c>
      <c r="R422" s="242"/>
      <c r="S422" s="242" t="s">
        <v>174</v>
      </c>
      <c r="T422" s="243" t="s">
        <v>175</v>
      </c>
      <c r="U422" s="219">
        <v>0</v>
      </c>
      <c r="V422" s="219">
        <f>ROUND(E422*U422,2)</f>
        <v>0</v>
      </c>
      <c r="W422" s="219"/>
      <c r="X422" s="219" t="s">
        <v>478</v>
      </c>
      <c r="Y422" s="209"/>
      <c r="Z422" s="209"/>
      <c r="AA422" s="209"/>
      <c r="AB422" s="209"/>
      <c r="AC422" s="209"/>
      <c r="AD422" s="209"/>
      <c r="AE422" s="209"/>
      <c r="AF422" s="209"/>
      <c r="AG422" s="209" t="s">
        <v>555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37">
        <v>153</v>
      </c>
      <c r="B423" s="238" t="s">
        <v>1050</v>
      </c>
      <c r="C423" s="248" t="s">
        <v>1051</v>
      </c>
      <c r="D423" s="239" t="s">
        <v>655</v>
      </c>
      <c r="E423" s="240">
        <v>1</v>
      </c>
      <c r="F423" s="241"/>
      <c r="G423" s="242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2">
        <v>0</v>
      </c>
      <c r="O423" s="242">
        <f>ROUND(E423*N423,2)</f>
        <v>0</v>
      </c>
      <c r="P423" s="242">
        <v>0</v>
      </c>
      <c r="Q423" s="242">
        <f>ROUND(E423*P423,2)</f>
        <v>0</v>
      </c>
      <c r="R423" s="242"/>
      <c r="S423" s="242" t="s">
        <v>174</v>
      </c>
      <c r="T423" s="243" t="s">
        <v>175</v>
      </c>
      <c r="U423" s="219">
        <v>0</v>
      </c>
      <c r="V423" s="219">
        <f>ROUND(E423*U423,2)</f>
        <v>0</v>
      </c>
      <c r="W423" s="219"/>
      <c r="X423" s="219" t="s">
        <v>478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555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x14ac:dyDescent="0.2">
      <c r="A424" s="224" t="s">
        <v>169</v>
      </c>
      <c r="B424" s="225" t="s">
        <v>111</v>
      </c>
      <c r="C424" s="247" t="s">
        <v>112</v>
      </c>
      <c r="D424" s="226"/>
      <c r="E424" s="227"/>
      <c r="F424" s="228"/>
      <c r="G424" s="228">
        <f>SUMIF(AG425:AG443,"&lt;&gt;NOR",G425:G443)</f>
        <v>0</v>
      </c>
      <c r="H424" s="228"/>
      <c r="I424" s="228">
        <f>SUM(I425:I443)</f>
        <v>0</v>
      </c>
      <c r="J424" s="228"/>
      <c r="K424" s="228">
        <f>SUM(K425:K443)</f>
        <v>0</v>
      </c>
      <c r="L424" s="228"/>
      <c r="M424" s="228">
        <f>SUM(M425:M443)</f>
        <v>0</v>
      </c>
      <c r="N424" s="228"/>
      <c r="O424" s="228">
        <f>SUM(O425:O443)</f>
        <v>5.43</v>
      </c>
      <c r="P424" s="228"/>
      <c r="Q424" s="228">
        <f>SUM(Q425:Q443)</f>
        <v>0</v>
      </c>
      <c r="R424" s="228"/>
      <c r="S424" s="228"/>
      <c r="T424" s="229"/>
      <c r="U424" s="223"/>
      <c r="V424" s="223">
        <f>SUM(V425:V443)</f>
        <v>8.7000000000000011</v>
      </c>
      <c r="W424" s="223"/>
      <c r="X424" s="223"/>
      <c r="AG424" t="s">
        <v>170</v>
      </c>
    </row>
    <row r="425" spans="1:60" ht="33.75" outlineLevel="1" x14ac:dyDescent="0.2">
      <c r="A425" s="230">
        <v>154</v>
      </c>
      <c r="B425" s="231" t="s">
        <v>1052</v>
      </c>
      <c r="C425" s="249" t="s">
        <v>1053</v>
      </c>
      <c r="D425" s="232" t="s">
        <v>323</v>
      </c>
      <c r="E425" s="233">
        <v>6.2</v>
      </c>
      <c r="F425" s="234"/>
      <c r="G425" s="235">
        <f>ROUND(E425*F425,2)</f>
        <v>0</v>
      </c>
      <c r="H425" s="234"/>
      <c r="I425" s="235">
        <f>ROUND(E425*H425,2)</f>
        <v>0</v>
      </c>
      <c r="J425" s="234"/>
      <c r="K425" s="235">
        <f>ROUND(E425*J425,2)</f>
        <v>0</v>
      </c>
      <c r="L425" s="235">
        <v>21</v>
      </c>
      <c r="M425" s="235">
        <f>G425*(1+L425/100)</f>
        <v>0</v>
      </c>
      <c r="N425" s="235">
        <v>0.12471</v>
      </c>
      <c r="O425" s="235">
        <f>ROUND(E425*N425,2)</f>
        <v>0.77</v>
      </c>
      <c r="P425" s="235">
        <v>0</v>
      </c>
      <c r="Q425" s="235">
        <f>ROUND(E425*P425,2)</f>
        <v>0</v>
      </c>
      <c r="R425" s="235" t="s">
        <v>286</v>
      </c>
      <c r="S425" s="235" t="s">
        <v>190</v>
      </c>
      <c r="T425" s="236" t="s">
        <v>190</v>
      </c>
      <c r="U425" s="219">
        <v>0.11899999999999999</v>
      </c>
      <c r="V425" s="219">
        <f>ROUND(E425*U425,2)</f>
        <v>0.74</v>
      </c>
      <c r="W425" s="219"/>
      <c r="X425" s="219" t="s">
        <v>287</v>
      </c>
      <c r="Y425" s="209"/>
      <c r="Z425" s="209"/>
      <c r="AA425" s="209"/>
      <c r="AB425" s="209"/>
      <c r="AC425" s="209"/>
      <c r="AD425" s="209"/>
      <c r="AE425" s="209"/>
      <c r="AF425" s="209"/>
      <c r="AG425" s="209" t="s">
        <v>288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16"/>
      <c r="B426" s="217"/>
      <c r="C426" s="260" t="s">
        <v>1054</v>
      </c>
      <c r="D426" s="256"/>
      <c r="E426" s="256"/>
      <c r="F426" s="256"/>
      <c r="G426" s="256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09"/>
      <c r="Z426" s="209"/>
      <c r="AA426" s="209"/>
      <c r="AB426" s="209"/>
      <c r="AC426" s="209"/>
      <c r="AD426" s="209"/>
      <c r="AE426" s="209"/>
      <c r="AF426" s="209"/>
      <c r="AG426" s="209" t="s">
        <v>290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16"/>
      <c r="B427" s="217"/>
      <c r="C427" s="251" t="s">
        <v>1055</v>
      </c>
      <c r="D427" s="221"/>
      <c r="E427" s="222">
        <v>2.8</v>
      </c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09"/>
      <c r="Z427" s="209"/>
      <c r="AA427" s="209"/>
      <c r="AB427" s="209"/>
      <c r="AC427" s="209"/>
      <c r="AD427" s="209"/>
      <c r="AE427" s="209"/>
      <c r="AF427" s="209"/>
      <c r="AG427" s="209" t="s">
        <v>232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">
      <c r="A428" s="216"/>
      <c r="B428" s="217"/>
      <c r="C428" s="251" t="s">
        <v>1056</v>
      </c>
      <c r="D428" s="221"/>
      <c r="E428" s="222">
        <v>3.4</v>
      </c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09"/>
      <c r="Z428" s="209"/>
      <c r="AA428" s="209"/>
      <c r="AB428" s="209"/>
      <c r="AC428" s="209"/>
      <c r="AD428" s="209"/>
      <c r="AE428" s="209"/>
      <c r="AF428" s="209"/>
      <c r="AG428" s="209" t="s">
        <v>232</v>
      </c>
      <c r="AH428" s="209">
        <v>0</v>
      </c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ht="22.5" outlineLevel="1" x14ac:dyDescent="0.2">
      <c r="A429" s="230">
        <v>155</v>
      </c>
      <c r="B429" s="231" t="s">
        <v>727</v>
      </c>
      <c r="C429" s="249" t="s">
        <v>728</v>
      </c>
      <c r="D429" s="232" t="s">
        <v>323</v>
      </c>
      <c r="E429" s="233">
        <v>23</v>
      </c>
      <c r="F429" s="234"/>
      <c r="G429" s="235">
        <f>ROUND(E429*F429,2)</f>
        <v>0</v>
      </c>
      <c r="H429" s="234"/>
      <c r="I429" s="235">
        <f>ROUND(E429*H429,2)</f>
        <v>0</v>
      </c>
      <c r="J429" s="234"/>
      <c r="K429" s="235">
        <f>ROUND(E429*J429,2)</f>
        <v>0</v>
      </c>
      <c r="L429" s="235">
        <v>21</v>
      </c>
      <c r="M429" s="235">
        <f>G429*(1+L429/100)</f>
        <v>0</v>
      </c>
      <c r="N429" s="235">
        <v>0.188</v>
      </c>
      <c r="O429" s="235">
        <f>ROUND(E429*N429,2)</f>
        <v>4.32</v>
      </c>
      <c r="P429" s="235">
        <v>0</v>
      </c>
      <c r="Q429" s="235">
        <f>ROUND(E429*P429,2)</f>
        <v>0</v>
      </c>
      <c r="R429" s="235" t="s">
        <v>286</v>
      </c>
      <c r="S429" s="235" t="s">
        <v>190</v>
      </c>
      <c r="T429" s="236" t="s">
        <v>190</v>
      </c>
      <c r="U429" s="219">
        <v>0.216</v>
      </c>
      <c r="V429" s="219">
        <f>ROUND(E429*U429,2)</f>
        <v>4.97</v>
      </c>
      <c r="W429" s="219"/>
      <c r="X429" s="219" t="s">
        <v>287</v>
      </c>
      <c r="Y429" s="209"/>
      <c r="Z429" s="209"/>
      <c r="AA429" s="209"/>
      <c r="AB429" s="209"/>
      <c r="AC429" s="209"/>
      <c r="AD429" s="209"/>
      <c r="AE429" s="209"/>
      <c r="AF429" s="209"/>
      <c r="AG429" s="209" t="s">
        <v>308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16"/>
      <c r="B430" s="217"/>
      <c r="C430" s="260" t="s">
        <v>729</v>
      </c>
      <c r="D430" s="256"/>
      <c r="E430" s="256"/>
      <c r="F430" s="256"/>
      <c r="G430" s="256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09"/>
      <c r="Z430" s="209"/>
      <c r="AA430" s="209"/>
      <c r="AB430" s="209"/>
      <c r="AC430" s="209"/>
      <c r="AD430" s="209"/>
      <c r="AE430" s="209"/>
      <c r="AF430" s="209"/>
      <c r="AG430" s="209" t="s">
        <v>290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45" t="str">
        <f>C430</f>
        <v>se zatřením lože, s vyplněním a zatřením spár cementovou maltou. S dodáním hmot pro lože tl. 80-100 mm.</v>
      </c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30">
        <v>156</v>
      </c>
      <c r="B431" s="231" t="s">
        <v>1057</v>
      </c>
      <c r="C431" s="249" t="s">
        <v>1058</v>
      </c>
      <c r="D431" s="232" t="s">
        <v>338</v>
      </c>
      <c r="E431" s="233">
        <v>0.13400000000000001</v>
      </c>
      <c r="F431" s="234"/>
      <c r="G431" s="235">
        <f>ROUND(E431*F431,2)</f>
        <v>0</v>
      </c>
      <c r="H431" s="234"/>
      <c r="I431" s="235">
        <f>ROUND(E431*H431,2)</f>
        <v>0</v>
      </c>
      <c r="J431" s="234"/>
      <c r="K431" s="235">
        <f>ROUND(E431*J431,2)</f>
        <v>0</v>
      </c>
      <c r="L431" s="235">
        <v>21</v>
      </c>
      <c r="M431" s="235">
        <f>G431*(1+L431/100)</f>
        <v>0</v>
      </c>
      <c r="N431" s="235">
        <v>2.5249999999999999</v>
      </c>
      <c r="O431" s="235">
        <f>ROUND(E431*N431,2)</f>
        <v>0.34</v>
      </c>
      <c r="P431" s="235">
        <v>0</v>
      </c>
      <c r="Q431" s="235">
        <f>ROUND(E431*P431,2)</f>
        <v>0</v>
      </c>
      <c r="R431" s="235" t="s">
        <v>286</v>
      </c>
      <c r="S431" s="235" t="s">
        <v>190</v>
      </c>
      <c r="T431" s="236" t="s">
        <v>190</v>
      </c>
      <c r="U431" s="219">
        <v>1.4419999999999999</v>
      </c>
      <c r="V431" s="219">
        <f>ROUND(E431*U431,2)</f>
        <v>0.19</v>
      </c>
      <c r="W431" s="219"/>
      <c r="X431" s="219" t="s">
        <v>287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288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16"/>
      <c r="B432" s="217"/>
      <c r="C432" s="260" t="s">
        <v>1059</v>
      </c>
      <c r="D432" s="256"/>
      <c r="E432" s="256"/>
      <c r="F432" s="256"/>
      <c r="G432" s="256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290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51" t="s">
        <v>1060</v>
      </c>
      <c r="D433" s="221"/>
      <c r="E433" s="222">
        <v>4.7E-2</v>
      </c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09"/>
      <c r="Z433" s="209"/>
      <c r="AA433" s="209"/>
      <c r="AB433" s="209"/>
      <c r="AC433" s="209"/>
      <c r="AD433" s="209"/>
      <c r="AE433" s="209"/>
      <c r="AF433" s="209"/>
      <c r="AG433" s="209" t="s">
        <v>232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">
      <c r="A434" s="216"/>
      <c r="B434" s="217"/>
      <c r="C434" s="251" t="s">
        <v>1061</v>
      </c>
      <c r="D434" s="221"/>
      <c r="E434" s="222">
        <v>8.6999999999999994E-2</v>
      </c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09"/>
      <c r="Z434" s="209"/>
      <c r="AA434" s="209"/>
      <c r="AB434" s="209"/>
      <c r="AC434" s="209"/>
      <c r="AD434" s="209"/>
      <c r="AE434" s="209"/>
      <c r="AF434" s="209"/>
      <c r="AG434" s="209" t="s">
        <v>232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">
      <c r="A435" s="230">
        <v>157</v>
      </c>
      <c r="B435" s="231" t="s">
        <v>734</v>
      </c>
      <c r="C435" s="249" t="s">
        <v>735</v>
      </c>
      <c r="D435" s="232" t="s">
        <v>323</v>
      </c>
      <c r="E435" s="233">
        <v>34</v>
      </c>
      <c r="F435" s="234"/>
      <c r="G435" s="235">
        <f>ROUND(E435*F435,2)</f>
        <v>0</v>
      </c>
      <c r="H435" s="234"/>
      <c r="I435" s="235">
        <f>ROUND(E435*H435,2)</f>
        <v>0</v>
      </c>
      <c r="J435" s="234"/>
      <c r="K435" s="235">
        <f>ROUND(E435*J435,2)</f>
        <v>0</v>
      </c>
      <c r="L435" s="235">
        <v>21</v>
      </c>
      <c r="M435" s="235">
        <f>G435*(1+L435/100)</f>
        <v>0</v>
      </c>
      <c r="N435" s="235">
        <v>0</v>
      </c>
      <c r="O435" s="235">
        <f>ROUND(E435*N435,2)</f>
        <v>0</v>
      </c>
      <c r="P435" s="235">
        <v>0</v>
      </c>
      <c r="Q435" s="235">
        <f>ROUND(E435*P435,2)</f>
        <v>0</v>
      </c>
      <c r="R435" s="235" t="s">
        <v>286</v>
      </c>
      <c r="S435" s="235" t="s">
        <v>190</v>
      </c>
      <c r="T435" s="236" t="s">
        <v>190</v>
      </c>
      <c r="U435" s="219">
        <v>5.5E-2</v>
      </c>
      <c r="V435" s="219">
        <f>ROUND(E435*U435,2)</f>
        <v>1.87</v>
      </c>
      <c r="W435" s="219"/>
      <c r="X435" s="219" t="s">
        <v>287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308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1" x14ac:dyDescent="0.2">
      <c r="A436" s="216"/>
      <c r="B436" s="217"/>
      <c r="C436" s="260" t="s">
        <v>732</v>
      </c>
      <c r="D436" s="256"/>
      <c r="E436" s="256"/>
      <c r="F436" s="256"/>
      <c r="G436" s="256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09"/>
      <c r="Z436" s="209"/>
      <c r="AA436" s="209"/>
      <c r="AB436" s="209"/>
      <c r="AC436" s="209"/>
      <c r="AD436" s="209"/>
      <c r="AE436" s="209"/>
      <c r="AF436" s="209"/>
      <c r="AG436" s="209" t="s">
        <v>290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1" x14ac:dyDescent="0.2">
      <c r="A437" s="216"/>
      <c r="B437" s="217"/>
      <c r="C437" s="251" t="s">
        <v>1062</v>
      </c>
      <c r="D437" s="221"/>
      <c r="E437" s="222">
        <v>34</v>
      </c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09"/>
      <c r="Z437" s="209"/>
      <c r="AA437" s="209"/>
      <c r="AB437" s="209"/>
      <c r="AC437" s="209"/>
      <c r="AD437" s="209"/>
      <c r="AE437" s="209"/>
      <c r="AF437" s="209"/>
      <c r="AG437" s="209" t="s">
        <v>232</v>
      </c>
      <c r="AH437" s="209">
        <v>0</v>
      </c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 x14ac:dyDescent="0.2">
      <c r="A438" s="230">
        <v>158</v>
      </c>
      <c r="B438" s="231" t="s">
        <v>737</v>
      </c>
      <c r="C438" s="249" t="s">
        <v>738</v>
      </c>
      <c r="D438" s="232" t="s">
        <v>323</v>
      </c>
      <c r="E438" s="233">
        <v>5.2</v>
      </c>
      <c r="F438" s="234"/>
      <c r="G438" s="235">
        <f>ROUND(E438*F438,2)</f>
        <v>0</v>
      </c>
      <c r="H438" s="234"/>
      <c r="I438" s="235">
        <f>ROUND(E438*H438,2)</f>
        <v>0</v>
      </c>
      <c r="J438" s="234"/>
      <c r="K438" s="235">
        <f>ROUND(E438*J438,2)</f>
        <v>0</v>
      </c>
      <c r="L438" s="235">
        <v>21</v>
      </c>
      <c r="M438" s="235">
        <f>G438*(1+L438/100)</f>
        <v>0</v>
      </c>
      <c r="N438" s="235">
        <v>0</v>
      </c>
      <c r="O438" s="235">
        <f>ROUND(E438*N438,2)</f>
        <v>0</v>
      </c>
      <c r="P438" s="235">
        <v>0</v>
      </c>
      <c r="Q438" s="235">
        <f>ROUND(E438*P438,2)</f>
        <v>0</v>
      </c>
      <c r="R438" s="235" t="s">
        <v>286</v>
      </c>
      <c r="S438" s="235" t="s">
        <v>190</v>
      </c>
      <c r="T438" s="236" t="s">
        <v>190</v>
      </c>
      <c r="U438" s="219">
        <v>7.3999999999999996E-2</v>
      </c>
      <c r="V438" s="219">
        <f>ROUND(E438*U438,2)</f>
        <v>0.38</v>
      </c>
      <c r="W438" s="219"/>
      <c r="X438" s="219" t="s">
        <v>287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288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1" x14ac:dyDescent="0.2">
      <c r="A439" s="216"/>
      <c r="B439" s="217"/>
      <c r="C439" s="260" t="s">
        <v>732</v>
      </c>
      <c r="D439" s="256"/>
      <c r="E439" s="256"/>
      <c r="F439" s="256"/>
      <c r="G439" s="256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09"/>
      <c r="Z439" s="209"/>
      <c r="AA439" s="209"/>
      <c r="AB439" s="209"/>
      <c r="AC439" s="209"/>
      <c r="AD439" s="209"/>
      <c r="AE439" s="209"/>
      <c r="AF439" s="209"/>
      <c r="AG439" s="209" t="s">
        <v>290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">
      <c r="A440" s="216"/>
      <c r="B440" s="217"/>
      <c r="C440" s="251" t="s">
        <v>1063</v>
      </c>
      <c r="D440" s="221"/>
      <c r="E440" s="222">
        <v>5.2</v>
      </c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09"/>
      <c r="Z440" s="209"/>
      <c r="AA440" s="209"/>
      <c r="AB440" s="209"/>
      <c r="AC440" s="209"/>
      <c r="AD440" s="209"/>
      <c r="AE440" s="209"/>
      <c r="AF440" s="209"/>
      <c r="AG440" s="209" t="s">
        <v>232</v>
      </c>
      <c r="AH440" s="209">
        <v>0</v>
      </c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">
      <c r="A441" s="230">
        <v>159</v>
      </c>
      <c r="B441" s="231" t="s">
        <v>739</v>
      </c>
      <c r="C441" s="249" t="s">
        <v>740</v>
      </c>
      <c r="D441" s="232" t="s">
        <v>323</v>
      </c>
      <c r="E441" s="233">
        <v>5</v>
      </c>
      <c r="F441" s="234"/>
      <c r="G441" s="235">
        <f>ROUND(E441*F441,2)</f>
        <v>0</v>
      </c>
      <c r="H441" s="234"/>
      <c r="I441" s="235">
        <f>ROUND(E441*H441,2)</f>
        <v>0</v>
      </c>
      <c r="J441" s="234"/>
      <c r="K441" s="235">
        <f>ROUND(E441*J441,2)</f>
        <v>0</v>
      </c>
      <c r="L441" s="235">
        <v>21</v>
      </c>
      <c r="M441" s="235">
        <f>G441*(1+L441/100)</f>
        <v>0</v>
      </c>
      <c r="N441" s="235">
        <v>0</v>
      </c>
      <c r="O441" s="235">
        <f>ROUND(E441*N441,2)</f>
        <v>0</v>
      </c>
      <c r="P441" s="235">
        <v>0</v>
      </c>
      <c r="Q441" s="235">
        <f>ROUND(E441*P441,2)</f>
        <v>0</v>
      </c>
      <c r="R441" s="235" t="s">
        <v>286</v>
      </c>
      <c r="S441" s="235" t="s">
        <v>190</v>
      </c>
      <c r="T441" s="236" t="s">
        <v>190</v>
      </c>
      <c r="U441" s="219">
        <v>0.11</v>
      </c>
      <c r="V441" s="219">
        <f>ROUND(E441*U441,2)</f>
        <v>0.55000000000000004</v>
      </c>
      <c r="W441" s="219"/>
      <c r="X441" s="219" t="s">
        <v>287</v>
      </c>
      <c r="Y441" s="209"/>
      <c r="Z441" s="209"/>
      <c r="AA441" s="209"/>
      <c r="AB441" s="209"/>
      <c r="AC441" s="209"/>
      <c r="AD441" s="209"/>
      <c r="AE441" s="209"/>
      <c r="AF441" s="209"/>
      <c r="AG441" s="209" t="s">
        <v>288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 x14ac:dyDescent="0.2">
      <c r="A442" s="216"/>
      <c r="B442" s="217"/>
      <c r="C442" s="260" t="s">
        <v>732</v>
      </c>
      <c r="D442" s="256"/>
      <c r="E442" s="256"/>
      <c r="F442" s="256"/>
      <c r="G442" s="256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09"/>
      <c r="Z442" s="209"/>
      <c r="AA442" s="209"/>
      <c r="AB442" s="209"/>
      <c r="AC442" s="209"/>
      <c r="AD442" s="209"/>
      <c r="AE442" s="209"/>
      <c r="AF442" s="209"/>
      <c r="AG442" s="209" t="s">
        <v>290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 x14ac:dyDescent="0.2">
      <c r="A443" s="216"/>
      <c r="B443" s="217"/>
      <c r="C443" s="251" t="s">
        <v>1064</v>
      </c>
      <c r="D443" s="221"/>
      <c r="E443" s="222">
        <v>5</v>
      </c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09"/>
      <c r="Z443" s="209"/>
      <c r="AA443" s="209"/>
      <c r="AB443" s="209"/>
      <c r="AC443" s="209"/>
      <c r="AD443" s="209"/>
      <c r="AE443" s="209"/>
      <c r="AF443" s="209"/>
      <c r="AG443" s="209" t="s">
        <v>232</v>
      </c>
      <c r="AH443" s="209">
        <v>0</v>
      </c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x14ac:dyDescent="0.2">
      <c r="A444" s="224" t="s">
        <v>169</v>
      </c>
      <c r="B444" s="225" t="s">
        <v>113</v>
      </c>
      <c r="C444" s="247" t="s">
        <v>114</v>
      </c>
      <c r="D444" s="226"/>
      <c r="E444" s="227"/>
      <c r="F444" s="228"/>
      <c r="G444" s="228">
        <f>SUMIF(AG445:AG447,"&lt;&gt;NOR",G445:G447)</f>
        <v>0</v>
      </c>
      <c r="H444" s="228"/>
      <c r="I444" s="228">
        <f>SUM(I445:I447)</f>
        <v>0</v>
      </c>
      <c r="J444" s="228"/>
      <c r="K444" s="228">
        <f>SUM(K445:K447)</f>
        <v>0</v>
      </c>
      <c r="L444" s="228"/>
      <c r="M444" s="228">
        <f>SUM(M445:M447)</f>
        <v>0</v>
      </c>
      <c r="N444" s="228"/>
      <c r="O444" s="228">
        <f>SUM(O445:O447)</f>
        <v>0.02</v>
      </c>
      <c r="P444" s="228"/>
      <c r="Q444" s="228">
        <f>SUM(Q445:Q447)</f>
        <v>0</v>
      </c>
      <c r="R444" s="228"/>
      <c r="S444" s="228"/>
      <c r="T444" s="229"/>
      <c r="U444" s="223"/>
      <c r="V444" s="223">
        <f>SUM(V445:V447)</f>
        <v>0.4</v>
      </c>
      <c r="W444" s="223"/>
      <c r="X444" s="223"/>
      <c r="AG444" t="s">
        <v>170</v>
      </c>
    </row>
    <row r="445" spans="1:60" ht="22.5" outlineLevel="1" x14ac:dyDescent="0.2">
      <c r="A445" s="230">
        <v>160</v>
      </c>
      <c r="B445" s="231" t="s">
        <v>1065</v>
      </c>
      <c r="C445" s="249" t="s">
        <v>1066</v>
      </c>
      <c r="D445" s="232" t="s">
        <v>338</v>
      </c>
      <c r="E445" s="233">
        <v>9.4199999999999996E-3</v>
      </c>
      <c r="F445" s="234"/>
      <c r="G445" s="235">
        <f>ROUND(E445*F445,2)</f>
        <v>0</v>
      </c>
      <c r="H445" s="234"/>
      <c r="I445" s="235">
        <f>ROUND(E445*H445,2)</f>
        <v>0</v>
      </c>
      <c r="J445" s="234"/>
      <c r="K445" s="235">
        <f>ROUND(E445*J445,2)</f>
        <v>0</v>
      </c>
      <c r="L445" s="235">
        <v>21</v>
      </c>
      <c r="M445" s="235">
        <f>G445*(1+L445/100)</f>
        <v>0</v>
      </c>
      <c r="N445" s="235">
        <v>2.65089</v>
      </c>
      <c r="O445" s="235">
        <f>ROUND(E445*N445,2)</f>
        <v>0.02</v>
      </c>
      <c r="P445" s="235">
        <v>0</v>
      </c>
      <c r="Q445" s="235">
        <f>ROUND(E445*P445,2)</f>
        <v>0</v>
      </c>
      <c r="R445" s="235" t="s">
        <v>1067</v>
      </c>
      <c r="S445" s="235" t="s">
        <v>190</v>
      </c>
      <c r="T445" s="236" t="s">
        <v>190</v>
      </c>
      <c r="U445" s="219">
        <v>42.051000000000002</v>
      </c>
      <c r="V445" s="219">
        <f>ROUND(E445*U445,2)</f>
        <v>0.4</v>
      </c>
      <c r="W445" s="219"/>
      <c r="X445" s="219" t="s">
        <v>287</v>
      </c>
      <c r="Y445" s="209"/>
      <c r="Z445" s="209"/>
      <c r="AA445" s="209"/>
      <c r="AB445" s="209"/>
      <c r="AC445" s="209"/>
      <c r="AD445" s="209"/>
      <c r="AE445" s="209"/>
      <c r="AF445" s="209"/>
      <c r="AG445" s="209" t="s">
        <v>288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ht="22.5" outlineLevel="1" x14ac:dyDescent="0.2">
      <c r="A446" s="216"/>
      <c r="B446" s="217"/>
      <c r="C446" s="260" t="s">
        <v>1068</v>
      </c>
      <c r="D446" s="256"/>
      <c r="E446" s="256"/>
      <c r="F446" s="256"/>
      <c r="G446" s="256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09"/>
      <c r="Z446" s="209"/>
      <c r="AA446" s="209"/>
      <c r="AB446" s="209"/>
      <c r="AC446" s="209"/>
      <c r="AD446" s="209"/>
      <c r="AE446" s="209"/>
      <c r="AF446" s="209"/>
      <c r="AG446" s="209" t="s">
        <v>290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45" t="str">
        <f>C446</f>
        <v>uloženého ve vynechaných otvorech ve dně nebo ve stěnách nádrží z betonu vodostavebního, pevné spojení potrubí nebo trubní zděře s betonem v otvoru, očištění potrubí před betonáží, bednění a odbednění,</v>
      </c>
      <c r="BB446" s="209"/>
      <c r="BC446" s="209"/>
      <c r="BD446" s="209"/>
      <c r="BE446" s="209"/>
      <c r="BF446" s="209"/>
      <c r="BG446" s="209"/>
      <c r="BH446" s="209"/>
    </row>
    <row r="447" spans="1:60" outlineLevel="1" x14ac:dyDescent="0.2">
      <c r="A447" s="216"/>
      <c r="B447" s="217"/>
      <c r="C447" s="251" t="s">
        <v>1069</v>
      </c>
      <c r="D447" s="221"/>
      <c r="E447" s="222">
        <v>9.4199999999999996E-3</v>
      </c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09"/>
      <c r="Z447" s="209"/>
      <c r="AA447" s="209"/>
      <c r="AB447" s="209"/>
      <c r="AC447" s="209"/>
      <c r="AD447" s="209"/>
      <c r="AE447" s="209"/>
      <c r="AF447" s="209"/>
      <c r="AG447" s="209" t="s">
        <v>232</v>
      </c>
      <c r="AH447" s="209">
        <v>0</v>
      </c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x14ac:dyDescent="0.2">
      <c r="A448" s="224" t="s">
        <v>169</v>
      </c>
      <c r="B448" s="225" t="s">
        <v>117</v>
      </c>
      <c r="C448" s="247" t="s">
        <v>118</v>
      </c>
      <c r="D448" s="226"/>
      <c r="E448" s="227"/>
      <c r="F448" s="228"/>
      <c r="G448" s="228">
        <f>SUMIF(AG449:AG463,"&lt;&gt;NOR",G449:G463)</f>
        <v>0</v>
      </c>
      <c r="H448" s="228"/>
      <c r="I448" s="228">
        <f>SUM(I449:I463)</f>
        <v>0</v>
      </c>
      <c r="J448" s="228"/>
      <c r="K448" s="228">
        <f>SUM(K449:K463)</f>
        <v>0</v>
      </c>
      <c r="L448" s="228"/>
      <c r="M448" s="228">
        <f>SUM(M449:M463)</f>
        <v>0</v>
      </c>
      <c r="N448" s="228"/>
      <c r="O448" s="228">
        <f>SUM(O449:O463)</f>
        <v>0</v>
      </c>
      <c r="P448" s="228"/>
      <c r="Q448" s="228">
        <f>SUM(Q449:Q463)</f>
        <v>0.45</v>
      </c>
      <c r="R448" s="228"/>
      <c r="S448" s="228"/>
      <c r="T448" s="229"/>
      <c r="U448" s="223"/>
      <c r="V448" s="223">
        <f>SUM(V449:V463)</f>
        <v>8.39</v>
      </c>
      <c r="W448" s="223"/>
      <c r="X448" s="223"/>
      <c r="AG448" t="s">
        <v>170</v>
      </c>
    </row>
    <row r="449" spans="1:60" outlineLevel="1" x14ac:dyDescent="0.2">
      <c r="A449" s="230">
        <v>161</v>
      </c>
      <c r="B449" s="231" t="s">
        <v>1070</v>
      </c>
      <c r="C449" s="249" t="s">
        <v>1071</v>
      </c>
      <c r="D449" s="232" t="s">
        <v>323</v>
      </c>
      <c r="E449" s="233">
        <v>4</v>
      </c>
      <c r="F449" s="234"/>
      <c r="G449" s="235">
        <f>ROUND(E449*F449,2)</f>
        <v>0</v>
      </c>
      <c r="H449" s="234"/>
      <c r="I449" s="235">
        <f>ROUND(E449*H449,2)</f>
        <v>0</v>
      </c>
      <c r="J449" s="234"/>
      <c r="K449" s="235">
        <f>ROUND(E449*J449,2)</f>
        <v>0</v>
      </c>
      <c r="L449" s="235">
        <v>21</v>
      </c>
      <c r="M449" s="235">
        <f>G449*(1+L449/100)</f>
        <v>0</v>
      </c>
      <c r="N449" s="235">
        <v>0</v>
      </c>
      <c r="O449" s="235">
        <f>ROUND(E449*N449,2)</f>
        <v>0</v>
      </c>
      <c r="P449" s="235">
        <v>0.112</v>
      </c>
      <c r="Q449" s="235">
        <f>ROUND(E449*P449,2)</f>
        <v>0.45</v>
      </c>
      <c r="R449" s="235" t="s">
        <v>745</v>
      </c>
      <c r="S449" s="235" t="s">
        <v>190</v>
      </c>
      <c r="T449" s="236" t="s">
        <v>190</v>
      </c>
      <c r="U449" s="219">
        <v>0.28499999999999998</v>
      </c>
      <c r="V449" s="219">
        <f>ROUND(E449*U449,2)</f>
        <v>1.1399999999999999</v>
      </c>
      <c r="W449" s="219"/>
      <c r="X449" s="219" t="s">
        <v>287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288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16"/>
      <c r="B450" s="217"/>
      <c r="C450" s="260" t="s">
        <v>1072</v>
      </c>
      <c r="D450" s="256"/>
      <c r="E450" s="256"/>
      <c r="F450" s="256"/>
      <c r="G450" s="256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09"/>
      <c r="Z450" s="209"/>
      <c r="AA450" s="209"/>
      <c r="AB450" s="209"/>
      <c r="AC450" s="209"/>
      <c r="AD450" s="209"/>
      <c r="AE450" s="209"/>
      <c r="AF450" s="209"/>
      <c r="AG450" s="209" t="s">
        <v>290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16"/>
      <c r="B451" s="217"/>
      <c r="C451" s="251" t="s">
        <v>1073</v>
      </c>
      <c r="D451" s="221"/>
      <c r="E451" s="222">
        <v>4</v>
      </c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09"/>
      <c r="Z451" s="209"/>
      <c r="AA451" s="209"/>
      <c r="AB451" s="209"/>
      <c r="AC451" s="209"/>
      <c r="AD451" s="209"/>
      <c r="AE451" s="209"/>
      <c r="AF451" s="209"/>
      <c r="AG451" s="209" t="s">
        <v>232</v>
      </c>
      <c r="AH451" s="209">
        <v>0</v>
      </c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ht="22.5" outlineLevel="1" x14ac:dyDescent="0.2">
      <c r="A452" s="230">
        <v>162</v>
      </c>
      <c r="B452" s="231" t="s">
        <v>750</v>
      </c>
      <c r="C452" s="249" t="s">
        <v>751</v>
      </c>
      <c r="D452" s="232" t="s">
        <v>323</v>
      </c>
      <c r="E452" s="233">
        <v>23</v>
      </c>
      <c r="F452" s="234"/>
      <c r="G452" s="235">
        <f>ROUND(E452*F452,2)</f>
        <v>0</v>
      </c>
      <c r="H452" s="234"/>
      <c r="I452" s="235">
        <f>ROUND(E452*H452,2)</f>
        <v>0</v>
      </c>
      <c r="J452" s="234"/>
      <c r="K452" s="235">
        <f>ROUND(E452*J452,2)</f>
        <v>0</v>
      </c>
      <c r="L452" s="235">
        <v>21</v>
      </c>
      <c r="M452" s="235">
        <f>G452*(1+L452/100)</f>
        <v>0</v>
      </c>
      <c r="N452" s="235">
        <v>0</v>
      </c>
      <c r="O452" s="235">
        <f>ROUND(E452*N452,2)</f>
        <v>0</v>
      </c>
      <c r="P452" s="235">
        <v>0</v>
      </c>
      <c r="Q452" s="235">
        <f>ROUND(E452*P452,2)</f>
        <v>0</v>
      </c>
      <c r="R452" s="235" t="s">
        <v>286</v>
      </c>
      <c r="S452" s="235" t="s">
        <v>190</v>
      </c>
      <c r="T452" s="236" t="s">
        <v>190</v>
      </c>
      <c r="U452" s="219">
        <v>0.09</v>
      </c>
      <c r="V452" s="219">
        <f>ROUND(E452*U452,2)</f>
        <v>2.0699999999999998</v>
      </c>
      <c r="W452" s="219"/>
      <c r="X452" s="219" t="s">
        <v>287</v>
      </c>
      <c r="Y452" s="209"/>
      <c r="Z452" s="209"/>
      <c r="AA452" s="209"/>
      <c r="AB452" s="209"/>
      <c r="AC452" s="209"/>
      <c r="AD452" s="209"/>
      <c r="AE452" s="209"/>
      <c r="AF452" s="209"/>
      <c r="AG452" s="209" t="s">
        <v>308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ht="22.5" outlineLevel="1" x14ac:dyDescent="0.2">
      <c r="A453" s="216"/>
      <c r="B453" s="217"/>
      <c r="C453" s="260" t="s">
        <v>752</v>
      </c>
      <c r="D453" s="256"/>
      <c r="E453" s="256"/>
      <c r="F453" s="256"/>
      <c r="G453" s="256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09"/>
      <c r="Z453" s="209"/>
      <c r="AA453" s="209"/>
      <c r="AB453" s="209"/>
      <c r="AC453" s="209"/>
      <c r="AD453" s="209"/>
      <c r="AE453" s="209"/>
      <c r="AF453" s="209"/>
      <c r="AG453" s="209" t="s">
        <v>290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45" t="str">
        <f>C453</f>
        <v>krajníků, desek nebo panelů od spojovacího materiálu s odklizením a uložením očištěných hmot a spojovacího materiálu na skládku na vzdálenost do 10 m</v>
      </c>
      <c r="BB453" s="209"/>
      <c r="BC453" s="209"/>
      <c r="BD453" s="209"/>
      <c r="BE453" s="209"/>
      <c r="BF453" s="209"/>
      <c r="BG453" s="209"/>
      <c r="BH453" s="209"/>
    </row>
    <row r="454" spans="1:60" ht="22.5" outlineLevel="1" x14ac:dyDescent="0.2">
      <c r="A454" s="230">
        <v>163</v>
      </c>
      <c r="B454" s="231" t="s">
        <v>753</v>
      </c>
      <c r="C454" s="249" t="s">
        <v>754</v>
      </c>
      <c r="D454" s="232" t="s">
        <v>285</v>
      </c>
      <c r="E454" s="233">
        <v>34.43</v>
      </c>
      <c r="F454" s="234"/>
      <c r="G454" s="235">
        <f>ROUND(E454*F454,2)</f>
        <v>0</v>
      </c>
      <c r="H454" s="234"/>
      <c r="I454" s="235">
        <f>ROUND(E454*H454,2)</f>
        <v>0</v>
      </c>
      <c r="J454" s="234"/>
      <c r="K454" s="235">
        <f>ROUND(E454*J454,2)</f>
        <v>0</v>
      </c>
      <c r="L454" s="235">
        <v>21</v>
      </c>
      <c r="M454" s="235">
        <f>G454*(1+L454/100)</f>
        <v>0</v>
      </c>
      <c r="N454" s="235">
        <v>0</v>
      </c>
      <c r="O454" s="235">
        <f>ROUND(E454*N454,2)</f>
        <v>0</v>
      </c>
      <c r="P454" s="235">
        <v>0</v>
      </c>
      <c r="Q454" s="235">
        <f>ROUND(E454*P454,2)</f>
        <v>0</v>
      </c>
      <c r="R454" s="235" t="s">
        <v>286</v>
      </c>
      <c r="S454" s="235" t="s">
        <v>190</v>
      </c>
      <c r="T454" s="236" t="s">
        <v>190</v>
      </c>
      <c r="U454" s="219">
        <v>0.115</v>
      </c>
      <c r="V454" s="219">
        <f>ROUND(E454*U454,2)</f>
        <v>3.96</v>
      </c>
      <c r="W454" s="219"/>
      <c r="X454" s="219" t="s">
        <v>287</v>
      </c>
      <c r="Y454" s="209"/>
      <c r="Z454" s="209"/>
      <c r="AA454" s="209"/>
      <c r="AB454" s="209"/>
      <c r="AC454" s="209"/>
      <c r="AD454" s="209"/>
      <c r="AE454" s="209"/>
      <c r="AF454" s="209"/>
      <c r="AG454" s="209" t="s">
        <v>288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ht="22.5" outlineLevel="1" x14ac:dyDescent="0.2">
      <c r="A455" s="216"/>
      <c r="B455" s="217"/>
      <c r="C455" s="260" t="s">
        <v>752</v>
      </c>
      <c r="D455" s="256"/>
      <c r="E455" s="256"/>
      <c r="F455" s="256"/>
      <c r="G455" s="256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09"/>
      <c r="Z455" s="209"/>
      <c r="AA455" s="209"/>
      <c r="AB455" s="209"/>
      <c r="AC455" s="209"/>
      <c r="AD455" s="209"/>
      <c r="AE455" s="209"/>
      <c r="AF455" s="209"/>
      <c r="AG455" s="209" t="s">
        <v>290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45" t="str">
        <f>C455</f>
        <v>krajníků, desek nebo panelů od spojovacího materiálu s odklizením a uložením očištěných hmot a spojovacího materiálu na skládku na vzdálenost do 10 m</v>
      </c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16"/>
      <c r="B456" s="217"/>
      <c r="C456" s="251" t="s">
        <v>829</v>
      </c>
      <c r="D456" s="221"/>
      <c r="E456" s="222">
        <v>1.1000000000000001</v>
      </c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09"/>
      <c r="Z456" s="209"/>
      <c r="AA456" s="209"/>
      <c r="AB456" s="209"/>
      <c r="AC456" s="209"/>
      <c r="AD456" s="209"/>
      <c r="AE456" s="209"/>
      <c r="AF456" s="209"/>
      <c r="AG456" s="209" t="s">
        <v>232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16"/>
      <c r="B457" s="217"/>
      <c r="C457" s="251" t="s">
        <v>825</v>
      </c>
      <c r="D457" s="221"/>
      <c r="E457" s="222">
        <v>33.33</v>
      </c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09"/>
      <c r="Z457" s="209"/>
      <c r="AA457" s="209"/>
      <c r="AB457" s="209"/>
      <c r="AC457" s="209"/>
      <c r="AD457" s="209"/>
      <c r="AE457" s="209"/>
      <c r="AF457" s="209"/>
      <c r="AG457" s="209" t="s">
        <v>232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ht="22.5" outlineLevel="1" x14ac:dyDescent="0.2">
      <c r="A458" s="230">
        <v>164</v>
      </c>
      <c r="B458" s="231" t="s">
        <v>755</v>
      </c>
      <c r="C458" s="249" t="s">
        <v>756</v>
      </c>
      <c r="D458" s="232" t="s">
        <v>285</v>
      </c>
      <c r="E458" s="233">
        <v>2.86</v>
      </c>
      <c r="F458" s="234"/>
      <c r="G458" s="235">
        <f>ROUND(E458*F458,2)</f>
        <v>0</v>
      </c>
      <c r="H458" s="234"/>
      <c r="I458" s="235">
        <f>ROUND(E458*H458,2)</f>
        <v>0</v>
      </c>
      <c r="J458" s="234"/>
      <c r="K458" s="235">
        <f>ROUND(E458*J458,2)</f>
        <v>0</v>
      </c>
      <c r="L458" s="235">
        <v>21</v>
      </c>
      <c r="M458" s="235">
        <f>G458*(1+L458/100)</f>
        <v>0</v>
      </c>
      <c r="N458" s="235">
        <v>0</v>
      </c>
      <c r="O458" s="235">
        <f>ROUND(E458*N458,2)</f>
        <v>0</v>
      </c>
      <c r="P458" s="235">
        <v>0</v>
      </c>
      <c r="Q458" s="235">
        <f>ROUND(E458*P458,2)</f>
        <v>0</v>
      </c>
      <c r="R458" s="235" t="s">
        <v>286</v>
      </c>
      <c r="S458" s="235" t="s">
        <v>190</v>
      </c>
      <c r="T458" s="236" t="s">
        <v>190</v>
      </c>
      <c r="U458" s="219">
        <v>0.23599999999999999</v>
      </c>
      <c r="V458" s="219">
        <f>ROUND(E458*U458,2)</f>
        <v>0.67</v>
      </c>
      <c r="W458" s="219"/>
      <c r="X458" s="219" t="s">
        <v>287</v>
      </c>
      <c r="Y458" s="209"/>
      <c r="Z458" s="209"/>
      <c r="AA458" s="209"/>
      <c r="AB458" s="209"/>
      <c r="AC458" s="209"/>
      <c r="AD458" s="209"/>
      <c r="AE458" s="209"/>
      <c r="AF458" s="209"/>
      <c r="AG458" s="209" t="s">
        <v>288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ht="22.5" outlineLevel="1" x14ac:dyDescent="0.2">
      <c r="A459" s="216"/>
      <c r="B459" s="217"/>
      <c r="C459" s="260" t="s">
        <v>752</v>
      </c>
      <c r="D459" s="256"/>
      <c r="E459" s="256"/>
      <c r="F459" s="256"/>
      <c r="G459" s="256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09"/>
      <c r="Z459" s="209"/>
      <c r="AA459" s="209"/>
      <c r="AB459" s="209"/>
      <c r="AC459" s="209"/>
      <c r="AD459" s="209"/>
      <c r="AE459" s="209"/>
      <c r="AF459" s="209"/>
      <c r="AG459" s="209" t="s">
        <v>290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45" t="str">
        <f>C459</f>
        <v>krajníků, desek nebo panelů od spojovacího materiálu s odklizením a uložením očištěných hmot a spojovacího materiálu na skládku na vzdálenost do 10 m</v>
      </c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16"/>
      <c r="B460" s="217"/>
      <c r="C460" s="251" t="s">
        <v>967</v>
      </c>
      <c r="D460" s="221"/>
      <c r="E460" s="222">
        <v>2.86</v>
      </c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09"/>
      <c r="Z460" s="209"/>
      <c r="AA460" s="209"/>
      <c r="AB460" s="209"/>
      <c r="AC460" s="209"/>
      <c r="AD460" s="209"/>
      <c r="AE460" s="209"/>
      <c r="AF460" s="209"/>
      <c r="AG460" s="209" t="s">
        <v>232</v>
      </c>
      <c r="AH460" s="209">
        <v>0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ht="22.5" outlineLevel="1" x14ac:dyDescent="0.2">
      <c r="A461" s="230">
        <v>165</v>
      </c>
      <c r="B461" s="231" t="s">
        <v>1074</v>
      </c>
      <c r="C461" s="249" t="s">
        <v>1075</v>
      </c>
      <c r="D461" s="232" t="s">
        <v>285</v>
      </c>
      <c r="E461" s="233">
        <v>5.5</v>
      </c>
      <c r="F461" s="234"/>
      <c r="G461" s="235">
        <f>ROUND(E461*F461,2)</f>
        <v>0</v>
      </c>
      <c r="H461" s="234"/>
      <c r="I461" s="235">
        <f>ROUND(E461*H461,2)</f>
        <v>0</v>
      </c>
      <c r="J461" s="234"/>
      <c r="K461" s="235">
        <f>ROUND(E461*J461,2)</f>
        <v>0</v>
      </c>
      <c r="L461" s="235">
        <v>21</v>
      </c>
      <c r="M461" s="235">
        <f>G461*(1+L461/100)</f>
        <v>0</v>
      </c>
      <c r="N461" s="235">
        <v>0</v>
      </c>
      <c r="O461" s="235">
        <f>ROUND(E461*N461,2)</f>
        <v>0</v>
      </c>
      <c r="P461" s="235">
        <v>0</v>
      </c>
      <c r="Q461" s="235">
        <f>ROUND(E461*P461,2)</f>
        <v>0</v>
      </c>
      <c r="R461" s="235" t="s">
        <v>286</v>
      </c>
      <c r="S461" s="235" t="s">
        <v>190</v>
      </c>
      <c r="T461" s="236" t="s">
        <v>190</v>
      </c>
      <c r="U461" s="219">
        <v>0.1</v>
      </c>
      <c r="V461" s="219">
        <f>ROUND(E461*U461,2)</f>
        <v>0.55000000000000004</v>
      </c>
      <c r="W461" s="219"/>
      <c r="X461" s="219" t="s">
        <v>287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288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ht="22.5" outlineLevel="1" x14ac:dyDescent="0.2">
      <c r="A462" s="216"/>
      <c r="B462" s="217"/>
      <c r="C462" s="260" t="s">
        <v>1076</v>
      </c>
      <c r="D462" s="256"/>
      <c r="E462" s="256"/>
      <c r="F462" s="256"/>
      <c r="G462" s="256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09"/>
      <c r="Z462" s="209"/>
      <c r="AA462" s="209"/>
      <c r="AB462" s="209"/>
      <c r="AC462" s="209"/>
      <c r="AD462" s="209"/>
      <c r="AE462" s="209"/>
      <c r="AF462" s="209"/>
      <c r="AG462" s="209" t="s">
        <v>290</v>
      </c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45" t="str">
        <f>C462</f>
        <v>od spojovacího materiálu, s uložením očištěných kostek na skládku, s odklizením odpadových hmot na hromady a s odklizením vybouraných kostek na vzdálenost do 3 m</v>
      </c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">
      <c r="A463" s="216"/>
      <c r="B463" s="217"/>
      <c r="C463" s="251" t="s">
        <v>824</v>
      </c>
      <c r="D463" s="221"/>
      <c r="E463" s="222">
        <v>5.5</v>
      </c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09"/>
      <c r="Z463" s="209"/>
      <c r="AA463" s="209"/>
      <c r="AB463" s="209"/>
      <c r="AC463" s="209"/>
      <c r="AD463" s="209"/>
      <c r="AE463" s="209"/>
      <c r="AF463" s="209"/>
      <c r="AG463" s="209" t="s">
        <v>232</v>
      </c>
      <c r="AH463" s="209">
        <v>0</v>
      </c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x14ac:dyDescent="0.2">
      <c r="A464" s="224" t="s">
        <v>169</v>
      </c>
      <c r="B464" s="225" t="s">
        <v>119</v>
      </c>
      <c r="C464" s="247" t="s">
        <v>120</v>
      </c>
      <c r="D464" s="226"/>
      <c r="E464" s="227"/>
      <c r="F464" s="228"/>
      <c r="G464" s="228">
        <f>SUMIF(AG465:AG466,"&lt;&gt;NOR",G465:G466)</f>
        <v>0</v>
      </c>
      <c r="H464" s="228"/>
      <c r="I464" s="228">
        <f>SUM(I465:I466)</f>
        <v>0</v>
      </c>
      <c r="J464" s="228"/>
      <c r="K464" s="228">
        <f>SUM(K465:K466)</f>
        <v>0</v>
      </c>
      <c r="L464" s="228"/>
      <c r="M464" s="228">
        <f>SUM(M465:M466)</f>
        <v>0</v>
      </c>
      <c r="N464" s="228"/>
      <c r="O464" s="228">
        <f>SUM(O465:O466)</f>
        <v>0</v>
      </c>
      <c r="P464" s="228"/>
      <c r="Q464" s="228">
        <f>SUM(Q465:Q466)</f>
        <v>0</v>
      </c>
      <c r="R464" s="228"/>
      <c r="S464" s="228"/>
      <c r="T464" s="229"/>
      <c r="U464" s="223"/>
      <c r="V464" s="223">
        <f>SUM(V465:V466)</f>
        <v>274.58</v>
      </c>
      <c r="W464" s="223"/>
      <c r="X464" s="223"/>
      <c r="AG464" t="s">
        <v>170</v>
      </c>
    </row>
    <row r="465" spans="1:60" ht="22.5" outlineLevel="1" x14ac:dyDescent="0.2">
      <c r="A465" s="230">
        <v>166</v>
      </c>
      <c r="B465" s="231" t="s">
        <v>757</v>
      </c>
      <c r="C465" s="249" t="s">
        <v>758</v>
      </c>
      <c r="D465" s="232" t="s">
        <v>483</v>
      </c>
      <c r="E465" s="233">
        <v>432.75414999999998</v>
      </c>
      <c r="F465" s="234"/>
      <c r="G465" s="235">
        <f>ROUND(E465*F465,2)</f>
        <v>0</v>
      </c>
      <c r="H465" s="234"/>
      <c r="I465" s="235">
        <f>ROUND(E465*H465,2)</f>
        <v>0</v>
      </c>
      <c r="J465" s="234"/>
      <c r="K465" s="235">
        <f>ROUND(E465*J465,2)</f>
        <v>0</v>
      </c>
      <c r="L465" s="235">
        <v>21</v>
      </c>
      <c r="M465" s="235">
        <f>G465*(1+L465/100)</f>
        <v>0</v>
      </c>
      <c r="N465" s="235">
        <v>0</v>
      </c>
      <c r="O465" s="235">
        <f>ROUND(E465*N465,2)</f>
        <v>0</v>
      </c>
      <c r="P465" s="235">
        <v>0</v>
      </c>
      <c r="Q465" s="235">
        <f>ROUND(E465*P465,2)</f>
        <v>0</v>
      </c>
      <c r="R465" s="235" t="s">
        <v>487</v>
      </c>
      <c r="S465" s="235" t="s">
        <v>190</v>
      </c>
      <c r="T465" s="236" t="s">
        <v>190</v>
      </c>
      <c r="U465" s="219">
        <v>0.63449999999999995</v>
      </c>
      <c r="V465" s="219">
        <f>ROUND(E465*U465,2)</f>
        <v>274.58</v>
      </c>
      <c r="W465" s="219"/>
      <c r="X465" s="219" t="s">
        <v>759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760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16"/>
      <c r="B466" s="217"/>
      <c r="C466" s="260" t="s">
        <v>761</v>
      </c>
      <c r="D466" s="256"/>
      <c r="E466" s="256"/>
      <c r="F466" s="256"/>
      <c r="G466" s="256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290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x14ac:dyDescent="0.2">
      <c r="A467" s="224" t="s">
        <v>169</v>
      </c>
      <c r="B467" s="225" t="s">
        <v>125</v>
      </c>
      <c r="C467" s="247" t="s">
        <v>126</v>
      </c>
      <c r="D467" s="226"/>
      <c r="E467" s="227"/>
      <c r="F467" s="228"/>
      <c r="G467" s="228">
        <f>SUMIF(AG468:AG488,"&lt;&gt;NOR",G468:G488)</f>
        <v>0</v>
      </c>
      <c r="H467" s="228"/>
      <c r="I467" s="228">
        <f>SUM(I468:I488)</f>
        <v>0</v>
      </c>
      <c r="J467" s="228"/>
      <c r="K467" s="228">
        <f>SUM(K468:K488)</f>
        <v>0</v>
      </c>
      <c r="L467" s="228"/>
      <c r="M467" s="228">
        <f>SUM(M468:M488)</f>
        <v>0</v>
      </c>
      <c r="N467" s="228"/>
      <c r="O467" s="228">
        <f>SUM(O468:O488)</f>
        <v>0</v>
      </c>
      <c r="P467" s="228"/>
      <c r="Q467" s="228">
        <f>SUM(Q468:Q488)</f>
        <v>5.18</v>
      </c>
      <c r="R467" s="228"/>
      <c r="S467" s="228"/>
      <c r="T467" s="229"/>
      <c r="U467" s="223"/>
      <c r="V467" s="223">
        <f>SUM(V468:V488)</f>
        <v>51.660000000000011</v>
      </c>
      <c r="W467" s="223"/>
      <c r="X467" s="223"/>
      <c r="AG467" t="s">
        <v>170</v>
      </c>
    </row>
    <row r="468" spans="1:60" outlineLevel="1" x14ac:dyDescent="0.2">
      <c r="A468" s="237">
        <v>167</v>
      </c>
      <c r="B468" s="238" t="s">
        <v>1077</v>
      </c>
      <c r="C468" s="248" t="s">
        <v>1078</v>
      </c>
      <c r="D468" s="239" t="s">
        <v>554</v>
      </c>
      <c r="E468" s="240">
        <v>1.5</v>
      </c>
      <c r="F468" s="241"/>
      <c r="G468" s="242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2">
        <v>0</v>
      </c>
      <c r="O468" s="242">
        <f>ROUND(E468*N468,2)</f>
        <v>0</v>
      </c>
      <c r="P468" s="242">
        <v>0.10316</v>
      </c>
      <c r="Q468" s="242">
        <f>ROUND(E468*P468,2)</f>
        <v>0.15</v>
      </c>
      <c r="R468" s="242" t="s">
        <v>764</v>
      </c>
      <c r="S468" s="242" t="s">
        <v>190</v>
      </c>
      <c r="T468" s="243" t="s">
        <v>190</v>
      </c>
      <c r="U468" s="219">
        <v>0.68200000000000005</v>
      </c>
      <c r="V468" s="219">
        <f>ROUND(E468*U468,2)</f>
        <v>1.02</v>
      </c>
      <c r="W468" s="219"/>
      <c r="X468" s="219" t="s">
        <v>287</v>
      </c>
      <c r="Y468" s="209"/>
      <c r="Z468" s="209"/>
      <c r="AA468" s="209"/>
      <c r="AB468" s="209"/>
      <c r="AC468" s="209"/>
      <c r="AD468" s="209"/>
      <c r="AE468" s="209"/>
      <c r="AF468" s="209"/>
      <c r="AG468" s="209" t="s">
        <v>288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30">
        <v>168</v>
      </c>
      <c r="B469" s="231" t="s">
        <v>1079</v>
      </c>
      <c r="C469" s="249" t="s">
        <v>1080</v>
      </c>
      <c r="D469" s="232" t="s">
        <v>554</v>
      </c>
      <c r="E469" s="233">
        <v>18.100000000000001</v>
      </c>
      <c r="F469" s="234"/>
      <c r="G469" s="235">
        <f>ROUND(E469*F469,2)</f>
        <v>0</v>
      </c>
      <c r="H469" s="234"/>
      <c r="I469" s="235">
        <f>ROUND(E469*H469,2)</f>
        <v>0</v>
      </c>
      <c r="J469" s="234"/>
      <c r="K469" s="235">
        <f>ROUND(E469*J469,2)</f>
        <v>0</v>
      </c>
      <c r="L469" s="235">
        <v>21</v>
      </c>
      <c r="M469" s="235">
        <f>G469*(1+L469/100)</f>
        <v>0</v>
      </c>
      <c r="N469" s="235">
        <v>0</v>
      </c>
      <c r="O469" s="235">
        <f>ROUND(E469*N469,2)</f>
        <v>0</v>
      </c>
      <c r="P469" s="235">
        <v>0.19949</v>
      </c>
      <c r="Q469" s="235">
        <f>ROUND(E469*P469,2)</f>
        <v>3.61</v>
      </c>
      <c r="R469" s="235" t="s">
        <v>764</v>
      </c>
      <c r="S469" s="235" t="s">
        <v>190</v>
      </c>
      <c r="T469" s="236" t="s">
        <v>190</v>
      </c>
      <c r="U469" s="219">
        <v>1.012</v>
      </c>
      <c r="V469" s="219">
        <f>ROUND(E469*U469,2)</f>
        <v>18.32</v>
      </c>
      <c r="W469" s="219"/>
      <c r="X469" s="219" t="s">
        <v>287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288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">
      <c r="A470" s="216"/>
      <c r="B470" s="217"/>
      <c r="C470" s="251" t="s">
        <v>1081</v>
      </c>
      <c r="D470" s="221"/>
      <c r="E470" s="222">
        <v>17.600000000000001</v>
      </c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09"/>
      <c r="Z470" s="209"/>
      <c r="AA470" s="209"/>
      <c r="AB470" s="209"/>
      <c r="AC470" s="209"/>
      <c r="AD470" s="209"/>
      <c r="AE470" s="209"/>
      <c r="AF470" s="209"/>
      <c r="AG470" s="209" t="s">
        <v>232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 x14ac:dyDescent="0.2">
      <c r="A471" s="216"/>
      <c r="B471" s="217"/>
      <c r="C471" s="251" t="s">
        <v>1082</v>
      </c>
      <c r="D471" s="221"/>
      <c r="E471" s="222">
        <v>0.5</v>
      </c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09"/>
      <c r="Z471" s="209"/>
      <c r="AA471" s="209"/>
      <c r="AB471" s="209"/>
      <c r="AC471" s="209"/>
      <c r="AD471" s="209"/>
      <c r="AE471" s="209"/>
      <c r="AF471" s="209"/>
      <c r="AG471" s="209" t="s">
        <v>232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">
      <c r="A472" s="237">
        <v>169</v>
      </c>
      <c r="B472" s="238" t="s">
        <v>762</v>
      </c>
      <c r="C472" s="248" t="s">
        <v>763</v>
      </c>
      <c r="D472" s="239" t="s">
        <v>323</v>
      </c>
      <c r="E472" s="240">
        <v>25</v>
      </c>
      <c r="F472" s="241"/>
      <c r="G472" s="242">
        <f>ROUND(E472*F472,2)</f>
        <v>0</v>
      </c>
      <c r="H472" s="241"/>
      <c r="I472" s="242">
        <f>ROUND(E472*H472,2)</f>
        <v>0</v>
      </c>
      <c r="J472" s="241"/>
      <c r="K472" s="242">
        <f>ROUND(E472*J472,2)</f>
        <v>0</v>
      </c>
      <c r="L472" s="242">
        <v>21</v>
      </c>
      <c r="M472" s="242">
        <f>G472*(1+L472/100)</f>
        <v>0</v>
      </c>
      <c r="N472" s="242">
        <v>0</v>
      </c>
      <c r="O472" s="242">
        <f>ROUND(E472*N472,2)</f>
        <v>0</v>
      </c>
      <c r="P472" s="242">
        <v>2.7999999999999998E-4</v>
      </c>
      <c r="Q472" s="242">
        <f>ROUND(E472*P472,2)</f>
        <v>0.01</v>
      </c>
      <c r="R472" s="242" t="s">
        <v>764</v>
      </c>
      <c r="S472" s="242" t="s">
        <v>190</v>
      </c>
      <c r="T472" s="243" t="s">
        <v>190</v>
      </c>
      <c r="U472" s="219">
        <v>5.1999999999999998E-2</v>
      </c>
      <c r="V472" s="219">
        <f>ROUND(E472*U472,2)</f>
        <v>1.3</v>
      </c>
      <c r="W472" s="219"/>
      <c r="X472" s="219" t="s">
        <v>287</v>
      </c>
      <c r="Y472" s="209"/>
      <c r="Z472" s="209"/>
      <c r="AA472" s="209"/>
      <c r="AB472" s="209"/>
      <c r="AC472" s="209"/>
      <c r="AD472" s="209"/>
      <c r="AE472" s="209"/>
      <c r="AF472" s="209"/>
      <c r="AG472" s="209" t="s">
        <v>288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1" x14ac:dyDescent="0.2">
      <c r="A473" s="230">
        <v>170</v>
      </c>
      <c r="B473" s="231" t="s">
        <v>765</v>
      </c>
      <c r="C473" s="249" t="s">
        <v>766</v>
      </c>
      <c r="D473" s="232" t="s">
        <v>323</v>
      </c>
      <c r="E473" s="233">
        <v>32.9</v>
      </c>
      <c r="F473" s="234"/>
      <c r="G473" s="235">
        <f>ROUND(E473*F473,2)</f>
        <v>0</v>
      </c>
      <c r="H473" s="234"/>
      <c r="I473" s="235">
        <f>ROUND(E473*H473,2)</f>
        <v>0</v>
      </c>
      <c r="J473" s="234"/>
      <c r="K473" s="235">
        <f>ROUND(E473*J473,2)</f>
        <v>0</v>
      </c>
      <c r="L473" s="235">
        <v>21</v>
      </c>
      <c r="M473" s="235">
        <f>G473*(1+L473/100)</f>
        <v>0</v>
      </c>
      <c r="N473" s="235">
        <v>0</v>
      </c>
      <c r="O473" s="235">
        <f>ROUND(E473*N473,2)</f>
        <v>0</v>
      </c>
      <c r="P473" s="235">
        <v>3.2000000000000003E-4</v>
      </c>
      <c r="Q473" s="235">
        <f>ROUND(E473*P473,2)</f>
        <v>0.01</v>
      </c>
      <c r="R473" s="235" t="s">
        <v>764</v>
      </c>
      <c r="S473" s="235" t="s">
        <v>190</v>
      </c>
      <c r="T473" s="236" t="s">
        <v>190</v>
      </c>
      <c r="U473" s="219">
        <v>0.13500000000000001</v>
      </c>
      <c r="V473" s="219">
        <f>ROUND(E473*U473,2)</f>
        <v>4.4400000000000004</v>
      </c>
      <c r="W473" s="219"/>
      <c r="X473" s="219" t="s">
        <v>287</v>
      </c>
      <c r="Y473" s="209"/>
      <c r="Z473" s="209"/>
      <c r="AA473" s="209"/>
      <c r="AB473" s="209"/>
      <c r="AC473" s="209"/>
      <c r="AD473" s="209"/>
      <c r="AE473" s="209"/>
      <c r="AF473" s="209"/>
      <c r="AG473" s="209" t="s">
        <v>288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">
      <c r="A474" s="216"/>
      <c r="B474" s="217"/>
      <c r="C474" s="251" t="s">
        <v>1083</v>
      </c>
      <c r="D474" s="221"/>
      <c r="E474" s="222">
        <v>30.4</v>
      </c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09"/>
      <c r="Z474" s="209"/>
      <c r="AA474" s="209"/>
      <c r="AB474" s="209"/>
      <c r="AC474" s="209"/>
      <c r="AD474" s="209"/>
      <c r="AE474" s="209"/>
      <c r="AF474" s="209"/>
      <c r="AG474" s="209" t="s">
        <v>232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16"/>
      <c r="B475" s="217"/>
      <c r="C475" s="251" t="s">
        <v>320</v>
      </c>
      <c r="D475" s="221"/>
      <c r="E475" s="222">
        <v>2.5</v>
      </c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09"/>
      <c r="Z475" s="209"/>
      <c r="AA475" s="209"/>
      <c r="AB475" s="209"/>
      <c r="AC475" s="209"/>
      <c r="AD475" s="209"/>
      <c r="AE475" s="209"/>
      <c r="AF475" s="209"/>
      <c r="AG475" s="209" t="s">
        <v>232</v>
      </c>
      <c r="AH475" s="209">
        <v>0</v>
      </c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ht="22.5" outlineLevel="1" x14ac:dyDescent="0.2">
      <c r="A476" s="237">
        <v>171</v>
      </c>
      <c r="B476" s="238" t="s">
        <v>767</v>
      </c>
      <c r="C476" s="248" t="s">
        <v>768</v>
      </c>
      <c r="D476" s="239" t="s">
        <v>554</v>
      </c>
      <c r="E476" s="240">
        <v>25</v>
      </c>
      <c r="F476" s="241"/>
      <c r="G476" s="242">
        <f>ROUND(E476*F476,2)</f>
        <v>0</v>
      </c>
      <c r="H476" s="241"/>
      <c r="I476" s="242">
        <f>ROUND(E476*H476,2)</f>
        <v>0</v>
      </c>
      <c r="J476" s="241"/>
      <c r="K476" s="242">
        <f>ROUND(E476*J476,2)</f>
        <v>0</v>
      </c>
      <c r="L476" s="242">
        <v>21</v>
      </c>
      <c r="M476" s="242">
        <f>G476*(1+L476/100)</f>
        <v>0</v>
      </c>
      <c r="N476" s="242">
        <v>0</v>
      </c>
      <c r="O476" s="242">
        <f>ROUND(E476*N476,2)</f>
        <v>0</v>
      </c>
      <c r="P476" s="242">
        <v>0</v>
      </c>
      <c r="Q476" s="242">
        <f>ROUND(E476*P476,2)</f>
        <v>0</v>
      </c>
      <c r="R476" s="242" t="s">
        <v>764</v>
      </c>
      <c r="S476" s="242" t="s">
        <v>190</v>
      </c>
      <c r="T476" s="243" t="s">
        <v>190</v>
      </c>
      <c r="U476" s="219">
        <v>0.21593999999999999</v>
      </c>
      <c r="V476" s="219">
        <f>ROUND(E476*U476,2)</f>
        <v>5.4</v>
      </c>
      <c r="W476" s="219"/>
      <c r="X476" s="219" t="s">
        <v>287</v>
      </c>
      <c r="Y476" s="209"/>
      <c r="Z476" s="209"/>
      <c r="AA476" s="209"/>
      <c r="AB476" s="209"/>
      <c r="AC476" s="209"/>
      <c r="AD476" s="209"/>
      <c r="AE476" s="209"/>
      <c r="AF476" s="209"/>
      <c r="AG476" s="209" t="s">
        <v>288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ht="22.5" outlineLevel="1" x14ac:dyDescent="0.2">
      <c r="A477" s="237">
        <v>172</v>
      </c>
      <c r="B477" s="238" t="s">
        <v>769</v>
      </c>
      <c r="C477" s="248" t="s">
        <v>770</v>
      </c>
      <c r="D477" s="239" t="s">
        <v>554</v>
      </c>
      <c r="E477" s="240">
        <v>1</v>
      </c>
      <c r="F477" s="241"/>
      <c r="G477" s="242">
        <f>ROUND(E477*F477,2)</f>
        <v>0</v>
      </c>
      <c r="H477" s="241"/>
      <c r="I477" s="242">
        <f>ROUND(E477*H477,2)</f>
        <v>0</v>
      </c>
      <c r="J477" s="241"/>
      <c r="K477" s="242">
        <f>ROUND(E477*J477,2)</f>
        <v>0</v>
      </c>
      <c r="L477" s="242">
        <v>21</v>
      </c>
      <c r="M477" s="242">
        <f>G477*(1+L477/100)</f>
        <v>0</v>
      </c>
      <c r="N477" s="242">
        <v>0</v>
      </c>
      <c r="O477" s="242">
        <f>ROUND(E477*N477,2)</f>
        <v>0</v>
      </c>
      <c r="P477" s="242">
        <v>0</v>
      </c>
      <c r="Q477" s="242">
        <f>ROUND(E477*P477,2)</f>
        <v>0</v>
      </c>
      <c r="R477" s="242" t="s">
        <v>764</v>
      </c>
      <c r="S477" s="242" t="s">
        <v>190</v>
      </c>
      <c r="T477" s="243" t="s">
        <v>190</v>
      </c>
      <c r="U477" s="219">
        <v>0.64734999999999998</v>
      </c>
      <c r="V477" s="219">
        <f>ROUND(E477*U477,2)</f>
        <v>0.65</v>
      </c>
      <c r="W477" s="219"/>
      <c r="X477" s="219" t="s">
        <v>287</v>
      </c>
      <c r="Y477" s="209"/>
      <c r="Z477" s="209"/>
      <c r="AA477" s="209"/>
      <c r="AB477" s="209"/>
      <c r="AC477" s="209"/>
      <c r="AD477" s="209"/>
      <c r="AE477" s="209"/>
      <c r="AF477" s="209"/>
      <c r="AG477" s="209" t="s">
        <v>288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ht="33.75" outlineLevel="1" x14ac:dyDescent="0.2">
      <c r="A478" s="237">
        <v>173</v>
      </c>
      <c r="B478" s="238" t="s">
        <v>771</v>
      </c>
      <c r="C478" s="248" t="s">
        <v>772</v>
      </c>
      <c r="D478" s="239" t="s">
        <v>554</v>
      </c>
      <c r="E478" s="240">
        <v>25</v>
      </c>
      <c r="F478" s="241"/>
      <c r="G478" s="242">
        <f>ROUND(E478*F478,2)</f>
        <v>0</v>
      </c>
      <c r="H478" s="241"/>
      <c r="I478" s="242">
        <f>ROUND(E478*H478,2)</f>
        <v>0</v>
      </c>
      <c r="J478" s="241"/>
      <c r="K478" s="242">
        <f>ROUND(E478*J478,2)</f>
        <v>0</v>
      </c>
      <c r="L478" s="242">
        <v>21</v>
      </c>
      <c r="M478" s="242">
        <f>G478*(1+L478/100)</f>
        <v>0</v>
      </c>
      <c r="N478" s="242">
        <v>0</v>
      </c>
      <c r="O478" s="242">
        <f>ROUND(E478*N478,2)</f>
        <v>0</v>
      </c>
      <c r="P478" s="242">
        <v>0</v>
      </c>
      <c r="Q478" s="242">
        <f>ROUND(E478*P478,2)</f>
        <v>0</v>
      </c>
      <c r="R478" s="242" t="s">
        <v>764</v>
      </c>
      <c r="S478" s="242" t="s">
        <v>190</v>
      </c>
      <c r="T478" s="243" t="s">
        <v>190</v>
      </c>
      <c r="U478" s="219">
        <v>2.2499999999999999E-2</v>
      </c>
      <c r="V478" s="219">
        <f>ROUND(E478*U478,2)</f>
        <v>0.56000000000000005</v>
      </c>
      <c r="W478" s="219"/>
      <c r="X478" s="219" t="s">
        <v>287</v>
      </c>
      <c r="Y478" s="209"/>
      <c r="Z478" s="209"/>
      <c r="AA478" s="209"/>
      <c r="AB478" s="209"/>
      <c r="AC478" s="209"/>
      <c r="AD478" s="209"/>
      <c r="AE478" s="209"/>
      <c r="AF478" s="209"/>
      <c r="AG478" s="209" t="s">
        <v>288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ht="33.75" outlineLevel="1" x14ac:dyDescent="0.2">
      <c r="A479" s="237">
        <v>174</v>
      </c>
      <c r="B479" s="238" t="s">
        <v>773</v>
      </c>
      <c r="C479" s="248" t="s">
        <v>774</v>
      </c>
      <c r="D479" s="239" t="s">
        <v>554</v>
      </c>
      <c r="E479" s="240">
        <v>1</v>
      </c>
      <c r="F479" s="241"/>
      <c r="G479" s="242">
        <f>ROUND(E479*F479,2)</f>
        <v>0</v>
      </c>
      <c r="H479" s="241"/>
      <c r="I479" s="242">
        <f>ROUND(E479*H479,2)</f>
        <v>0</v>
      </c>
      <c r="J479" s="241"/>
      <c r="K479" s="242">
        <f>ROUND(E479*J479,2)</f>
        <v>0</v>
      </c>
      <c r="L479" s="242">
        <v>21</v>
      </c>
      <c r="M479" s="242">
        <f>G479*(1+L479/100)</f>
        <v>0</v>
      </c>
      <c r="N479" s="242">
        <v>0</v>
      </c>
      <c r="O479" s="242">
        <f>ROUND(E479*N479,2)</f>
        <v>0</v>
      </c>
      <c r="P479" s="242">
        <v>0</v>
      </c>
      <c r="Q479" s="242">
        <f>ROUND(E479*P479,2)</f>
        <v>0</v>
      </c>
      <c r="R479" s="242" t="s">
        <v>764</v>
      </c>
      <c r="S479" s="242" t="s">
        <v>190</v>
      </c>
      <c r="T479" s="243" t="s">
        <v>190</v>
      </c>
      <c r="U479" s="219">
        <v>4.0300000000000002E-2</v>
      </c>
      <c r="V479" s="219">
        <f>ROUND(E479*U479,2)</f>
        <v>0.04</v>
      </c>
      <c r="W479" s="219"/>
      <c r="X479" s="219" t="s">
        <v>287</v>
      </c>
      <c r="Y479" s="209"/>
      <c r="Z479" s="209"/>
      <c r="AA479" s="209"/>
      <c r="AB479" s="209"/>
      <c r="AC479" s="209"/>
      <c r="AD479" s="209"/>
      <c r="AE479" s="209"/>
      <c r="AF479" s="209"/>
      <c r="AG479" s="209" t="s">
        <v>288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ht="33.75" outlineLevel="1" x14ac:dyDescent="0.2">
      <c r="A480" s="237">
        <v>175</v>
      </c>
      <c r="B480" s="238" t="s">
        <v>775</v>
      </c>
      <c r="C480" s="248" t="s">
        <v>776</v>
      </c>
      <c r="D480" s="239" t="s">
        <v>554</v>
      </c>
      <c r="E480" s="240">
        <v>2</v>
      </c>
      <c r="F480" s="241"/>
      <c r="G480" s="242">
        <f>ROUND(E480*F480,2)</f>
        <v>0</v>
      </c>
      <c r="H480" s="241"/>
      <c r="I480" s="242">
        <f>ROUND(E480*H480,2)</f>
        <v>0</v>
      </c>
      <c r="J480" s="241"/>
      <c r="K480" s="242">
        <f>ROUND(E480*J480,2)</f>
        <v>0</v>
      </c>
      <c r="L480" s="242">
        <v>21</v>
      </c>
      <c r="M480" s="242">
        <f>G480*(1+L480/100)</f>
        <v>0</v>
      </c>
      <c r="N480" s="242">
        <v>0</v>
      </c>
      <c r="O480" s="242">
        <f>ROUND(E480*N480,2)</f>
        <v>0</v>
      </c>
      <c r="P480" s="242">
        <v>0</v>
      </c>
      <c r="Q480" s="242">
        <f>ROUND(E480*P480,2)</f>
        <v>0</v>
      </c>
      <c r="R480" s="242" t="s">
        <v>764</v>
      </c>
      <c r="S480" s="242" t="s">
        <v>190</v>
      </c>
      <c r="T480" s="243" t="s">
        <v>190</v>
      </c>
      <c r="U480" s="219">
        <v>4.5499999999999999E-2</v>
      </c>
      <c r="V480" s="219">
        <f>ROUND(E480*U480,2)</f>
        <v>0.09</v>
      </c>
      <c r="W480" s="219"/>
      <c r="X480" s="219" t="s">
        <v>287</v>
      </c>
      <c r="Y480" s="209"/>
      <c r="Z480" s="209"/>
      <c r="AA480" s="209"/>
      <c r="AB480" s="209"/>
      <c r="AC480" s="209"/>
      <c r="AD480" s="209"/>
      <c r="AE480" s="209"/>
      <c r="AF480" s="209"/>
      <c r="AG480" s="209" t="s">
        <v>288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ht="22.5" outlineLevel="1" x14ac:dyDescent="0.2">
      <c r="A481" s="237">
        <v>176</v>
      </c>
      <c r="B481" s="238" t="s">
        <v>1084</v>
      </c>
      <c r="C481" s="248" t="s">
        <v>1085</v>
      </c>
      <c r="D481" s="239" t="s">
        <v>554</v>
      </c>
      <c r="E481" s="240">
        <v>3</v>
      </c>
      <c r="F481" s="241"/>
      <c r="G481" s="242">
        <f>ROUND(E481*F481,2)</f>
        <v>0</v>
      </c>
      <c r="H481" s="241"/>
      <c r="I481" s="242">
        <f>ROUND(E481*H481,2)</f>
        <v>0</v>
      </c>
      <c r="J481" s="241"/>
      <c r="K481" s="242">
        <f>ROUND(E481*J481,2)</f>
        <v>0</v>
      </c>
      <c r="L481" s="242">
        <v>21</v>
      </c>
      <c r="M481" s="242">
        <f>G481*(1+L481/100)</f>
        <v>0</v>
      </c>
      <c r="N481" s="242">
        <v>0</v>
      </c>
      <c r="O481" s="242">
        <f>ROUND(E481*N481,2)</f>
        <v>0</v>
      </c>
      <c r="P481" s="242">
        <v>3.3079999999999998E-2</v>
      </c>
      <c r="Q481" s="242">
        <f>ROUND(E481*P481,2)</f>
        <v>0.1</v>
      </c>
      <c r="R481" s="242" t="s">
        <v>764</v>
      </c>
      <c r="S481" s="242" t="s">
        <v>190</v>
      </c>
      <c r="T481" s="243" t="s">
        <v>190</v>
      </c>
      <c r="U481" s="219">
        <v>0.57899999999999996</v>
      </c>
      <c r="V481" s="219">
        <f>ROUND(E481*U481,2)</f>
        <v>1.74</v>
      </c>
      <c r="W481" s="219"/>
      <c r="X481" s="219" t="s">
        <v>287</v>
      </c>
      <c r="Y481" s="209"/>
      <c r="Z481" s="209"/>
      <c r="AA481" s="209"/>
      <c r="AB481" s="209"/>
      <c r="AC481" s="209"/>
      <c r="AD481" s="209"/>
      <c r="AE481" s="209"/>
      <c r="AF481" s="209"/>
      <c r="AG481" s="209" t="s">
        <v>288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ht="22.5" outlineLevel="1" x14ac:dyDescent="0.2">
      <c r="A482" s="237">
        <v>177</v>
      </c>
      <c r="B482" s="238" t="s">
        <v>1086</v>
      </c>
      <c r="C482" s="248" t="s">
        <v>1087</v>
      </c>
      <c r="D482" s="239" t="s">
        <v>554</v>
      </c>
      <c r="E482" s="240">
        <v>2</v>
      </c>
      <c r="F482" s="241"/>
      <c r="G482" s="242">
        <f>ROUND(E482*F482,2)</f>
        <v>0</v>
      </c>
      <c r="H482" s="241"/>
      <c r="I482" s="242">
        <f>ROUND(E482*H482,2)</f>
        <v>0</v>
      </c>
      <c r="J482" s="241"/>
      <c r="K482" s="242">
        <f>ROUND(E482*J482,2)</f>
        <v>0</v>
      </c>
      <c r="L482" s="242">
        <v>21</v>
      </c>
      <c r="M482" s="242">
        <f>G482*(1+L482/100)</f>
        <v>0</v>
      </c>
      <c r="N482" s="242">
        <v>0</v>
      </c>
      <c r="O482" s="242">
        <f>ROUND(E482*N482,2)</f>
        <v>0</v>
      </c>
      <c r="P482" s="242">
        <v>0.10838</v>
      </c>
      <c r="Q482" s="242">
        <f>ROUND(E482*P482,2)</f>
        <v>0.22</v>
      </c>
      <c r="R482" s="242" t="s">
        <v>764</v>
      </c>
      <c r="S482" s="242" t="s">
        <v>190</v>
      </c>
      <c r="T482" s="243" t="s">
        <v>190</v>
      </c>
      <c r="U482" s="219">
        <v>0.72399999999999998</v>
      </c>
      <c r="V482" s="219">
        <f>ROUND(E482*U482,2)</f>
        <v>1.45</v>
      </c>
      <c r="W482" s="219"/>
      <c r="X482" s="219" t="s">
        <v>287</v>
      </c>
      <c r="Y482" s="209"/>
      <c r="Z482" s="209"/>
      <c r="AA482" s="209"/>
      <c r="AB482" s="209"/>
      <c r="AC482" s="209"/>
      <c r="AD482" s="209"/>
      <c r="AE482" s="209"/>
      <c r="AF482" s="209"/>
      <c r="AG482" s="209" t="s">
        <v>288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1" x14ac:dyDescent="0.2">
      <c r="A483" s="237">
        <v>178</v>
      </c>
      <c r="B483" s="238" t="s">
        <v>777</v>
      </c>
      <c r="C483" s="248" t="s">
        <v>778</v>
      </c>
      <c r="D483" s="239" t="s">
        <v>554</v>
      </c>
      <c r="E483" s="240">
        <v>2</v>
      </c>
      <c r="F483" s="241"/>
      <c r="G483" s="242">
        <f>ROUND(E483*F483,2)</f>
        <v>0</v>
      </c>
      <c r="H483" s="241"/>
      <c r="I483" s="242">
        <f>ROUND(E483*H483,2)</f>
        <v>0</v>
      </c>
      <c r="J483" s="241"/>
      <c r="K483" s="242">
        <f>ROUND(E483*J483,2)</f>
        <v>0</v>
      </c>
      <c r="L483" s="242">
        <v>21</v>
      </c>
      <c r="M483" s="242">
        <f>G483*(1+L483/100)</f>
        <v>0</v>
      </c>
      <c r="N483" s="242">
        <v>0</v>
      </c>
      <c r="O483" s="242">
        <f>ROUND(E483*N483,2)</f>
        <v>0</v>
      </c>
      <c r="P483" s="242">
        <v>0</v>
      </c>
      <c r="Q483" s="242">
        <f>ROUND(E483*P483,2)</f>
        <v>0</v>
      </c>
      <c r="R483" s="242"/>
      <c r="S483" s="242" t="s">
        <v>174</v>
      </c>
      <c r="T483" s="243" t="s">
        <v>175</v>
      </c>
      <c r="U483" s="219">
        <v>0.64734999999999998</v>
      </c>
      <c r="V483" s="219">
        <f>ROUND(E483*U483,2)</f>
        <v>1.29</v>
      </c>
      <c r="W483" s="219"/>
      <c r="X483" s="219" t="s">
        <v>287</v>
      </c>
      <c r="Y483" s="209"/>
      <c r="Z483" s="209"/>
      <c r="AA483" s="209"/>
      <c r="AB483" s="209"/>
      <c r="AC483" s="209"/>
      <c r="AD483" s="209"/>
      <c r="AE483" s="209"/>
      <c r="AF483" s="209"/>
      <c r="AG483" s="209" t="s">
        <v>288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">
      <c r="A484" s="237">
        <v>179</v>
      </c>
      <c r="B484" s="238" t="s">
        <v>779</v>
      </c>
      <c r="C484" s="248" t="s">
        <v>780</v>
      </c>
      <c r="D484" s="239" t="s">
        <v>554</v>
      </c>
      <c r="E484" s="240">
        <v>26</v>
      </c>
      <c r="F484" s="241"/>
      <c r="G484" s="242">
        <f>ROUND(E484*F484,2)</f>
        <v>0</v>
      </c>
      <c r="H484" s="241"/>
      <c r="I484" s="242">
        <f>ROUND(E484*H484,2)</f>
        <v>0</v>
      </c>
      <c r="J484" s="241"/>
      <c r="K484" s="242">
        <f>ROUND(E484*J484,2)</f>
        <v>0</v>
      </c>
      <c r="L484" s="242">
        <v>21</v>
      </c>
      <c r="M484" s="242">
        <f>G484*(1+L484/100)</f>
        <v>0</v>
      </c>
      <c r="N484" s="242">
        <v>0</v>
      </c>
      <c r="O484" s="242">
        <f>ROUND(E484*N484,2)</f>
        <v>0</v>
      </c>
      <c r="P484" s="242">
        <v>3.3079999999999998E-2</v>
      </c>
      <c r="Q484" s="242">
        <f>ROUND(E484*P484,2)</f>
        <v>0.86</v>
      </c>
      <c r="R484" s="242"/>
      <c r="S484" s="242" t="s">
        <v>174</v>
      </c>
      <c r="T484" s="243" t="s">
        <v>175</v>
      </c>
      <c r="U484" s="219">
        <v>0.57899999999999996</v>
      </c>
      <c r="V484" s="219">
        <f>ROUND(E484*U484,2)</f>
        <v>15.05</v>
      </c>
      <c r="W484" s="219"/>
      <c r="X484" s="219" t="s">
        <v>287</v>
      </c>
      <c r="Y484" s="209"/>
      <c r="Z484" s="209"/>
      <c r="AA484" s="209"/>
      <c r="AB484" s="209"/>
      <c r="AC484" s="209"/>
      <c r="AD484" s="209"/>
      <c r="AE484" s="209"/>
      <c r="AF484" s="209"/>
      <c r="AG484" s="209" t="s">
        <v>288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 x14ac:dyDescent="0.2">
      <c r="A485" s="237">
        <v>180</v>
      </c>
      <c r="B485" s="238" t="s">
        <v>1088</v>
      </c>
      <c r="C485" s="248" t="s">
        <v>1089</v>
      </c>
      <c r="D485" s="239" t="s">
        <v>554</v>
      </c>
      <c r="E485" s="240">
        <v>2</v>
      </c>
      <c r="F485" s="241"/>
      <c r="G485" s="242">
        <f>ROUND(E485*F485,2)</f>
        <v>0</v>
      </c>
      <c r="H485" s="241"/>
      <c r="I485" s="242">
        <f>ROUND(E485*H485,2)</f>
        <v>0</v>
      </c>
      <c r="J485" s="241"/>
      <c r="K485" s="242">
        <f>ROUND(E485*J485,2)</f>
        <v>0</v>
      </c>
      <c r="L485" s="242">
        <v>21</v>
      </c>
      <c r="M485" s="242">
        <f>G485*(1+L485/100)</f>
        <v>0</v>
      </c>
      <c r="N485" s="242">
        <v>0</v>
      </c>
      <c r="O485" s="242">
        <f>ROUND(E485*N485,2)</f>
        <v>0</v>
      </c>
      <c r="P485" s="242">
        <v>1.1180000000000001E-2</v>
      </c>
      <c r="Q485" s="242">
        <f>ROUND(E485*P485,2)</f>
        <v>0.02</v>
      </c>
      <c r="R485" s="242"/>
      <c r="S485" s="242" t="s">
        <v>174</v>
      </c>
      <c r="T485" s="243" t="s">
        <v>190</v>
      </c>
      <c r="U485" s="219">
        <v>0.155</v>
      </c>
      <c r="V485" s="219">
        <f>ROUND(E485*U485,2)</f>
        <v>0.31</v>
      </c>
      <c r="W485" s="219"/>
      <c r="X485" s="219" t="s">
        <v>287</v>
      </c>
      <c r="Y485" s="209"/>
      <c r="Z485" s="209"/>
      <c r="AA485" s="209"/>
      <c r="AB485" s="209"/>
      <c r="AC485" s="209"/>
      <c r="AD485" s="209"/>
      <c r="AE485" s="209"/>
      <c r="AF485" s="209"/>
      <c r="AG485" s="209" t="s">
        <v>288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30">
        <v>181</v>
      </c>
      <c r="B486" s="231" t="s">
        <v>781</v>
      </c>
      <c r="C486" s="249" t="s">
        <v>782</v>
      </c>
      <c r="D486" s="232" t="s">
        <v>554</v>
      </c>
      <c r="E486" s="233">
        <v>4</v>
      </c>
      <c r="F486" s="234"/>
      <c r="G486" s="235">
        <f>ROUND(E486*F486,2)</f>
        <v>0</v>
      </c>
      <c r="H486" s="234"/>
      <c r="I486" s="235">
        <f>ROUND(E486*H486,2)</f>
        <v>0</v>
      </c>
      <c r="J486" s="234"/>
      <c r="K486" s="235">
        <f>ROUND(E486*J486,2)</f>
        <v>0</v>
      </c>
      <c r="L486" s="235">
        <v>21</v>
      </c>
      <c r="M486" s="235">
        <f>G486*(1+L486/100)</f>
        <v>0</v>
      </c>
      <c r="N486" s="235">
        <v>0</v>
      </c>
      <c r="O486" s="235">
        <f>ROUND(E486*N486,2)</f>
        <v>0</v>
      </c>
      <c r="P486" s="235">
        <v>0.05</v>
      </c>
      <c r="Q486" s="235">
        <f>ROUND(E486*P486,2)</f>
        <v>0.2</v>
      </c>
      <c r="R486" s="235"/>
      <c r="S486" s="235" t="s">
        <v>174</v>
      </c>
      <c r="T486" s="236" t="s">
        <v>175</v>
      </c>
      <c r="U486" s="219">
        <v>0</v>
      </c>
      <c r="V486" s="219">
        <f>ROUND(E486*U486,2)</f>
        <v>0</v>
      </c>
      <c r="W486" s="219"/>
      <c r="X486" s="219" t="s">
        <v>287</v>
      </c>
      <c r="Y486" s="209"/>
      <c r="Z486" s="209"/>
      <c r="AA486" s="209"/>
      <c r="AB486" s="209"/>
      <c r="AC486" s="209"/>
      <c r="AD486" s="209"/>
      <c r="AE486" s="209"/>
      <c r="AF486" s="209"/>
      <c r="AG486" s="209" t="s">
        <v>288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16">
        <v>182</v>
      </c>
      <c r="B487" s="217" t="s">
        <v>783</v>
      </c>
      <c r="C487" s="262" t="s">
        <v>784</v>
      </c>
      <c r="D487" s="218" t="s">
        <v>0</v>
      </c>
      <c r="E487" s="258"/>
      <c r="F487" s="220"/>
      <c r="G487" s="219">
        <f>ROUND(E487*F487,2)</f>
        <v>0</v>
      </c>
      <c r="H487" s="220"/>
      <c r="I487" s="219">
        <f>ROUND(E487*H487,2)</f>
        <v>0</v>
      </c>
      <c r="J487" s="220"/>
      <c r="K487" s="219">
        <f>ROUND(E487*J487,2)</f>
        <v>0</v>
      </c>
      <c r="L487" s="219">
        <v>21</v>
      </c>
      <c r="M487" s="219">
        <f>G487*(1+L487/100)</f>
        <v>0</v>
      </c>
      <c r="N487" s="219">
        <v>0</v>
      </c>
      <c r="O487" s="219">
        <f>ROUND(E487*N487,2)</f>
        <v>0</v>
      </c>
      <c r="P487" s="219">
        <v>0</v>
      </c>
      <c r="Q487" s="219">
        <f>ROUND(E487*P487,2)</f>
        <v>0</v>
      </c>
      <c r="R487" s="219" t="s">
        <v>764</v>
      </c>
      <c r="S487" s="219" t="s">
        <v>190</v>
      </c>
      <c r="T487" s="219" t="s">
        <v>190</v>
      </c>
      <c r="U487" s="219">
        <v>0</v>
      </c>
      <c r="V487" s="219">
        <f>ROUND(E487*U487,2)</f>
        <v>0</v>
      </c>
      <c r="W487" s="219"/>
      <c r="X487" s="219" t="s">
        <v>759</v>
      </c>
      <c r="Y487" s="209"/>
      <c r="Z487" s="209"/>
      <c r="AA487" s="209"/>
      <c r="AB487" s="209"/>
      <c r="AC487" s="209"/>
      <c r="AD487" s="209"/>
      <c r="AE487" s="209"/>
      <c r="AF487" s="209"/>
      <c r="AG487" s="209" t="s">
        <v>760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">
      <c r="A488" s="216"/>
      <c r="B488" s="217"/>
      <c r="C488" s="263" t="s">
        <v>785</v>
      </c>
      <c r="D488" s="259"/>
      <c r="E488" s="259"/>
      <c r="F488" s="259"/>
      <c r="G488" s="25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09"/>
      <c r="Z488" s="209"/>
      <c r="AA488" s="209"/>
      <c r="AB488" s="209"/>
      <c r="AC488" s="209"/>
      <c r="AD488" s="209"/>
      <c r="AE488" s="209"/>
      <c r="AF488" s="209"/>
      <c r="AG488" s="209" t="s">
        <v>290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x14ac:dyDescent="0.2">
      <c r="A489" s="224" t="s">
        <v>169</v>
      </c>
      <c r="B489" s="225" t="s">
        <v>135</v>
      </c>
      <c r="C489" s="247" t="s">
        <v>136</v>
      </c>
      <c r="D489" s="226"/>
      <c r="E489" s="227"/>
      <c r="F489" s="228"/>
      <c r="G489" s="228">
        <f>SUMIF(AG490:AG493,"&lt;&gt;NOR",G490:G493)</f>
        <v>0</v>
      </c>
      <c r="H489" s="228"/>
      <c r="I489" s="228">
        <f>SUM(I490:I493)</f>
        <v>0</v>
      </c>
      <c r="J489" s="228"/>
      <c r="K489" s="228">
        <f>SUM(K490:K493)</f>
        <v>0</v>
      </c>
      <c r="L489" s="228"/>
      <c r="M489" s="228">
        <f>SUM(M490:M493)</f>
        <v>0</v>
      </c>
      <c r="N489" s="228"/>
      <c r="O489" s="228">
        <f>SUM(O490:O493)</f>
        <v>0.71000000000000008</v>
      </c>
      <c r="P489" s="228"/>
      <c r="Q489" s="228">
        <f>SUM(Q490:Q493)</f>
        <v>0</v>
      </c>
      <c r="R489" s="228"/>
      <c r="S489" s="228"/>
      <c r="T489" s="229"/>
      <c r="U489" s="223"/>
      <c r="V489" s="223">
        <f>SUM(V490:V493)</f>
        <v>10.520000000000001</v>
      </c>
      <c r="W489" s="223"/>
      <c r="X489" s="223"/>
      <c r="AG489" t="s">
        <v>170</v>
      </c>
    </row>
    <row r="490" spans="1:60" outlineLevel="1" x14ac:dyDescent="0.2">
      <c r="A490" s="237">
        <v>183</v>
      </c>
      <c r="B490" s="238" t="s">
        <v>786</v>
      </c>
      <c r="C490" s="248" t="s">
        <v>787</v>
      </c>
      <c r="D490" s="239" t="s">
        <v>323</v>
      </c>
      <c r="E490" s="240">
        <v>3.3</v>
      </c>
      <c r="F490" s="241"/>
      <c r="G490" s="242">
        <f>ROUND(E490*F490,2)</f>
        <v>0</v>
      </c>
      <c r="H490" s="241"/>
      <c r="I490" s="242">
        <f>ROUND(E490*H490,2)</f>
        <v>0</v>
      </c>
      <c r="J490" s="241"/>
      <c r="K490" s="242">
        <f>ROUND(E490*J490,2)</f>
        <v>0</v>
      </c>
      <c r="L490" s="242">
        <v>21</v>
      </c>
      <c r="M490" s="242">
        <f>G490*(1+L490/100)</f>
        <v>0</v>
      </c>
      <c r="N490" s="242">
        <v>0.20474999999999999</v>
      </c>
      <c r="O490" s="242">
        <f>ROUND(E490*N490,2)</f>
        <v>0.68</v>
      </c>
      <c r="P490" s="242">
        <v>0</v>
      </c>
      <c r="Q490" s="242">
        <f>ROUND(E490*P490,2)</f>
        <v>0</v>
      </c>
      <c r="R490" s="242"/>
      <c r="S490" s="242" t="s">
        <v>190</v>
      </c>
      <c r="T490" s="243" t="s">
        <v>190</v>
      </c>
      <c r="U490" s="219">
        <v>7.2999999999999995E-2</v>
      </c>
      <c r="V490" s="219">
        <f>ROUND(E490*U490,2)</f>
        <v>0.24</v>
      </c>
      <c r="W490" s="219"/>
      <c r="X490" s="219" t="s">
        <v>287</v>
      </c>
      <c r="Y490" s="209"/>
      <c r="Z490" s="209"/>
      <c r="AA490" s="209"/>
      <c r="AB490" s="209"/>
      <c r="AC490" s="209"/>
      <c r="AD490" s="209"/>
      <c r="AE490" s="209"/>
      <c r="AF490" s="209"/>
      <c r="AG490" s="209" t="s">
        <v>620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1" x14ac:dyDescent="0.2">
      <c r="A491" s="237">
        <v>184</v>
      </c>
      <c r="B491" s="238" t="s">
        <v>788</v>
      </c>
      <c r="C491" s="248" t="s">
        <v>789</v>
      </c>
      <c r="D491" s="239" t="s">
        <v>323</v>
      </c>
      <c r="E491" s="240">
        <v>387.4</v>
      </c>
      <c r="F491" s="241"/>
      <c r="G491" s="242">
        <f>ROUND(E491*F491,2)</f>
        <v>0</v>
      </c>
      <c r="H491" s="241"/>
      <c r="I491" s="242">
        <f>ROUND(E491*H491,2)</f>
        <v>0</v>
      </c>
      <c r="J491" s="241"/>
      <c r="K491" s="242">
        <f>ROUND(E491*J491,2)</f>
        <v>0</v>
      </c>
      <c r="L491" s="242">
        <v>21</v>
      </c>
      <c r="M491" s="242">
        <f>G491*(1+L491/100)</f>
        <v>0</v>
      </c>
      <c r="N491" s="242">
        <v>6.0000000000000002E-5</v>
      </c>
      <c r="O491" s="242">
        <f>ROUND(E491*N491,2)</f>
        <v>0.02</v>
      </c>
      <c r="P491" s="242">
        <v>0</v>
      </c>
      <c r="Q491" s="242">
        <f>ROUND(E491*P491,2)</f>
        <v>0</v>
      </c>
      <c r="R491" s="242"/>
      <c r="S491" s="242" t="s">
        <v>190</v>
      </c>
      <c r="T491" s="243" t="s">
        <v>190</v>
      </c>
      <c r="U491" s="219">
        <v>2.5999999999999999E-2</v>
      </c>
      <c r="V491" s="219">
        <f>ROUND(E491*U491,2)</f>
        <v>10.07</v>
      </c>
      <c r="W491" s="219"/>
      <c r="X491" s="219" t="s">
        <v>287</v>
      </c>
      <c r="Y491" s="209"/>
      <c r="Z491" s="209"/>
      <c r="AA491" s="209"/>
      <c r="AB491" s="209"/>
      <c r="AC491" s="209"/>
      <c r="AD491" s="209"/>
      <c r="AE491" s="209"/>
      <c r="AF491" s="209"/>
      <c r="AG491" s="209" t="s">
        <v>620</v>
      </c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">
      <c r="A492" s="237">
        <v>185</v>
      </c>
      <c r="B492" s="238" t="s">
        <v>790</v>
      </c>
      <c r="C492" s="248" t="s">
        <v>791</v>
      </c>
      <c r="D492" s="239" t="s">
        <v>323</v>
      </c>
      <c r="E492" s="240">
        <v>3.3</v>
      </c>
      <c r="F492" s="241"/>
      <c r="G492" s="242">
        <f>ROUND(E492*F492,2)</f>
        <v>0</v>
      </c>
      <c r="H492" s="241"/>
      <c r="I492" s="242">
        <f>ROUND(E492*H492,2)</f>
        <v>0</v>
      </c>
      <c r="J492" s="241"/>
      <c r="K492" s="242">
        <f>ROUND(E492*J492,2)</f>
        <v>0</v>
      </c>
      <c r="L492" s="242">
        <v>21</v>
      </c>
      <c r="M492" s="242">
        <f>G492*(1+L492/100)</f>
        <v>0</v>
      </c>
      <c r="N492" s="242">
        <v>2.3E-3</v>
      </c>
      <c r="O492" s="242">
        <f>ROUND(E492*N492,2)</f>
        <v>0.01</v>
      </c>
      <c r="P492" s="242">
        <v>0</v>
      </c>
      <c r="Q492" s="242">
        <f>ROUND(E492*P492,2)</f>
        <v>0</v>
      </c>
      <c r="R492" s="242"/>
      <c r="S492" s="242" t="s">
        <v>174</v>
      </c>
      <c r="T492" s="243" t="s">
        <v>175</v>
      </c>
      <c r="U492" s="219">
        <v>6.5000000000000002E-2</v>
      </c>
      <c r="V492" s="219">
        <f>ROUND(E492*U492,2)</f>
        <v>0.21</v>
      </c>
      <c r="W492" s="219"/>
      <c r="X492" s="219" t="s">
        <v>287</v>
      </c>
      <c r="Y492" s="209"/>
      <c r="Z492" s="209"/>
      <c r="AA492" s="209"/>
      <c r="AB492" s="209"/>
      <c r="AC492" s="209"/>
      <c r="AD492" s="209"/>
      <c r="AE492" s="209"/>
      <c r="AF492" s="209"/>
      <c r="AG492" s="209" t="s">
        <v>620</v>
      </c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37">
        <v>186</v>
      </c>
      <c r="B493" s="238" t="s">
        <v>792</v>
      </c>
      <c r="C493" s="248" t="s">
        <v>793</v>
      </c>
      <c r="D493" s="239" t="s">
        <v>323</v>
      </c>
      <c r="E493" s="240">
        <v>3.3</v>
      </c>
      <c r="F493" s="241"/>
      <c r="G493" s="242">
        <f>ROUND(E493*F493,2)</f>
        <v>0</v>
      </c>
      <c r="H493" s="241"/>
      <c r="I493" s="242">
        <f>ROUND(E493*H493,2)</f>
        <v>0</v>
      </c>
      <c r="J493" s="241"/>
      <c r="K493" s="242">
        <f>ROUND(E493*J493,2)</f>
        <v>0</v>
      </c>
      <c r="L493" s="242">
        <v>21</v>
      </c>
      <c r="M493" s="242">
        <f>G493*(1+L493/100)</f>
        <v>0</v>
      </c>
      <c r="N493" s="242">
        <v>4.2000000000000002E-4</v>
      </c>
      <c r="O493" s="242">
        <f>ROUND(E493*N493,2)</f>
        <v>0</v>
      </c>
      <c r="P493" s="242">
        <v>0</v>
      </c>
      <c r="Q493" s="242">
        <f>ROUND(E493*P493,2)</f>
        <v>0</v>
      </c>
      <c r="R493" s="242"/>
      <c r="S493" s="242" t="s">
        <v>174</v>
      </c>
      <c r="T493" s="243" t="s">
        <v>175</v>
      </c>
      <c r="U493" s="219">
        <v>0</v>
      </c>
      <c r="V493" s="219">
        <f>ROUND(E493*U493,2)</f>
        <v>0</v>
      </c>
      <c r="W493" s="219"/>
      <c r="X493" s="219" t="s">
        <v>478</v>
      </c>
      <c r="Y493" s="209"/>
      <c r="Z493" s="209"/>
      <c r="AA493" s="209"/>
      <c r="AB493" s="209"/>
      <c r="AC493" s="209"/>
      <c r="AD493" s="209"/>
      <c r="AE493" s="209"/>
      <c r="AF493" s="209"/>
      <c r="AG493" s="209" t="s">
        <v>794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x14ac:dyDescent="0.2">
      <c r="A494" s="224" t="s">
        <v>169</v>
      </c>
      <c r="B494" s="225" t="s">
        <v>137</v>
      </c>
      <c r="C494" s="247" t="s">
        <v>138</v>
      </c>
      <c r="D494" s="226"/>
      <c r="E494" s="227"/>
      <c r="F494" s="228"/>
      <c r="G494" s="228">
        <f>SUMIF(AG495:AG502,"&lt;&gt;NOR",G495:G502)</f>
        <v>0</v>
      </c>
      <c r="H494" s="228"/>
      <c r="I494" s="228">
        <f>SUM(I495:I502)</f>
        <v>0</v>
      </c>
      <c r="J494" s="228"/>
      <c r="K494" s="228">
        <f>SUM(K495:K502)</f>
        <v>0</v>
      </c>
      <c r="L494" s="228"/>
      <c r="M494" s="228">
        <f>SUM(M495:M502)</f>
        <v>0</v>
      </c>
      <c r="N494" s="228"/>
      <c r="O494" s="228">
        <f>SUM(O495:O502)</f>
        <v>0</v>
      </c>
      <c r="P494" s="228"/>
      <c r="Q494" s="228">
        <f>SUM(Q495:Q502)</f>
        <v>0</v>
      </c>
      <c r="R494" s="228"/>
      <c r="S494" s="228"/>
      <c r="T494" s="229"/>
      <c r="U494" s="223"/>
      <c r="V494" s="223">
        <f>SUM(V495:V502)</f>
        <v>1.17</v>
      </c>
      <c r="W494" s="223"/>
      <c r="X494" s="223"/>
      <c r="AG494" t="s">
        <v>170</v>
      </c>
    </row>
    <row r="495" spans="1:60" outlineLevel="1" x14ac:dyDescent="0.2">
      <c r="A495" s="237">
        <v>187</v>
      </c>
      <c r="B495" s="238" t="s">
        <v>795</v>
      </c>
      <c r="C495" s="248" t="s">
        <v>796</v>
      </c>
      <c r="D495" s="239" t="s">
        <v>797</v>
      </c>
      <c r="E495" s="240">
        <v>5.7595999999999998</v>
      </c>
      <c r="F495" s="241"/>
      <c r="G495" s="242">
        <f>ROUND(E495*F495,2)</f>
        <v>0</v>
      </c>
      <c r="H495" s="241"/>
      <c r="I495" s="242">
        <f>ROUND(E495*H495,2)</f>
        <v>0</v>
      </c>
      <c r="J495" s="241"/>
      <c r="K495" s="242">
        <f>ROUND(E495*J495,2)</f>
        <v>0</v>
      </c>
      <c r="L495" s="242">
        <v>21</v>
      </c>
      <c r="M495" s="242">
        <f>G495*(1+L495/100)</f>
        <v>0</v>
      </c>
      <c r="N495" s="242">
        <v>0</v>
      </c>
      <c r="O495" s="242">
        <f>ROUND(E495*N495,2)</f>
        <v>0</v>
      </c>
      <c r="P495" s="242">
        <v>0</v>
      </c>
      <c r="Q495" s="242">
        <f>ROUND(E495*P495,2)</f>
        <v>0</v>
      </c>
      <c r="R495" s="242"/>
      <c r="S495" s="242" t="s">
        <v>174</v>
      </c>
      <c r="T495" s="243" t="s">
        <v>700</v>
      </c>
      <c r="U495" s="219">
        <v>0</v>
      </c>
      <c r="V495" s="219">
        <f>ROUND(E495*U495,2)</f>
        <v>0</v>
      </c>
      <c r="W495" s="219"/>
      <c r="X495" s="219" t="s">
        <v>287</v>
      </c>
      <c r="Y495" s="209"/>
      <c r="Z495" s="209"/>
      <c r="AA495" s="209"/>
      <c r="AB495" s="209"/>
      <c r="AC495" s="209"/>
      <c r="AD495" s="209"/>
      <c r="AE495" s="209"/>
      <c r="AF495" s="209"/>
      <c r="AG495" s="209" t="s">
        <v>288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37">
        <v>188</v>
      </c>
      <c r="B496" s="238" t="s">
        <v>798</v>
      </c>
      <c r="C496" s="248" t="s">
        <v>799</v>
      </c>
      <c r="D496" s="239" t="s">
        <v>797</v>
      </c>
      <c r="E496" s="240">
        <v>44.128700000000002</v>
      </c>
      <c r="F496" s="241"/>
      <c r="G496" s="242">
        <f>ROUND(E496*F496,2)</f>
        <v>0</v>
      </c>
      <c r="H496" s="241"/>
      <c r="I496" s="242">
        <f>ROUND(E496*H496,2)</f>
        <v>0</v>
      </c>
      <c r="J496" s="241"/>
      <c r="K496" s="242">
        <f>ROUND(E496*J496,2)</f>
        <v>0</v>
      </c>
      <c r="L496" s="242">
        <v>21</v>
      </c>
      <c r="M496" s="242">
        <f>G496*(1+L496/100)</f>
        <v>0</v>
      </c>
      <c r="N496" s="242">
        <v>0</v>
      </c>
      <c r="O496" s="242">
        <f>ROUND(E496*N496,2)</f>
        <v>0</v>
      </c>
      <c r="P496" s="242">
        <v>0</v>
      </c>
      <c r="Q496" s="242">
        <f>ROUND(E496*P496,2)</f>
        <v>0</v>
      </c>
      <c r="R496" s="242"/>
      <c r="S496" s="242" t="s">
        <v>174</v>
      </c>
      <c r="T496" s="243" t="s">
        <v>700</v>
      </c>
      <c r="U496" s="219">
        <v>0</v>
      </c>
      <c r="V496" s="219">
        <f>ROUND(E496*U496,2)</f>
        <v>0</v>
      </c>
      <c r="W496" s="219"/>
      <c r="X496" s="219" t="s">
        <v>287</v>
      </c>
      <c r="Y496" s="209"/>
      <c r="Z496" s="209"/>
      <c r="AA496" s="209"/>
      <c r="AB496" s="209"/>
      <c r="AC496" s="209"/>
      <c r="AD496" s="209"/>
      <c r="AE496" s="209"/>
      <c r="AF496" s="209"/>
      <c r="AG496" s="209" t="s">
        <v>288</v>
      </c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 x14ac:dyDescent="0.2">
      <c r="A497" s="230">
        <v>189</v>
      </c>
      <c r="B497" s="231" t="s">
        <v>800</v>
      </c>
      <c r="C497" s="249" t="s">
        <v>801</v>
      </c>
      <c r="D497" s="232" t="s">
        <v>483</v>
      </c>
      <c r="E497" s="233">
        <v>13.7073</v>
      </c>
      <c r="F497" s="234"/>
      <c r="G497" s="235">
        <f>ROUND(E497*F497,2)</f>
        <v>0</v>
      </c>
      <c r="H497" s="234"/>
      <c r="I497" s="235">
        <f>ROUND(E497*H497,2)</f>
        <v>0</v>
      </c>
      <c r="J497" s="234"/>
      <c r="K497" s="235">
        <f>ROUND(E497*J497,2)</f>
        <v>0</v>
      </c>
      <c r="L497" s="235">
        <v>21</v>
      </c>
      <c r="M497" s="235">
        <f>G497*(1+L497/100)</f>
        <v>0</v>
      </c>
      <c r="N497" s="235">
        <v>0</v>
      </c>
      <c r="O497" s="235">
        <f>ROUND(E497*N497,2)</f>
        <v>0</v>
      </c>
      <c r="P497" s="235">
        <v>0</v>
      </c>
      <c r="Q497" s="235">
        <f>ROUND(E497*P497,2)</f>
        <v>0</v>
      </c>
      <c r="R497" s="235" t="s">
        <v>745</v>
      </c>
      <c r="S497" s="235" t="s">
        <v>190</v>
      </c>
      <c r="T497" s="236" t="s">
        <v>175</v>
      </c>
      <c r="U497" s="219">
        <v>0</v>
      </c>
      <c r="V497" s="219">
        <f>ROUND(E497*U497,2)</f>
        <v>0</v>
      </c>
      <c r="W497" s="219"/>
      <c r="X497" s="219" t="s">
        <v>287</v>
      </c>
      <c r="Y497" s="209"/>
      <c r="Z497" s="209"/>
      <c r="AA497" s="209"/>
      <c r="AB497" s="209"/>
      <c r="AC497" s="209"/>
      <c r="AD497" s="209"/>
      <c r="AE497" s="209"/>
      <c r="AF497" s="209"/>
      <c r="AG497" s="209" t="s">
        <v>288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1" x14ac:dyDescent="0.2">
      <c r="A498" s="216"/>
      <c r="B498" s="217"/>
      <c r="C498" s="251" t="s">
        <v>1090</v>
      </c>
      <c r="D498" s="221"/>
      <c r="E498" s="222">
        <v>1.6763999999999999</v>
      </c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09"/>
      <c r="Z498" s="209"/>
      <c r="AA498" s="209"/>
      <c r="AB498" s="209"/>
      <c r="AC498" s="209"/>
      <c r="AD498" s="209"/>
      <c r="AE498" s="209"/>
      <c r="AF498" s="209"/>
      <c r="AG498" s="209" t="s">
        <v>232</v>
      </c>
      <c r="AH498" s="209">
        <v>0</v>
      </c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1" x14ac:dyDescent="0.2">
      <c r="A499" s="216"/>
      <c r="B499" s="217"/>
      <c r="C499" s="251" t="s">
        <v>1091</v>
      </c>
      <c r="D499" s="221"/>
      <c r="E499" s="222">
        <v>12.030900000000001</v>
      </c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09"/>
      <c r="Z499" s="209"/>
      <c r="AA499" s="209"/>
      <c r="AB499" s="209"/>
      <c r="AC499" s="209"/>
      <c r="AD499" s="209"/>
      <c r="AE499" s="209"/>
      <c r="AF499" s="209"/>
      <c r="AG499" s="209" t="s">
        <v>232</v>
      </c>
      <c r="AH499" s="209">
        <v>0</v>
      </c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ht="22.5" outlineLevel="1" x14ac:dyDescent="0.2">
      <c r="A500" s="237">
        <v>190</v>
      </c>
      <c r="B500" s="238" t="s">
        <v>802</v>
      </c>
      <c r="C500" s="248" t="s">
        <v>803</v>
      </c>
      <c r="D500" s="239" t="s">
        <v>483</v>
      </c>
      <c r="E500" s="240">
        <v>72.998729999999995</v>
      </c>
      <c r="F500" s="241"/>
      <c r="G500" s="242">
        <f>ROUND(E500*F500,2)</f>
        <v>0</v>
      </c>
      <c r="H500" s="241"/>
      <c r="I500" s="242">
        <f>ROUND(E500*H500,2)</f>
        <v>0</v>
      </c>
      <c r="J500" s="241"/>
      <c r="K500" s="242">
        <f>ROUND(E500*J500,2)</f>
        <v>0</v>
      </c>
      <c r="L500" s="242">
        <v>21</v>
      </c>
      <c r="M500" s="242">
        <f>G500*(1+L500/100)</f>
        <v>0</v>
      </c>
      <c r="N500" s="242">
        <v>0</v>
      </c>
      <c r="O500" s="242">
        <f>ROUND(E500*N500,2)</f>
        <v>0</v>
      </c>
      <c r="P500" s="242">
        <v>0</v>
      </c>
      <c r="Q500" s="242">
        <f>ROUND(E500*P500,2)</f>
        <v>0</v>
      </c>
      <c r="R500" s="242" t="s">
        <v>286</v>
      </c>
      <c r="S500" s="242" t="s">
        <v>190</v>
      </c>
      <c r="T500" s="243" t="s">
        <v>190</v>
      </c>
      <c r="U500" s="219">
        <v>0.01</v>
      </c>
      <c r="V500" s="219">
        <f>ROUND(E500*U500,2)</f>
        <v>0.73</v>
      </c>
      <c r="W500" s="219"/>
      <c r="X500" s="219" t="s">
        <v>804</v>
      </c>
      <c r="Y500" s="209"/>
      <c r="Z500" s="209"/>
      <c r="AA500" s="209"/>
      <c r="AB500" s="209"/>
      <c r="AC500" s="209"/>
      <c r="AD500" s="209"/>
      <c r="AE500" s="209"/>
      <c r="AF500" s="209"/>
      <c r="AG500" s="209" t="s">
        <v>805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ht="22.5" outlineLevel="1" x14ac:dyDescent="0.2">
      <c r="A501" s="237">
        <v>191</v>
      </c>
      <c r="B501" s="238" t="s">
        <v>806</v>
      </c>
      <c r="C501" s="248" t="s">
        <v>807</v>
      </c>
      <c r="D501" s="239" t="s">
        <v>483</v>
      </c>
      <c r="E501" s="240">
        <v>291.99491</v>
      </c>
      <c r="F501" s="241"/>
      <c r="G501" s="242">
        <f>ROUND(E501*F501,2)</f>
        <v>0</v>
      </c>
      <c r="H501" s="241"/>
      <c r="I501" s="242">
        <f>ROUND(E501*H501,2)</f>
        <v>0</v>
      </c>
      <c r="J501" s="241"/>
      <c r="K501" s="242">
        <f>ROUND(E501*J501,2)</f>
        <v>0</v>
      </c>
      <c r="L501" s="242">
        <v>21</v>
      </c>
      <c r="M501" s="242">
        <f>G501*(1+L501/100)</f>
        <v>0</v>
      </c>
      <c r="N501" s="242">
        <v>0</v>
      </c>
      <c r="O501" s="242">
        <f>ROUND(E501*N501,2)</f>
        <v>0</v>
      </c>
      <c r="P501" s="242">
        <v>0</v>
      </c>
      <c r="Q501" s="242">
        <f>ROUND(E501*P501,2)</f>
        <v>0</v>
      </c>
      <c r="R501" s="242" t="s">
        <v>286</v>
      </c>
      <c r="S501" s="242" t="s">
        <v>190</v>
      </c>
      <c r="T501" s="243" t="s">
        <v>190</v>
      </c>
      <c r="U501" s="219">
        <v>0</v>
      </c>
      <c r="V501" s="219">
        <f>ROUND(E501*U501,2)</f>
        <v>0</v>
      </c>
      <c r="W501" s="219"/>
      <c r="X501" s="219" t="s">
        <v>804</v>
      </c>
      <c r="Y501" s="209"/>
      <c r="Z501" s="209"/>
      <c r="AA501" s="209"/>
      <c r="AB501" s="209"/>
      <c r="AC501" s="209"/>
      <c r="AD501" s="209"/>
      <c r="AE501" s="209"/>
      <c r="AF501" s="209"/>
      <c r="AG501" s="209" t="s">
        <v>805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 x14ac:dyDescent="0.2">
      <c r="A502" s="230">
        <v>192</v>
      </c>
      <c r="B502" s="231" t="s">
        <v>808</v>
      </c>
      <c r="C502" s="249" t="s">
        <v>809</v>
      </c>
      <c r="D502" s="232" t="s">
        <v>483</v>
      </c>
      <c r="E502" s="233">
        <v>72.998729999999995</v>
      </c>
      <c r="F502" s="234"/>
      <c r="G502" s="235">
        <f>ROUND(E502*F502,2)</f>
        <v>0</v>
      </c>
      <c r="H502" s="234"/>
      <c r="I502" s="235">
        <f>ROUND(E502*H502,2)</f>
        <v>0</v>
      </c>
      <c r="J502" s="234"/>
      <c r="K502" s="235">
        <f>ROUND(E502*J502,2)</f>
        <v>0</v>
      </c>
      <c r="L502" s="235">
        <v>21</v>
      </c>
      <c r="M502" s="235">
        <f>G502*(1+L502/100)</f>
        <v>0</v>
      </c>
      <c r="N502" s="235">
        <v>0</v>
      </c>
      <c r="O502" s="235">
        <f>ROUND(E502*N502,2)</f>
        <v>0</v>
      </c>
      <c r="P502" s="235">
        <v>0</v>
      </c>
      <c r="Q502" s="235">
        <f>ROUND(E502*P502,2)</f>
        <v>0</v>
      </c>
      <c r="R502" s="235"/>
      <c r="S502" s="235" t="s">
        <v>190</v>
      </c>
      <c r="T502" s="236" t="s">
        <v>190</v>
      </c>
      <c r="U502" s="219">
        <v>6.0000000000000001E-3</v>
      </c>
      <c r="V502" s="219">
        <f>ROUND(E502*U502,2)</f>
        <v>0.44</v>
      </c>
      <c r="W502" s="219"/>
      <c r="X502" s="219" t="s">
        <v>804</v>
      </c>
      <c r="Y502" s="209"/>
      <c r="Z502" s="209"/>
      <c r="AA502" s="209"/>
      <c r="AB502" s="209"/>
      <c r="AC502" s="209"/>
      <c r="AD502" s="209"/>
      <c r="AE502" s="209"/>
      <c r="AF502" s="209"/>
      <c r="AG502" s="209" t="s">
        <v>805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x14ac:dyDescent="0.2">
      <c r="A503" s="5"/>
      <c r="B503" s="6"/>
      <c r="C503" s="252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AE503">
        <v>15</v>
      </c>
      <c r="AF503">
        <v>21</v>
      </c>
    </row>
    <row r="504" spans="1:60" x14ac:dyDescent="0.2">
      <c r="A504" s="212"/>
      <c r="B504" s="213" t="s">
        <v>29</v>
      </c>
      <c r="C504" s="253"/>
      <c r="D504" s="214"/>
      <c r="E504" s="215"/>
      <c r="F504" s="215"/>
      <c r="G504" s="246">
        <f>G8+G211+G224+G270+G424+G444+G448+G464+G467+G489+G494</f>
        <v>0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AE504">
        <f>SUMIF(L7:L502,AE503,G7:G502)</f>
        <v>0</v>
      </c>
      <c r="AF504">
        <f>SUMIF(L7:L502,AF503,G7:G502)</f>
        <v>0</v>
      </c>
      <c r="AG504" t="s">
        <v>280</v>
      </c>
    </row>
    <row r="505" spans="1:60" x14ac:dyDescent="0.2">
      <c r="A505" s="255" t="s">
        <v>810</v>
      </c>
      <c r="B505" s="255"/>
      <c r="C505" s="252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60" x14ac:dyDescent="0.2">
      <c r="A506" s="5"/>
      <c r="B506" s="6" t="s">
        <v>811</v>
      </c>
      <c r="C506" s="252" t="s">
        <v>812</v>
      </c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AG506" t="s">
        <v>813</v>
      </c>
    </row>
    <row r="507" spans="1:60" x14ac:dyDescent="0.2">
      <c r="A507" s="5"/>
      <c r="B507" s="6" t="s">
        <v>1092</v>
      </c>
      <c r="C507" s="252" t="s">
        <v>815</v>
      </c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AG507" t="s">
        <v>816</v>
      </c>
    </row>
    <row r="508" spans="1:60" x14ac:dyDescent="0.2">
      <c r="A508" s="5"/>
      <c r="B508" s="6"/>
      <c r="C508" s="252" t="s">
        <v>817</v>
      </c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AG508" t="s">
        <v>818</v>
      </c>
    </row>
    <row r="509" spans="1:60" x14ac:dyDescent="0.2">
      <c r="A509" s="5"/>
      <c r="B509" s="6"/>
      <c r="C509" s="252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60" x14ac:dyDescent="0.2">
      <c r="C510" s="254"/>
      <c r="D510" s="193"/>
      <c r="AG510" t="s">
        <v>281</v>
      </c>
    </row>
    <row r="511" spans="1:60" x14ac:dyDescent="0.2">
      <c r="D511" s="193"/>
    </row>
    <row r="512" spans="1:60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85">
    <mergeCell ref="C462:G462"/>
    <mergeCell ref="C466:G466"/>
    <mergeCell ref="C488:G488"/>
    <mergeCell ref="C442:G442"/>
    <mergeCell ref="C446:G446"/>
    <mergeCell ref="C450:G450"/>
    <mergeCell ref="C453:G453"/>
    <mergeCell ref="C455:G455"/>
    <mergeCell ref="C459:G459"/>
    <mergeCell ref="C328:G328"/>
    <mergeCell ref="C426:G426"/>
    <mergeCell ref="C430:G430"/>
    <mergeCell ref="C432:G432"/>
    <mergeCell ref="C436:G436"/>
    <mergeCell ref="C439:G439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285:G285"/>
    <mergeCell ref="C287:G287"/>
    <mergeCell ref="C289:G289"/>
    <mergeCell ref="C291:G291"/>
    <mergeCell ref="C293:G293"/>
    <mergeCell ref="C295:G295"/>
    <mergeCell ref="C259:G259"/>
    <mergeCell ref="C262:G262"/>
    <mergeCell ref="C272:G272"/>
    <mergeCell ref="C279:G279"/>
    <mergeCell ref="C281:G281"/>
    <mergeCell ref="C283:G283"/>
    <mergeCell ref="C226:G226"/>
    <mergeCell ref="C234:G234"/>
    <mergeCell ref="C242:G242"/>
    <mergeCell ref="C245:G245"/>
    <mergeCell ref="C251:G251"/>
    <mergeCell ref="C255:G255"/>
    <mergeCell ref="C186:G186"/>
    <mergeCell ref="C195:G195"/>
    <mergeCell ref="C199:G199"/>
    <mergeCell ref="C213:G213"/>
    <mergeCell ref="C219:G219"/>
    <mergeCell ref="C222:G222"/>
    <mergeCell ref="C161:G161"/>
    <mergeCell ref="C164:G164"/>
    <mergeCell ref="C168:G168"/>
    <mergeCell ref="C174:G174"/>
    <mergeCell ref="C180:G180"/>
    <mergeCell ref="C181:G181"/>
    <mergeCell ref="C137:G137"/>
    <mergeCell ref="C139:G139"/>
    <mergeCell ref="C142:G142"/>
    <mergeCell ref="C146:G146"/>
    <mergeCell ref="C150:G150"/>
    <mergeCell ref="C153:G153"/>
    <mergeCell ref="C72:G72"/>
    <mergeCell ref="C99:G99"/>
    <mergeCell ref="C102:G102"/>
    <mergeCell ref="C105:G105"/>
    <mergeCell ref="C129:G129"/>
    <mergeCell ref="C135:G135"/>
    <mergeCell ref="C47:G47"/>
    <mergeCell ref="C50:G50"/>
    <mergeCell ref="C53:G53"/>
    <mergeCell ref="C56:G56"/>
    <mergeCell ref="C59:G59"/>
    <mergeCell ref="C65:G65"/>
    <mergeCell ref="A1:G1"/>
    <mergeCell ref="C2:G2"/>
    <mergeCell ref="C3:G3"/>
    <mergeCell ref="C4:G4"/>
    <mergeCell ref="A505:B505"/>
    <mergeCell ref="C10:G10"/>
    <mergeCell ref="C13:G13"/>
    <mergeCell ref="C16:G16"/>
    <mergeCell ref="C42:G42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64</v>
      </c>
      <c r="C3" s="198" t="s">
        <v>65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65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SUMIF(AG9:AG159,"&lt;&gt;NOR",G9:G159)</f>
        <v>0</v>
      </c>
      <c r="H8" s="228"/>
      <c r="I8" s="228">
        <f>SUM(I9:I159)</f>
        <v>0</v>
      </c>
      <c r="J8" s="228"/>
      <c r="K8" s="228">
        <f>SUM(K9:K159)</f>
        <v>0</v>
      </c>
      <c r="L8" s="228"/>
      <c r="M8" s="228">
        <f>SUM(M9:M159)</f>
        <v>0</v>
      </c>
      <c r="N8" s="228"/>
      <c r="O8" s="228">
        <f>SUM(O9:O159)</f>
        <v>145.35</v>
      </c>
      <c r="P8" s="228"/>
      <c r="Q8" s="228">
        <f>SUM(Q9:Q159)</f>
        <v>24.810000000000002</v>
      </c>
      <c r="R8" s="228"/>
      <c r="S8" s="228"/>
      <c r="T8" s="229"/>
      <c r="U8" s="223"/>
      <c r="V8" s="223">
        <f>SUM(V9:V159)</f>
        <v>1266.3899999999999</v>
      </c>
      <c r="W8" s="223"/>
      <c r="X8" s="223"/>
      <c r="AG8" t="s">
        <v>170</v>
      </c>
    </row>
    <row r="9" spans="1:60" outlineLevel="1" x14ac:dyDescent="0.2">
      <c r="A9" s="237">
        <v>1</v>
      </c>
      <c r="B9" s="238" t="s">
        <v>1093</v>
      </c>
      <c r="C9" s="248" t="s">
        <v>1094</v>
      </c>
      <c r="D9" s="239" t="s">
        <v>554</v>
      </c>
      <c r="E9" s="240">
        <v>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190</v>
      </c>
      <c r="T9" s="243" t="s">
        <v>190</v>
      </c>
      <c r="U9" s="219">
        <v>0.27100000000000002</v>
      </c>
      <c r="V9" s="219">
        <f>ROUND(E9*U9,2)</f>
        <v>2.17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30">
        <v>2</v>
      </c>
      <c r="B10" s="231" t="s">
        <v>819</v>
      </c>
      <c r="C10" s="249" t="s">
        <v>820</v>
      </c>
      <c r="D10" s="232" t="s">
        <v>285</v>
      </c>
      <c r="E10" s="233">
        <v>3.85</v>
      </c>
      <c r="F10" s="234"/>
      <c r="G10" s="235">
        <f>ROUND(E10*F10,2)</f>
        <v>0</v>
      </c>
      <c r="H10" s="234"/>
      <c r="I10" s="235">
        <f>ROUND(E10*H10,2)</f>
        <v>0</v>
      </c>
      <c r="J10" s="234"/>
      <c r="K10" s="235">
        <f>ROUND(E10*J10,2)</f>
        <v>0</v>
      </c>
      <c r="L10" s="235">
        <v>21</v>
      </c>
      <c r="M10" s="235">
        <f>G10*(1+L10/100)</f>
        <v>0</v>
      </c>
      <c r="N10" s="235">
        <v>0</v>
      </c>
      <c r="O10" s="235">
        <f>ROUND(E10*N10,2)</f>
        <v>0</v>
      </c>
      <c r="P10" s="235">
        <v>0.13800000000000001</v>
      </c>
      <c r="Q10" s="235">
        <f>ROUND(E10*P10,2)</f>
        <v>0.53</v>
      </c>
      <c r="R10" s="235" t="s">
        <v>286</v>
      </c>
      <c r="S10" s="235" t="s">
        <v>190</v>
      </c>
      <c r="T10" s="236" t="s">
        <v>190</v>
      </c>
      <c r="U10" s="219">
        <v>0.16</v>
      </c>
      <c r="V10" s="219">
        <f>ROUND(E10*U10,2)</f>
        <v>0.62</v>
      </c>
      <c r="W10" s="219"/>
      <c r="X10" s="219" t="s">
        <v>287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288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60" t="s">
        <v>289</v>
      </c>
      <c r="D11" s="256"/>
      <c r="E11" s="256"/>
      <c r="F11" s="256"/>
      <c r="G11" s="256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290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1" t="s">
        <v>1095</v>
      </c>
      <c r="D12" s="221"/>
      <c r="E12" s="222">
        <v>3.85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232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30">
        <v>3</v>
      </c>
      <c r="B13" s="231" t="s">
        <v>822</v>
      </c>
      <c r="C13" s="249" t="s">
        <v>823</v>
      </c>
      <c r="D13" s="232" t="s">
        <v>285</v>
      </c>
      <c r="E13" s="233">
        <v>5.72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5">
        <v>0</v>
      </c>
      <c r="O13" s="235">
        <f>ROUND(E13*N13,2)</f>
        <v>0</v>
      </c>
      <c r="P13" s="235">
        <v>0.2</v>
      </c>
      <c r="Q13" s="235">
        <f>ROUND(E13*P13,2)</f>
        <v>1.1399999999999999</v>
      </c>
      <c r="R13" s="235" t="s">
        <v>286</v>
      </c>
      <c r="S13" s="235" t="s">
        <v>190</v>
      </c>
      <c r="T13" s="236" t="s">
        <v>190</v>
      </c>
      <c r="U13" s="219">
        <v>0.1</v>
      </c>
      <c r="V13" s="219">
        <f>ROUND(E13*U13,2)</f>
        <v>0.56999999999999995</v>
      </c>
      <c r="W13" s="219"/>
      <c r="X13" s="219" t="s">
        <v>287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288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60" t="s">
        <v>289</v>
      </c>
      <c r="D14" s="256"/>
      <c r="E14" s="256"/>
      <c r="F14" s="256"/>
      <c r="G14" s="256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290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1" t="s">
        <v>1096</v>
      </c>
      <c r="D15" s="221"/>
      <c r="E15" s="222">
        <v>5.72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232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283</v>
      </c>
      <c r="C16" s="249" t="s">
        <v>284</v>
      </c>
      <c r="D16" s="232" t="s">
        <v>285</v>
      </c>
      <c r="E16" s="233">
        <v>4.84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0.22500000000000001</v>
      </c>
      <c r="Q16" s="235">
        <f>ROUND(E16*P16,2)</f>
        <v>1.0900000000000001</v>
      </c>
      <c r="R16" s="235" t="s">
        <v>286</v>
      </c>
      <c r="S16" s="235" t="s">
        <v>190</v>
      </c>
      <c r="T16" s="236" t="s">
        <v>190</v>
      </c>
      <c r="U16" s="219">
        <v>0.14199999999999999</v>
      </c>
      <c r="V16" s="219">
        <f>ROUND(E16*U16,2)</f>
        <v>0.69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289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1097</v>
      </c>
      <c r="D18" s="221"/>
      <c r="E18" s="222">
        <v>4.84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5</v>
      </c>
      <c r="B19" s="231" t="s">
        <v>294</v>
      </c>
      <c r="C19" s="249" t="s">
        <v>295</v>
      </c>
      <c r="D19" s="232" t="s">
        <v>285</v>
      </c>
      <c r="E19" s="233">
        <v>23.21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7.66</v>
      </c>
      <c r="R19" s="235" t="s">
        <v>286</v>
      </c>
      <c r="S19" s="235" t="s">
        <v>190</v>
      </c>
      <c r="T19" s="236" t="s">
        <v>190</v>
      </c>
      <c r="U19" s="219">
        <v>4.0500000000000001E-2</v>
      </c>
      <c r="V19" s="219">
        <f>ROUND(E19*U19,2)</f>
        <v>0.94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1098</v>
      </c>
      <c r="D20" s="221"/>
      <c r="E20" s="222">
        <v>8.8000000000000007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1097</v>
      </c>
      <c r="D21" s="221"/>
      <c r="E21" s="222">
        <v>4.84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1099</v>
      </c>
      <c r="D22" s="221"/>
      <c r="E22" s="222">
        <v>3.85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1100</v>
      </c>
      <c r="D23" s="221"/>
      <c r="E23" s="222">
        <v>5.72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30">
        <v>6</v>
      </c>
      <c r="B24" s="231" t="s">
        <v>304</v>
      </c>
      <c r="C24" s="249" t="s">
        <v>305</v>
      </c>
      <c r="D24" s="232" t="s">
        <v>285</v>
      </c>
      <c r="E24" s="233">
        <v>14.41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5">
        <v>0</v>
      </c>
      <c r="O24" s="235">
        <f>ROUND(E24*N24,2)</f>
        <v>0</v>
      </c>
      <c r="P24" s="235">
        <v>0.33</v>
      </c>
      <c r="Q24" s="235">
        <f>ROUND(E24*P24,2)</f>
        <v>4.76</v>
      </c>
      <c r="R24" s="235" t="s">
        <v>286</v>
      </c>
      <c r="S24" s="235" t="s">
        <v>190</v>
      </c>
      <c r="T24" s="236" t="s">
        <v>190</v>
      </c>
      <c r="U24" s="219">
        <v>0.06</v>
      </c>
      <c r="V24" s="219">
        <f>ROUND(E24*U24,2)</f>
        <v>0.86</v>
      </c>
      <c r="W24" s="219"/>
      <c r="X24" s="219" t="s">
        <v>287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288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1097</v>
      </c>
      <c r="D25" s="221"/>
      <c r="E25" s="222">
        <v>4.84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1099</v>
      </c>
      <c r="D26" s="221"/>
      <c r="E26" s="222">
        <v>3.85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1100</v>
      </c>
      <c r="D27" s="221"/>
      <c r="E27" s="222">
        <v>5.72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 x14ac:dyDescent="0.2">
      <c r="A28" s="230">
        <v>7</v>
      </c>
      <c r="B28" s="231" t="s">
        <v>306</v>
      </c>
      <c r="C28" s="249" t="s">
        <v>307</v>
      </c>
      <c r="D28" s="232" t="s">
        <v>285</v>
      </c>
      <c r="E28" s="233">
        <v>8.8000000000000007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0.44</v>
      </c>
      <c r="Q28" s="235">
        <f>ROUND(E28*P28,2)</f>
        <v>3.87</v>
      </c>
      <c r="R28" s="235" t="s">
        <v>286</v>
      </c>
      <c r="S28" s="235" t="s">
        <v>190</v>
      </c>
      <c r="T28" s="236" t="s">
        <v>190</v>
      </c>
      <c r="U28" s="219">
        <v>7.2999999999999995E-2</v>
      </c>
      <c r="V28" s="219">
        <f>ROUND(E28*U28,2)</f>
        <v>0.64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308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1098</v>
      </c>
      <c r="D29" s="221"/>
      <c r="E29" s="222">
        <v>8.8000000000000007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8</v>
      </c>
      <c r="B30" s="231" t="s">
        <v>312</v>
      </c>
      <c r="C30" s="249" t="s">
        <v>313</v>
      </c>
      <c r="D30" s="232" t="s">
        <v>285</v>
      </c>
      <c r="E30" s="233">
        <v>8.8000000000000007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0.308</v>
      </c>
      <c r="Q30" s="235">
        <f>ROUND(E30*P30,2)</f>
        <v>2.71</v>
      </c>
      <c r="R30" s="235" t="s">
        <v>286</v>
      </c>
      <c r="S30" s="235" t="s">
        <v>190</v>
      </c>
      <c r="T30" s="236" t="s">
        <v>190</v>
      </c>
      <c r="U30" s="219">
        <v>0.10440000000000001</v>
      </c>
      <c r="V30" s="219">
        <f>ROUND(E30*U30,2)</f>
        <v>0.92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288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1101</v>
      </c>
      <c r="D31" s="221"/>
      <c r="E31" s="222">
        <v>8.8000000000000007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30">
        <v>9</v>
      </c>
      <c r="B32" s="231" t="s">
        <v>321</v>
      </c>
      <c r="C32" s="249" t="s">
        <v>322</v>
      </c>
      <c r="D32" s="232" t="s">
        <v>323</v>
      </c>
      <c r="E32" s="233">
        <v>10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0.27</v>
      </c>
      <c r="Q32" s="235">
        <f>ROUND(E32*P32,2)</f>
        <v>2.7</v>
      </c>
      <c r="R32" s="235" t="s">
        <v>286</v>
      </c>
      <c r="S32" s="235" t="s">
        <v>190</v>
      </c>
      <c r="T32" s="236" t="s">
        <v>190</v>
      </c>
      <c r="U32" s="219">
        <v>0.13300000000000001</v>
      </c>
      <c r="V32" s="219">
        <f>ROUND(E32*U32,2)</f>
        <v>1.33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288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60" t="s">
        <v>324</v>
      </c>
      <c r="D33" s="256"/>
      <c r="E33" s="256"/>
      <c r="F33" s="256"/>
      <c r="G33" s="256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290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45" t="str">
        <f>C33</f>
        <v>s vybouráním lože, s přemístěním hmot na skládku na vzdálenost do 3 m nebo naložením na dopravní prostředek</v>
      </c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0">
        <v>10</v>
      </c>
      <c r="B34" s="231" t="s">
        <v>1102</v>
      </c>
      <c r="C34" s="249" t="s">
        <v>1103</v>
      </c>
      <c r="D34" s="232" t="s">
        <v>323</v>
      </c>
      <c r="E34" s="233">
        <v>3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0.115</v>
      </c>
      <c r="Q34" s="235">
        <f>ROUND(E34*P34,2)</f>
        <v>0.35</v>
      </c>
      <c r="R34" s="235" t="s">
        <v>286</v>
      </c>
      <c r="S34" s="235" t="s">
        <v>190</v>
      </c>
      <c r="T34" s="236" t="s">
        <v>190</v>
      </c>
      <c r="U34" s="219">
        <v>0.13700000000000001</v>
      </c>
      <c r="V34" s="219">
        <f>ROUND(E34*U34,2)</f>
        <v>0.41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288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60" t="s">
        <v>324</v>
      </c>
      <c r="D35" s="256"/>
      <c r="E35" s="256"/>
      <c r="F35" s="256"/>
      <c r="G35" s="256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290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45" t="str">
        <f>C35</f>
        <v>s vybouráním lože, s přemístěním hmot na skládku na vzdálenost do 3 m nebo naložením na dopravní prostředek</v>
      </c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11</v>
      </c>
      <c r="B36" s="231" t="s">
        <v>325</v>
      </c>
      <c r="C36" s="249" t="s">
        <v>326</v>
      </c>
      <c r="D36" s="232" t="s">
        <v>323</v>
      </c>
      <c r="E36" s="233">
        <v>16.5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8.6899999999999998E-3</v>
      </c>
      <c r="O36" s="235">
        <f>ROUND(E36*N36,2)</f>
        <v>0.14000000000000001</v>
      </c>
      <c r="P36" s="235">
        <v>0</v>
      </c>
      <c r="Q36" s="235">
        <f>ROUND(E36*P36,2)</f>
        <v>0</v>
      </c>
      <c r="R36" s="235" t="s">
        <v>327</v>
      </c>
      <c r="S36" s="235" t="s">
        <v>190</v>
      </c>
      <c r="T36" s="236" t="s">
        <v>190</v>
      </c>
      <c r="U36" s="219">
        <v>0.70299999999999996</v>
      </c>
      <c r="V36" s="219">
        <f>ROUND(E36*U36,2)</f>
        <v>11.6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288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16"/>
      <c r="B37" s="217"/>
      <c r="C37" s="260" t="s">
        <v>328</v>
      </c>
      <c r="D37" s="256"/>
      <c r="E37" s="256"/>
      <c r="F37" s="256"/>
      <c r="G37" s="256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290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45" t="str">
        <f>C37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1" t="s">
        <v>1104</v>
      </c>
      <c r="D38" s="221"/>
      <c r="E38" s="222">
        <v>16.5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232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12</v>
      </c>
      <c r="B39" s="231" t="s">
        <v>333</v>
      </c>
      <c r="C39" s="249" t="s">
        <v>334</v>
      </c>
      <c r="D39" s="232" t="s">
        <v>323</v>
      </c>
      <c r="E39" s="233">
        <v>27.5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2.478E-2</v>
      </c>
      <c r="O39" s="235">
        <f>ROUND(E39*N39,2)</f>
        <v>0.68</v>
      </c>
      <c r="P39" s="235">
        <v>0</v>
      </c>
      <c r="Q39" s="235">
        <f>ROUND(E39*P39,2)</f>
        <v>0</v>
      </c>
      <c r="R39" s="235" t="s">
        <v>327</v>
      </c>
      <c r="S39" s="235" t="s">
        <v>190</v>
      </c>
      <c r="T39" s="236" t="s">
        <v>190</v>
      </c>
      <c r="U39" s="219">
        <v>0.54700000000000004</v>
      </c>
      <c r="V39" s="219">
        <f>ROUND(E39*U39,2)</f>
        <v>15.04</v>
      </c>
      <c r="W39" s="219"/>
      <c r="X39" s="219" t="s">
        <v>287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288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16"/>
      <c r="B40" s="217"/>
      <c r="C40" s="260" t="s">
        <v>328</v>
      </c>
      <c r="D40" s="256"/>
      <c r="E40" s="256"/>
      <c r="F40" s="256"/>
      <c r="G40" s="256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290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45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1" t="s">
        <v>1105</v>
      </c>
      <c r="D41" s="221"/>
      <c r="E41" s="222">
        <v>27.5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232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30">
        <v>13</v>
      </c>
      <c r="B42" s="231" t="s">
        <v>336</v>
      </c>
      <c r="C42" s="249" t="s">
        <v>337</v>
      </c>
      <c r="D42" s="232" t="s">
        <v>338</v>
      </c>
      <c r="E42" s="233">
        <v>59.4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5" t="s">
        <v>327</v>
      </c>
      <c r="S42" s="235" t="s">
        <v>190</v>
      </c>
      <c r="T42" s="236" t="s">
        <v>190</v>
      </c>
      <c r="U42" s="219">
        <v>1.548</v>
      </c>
      <c r="V42" s="219">
        <f>ROUND(E42*U42,2)</f>
        <v>91.95</v>
      </c>
      <c r="W42" s="219"/>
      <c r="X42" s="219" t="s">
        <v>287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308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60" t="s">
        <v>339</v>
      </c>
      <c r="D43" s="256"/>
      <c r="E43" s="256"/>
      <c r="F43" s="256"/>
      <c r="G43" s="256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290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45" t="str">
        <f>C43</f>
        <v>příplatek k cenám vykopávek za ztížení vykopávky v blízkosti podzemního vedení nebo výbušnin v horninách jakékoliv třídy,</v>
      </c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1" t="s">
        <v>1106</v>
      </c>
      <c r="D44" s="221"/>
      <c r="E44" s="222">
        <v>59.4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232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14</v>
      </c>
      <c r="B45" s="231" t="s">
        <v>341</v>
      </c>
      <c r="C45" s="249" t="s">
        <v>342</v>
      </c>
      <c r="D45" s="232" t="s">
        <v>338</v>
      </c>
      <c r="E45" s="233">
        <v>1.6060000000000001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 t="s">
        <v>327</v>
      </c>
      <c r="S45" s="235" t="s">
        <v>190</v>
      </c>
      <c r="T45" s="236" t="s">
        <v>190</v>
      </c>
      <c r="U45" s="219">
        <v>1.34E-2</v>
      </c>
      <c r="V45" s="219">
        <f>ROUND(E45*U45,2)</f>
        <v>0.02</v>
      </c>
      <c r="W45" s="219"/>
      <c r="X45" s="219" t="s">
        <v>287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308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16"/>
      <c r="B46" s="217"/>
      <c r="C46" s="260" t="s">
        <v>343</v>
      </c>
      <c r="D46" s="256"/>
      <c r="E46" s="256"/>
      <c r="F46" s="256"/>
      <c r="G46" s="256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290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45" t="str">
        <f>C46</f>
        <v>nebo lesní půdy, s naložením na dopravní prostředek a vodorovným přemístěním na hromady v místě upotřebení nebo na dočasné či trvalé skládky se složením,</v>
      </c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1107</v>
      </c>
      <c r="D47" s="221"/>
      <c r="E47" s="222">
        <v>1.6060000000000001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 x14ac:dyDescent="0.2">
      <c r="A48" s="230">
        <v>15</v>
      </c>
      <c r="B48" s="231" t="s">
        <v>1108</v>
      </c>
      <c r="C48" s="249" t="s">
        <v>1109</v>
      </c>
      <c r="D48" s="232" t="s">
        <v>338</v>
      </c>
      <c r="E48" s="233">
        <v>0.375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5" t="s">
        <v>327</v>
      </c>
      <c r="S48" s="235" t="s">
        <v>190</v>
      </c>
      <c r="T48" s="236" t="s">
        <v>190</v>
      </c>
      <c r="U48" s="219">
        <v>0.20399999999999999</v>
      </c>
      <c r="V48" s="219">
        <f>ROUND(E48*U48,2)</f>
        <v>0.08</v>
      </c>
      <c r="W48" s="219"/>
      <c r="X48" s="219" t="s">
        <v>287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288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60" t="s">
        <v>1110</v>
      </c>
      <c r="D49" s="256"/>
      <c r="E49" s="256"/>
      <c r="F49" s="256"/>
      <c r="G49" s="256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290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1" t="s">
        <v>1111</v>
      </c>
      <c r="D50" s="221"/>
      <c r="E50" s="222">
        <v>0.375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232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22.5" outlineLevel="1" x14ac:dyDescent="0.2">
      <c r="A51" s="230">
        <v>16</v>
      </c>
      <c r="B51" s="231" t="s">
        <v>837</v>
      </c>
      <c r="C51" s="249" t="s">
        <v>838</v>
      </c>
      <c r="D51" s="232" t="s">
        <v>338</v>
      </c>
      <c r="E51" s="233">
        <v>0.29549999999999998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5" t="s">
        <v>327</v>
      </c>
      <c r="S51" s="235" t="s">
        <v>190</v>
      </c>
      <c r="T51" s="236" t="s">
        <v>190</v>
      </c>
      <c r="U51" s="219">
        <v>42.4</v>
      </c>
      <c r="V51" s="219">
        <f>ROUND(E51*U51,2)</f>
        <v>12.53</v>
      </c>
      <c r="W51" s="219"/>
      <c r="X51" s="219" t="s">
        <v>287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308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60" t="s">
        <v>839</v>
      </c>
      <c r="D52" s="256"/>
      <c r="E52" s="256"/>
      <c r="F52" s="256"/>
      <c r="G52" s="256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290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1" t="s">
        <v>1112</v>
      </c>
      <c r="D53" s="221"/>
      <c r="E53" s="222">
        <v>0.16800000000000001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232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1113</v>
      </c>
      <c r="D54" s="221"/>
      <c r="E54" s="222">
        <v>7.3499999999999996E-2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1114</v>
      </c>
      <c r="D55" s="221"/>
      <c r="E55" s="222">
        <v>5.3999999999999999E-2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0">
        <v>17</v>
      </c>
      <c r="B56" s="231" t="s">
        <v>346</v>
      </c>
      <c r="C56" s="249" t="s">
        <v>347</v>
      </c>
      <c r="D56" s="232" t="s">
        <v>338</v>
      </c>
      <c r="E56" s="233">
        <v>118.38903999999999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5" t="s">
        <v>327</v>
      </c>
      <c r="S56" s="235" t="s">
        <v>190</v>
      </c>
      <c r="T56" s="236" t="s">
        <v>190</v>
      </c>
      <c r="U56" s="219">
        <v>0.16</v>
      </c>
      <c r="V56" s="219">
        <f>ROUND(E56*U56,2)</f>
        <v>18.940000000000001</v>
      </c>
      <c r="W56" s="219"/>
      <c r="X56" s="219" t="s">
        <v>287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308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33.75" outlineLevel="1" x14ac:dyDescent="0.2">
      <c r="A57" s="216"/>
      <c r="B57" s="217"/>
      <c r="C57" s="260" t="s">
        <v>348</v>
      </c>
      <c r="D57" s="256"/>
      <c r="E57" s="256"/>
      <c r="F57" s="256"/>
      <c r="G57" s="25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290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45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1115</v>
      </c>
      <c r="D58" s="221"/>
      <c r="E58" s="222">
        <v>129.78283999999999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1116</v>
      </c>
      <c r="D59" s="221"/>
      <c r="E59" s="222">
        <v>-1.6060000000000001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1117</v>
      </c>
      <c r="D60" s="221"/>
      <c r="E60" s="222">
        <v>-4.3120000000000003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1118</v>
      </c>
      <c r="D61" s="221"/>
      <c r="E61" s="222">
        <v>-5.4757999999999996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0">
        <v>18</v>
      </c>
      <c r="B62" s="231" t="s">
        <v>354</v>
      </c>
      <c r="C62" s="249" t="s">
        <v>355</v>
      </c>
      <c r="D62" s="232" t="s">
        <v>338</v>
      </c>
      <c r="E62" s="233">
        <v>162.22855000000001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5" t="s">
        <v>327</v>
      </c>
      <c r="S62" s="235" t="s">
        <v>190</v>
      </c>
      <c r="T62" s="236" t="s">
        <v>190</v>
      </c>
      <c r="U62" s="219">
        <v>0.3</v>
      </c>
      <c r="V62" s="219">
        <f>ROUND(E62*U62,2)</f>
        <v>48.67</v>
      </c>
      <c r="W62" s="219"/>
      <c r="X62" s="219" t="s">
        <v>287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288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33.75" outlineLevel="1" x14ac:dyDescent="0.2">
      <c r="A63" s="216"/>
      <c r="B63" s="217"/>
      <c r="C63" s="260" t="s">
        <v>348</v>
      </c>
      <c r="D63" s="256"/>
      <c r="E63" s="256"/>
      <c r="F63" s="256"/>
      <c r="G63" s="256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290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45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1119</v>
      </c>
      <c r="D64" s="221"/>
      <c r="E64" s="222">
        <v>11.713900000000001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1120</v>
      </c>
      <c r="D65" s="221"/>
      <c r="E65" s="222">
        <v>16.868500000000001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1121</v>
      </c>
      <c r="D66" s="221"/>
      <c r="E66" s="222">
        <v>157.71469999999999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1122</v>
      </c>
      <c r="D67" s="221"/>
      <c r="E67" s="222">
        <v>3.52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1123</v>
      </c>
      <c r="D68" s="221"/>
      <c r="E68" s="222">
        <v>110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1124</v>
      </c>
      <c r="D69" s="221"/>
      <c r="E69" s="222">
        <v>24.64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1125</v>
      </c>
      <c r="D70" s="221"/>
      <c r="E70" s="222">
        <v>-129.78283999999999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1126</v>
      </c>
      <c r="D71" s="221"/>
      <c r="E71" s="222">
        <v>-32.445709999999998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30">
        <v>19</v>
      </c>
      <c r="B72" s="231" t="s">
        <v>373</v>
      </c>
      <c r="C72" s="249" t="s">
        <v>374</v>
      </c>
      <c r="D72" s="232" t="s">
        <v>338</v>
      </c>
      <c r="E72" s="233">
        <v>32.445709999999998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5" t="s">
        <v>327</v>
      </c>
      <c r="S72" s="235" t="s">
        <v>190</v>
      </c>
      <c r="T72" s="236" t="s">
        <v>190</v>
      </c>
      <c r="U72" s="219">
        <v>0.53</v>
      </c>
      <c r="V72" s="219">
        <f>ROUND(E72*U72,2)</f>
        <v>17.2</v>
      </c>
      <c r="W72" s="219"/>
      <c r="X72" s="219" t="s">
        <v>287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308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33.75" outlineLevel="1" x14ac:dyDescent="0.2">
      <c r="A73" s="216"/>
      <c r="B73" s="217"/>
      <c r="C73" s="260" t="s">
        <v>348</v>
      </c>
      <c r="D73" s="256"/>
      <c r="E73" s="256"/>
      <c r="F73" s="256"/>
      <c r="G73" s="256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290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45" t="str">
        <f>C73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1127</v>
      </c>
      <c r="D74" s="221"/>
      <c r="E74" s="222">
        <v>32.445709999999998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30">
        <v>20</v>
      </c>
      <c r="B75" s="231" t="s">
        <v>380</v>
      </c>
      <c r="C75" s="249" t="s">
        <v>381</v>
      </c>
      <c r="D75" s="232" t="s">
        <v>338</v>
      </c>
      <c r="E75" s="233">
        <v>3.24457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5" t="s">
        <v>327</v>
      </c>
      <c r="S75" s="235" t="s">
        <v>190</v>
      </c>
      <c r="T75" s="236" t="s">
        <v>190</v>
      </c>
      <c r="U75" s="219">
        <v>7.5220000000000002</v>
      </c>
      <c r="V75" s="219">
        <f>ROUND(E75*U75,2)</f>
        <v>24.41</v>
      </c>
      <c r="W75" s="219"/>
      <c r="X75" s="219" t="s">
        <v>287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308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60" t="s">
        <v>382</v>
      </c>
      <c r="D76" s="256"/>
      <c r="E76" s="256"/>
      <c r="F76" s="256"/>
      <c r="G76" s="256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290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45" t="str">
        <f>C76</f>
        <v>zapažených i nezapažených v hor. 5 - 7 s případným nutným přemístěním výkopku ve výkopišti, bez naložení.</v>
      </c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1128</v>
      </c>
      <c r="D77" s="221"/>
      <c r="E77" s="222">
        <v>3.24457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22.5" outlineLevel="1" x14ac:dyDescent="0.2">
      <c r="A78" s="230">
        <v>21</v>
      </c>
      <c r="B78" s="231" t="s">
        <v>384</v>
      </c>
      <c r="C78" s="249" t="s">
        <v>385</v>
      </c>
      <c r="D78" s="232" t="s">
        <v>285</v>
      </c>
      <c r="E78" s="233">
        <v>575.04999999999995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5">
        <v>9.8999999999999999E-4</v>
      </c>
      <c r="O78" s="235">
        <f>ROUND(E78*N78,2)</f>
        <v>0.56999999999999995</v>
      </c>
      <c r="P78" s="235">
        <v>0</v>
      </c>
      <c r="Q78" s="235">
        <f>ROUND(E78*P78,2)</f>
        <v>0</v>
      </c>
      <c r="R78" s="235" t="s">
        <v>327</v>
      </c>
      <c r="S78" s="235" t="s">
        <v>190</v>
      </c>
      <c r="T78" s="236" t="s">
        <v>190</v>
      </c>
      <c r="U78" s="219">
        <v>0.23599999999999999</v>
      </c>
      <c r="V78" s="219">
        <f>ROUND(E78*U78,2)</f>
        <v>135.71</v>
      </c>
      <c r="W78" s="219"/>
      <c r="X78" s="219" t="s">
        <v>287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308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60" t="s">
        <v>386</v>
      </c>
      <c r="D79" s="256"/>
      <c r="E79" s="256"/>
      <c r="F79" s="256"/>
      <c r="G79" s="256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290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1129</v>
      </c>
      <c r="D80" s="221"/>
      <c r="E80" s="222">
        <v>3.2130000000000001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1130</v>
      </c>
      <c r="D81" s="221"/>
      <c r="E81" s="222">
        <v>15.335000000000001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1131</v>
      </c>
      <c r="D82" s="221"/>
      <c r="E82" s="222">
        <v>143.37700000000001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1132</v>
      </c>
      <c r="D83" s="221"/>
      <c r="E83" s="222">
        <v>3.2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232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1133</v>
      </c>
      <c r="D84" s="221"/>
      <c r="E84" s="222">
        <v>100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1134</v>
      </c>
      <c r="D85" s="221"/>
      <c r="E85" s="222">
        <v>22.4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1135</v>
      </c>
      <c r="D86" s="221"/>
      <c r="E86" s="222">
        <v>287.52499999999998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22.5" outlineLevel="1" x14ac:dyDescent="0.2">
      <c r="A87" s="230">
        <v>22</v>
      </c>
      <c r="B87" s="231" t="s">
        <v>898</v>
      </c>
      <c r="C87" s="249" t="s">
        <v>899</v>
      </c>
      <c r="D87" s="232" t="s">
        <v>285</v>
      </c>
      <c r="E87" s="233">
        <v>14.872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8.5999999999999998E-4</v>
      </c>
      <c r="O87" s="235">
        <f>ROUND(E87*N87,2)</f>
        <v>0.01</v>
      </c>
      <c r="P87" s="235">
        <v>0</v>
      </c>
      <c r="Q87" s="235">
        <f>ROUND(E87*P87,2)</f>
        <v>0</v>
      </c>
      <c r="R87" s="235" t="s">
        <v>327</v>
      </c>
      <c r="S87" s="235" t="s">
        <v>190</v>
      </c>
      <c r="T87" s="236" t="s">
        <v>190</v>
      </c>
      <c r="U87" s="219">
        <v>0.47899999999999998</v>
      </c>
      <c r="V87" s="219">
        <f>ROUND(E87*U87,2)</f>
        <v>7.12</v>
      </c>
      <c r="W87" s="219"/>
      <c r="X87" s="219" t="s">
        <v>287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288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60" t="s">
        <v>386</v>
      </c>
      <c r="D88" s="256"/>
      <c r="E88" s="256"/>
      <c r="F88" s="256"/>
      <c r="G88" s="256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290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1136</v>
      </c>
      <c r="D89" s="221"/>
      <c r="E89" s="222">
        <v>7.4359999999999999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1137</v>
      </c>
      <c r="D90" s="221"/>
      <c r="E90" s="222">
        <v>7.4359999999999999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23</v>
      </c>
      <c r="B91" s="231" t="s">
        <v>402</v>
      </c>
      <c r="C91" s="249" t="s">
        <v>403</v>
      </c>
      <c r="D91" s="232" t="s">
        <v>285</v>
      </c>
      <c r="E91" s="233">
        <v>575.04999999999995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0</v>
      </c>
      <c r="O91" s="235">
        <f>ROUND(E91*N91,2)</f>
        <v>0</v>
      </c>
      <c r="P91" s="235">
        <v>0</v>
      </c>
      <c r="Q91" s="235">
        <f>ROUND(E91*P91,2)</f>
        <v>0</v>
      </c>
      <c r="R91" s="235" t="s">
        <v>327</v>
      </c>
      <c r="S91" s="235" t="s">
        <v>190</v>
      </c>
      <c r="T91" s="236" t="s">
        <v>190</v>
      </c>
      <c r="U91" s="219">
        <v>7.0000000000000007E-2</v>
      </c>
      <c r="V91" s="219">
        <f>ROUND(E91*U91,2)</f>
        <v>40.25</v>
      </c>
      <c r="W91" s="219"/>
      <c r="X91" s="219" t="s">
        <v>287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308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60" t="s">
        <v>404</v>
      </c>
      <c r="D92" s="256"/>
      <c r="E92" s="256"/>
      <c r="F92" s="256"/>
      <c r="G92" s="256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290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24</v>
      </c>
      <c r="B93" s="231" t="s">
        <v>904</v>
      </c>
      <c r="C93" s="249" t="s">
        <v>905</v>
      </c>
      <c r="D93" s="232" t="s">
        <v>285</v>
      </c>
      <c r="E93" s="233">
        <v>14.872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5" t="s">
        <v>327</v>
      </c>
      <c r="S93" s="235" t="s">
        <v>190</v>
      </c>
      <c r="T93" s="236" t="s">
        <v>190</v>
      </c>
      <c r="U93" s="219">
        <v>0.32700000000000001</v>
      </c>
      <c r="V93" s="219">
        <f>ROUND(E93*U93,2)</f>
        <v>4.8600000000000003</v>
      </c>
      <c r="W93" s="219"/>
      <c r="X93" s="219" t="s">
        <v>287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288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60" t="s">
        <v>404</v>
      </c>
      <c r="D94" s="256"/>
      <c r="E94" s="256"/>
      <c r="F94" s="256"/>
      <c r="G94" s="256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290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0">
        <v>25</v>
      </c>
      <c r="B95" s="231" t="s">
        <v>405</v>
      </c>
      <c r="C95" s="249" t="s">
        <v>406</v>
      </c>
      <c r="D95" s="232" t="s">
        <v>338</v>
      </c>
      <c r="E95" s="233">
        <v>140.30879999999999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0</v>
      </c>
      <c r="O95" s="235">
        <f>ROUND(E95*N95,2)</f>
        <v>0</v>
      </c>
      <c r="P95" s="235">
        <v>0</v>
      </c>
      <c r="Q95" s="235">
        <f>ROUND(E95*P95,2)</f>
        <v>0</v>
      </c>
      <c r="R95" s="235" t="s">
        <v>327</v>
      </c>
      <c r="S95" s="235" t="s">
        <v>190</v>
      </c>
      <c r="T95" s="236" t="s">
        <v>190</v>
      </c>
      <c r="U95" s="219">
        <v>1.38</v>
      </c>
      <c r="V95" s="219">
        <f>ROUND(E95*U95,2)</f>
        <v>193.63</v>
      </c>
      <c r="W95" s="219"/>
      <c r="X95" s="219" t="s">
        <v>287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308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60" t="s">
        <v>407</v>
      </c>
      <c r="D96" s="256"/>
      <c r="E96" s="256"/>
      <c r="F96" s="256"/>
      <c r="G96" s="256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290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45" t="str">
        <f>C96</f>
        <v>bez naložení do dopravní nádoby, ale s vyprázdněním dopravní nádoby na hromadu nebo na dopravní prostředek,</v>
      </c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1138</v>
      </c>
      <c r="D97" s="221"/>
      <c r="E97" s="222">
        <v>140.30879999999999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30">
        <v>26</v>
      </c>
      <c r="B98" s="231" t="s">
        <v>409</v>
      </c>
      <c r="C98" s="249" t="s">
        <v>410</v>
      </c>
      <c r="D98" s="232" t="s">
        <v>338</v>
      </c>
      <c r="E98" s="233">
        <v>16.518350000000002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5">
        <v>0</v>
      </c>
      <c r="O98" s="235">
        <f>ROUND(E98*N98,2)</f>
        <v>0</v>
      </c>
      <c r="P98" s="235">
        <v>0</v>
      </c>
      <c r="Q98" s="235">
        <f>ROUND(E98*P98,2)</f>
        <v>0</v>
      </c>
      <c r="R98" s="235" t="s">
        <v>327</v>
      </c>
      <c r="S98" s="235" t="s">
        <v>190</v>
      </c>
      <c r="T98" s="236" t="s">
        <v>190</v>
      </c>
      <c r="U98" s="219">
        <v>0.48399999999999999</v>
      </c>
      <c r="V98" s="219">
        <f>ROUND(E98*U98,2)</f>
        <v>7.99</v>
      </c>
      <c r="W98" s="219"/>
      <c r="X98" s="219" t="s">
        <v>287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288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60" t="s">
        <v>407</v>
      </c>
      <c r="D99" s="256"/>
      <c r="E99" s="256"/>
      <c r="F99" s="256"/>
      <c r="G99" s="256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290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45" t="str">
        <f>C99</f>
        <v>bez naložení do dopravní nádoby, ale s vyprázdněním dopravní nádoby na hromadu nebo na dopravní prostředek,</v>
      </c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1139</v>
      </c>
      <c r="D100" s="221"/>
      <c r="E100" s="222">
        <v>16.222860000000001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1140</v>
      </c>
      <c r="D101" s="221"/>
      <c r="E101" s="222">
        <v>0.29549999999999998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30">
        <v>27</v>
      </c>
      <c r="B102" s="231" t="s">
        <v>412</v>
      </c>
      <c r="C102" s="249" t="s">
        <v>413</v>
      </c>
      <c r="D102" s="232" t="s">
        <v>338</v>
      </c>
      <c r="E102" s="233">
        <v>413.51420000000002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35">
        <v>0</v>
      </c>
      <c r="O102" s="235">
        <f>ROUND(E102*N102,2)</f>
        <v>0</v>
      </c>
      <c r="P102" s="235">
        <v>0</v>
      </c>
      <c r="Q102" s="235">
        <f>ROUND(E102*P102,2)</f>
        <v>0</v>
      </c>
      <c r="R102" s="235" t="s">
        <v>327</v>
      </c>
      <c r="S102" s="235" t="s">
        <v>190</v>
      </c>
      <c r="T102" s="236" t="s">
        <v>190</v>
      </c>
      <c r="U102" s="219">
        <v>1.0999999999999999E-2</v>
      </c>
      <c r="V102" s="219">
        <f>ROUND(E102*U102,2)</f>
        <v>4.55</v>
      </c>
      <c r="W102" s="219"/>
      <c r="X102" s="219" t="s">
        <v>287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288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60" t="s">
        <v>414</v>
      </c>
      <c r="D103" s="256"/>
      <c r="E103" s="256"/>
      <c r="F103" s="256"/>
      <c r="G103" s="256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290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45" t="str">
        <f>C103</f>
        <v>po suchu, bez ohledu na druh dopravního prostředku, bez naložení výkopku, avšak se složením bez rozhrnutí,</v>
      </c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1141</v>
      </c>
      <c r="D104" s="221"/>
      <c r="E104" s="222">
        <v>413.51420000000002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2.5" outlineLevel="1" x14ac:dyDescent="0.2">
      <c r="A105" s="230">
        <v>28</v>
      </c>
      <c r="B105" s="231" t="s">
        <v>416</v>
      </c>
      <c r="C105" s="249" t="s">
        <v>417</v>
      </c>
      <c r="D105" s="232" t="s">
        <v>338</v>
      </c>
      <c r="E105" s="233">
        <v>73.860489999999999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0</v>
      </c>
      <c r="O105" s="235">
        <f>ROUND(E105*N105,2)</f>
        <v>0</v>
      </c>
      <c r="P105" s="235">
        <v>0</v>
      </c>
      <c r="Q105" s="235">
        <f>ROUND(E105*P105,2)</f>
        <v>0</v>
      </c>
      <c r="R105" s="235" t="s">
        <v>327</v>
      </c>
      <c r="S105" s="235" t="s">
        <v>190</v>
      </c>
      <c r="T105" s="236" t="s">
        <v>190</v>
      </c>
      <c r="U105" s="219">
        <v>1.0999999999999999E-2</v>
      </c>
      <c r="V105" s="219">
        <f>ROUND(E105*U105,2)</f>
        <v>0.81</v>
      </c>
      <c r="W105" s="219"/>
      <c r="X105" s="219" t="s">
        <v>287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288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60" t="s">
        <v>414</v>
      </c>
      <c r="D106" s="256"/>
      <c r="E106" s="256"/>
      <c r="F106" s="256"/>
      <c r="G106" s="256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290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45" t="str">
        <f>C106</f>
        <v>po suchu, bez ohledu na druh dopravního prostředku, bez naložení výkopku, avšak se složením bez rozhrnutí,</v>
      </c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1142</v>
      </c>
      <c r="D107" s="221"/>
      <c r="E107" s="222">
        <v>29.7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1143</v>
      </c>
      <c r="D108" s="221"/>
      <c r="E108" s="222">
        <v>6.93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1144</v>
      </c>
      <c r="D109" s="221"/>
      <c r="E109" s="222">
        <v>69.676199999999994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1126</v>
      </c>
      <c r="D110" s="221"/>
      <c r="E110" s="222">
        <v>-32.445709999999998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0">
        <v>29</v>
      </c>
      <c r="B111" s="231" t="s">
        <v>421</v>
      </c>
      <c r="C111" s="249" t="s">
        <v>422</v>
      </c>
      <c r="D111" s="232" t="s">
        <v>338</v>
      </c>
      <c r="E111" s="233">
        <v>32.741210000000002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0</v>
      </c>
      <c r="O111" s="235">
        <f>ROUND(E111*N111,2)</f>
        <v>0</v>
      </c>
      <c r="P111" s="235">
        <v>0</v>
      </c>
      <c r="Q111" s="235">
        <f>ROUND(E111*P111,2)</f>
        <v>0</v>
      </c>
      <c r="R111" s="235" t="s">
        <v>327</v>
      </c>
      <c r="S111" s="235" t="s">
        <v>190</v>
      </c>
      <c r="T111" s="236" t="s">
        <v>190</v>
      </c>
      <c r="U111" s="219">
        <v>1.2E-2</v>
      </c>
      <c r="V111" s="219">
        <f>ROUND(E111*U111,2)</f>
        <v>0.39</v>
      </c>
      <c r="W111" s="219"/>
      <c r="X111" s="219" t="s">
        <v>287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308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60" t="s">
        <v>414</v>
      </c>
      <c r="D112" s="256"/>
      <c r="E112" s="256"/>
      <c r="F112" s="256"/>
      <c r="G112" s="256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290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45" t="str">
        <f>C112</f>
        <v>po suchu, bez ohledu na druh dopravního prostředku, bez naložení výkopku, avšak se složením bez rozhrnutí,</v>
      </c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1" t="s">
        <v>1145</v>
      </c>
      <c r="D113" s="221"/>
      <c r="E113" s="222">
        <v>32.445709999999998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232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1" t="s">
        <v>1140</v>
      </c>
      <c r="D114" s="221"/>
      <c r="E114" s="222">
        <v>0.29549999999999998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232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ht="33.75" outlineLevel="1" x14ac:dyDescent="0.2">
      <c r="A115" s="230">
        <v>30</v>
      </c>
      <c r="B115" s="231" t="s">
        <v>423</v>
      </c>
      <c r="C115" s="249" t="s">
        <v>424</v>
      </c>
      <c r="D115" s="232" t="s">
        <v>338</v>
      </c>
      <c r="E115" s="233">
        <v>738.60490000000004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0</v>
      </c>
      <c r="O115" s="235">
        <f>ROUND(E115*N115,2)</f>
        <v>0</v>
      </c>
      <c r="P115" s="235">
        <v>0</v>
      </c>
      <c r="Q115" s="235">
        <f>ROUND(E115*P115,2)</f>
        <v>0</v>
      </c>
      <c r="R115" s="235" t="s">
        <v>327</v>
      </c>
      <c r="S115" s="235" t="s">
        <v>190</v>
      </c>
      <c r="T115" s="236" t="s">
        <v>190</v>
      </c>
      <c r="U115" s="219">
        <v>0</v>
      </c>
      <c r="V115" s="219">
        <f>ROUND(E115*U115,2)</f>
        <v>0</v>
      </c>
      <c r="W115" s="219"/>
      <c r="X115" s="219" t="s">
        <v>287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288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60" t="s">
        <v>414</v>
      </c>
      <c r="D116" s="256"/>
      <c r="E116" s="256"/>
      <c r="F116" s="256"/>
      <c r="G116" s="256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290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45" t="str">
        <f>C116</f>
        <v>po suchu, bez ohledu na druh dopravního prostředku, bez naložení výkopku, avšak se složením bez rozhrnutí,</v>
      </c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1146</v>
      </c>
      <c r="D117" s="221"/>
      <c r="E117" s="222">
        <v>738.60490000000004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ht="33.75" outlineLevel="1" x14ac:dyDescent="0.2">
      <c r="A118" s="230">
        <v>31</v>
      </c>
      <c r="B118" s="231" t="s">
        <v>426</v>
      </c>
      <c r="C118" s="249" t="s">
        <v>427</v>
      </c>
      <c r="D118" s="232" t="s">
        <v>338</v>
      </c>
      <c r="E118" s="233">
        <v>327.41210000000001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5" t="s">
        <v>327</v>
      </c>
      <c r="S118" s="235" t="s">
        <v>190</v>
      </c>
      <c r="T118" s="236" t="s">
        <v>190</v>
      </c>
      <c r="U118" s="219">
        <v>0</v>
      </c>
      <c r="V118" s="219">
        <f>ROUND(E118*U118,2)</f>
        <v>0</v>
      </c>
      <c r="W118" s="219"/>
      <c r="X118" s="219" t="s">
        <v>287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288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60" t="s">
        <v>414</v>
      </c>
      <c r="D119" s="256"/>
      <c r="E119" s="256"/>
      <c r="F119" s="256"/>
      <c r="G119" s="256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290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45" t="str">
        <f>C119</f>
        <v>po suchu, bez ohledu na druh dopravního prostředku, bez naložení výkopku, avšak se složením bez rozhrnutí,</v>
      </c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1147</v>
      </c>
      <c r="D120" s="221"/>
      <c r="E120" s="222">
        <v>324.45710000000003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1148</v>
      </c>
      <c r="D121" s="221"/>
      <c r="E121" s="222">
        <v>2.9550000000000001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30">
        <v>32</v>
      </c>
      <c r="B122" s="231" t="s">
        <v>429</v>
      </c>
      <c r="C122" s="249" t="s">
        <v>430</v>
      </c>
      <c r="D122" s="232" t="s">
        <v>338</v>
      </c>
      <c r="E122" s="233">
        <v>206.75710000000001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327</v>
      </c>
      <c r="S122" s="235" t="s">
        <v>190</v>
      </c>
      <c r="T122" s="236" t="s">
        <v>190</v>
      </c>
      <c r="U122" s="219">
        <v>5.2999999999999999E-2</v>
      </c>
      <c r="V122" s="219">
        <f>ROUND(E122*U122,2)</f>
        <v>10.96</v>
      </c>
      <c r="W122" s="219"/>
      <c r="X122" s="219" t="s">
        <v>287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288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1149</v>
      </c>
      <c r="D123" s="221"/>
      <c r="E123" s="222">
        <v>206.75710000000001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30">
        <v>33</v>
      </c>
      <c r="B124" s="231" t="s">
        <v>432</v>
      </c>
      <c r="C124" s="249" t="s">
        <v>433</v>
      </c>
      <c r="D124" s="232" t="s">
        <v>338</v>
      </c>
      <c r="E124" s="233">
        <v>313.35879999999997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5">
        <v>0</v>
      </c>
      <c r="O124" s="235">
        <f>ROUND(E124*N124,2)</f>
        <v>0</v>
      </c>
      <c r="P124" s="235">
        <v>0</v>
      </c>
      <c r="Q124" s="235">
        <f>ROUND(E124*P124,2)</f>
        <v>0</v>
      </c>
      <c r="R124" s="235" t="s">
        <v>327</v>
      </c>
      <c r="S124" s="235" t="s">
        <v>190</v>
      </c>
      <c r="T124" s="236" t="s">
        <v>190</v>
      </c>
      <c r="U124" s="219">
        <v>3.1E-2</v>
      </c>
      <c r="V124" s="219">
        <f>ROUND(E124*U124,2)</f>
        <v>9.7100000000000009</v>
      </c>
      <c r="W124" s="219"/>
      <c r="X124" s="219" t="s">
        <v>287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308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0" t="s">
        <v>434</v>
      </c>
      <c r="D125" s="244"/>
      <c r="E125" s="244"/>
      <c r="F125" s="244"/>
      <c r="G125" s="244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193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45" t="str">
        <f>C125</f>
        <v>Uložení sypaniny do násypů nebo na skládku s rozprostřením sypaniny ve vrstvách a s hrubým urovnáním.</v>
      </c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1150</v>
      </c>
      <c r="D126" s="221"/>
      <c r="E126" s="222">
        <v>106.3062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1149</v>
      </c>
      <c r="D127" s="221"/>
      <c r="E127" s="222">
        <v>206.75710000000001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1140</v>
      </c>
      <c r="D128" s="221"/>
      <c r="E128" s="222">
        <v>0.29549999999999998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22.5" outlineLevel="1" x14ac:dyDescent="0.2">
      <c r="A129" s="230">
        <v>34</v>
      </c>
      <c r="B129" s="231" t="s">
        <v>436</v>
      </c>
      <c r="C129" s="249" t="s">
        <v>437</v>
      </c>
      <c r="D129" s="232" t="s">
        <v>338</v>
      </c>
      <c r="E129" s="233">
        <v>206.75710000000001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 t="s">
        <v>327</v>
      </c>
      <c r="S129" s="235" t="s">
        <v>190</v>
      </c>
      <c r="T129" s="236" t="s">
        <v>190</v>
      </c>
      <c r="U129" s="219">
        <v>0.29899999999999999</v>
      </c>
      <c r="V129" s="219">
        <f>ROUND(E129*U129,2)</f>
        <v>61.82</v>
      </c>
      <c r="W129" s="219"/>
      <c r="X129" s="219" t="s">
        <v>287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308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60" t="s">
        <v>438</v>
      </c>
      <c r="D130" s="256"/>
      <c r="E130" s="256"/>
      <c r="F130" s="256"/>
      <c r="G130" s="256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290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61" t="s">
        <v>439</v>
      </c>
      <c r="D131" s="257"/>
      <c r="E131" s="257"/>
      <c r="F131" s="257"/>
      <c r="G131" s="257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193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1151</v>
      </c>
      <c r="D132" s="221"/>
      <c r="E132" s="222">
        <v>313.06330000000003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1152</v>
      </c>
      <c r="D133" s="221"/>
      <c r="E133" s="222">
        <v>-106.3062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0">
        <v>35</v>
      </c>
      <c r="B134" s="231" t="s">
        <v>443</v>
      </c>
      <c r="C134" s="249" t="s">
        <v>444</v>
      </c>
      <c r="D134" s="232" t="s">
        <v>338</v>
      </c>
      <c r="E134" s="233">
        <v>82.971299999999999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0</v>
      </c>
      <c r="O134" s="235">
        <f>ROUND(E134*N134,2)</f>
        <v>0</v>
      </c>
      <c r="P134" s="235">
        <v>0</v>
      </c>
      <c r="Q134" s="235">
        <f>ROUND(E134*P134,2)</f>
        <v>0</v>
      </c>
      <c r="R134" s="235" t="s">
        <v>327</v>
      </c>
      <c r="S134" s="235" t="s">
        <v>190</v>
      </c>
      <c r="T134" s="236" t="s">
        <v>190</v>
      </c>
      <c r="U134" s="219">
        <v>6.3479999999999999</v>
      </c>
      <c r="V134" s="219">
        <f>ROUND(E134*U134,2)</f>
        <v>526.70000000000005</v>
      </c>
      <c r="W134" s="219"/>
      <c r="X134" s="219" t="s">
        <v>287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308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2.5" outlineLevel="1" x14ac:dyDescent="0.2">
      <c r="A135" s="216"/>
      <c r="B135" s="217"/>
      <c r="C135" s="260" t="s">
        <v>445</v>
      </c>
      <c r="D135" s="256"/>
      <c r="E135" s="256"/>
      <c r="F135" s="256"/>
      <c r="G135" s="256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290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45" t="str">
        <f>C135</f>
        <v>sypaninou z vhodných hornin tř. 1 - 4 nebo materiálem připraveným podél výkopu ve vzdálenosti do 3 m od jeho kraje, pro jakoukoliv hloubku výkopu a jakoukoliv míru zhutnění,</v>
      </c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1153</v>
      </c>
      <c r="D136" s="221"/>
      <c r="E136" s="222">
        <v>22.774999999999999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1154</v>
      </c>
      <c r="D137" s="221"/>
      <c r="E137" s="222">
        <v>5.3620000000000001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1155</v>
      </c>
      <c r="D138" s="221"/>
      <c r="E138" s="222">
        <v>54.834299999999999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30">
        <v>36</v>
      </c>
      <c r="B139" s="231" t="s">
        <v>449</v>
      </c>
      <c r="C139" s="249" t="s">
        <v>450</v>
      </c>
      <c r="D139" s="232" t="s">
        <v>285</v>
      </c>
      <c r="E139" s="233">
        <v>16.059999999999999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</v>
      </c>
      <c r="O139" s="235">
        <f>ROUND(E139*N139,2)</f>
        <v>0</v>
      </c>
      <c r="P139" s="235">
        <v>0</v>
      </c>
      <c r="Q139" s="235">
        <f>ROUND(E139*P139,2)</f>
        <v>0</v>
      </c>
      <c r="R139" s="235"/>
      <c r="S139" s="235" t="s">
        <v>190</v>
      </c>
      <c r="T139" s="236" t="s">
        <v>190</v>
      </c>
      <c r="U139" s="219">
        <v>0.06</v>
      </c>
      <c r="V139" s="219">
        <f>ROUND(E139*U139,2)</f>
        <v>0.96</v>
      </c>
      <c r="W139" s="219"/>
      <c r="X139" s="219" t="s">
        <v>287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308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1156</v>
      </c>
      <c r="D140" s="221"/>
      <c r="E140" s="222">
        <v>16.059999999999999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37</v>
      </c>
      <c r="B141" s="231" t="s">
        <v>453</v>
      </c>
      <c r="C141" s="249" t="s">
        <v>454</v>
      </c>
      <c r="D141" s="232" t="s">
        <v>285</v>
      </c>
      <c r="E141" s="233">
        <v>7.81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0.19017999999999999</v>
      </c>
      <c r="O141" s="235">
        <f>ROUND(E141*N141,2)</f>
        <v>1.49</v>
      </c>
      <c r="P141" s="235">
        <v>0</v>
      </c>
      <c r="Q141" s="235">
        <f>ROUND(E141*P141,2)</f>
        <v>0</v>
      </c>
      <c r="R141" s="235" t="s">
        <v>455</v>
      </c>
      <c r="S141" s="235" t="s">
        <v>190</v>
      </c>
      <c r="T141" s="236" t="s">
        <v>190</v>
      </c>
      <c r="U141" s="219">
        <v>0.94099999999999995</v>
      </c>
      <c r="V141" s="219">
        <f>ROUND(E141*U141,2)</f>
        <v>7.35</v>
      </c>
      <c r="W141" s="219"/>
      <c r="X141" s="219" t="s">
        <v>287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288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60" t="s">
        <v>456</v>
      </c>
      <c r="D142" s="256"/>
      <c r="E142" s="256"/>
      <c r="F142" s="256"/>
      <c r="G142" s="256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290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45" t="str">
        <f>C142</f>
        <v>z přírodního kamene s vyhloubením drenážních stružek a jejich vyplněním štěrkopískem při zakrytí povrchu kameny,</v>
      </c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1157</v>
      </c>
      <c r="D143" s="221"/>
      <c r="E143" s="222">
        <v>7.81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30">
        <v>38</v>
      </c>
      <c r="B144" s="231" t="s">
        <v>458</v>
      </c>
      <c r="C144" s="249" t="s">
        <v>459</v>
      </c>
      <c r="D144" s="232" t="s">
        <v>285</v>
      </c>
      <c r="E144" s="233">
        <v>16.059999999999999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5">
        <v>0</v>
      </c>
      <c r="O144" s="235">
        <f>ROUND(E144*N144,2)</f>
        <v>0</v>
      </c>
      <c r="P144" s="235">
        <v>0</v>
      </c>
      <c r="Q144" s="235">
        <f>ROUND(E144*P144,2)</f>
        <v>0</v>
      </c>
      <c r="R144" s="235" t="s">
        <v>327</v>
      </c>
      <c r="S144" s="235" t="s">
        <v>190</v>
      </c>
      <c r="T144" s="236" t="s">
        <v>190</v>
      </c>
      <c r="U144" s="219">
        <v>1.2999999999999999E-2</v>
      </c>
      <c r="V144" s="219">
        <f>ROUND(E144*U144,2)</f>
        <v>0.21</v>
      </c>
      <c r="W144" s="219"/>
      <c r="X144" s="219" t="s">
        <v>287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308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60" t="s">
        <v>460</v>
      </c>
      <c r="D145" s="256"/>
      <c r="E145" s="256"/>
      <c r="F145" s="256"/>
      <c r="G145" s="256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290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22.5" outlineLevel="1" x14ac:dyDescent="0.2">
      <c r="A146" s="230">
        <v>39</v>
      </c>
      <c r="B146" s="231" t="s">
        <v>461</v>
      </c>
      <c r="C146" s="249" t="s">
        <v>462</v>
      </c>
      <c r="D146" s="232" t="s">
        <v>285</v>
      </c>
      <c r="E146" s="233">
        <v>16.059999999999999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5" t="s">
        <v>327</v>
      </c>
      <c r="S146" s="235" t="s">
        <v>190</v>
      </c>
      <c r="T146" s="236" t="s">
        <v>190</v>
      </c>
      <c r="U146" s="219">
        <v>0.13</v>
      </c>
      <c r="V146" s="219">
        <f>ROUND(E146*U146,2)</f>
        <v>2.09</v>
      </c>
      <c r="W146" s="219"/>
      <c r="X146" s="219" t="s">
        <v>287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308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2.5" outlineLevel="1" x14ac:dyDescent="0.2">
      <c r="A147" s="216"/>
      <c r="B147" s="217"/>
      <c r="C147" s="260" t="s">
        <v>463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45" t="str">
        <f>C147</f>
        <v>s případným nutným přemístěním hromad nebo dočasných skládek na místo potřeby ze vzdálenosti do 30 m, v rovině nebo ve svahu do 1 : 5,</v>
      </c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30">
        <v>40</v>
      </c>
      <c r="B148" s="231" t="s">
        <v>464</v>
      </c>
      <c r="C148" s="249" t="s">
        <v>465</v>
      </c>
      <c r="D148" s="232" t="s">
        <v>285</v>
      </c>
      <c r="E148" s="233">
        <v>7.81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5">
        <v>0</v>
      </c>
      <c r="O148" s="235">
        <f>ROUND(E148*N148,2)</f>
        <v>0</v>
      </c>
      <c r="P148" s="235">
        <v>0</v>
      </c>
      <c r="Q148" s="235">
        <f>ROUND(E148*P148,2)</f>
        <v>0</v>
      </c>
      <c r="R148" s="235" t="s">
        <v>455</v>
      </c>
      <c r="S148" s="235" t="s">
        <v>190</v>
      </c>
      <c r="T148" s="236" t="s">
        <v>190</v>
      </c>
      <c r="U148" s="219">
        <v>4.4999999999999998E-2</v>
      </c>
      <c r="V148" s="219">
        <f>ROUND(E148*U148,2)</f>
        <v>0.35</v>
      </c>
      <c r="W148" s="219"/>
      <c r="X148" s="219" t="s">
        <v>287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288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16"/>
      <c r="B149" s="217"/>
      <c r="C149" s="260" t="s">
        <v>466</v>
      </c>
      <c r="D149" s="256"/>
      <c r="E149" s="256"/>
      <c r="F149" s="256"/>
      <c r="G149" s="256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290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45" t="str">
        <f>C149</f>
        <v>pro vysazování rostlin s urovnáním a s případným naložením odpadu na dopravní prostředek, s odvozem na vzdálenost do 20 km a se složením,</v>
      </c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61" t="s">
        <v>467</v>
      </c>
      <c r="D150" s="257"/>
      <c r="E150" s="257"/>
      <c r="F150" s="257"/>
      <c r="G150" s="257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193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1157</v>
      </c>
      <c r="D151" s="221"/>
      <c r="E151" s="222">
        <v>7.81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37">
        <v>41</v>
      </c>
      <c r="B152" s="238" t="s">
        <v>468</v>
      </c>
      <c r="C152" s="248" t="s">
        <v>469</v>
      </c>
      <c r="D152" s="239" t="s">
        <v>338</v>
      </c>
      <c r="E152" s="240">
        <v>73.860489999999999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2">
        <v>0</v>
      </c>
      <c r="O152" s="242">
        <f>ROUND(E152*N152,2)</f>
        <v>0</v>
      </c>
      <c r="P152" s="242">
        <v>0</v>
      </c>
      <c r="Q152" s="242">
        <f>ROUND(E152*P152,2)</f>
        <v>0</v>
      </c>
      <c r="R152" s="242" t="s">
        <v>327</v>
      </c>
      <c r="S152" s="242" t="s">
        <v>190</v>
      </c>
      <c r="T152" s="243" t="s">
        <v>190</v>
      </c>
      <c r="U152" s="219">
        <v>0</v>
      </c>
      <c r="V152" s="219">
        <f>ROUND(E152*U152,2)</f>
        <v>0</v>
      </c>
      <c r="W152" s="219"/>
      <c r="X152" s="219" t="s">
        <v>287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308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7">
        <v>42</v>
      </c>
      <c r="B153" s="238" t="s">
        <v>470</v>
      </c>
      <c r="C153" s="248" t="s">
        <v>471</v>
      </c>
      <c r="D153" s="239" t="s">
        <v>338</v>
      </c>
      <c r="E153" s="240">
        <v>32.445709999999998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2">
        <v>0</v>
      </c>
      <c r="O153" s="242">
        <f>ROUND(E153*N153,2)</f>
        <v>0</v>
      </c>
      <c r="P153" s="242">
        <v>0</v>
      </c>
      <c r="Q153" s="242">
        <f>ROUND(E153*P153,2)</f>
        <v>0</v>
      </c>
      <c r="R153" s="242" t="s">
        <v>327</v>
      </c>
      <c r="S153" s="242" t="s">
        <v>190</v>
      </c>
      <c r="T153" s="243" t="s">
        <v>190</v>
      </c>
      <c r="U153" s="219">
        <v>0</v>
      </c>
      <c r="V153" s="219">
        <f>ROUND(E153*U153,2)</f>
        <v>0</v>
      </c>
      <c r="W153" s="219"/>
      <c r="X153" s="219" t="s">
        <v>287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308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30">
        <v>43</v>
      </c>
      <c r="B154" s="231" t="s">
        <v>472</v>
      </c>
      <c r="C154" s="249" t="s">
        <v>473</v>
      </c>
      <c r="D154" s="232" t="s">
        <v>285</v>
      </c>
      <c r="E154" s="233">
        <v>7.81</v>
      </c>
      <c r="F154" s="234"/>
      <c r="G154" s="235">
        <f>ROUND(E154*F154,2)</f>
        <v>0</v>
      </c>
      <c r="H154" s="234"/>
      <c r="I154" s="235">
        <f>ROUND(E154*H154,2)</f>
        <v>0</v>
      </c>
      <c r="J154" s="234"/>
      <c r="K154" s="235">
        <f>ROUND(E154*J154,2)</f>
        <v>0</v>
      </c>
      <c r="L154" s="235">
        <v>21</v>
      </c>
      <c r="M154" s="235">
        <f>G154*(1+L154/100)</f>
        <v>0</v>
      </c>
      <c r="N154" s="235">
        <v>0</v>
      </c>
      <c r="O154" s="235">
        <f>ROUND(E154*N154,2)</f>
        <v>0</v>
      </c>
      <c r="P154" s="235">
        <v>0</v>
      </c>
      <c r="Q154" s="235">
        <f>ROUND(E154*P154,2)</f>
        <v>0</v>
      </c>
      <c r="R154" s="235"/>
      <c r="S154" s="235" t="s">
        <v>174</v>
      </c>
      <c r="T154" s="236" t="s">
        <v>190</v>
      </c>
      <c r="U154" s="219">
        <v>0.17199999999999999</v>
      </c>
      <c r="V154" s="219">
        <f>ROUND(E154*U154,2)</f>
        <v>1.34</v>
      </c>
      <c r="W154" s="219"/>
      <c r="X154" s="219" t="s">
        <v>287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288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1157</v>
      </c>
      <c r="D155" s="221"/>
      <c r="E155" s="222">
        <v>7.81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44</v>
      </c>
      <c r="B156" s="231" t="s">
        <v>474</v>
      </c>
      <c r="C156" s="249" t="s">
        <v>475</v>
      </c>
      <c r="D156" s="232" t="s">
        <v>476</v>
      </c>
      <c r="E156" s="233">
        <v>0.42158000000000001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1E-3</v>
      </c>
      <c r="O156" s="235">
        <f>ROUND(E156*N156,2)</f>
        <v>0</v>
      </c>
      <c r="P156" s="235">
        <v>0</v>
      </c>
      <c r="Q156" s="235">
        <f>ROUND(E156*P156,2)</f>
        <v>0</v>
      </c>
      <c r="R156" s="235" t="s">
        <v>477</v>
      </c>
      <c r="S156" s="235" t="s">
        <v>190</v>
      </c>
      <c r="T156" s="236" t="s">
        <v>190</v>
      </c>
      <c r="U156" s="219">
        <v>0</v>
      </c>
      <c r="V156" s="219">
        <f>ROUND(E156*U156,2)</f>
        <v>0</v>
      </c>
      <c r="W156" s="219"/>
      <c r="X156" s="219" t="s">
        <v>478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479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1" t="s">
        <v>1158</v>
      </c>
      <c r="D157" s="221"/>
      <c r="E157" s="222">
        <v>0.42158000000000001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232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30">
        <v>45</v>
      </c>
      <c r="B158" s="231" t="s">
        <v>481</v>
      </c>
      <c r="C158" s="249" t="s">
        <v>482</v>
      </c>
      <c r="D158" s="232" t="s">
        <v>483</v>
      </c>
      <c r="E158" s="233">
        <v>142.46172000000001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5">
        <v>1</v>
      </c>
      <c r="O158" s="235">
        <f>ROUND(E158*N158,2)</f>
        <v>142.46</v>
      </c>
      <c r="P158" s="235">
        <v>0</v>
      </c>
      <c r="Q158" s="235">
        <f>ROUND(E158*P158,2)</f>
        <v>0</v>
      </c>
      <c r="R158" s="235" t="s">
        <v>477</v>
      </c>
      <c r="S158" s="235" t="s">
        <v>190</v>
      </c>
      <c r="T158" s="236" t="s">
        <v>190</v>
      </c>
      <c r="U158" s="219">
        <v>0</v>
      </c>
      <c r="V158" s="219">
        <f>ROUND(E158*U158,2)</f>
        <v>0</v>
      </c>
      <c r="W158" s="219"/>
      <c r="X158" s="219" t="s">
        <v>478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479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1159</v>
      </c>
      <c r="D159" s="221"/>
      <c r="E159" s="222">
        <v>142.46172000000001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x14ac:dyDescent="0.2">
      <c r="A160" s="224" t="s">
        <v>169</v>
      </c>
      <c r="B160" s="225" t="s">
        <v>97</v>
      </c>
      <c r="C160" s="247" t="s">
        <v>98</v>
      </c>
      <c r="D160" s="226"/>
      <c r="E160" s="227"/>
      <c r="F160" s="228"/>
      <c r="G160" s="228">
        <f>SUMIF(AG161:AG166,"&lt;&gt;NOR",G161:G166)</f>
        <v>0</v>
      </c>
      <c r="H160" s="228"/>
      <c r="I160" s="228">
        <f>SUM(I161:I166)</f>
        <v>0</v>
      </c>
      <c r="J160" s="228"/>
      <c r="K160" s="228">
        <f>SUM(K161:K166)</f>
        <v>0</v>
      </c>
      <c r="L160" s="228"/>
      <c r="M160" s="228">
        <f>SUM(M161:M166)</f>
        <v>0</v>
      </c>
      <c r="N160" s="228"/>
      <c r="O160" s="228">
        <f>SUM(O161:O166)</f>
        <v>0.04</v>
      </c>
      <c r="P160" s="228"/>
      <c r="Q160" s="228">
        <f>SUM(Q161:Q166)</f>
        <v>0</v>
      </c>
      <c r="R160" s="228"/>
      <c r="S160" s="228"/>
      <c r="T160" s="229"/>
      <c r="U160" s="223"/>
      <c r="V160" s="223">
        <f>SUM(V161:V166)</f>
        <v>1.1400000000000001</v>
      </c>
      <c r="W160" s="223"/>
      <c r="X160" s="223"/>
      <c r="AG160" t="s">
        <v>170</v>
      </c>
    </row>
    <row r="161" spans="1:60" outlineLevel="1" x14ac:dyDescent="0.2">
      <c r="A161" s="230">
        <v>46</v>
      </c>
      <c r="B161" s="231" t="s">
        <v>1160</v>
      </c>
      <c r="C161" s="249" t="s">
        <v>1161</v>
      </c>
      <c r="D161" s="232" t="s">
        <v>285</v>
      </c>
      <c r="E161" s="233">
        <v>1.1399999999999999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3.9309999999999998E-2</v>
      </c>
      <c r="O161" s="235">
        <f>ROUND(E161*N161,2)</f>
        <v>0.04</v>
      </c>
      <c r="P161" s="235">
        <v>0</v>
      </c>
      <c r="Q161" s="235">
        <f>ROUND(E161*P161,2)</f>
        <v>0</v>
      </c>
      <c r="R161" s="235" t="s">
        <v>1162</v>
      </c>
      <c r="S161" s="235" t="s">
        <v>190</v>
      </c>
      <c r="T161" s="236" t="s">
        <v>190</v>
      </c>
      <c r="U161" s="219">
        <v>0.65</v>
      </c>
      <c r="V161" s="219">
        <f>ROUND(E161*U161,2)</f>
        <v>0.74</v>
      </c>
      <c r="W161" s="219"/>
      <c r="X161" s="219" t="s">
        <v>287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288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16"/>
      <c r="B162" s="217"/>
      <c r="C162" s="260" t="s">
        <v>1163</v>
      </c>
      <c r="D162" s="256"/>
      <c r="E162" s="256"/>
      <c r="F162" s="256"/>
      <c r="G162" s="256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290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45" t="str">
        <f>C162</f>
        <v>bednění svislé nebo šikmé (odkloněné), půdorysně přímé nebo zalomené základových zdí ve volných nebo zapažených jámách, rýhách, šachtách, včetně případných vzpěr,</v>
      </c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1164</v>
      </c>
      <c r="D163" s="221"/>
      <c r="E163" s="222">
        <v>1.1399999999999999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232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30">
        <v>47</v>
      </c>
      <c r="B164" s="231" t="s">
        <v>1165</v>
      </c>
      <c r="C164" s="249" t="s">
        <v>1166</v>
      </c>
      <c r="D164" s="232" t="s">
        <v>285</v>
      </c>
      <c r="E164" s="233">
        <v>1.1399999999999999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5">
        <v>0</v>
      </c>
      <c r="O164" s="235">
        <f>ROUND(E164*N164,2)</f>
        <v>0</v>
      </c>
      <c r="P164" s="235">
        <v>0</v>
      </c>
      <c r="Q164" s="235">
        <f>ROUND(E164*P164,2)</f>
        <v>0</v>
      </c>
      <c r="R164" s="235" t="s">
        <v>1162</v>
      </c>
      <c r="S164" s="235" t="s">
        <v>190</v>
      </c>
      <c r="T164" s="236" t="s">
        <v>190</v>
      </c>
      <c r="U164" s="219">
        <v>0.35</v>
      </c>
      <c r="V164" s="219">
        <f>ROUND(E164*U164,2)</f>
        <v>0.4</v>
      </c>
      <c r="W164" s="219"/>
      <c r="X164" s="219" t="s">
        <v>287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288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2.5" outlineLevel="1" x14ac:dyDescent="0.2">
      <c r="A165" s="216"/>
      <c r="B165" s="217"/>
      <c r="C165" s="260" t="s">
        <v>1163</v>
      </c>
      <c r="D165" s="256"/>
      <c r="E165" s="256"/>
      <c r="F165" s="256"/>
      <c r="G165" s="256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290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45" t="str">
        <f>C165</f>
        <v>bednění svislé nebo šikmé (odkloněné), půdorysně přímé nebo zalomené základových zdí ve volných nebo zapažených jámách, rýhách, šachtách, včetně případných vzpěr,</v>
      </c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61" t="s">
        <v>1167</v>
      </c>
      <c r="D166" s="257"/>
      <c r="E166" s="257"/>
      <c r="F166" s="257"/>
      <c r="G166" s="257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193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x14ac:dyDescent="0.2">
      <c r="A167" s="224" t="s">
        <v>169</v>
      </c>
      <c r="B167" s="225" t="s">
        <v>99</v>
      </c>
      <c r="C167" s="247" t="s">
        <v>100</v>
      </c>
      <c r="D167" s="226"/>
      <c r="E167" s="227"/>
      <c r="F167" s="228"/>
      <c r="G167" s="228">
        <f>SUMIF(AG168:AG169,"&lt;&gt;NOR",G168:G169)</f>
        <v>0</v>
      </c>
      <c r="H167" s="228"/>
      <c r="I167" s="228">
        <f>SUM(I168:I169)</f>
        <v>0</v>
      </c>
      <c r="J167" s="228"/>
      <c r="K167" s="228">
        <f>SUM(K168:K169)</f>
        <v>0</v>
      </c>
      <c r="L167" s="228"/>
      <c r="M167" s="228">
        <f>SUM(M168:M169)</f>
        <v>0</v>
      </c>
      <c r="N167" s="228"/>
      <c r="O167" s="228">
        <f>SUM(O168:O169)</f>
        <v>0.6</v>
      </c>
      <c r="P167" s="228"/>
      <c r="Q167" s="228">
        <f>SUM(Q168:Q169)</f>
        <v>0</v>
      </c>
      <c r="R167" s="228"/>
      <c r="S167" s="228"/>
      <c r="T167" s="229"/>
      <c r="U167" s="223"/>
      <c r="V167" s="223">
        <f>SUM(V168:V169)</f>
        <v>0.39</v>
      </c>
      <c r="W167" s="223"/>
      <c r="X167" s="223"/>
      <c r="AG167" t="s">
        <v>170</v>
      </c>
    </row>
    <row r="168" spans="1:60" ht="22.5" outlineLevel="1" x14ac:dyDescent="0.2">
      <c r="A168" s="230">
        <v>48</v>
      </c>
      <c r="B168" s="231" t="s">
        <v>1168</v>
      </c>
      <c r="C168" s="249" t="s">
        <v>1169</v>
      </c>
      <c r="D168" s="232" t="s">
        <v>338</v>
      </c>
      <c r="E168" s="233">
        <v>0.22800000000000001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5">
        <v>2.6310600000000002</v>
      </c>
      <c r="O168" s="235">
        <f>ROUND(E168*N168,2)</f>
        <v>0.6</v>
      </c>
      <c r="P168" s="235">
        <v>0</v>
      </c>
      <c r="Q168" s="235">
        <f>ROUND(E168*P168,2)</f>
        <v>0</v>
      </c>
      <c r="R168" s="235" t="s">
        <v>1170</v>
      </c>
      <c r="S168" s="235" t="s">
        <v>190</v>
      </c>
      <c r="T168" s="236" t="s">
        <v>190</v>
      </c>
      <c r="U168" s="219">
        <v>1.7</v>
      </c>
      <c r="V168" s="219">
        <f>ROUND(E168*U168,2)</f>
        <v>0.39</v>
      </c>
      <c r="W168" s="219"/>
      <c r="X168" s="219" t="s">
        <v>287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288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1171</v>
      </c>
      <c r="D169" s="221"/>
      <c r="E169" s="222">
        <v>0.22800000000000001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x14ac:dyDescent="0.2">
      <c r="A170" s="224" t="s">
        <v>169</v>
      </c>
      <c r="B170" s="225" t="s">
        <v>101</v>
      </c>
      <c r="C170" s="247" t="s">
        <v>102</v>
      </c>
      <c r="D170" s="226"/>
      <c r="E170" s="227"/>
      <c r="F170" s="228"/>
      <c r="G170" s="228">
        <f>SUMIF(AG171:AG187,"&lt;&gt;NOR",G171:G187)</f>
        <v>0</v>
      </c>
      <c r="H170" s="228"/>
      <c r="I170" s="228">
        <f>SUM(I171:I187)</f>
        <v>0</v>
      </c>
      <c r="J170" s="228"/>
      <c r="K170" s="228">
        <f>SUM(K171:K187)</f>
        <v>0</v>
      </c>
      <c r="L170" s="228"/>
      <c r="M170" s="228">
        <f>SUM(M171:M187)</f>
        <v>0</v>
      </c>
      <c r="N170" s="228"/>
      <c r="O170" s="228">
        <f>SUM(O171:O187)</f>
        <v>42.850000000000009</v>
      </c>
      <c r="P170" s="228"/>
      <c r="Q170" s="228">
        <f>SUM(Q171:Q187)</f>
        <v>0</v>
      </c>
      <c r="R170" s="228"/>
      <c r="S170" s="228"/>
      <c r="T170" s="229"/>
      <c r="U170" s="223"/>
      <c r="V170" s="223">
        <f>SUM(V171:V187)</f>
        <v>30.38</v>
      </c>
      <c r="W170" s="223"/>
      <c r="X170" s="223"/>
      <c r="AG170" t="s">
        <v>170</v>
      </c>
    </row>
    <row r="171" spans="1:60" outlineLevel="1" x14ac:dyDescent="0.2">
      <c r="A171" s="230">
        <v>49</v>
      </c>
      <c r="B171" s="231" t="s">
        <v>485</v>
      </c>
      <c r="C171" s="249" t="s">
        <v>486</v>
      </c>
      <c r="D171" s="232" t="s">
        <v>338</v>
      </c>
      <c r="E171" s="233">
        <v>22.077000000000002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1.8907700000000001</v>
      </c>
      <c r="O171" s="235">
        <f>ROUND(E171*N171,2)</f>
        <v>41.74</v>
      </c>
      <c r="P171" s="235">
        <v>0</v>
      </c>
      <c r="Q171" s="235">
        <f>ROUND(E171*P171,2)</f>
        <v>0</v>
      </c>
      <c r="R171" s="235" t="s">
        <v>487</v>
      </c>
      <c r="S171" s="235" t="s">
        <v>190</v>
      </c>
      <c r="T171" s="236" t="s">
        <v>190</v>
      </c>
      <c r="U171" s="219">
        <v>1.3169999999999999</v>
      </c>
      <c r="V171" s="219">
        <f>ROUND(E171*U171,2)</f>
        <v>29.08</v>
      </c>
      <c r="W171" s="219"/>
      <c r="X171" s="219" t="s">
        <v>287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308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60" t="s">
        <v>488</v>
      </c>
      <c r="D172" s="256"/>
      <c r="E172" s="256"/>
      <c r="F172" s="256"/>
      <c r="G172" s="256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290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1" t="s">
        <v>1172</v>
      </c>
      <c r="D173" s="221"/>
      <c r="E173" s="222">
        <v>6.875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232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1" t="s">
        <v>1173</v>
      </c>
      <c r="D174" s="221"/>
      <c r="E174" s="222">
        <v>1.54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232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1" t="s">
        <v>1174</v>
      </c>
      <c r="D175" s="221"/>
      <c r="E175" s="222">
        <v>13.662000000000001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232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30">
        <v>50</v>
      </c>
      <c r="B176" s="231" t="s">
        <v>1175</v>
      </c>
      <c r="C176" s="249" t="s">
        <v>1176</v>
      </c>
      <c r="D176" s="232" t="s">
        <v>285</v>
      </c>
      <c r="E176" s="233">
        <v>2.5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0.21251999999999999</v>
      </c>
      <c r="O176" s="235">
        <f>ROUND(E176*N176,2)</f>
        <v>0.53</v>
      </c>
      <c r="P176" s="235">
        <v>0</v>
      </c>
      <c r="Q176" s="235">
        <f>ROUND(E176*P176,2)</f>
        <v>0</v>
      </c>
      <c r="R176" s="235" t="s">
        <v>1177</v>
      </c>
      <c r="S176" s="235" t="s">
        <v>190</v>
      </c>
      <c r="T176" s="236" t="s">
        <v>190</v>
      </c>
      <c r="U176" s="219">
        <v>0.17799999999999999</v>
      </c>
      <c r="V176" s="219">
        <f>ROUND(E176*U176,2)</f>
        <v>0.45</v>
      </c>
      <c r="W176" s="219"/>
      <c r="X176" s="219" t="s">
        <v>287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288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0" t="s">
        <v>1178</v>
      </c>
      <c r="D177" s="244"/>
      <c r="E177" s="244"/>
      <c r="F177" s="244"/>
      <c r="G177" s="244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193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22.5" outlineLevel="1" x14ac:dyDescent="0.2">
      <c r="A178" s="230">
        <v>51</v>
      </c>
      <c r="B178" s="231" t="s">
        <v>492</v>
      </c>
      <c r="C178" s="249" t="s">
        <v>493</v>
      </c>
      <c r="D178" s="232" t="s">
        <v>338</v>
      </c>
      <c r="E178" s="233">
        <v>6.0000000000000001E-3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5">
        <v>2.5</v>
      </c>
      <c r="O178" s="235">
        <f>ROUND(E178*N178,2)</f>
        <v>0.02</v>
      </c>
      <c r="P178" s="235">
        <v>0</v>
      </c>
      <c r="Q178" s="235">
        <f>ROUND(E178*P178,2)</f>
        <v>0</v>
      </c>
      <c r="R178" s="235" t="s">
        <v>487</v>
      </c>
      <c r="S178" s="235" t="s">
        <v>190</v>
      </c>
      <c r="T178" s="236" t="s">
        <v>190</v>
      </c>
      <c r="U178" s="219">
        <v>1.1919999999999999</v>
      </c>
      <c r="V178" s="219">
        <f>ROUND(E178*U178,2)</f>
        <v>0.01</v>
      </c>
      <c r="W178" s="219"/>
      <c r="X178" s="219" t="s">
        <v>287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308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60" t="s">
        <v>494</v>
      </c>
      <c r="D179" s="256"/>
      <c r="E179" s="256"/>
      <c r="F179" s="256"/>
      <c r="G179" s="256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290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1179</v>
      </c>
      <c r="D180" s="221"/>
      <c r="E180" s="222">
        <v>6.0000000000000001E-3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30">
        <v>52</v>
      </c>
      <c r="B181" s="231" t="s">
        <v>497</v>
      </c>
      <c r="C181" s="249" t="s">
        <v>498</v>
      </c>
      <c r="D181" s="232" t="s">
        <v>285</v>
      </c>
      <c r="E181" s="233">
        <v>0.12</v>
      </c>
      <c r="F181" s="234"/>
      <c r="G181" s="235">
        <f>ROUND(E181*F181,2)</f>
        <v>0</v>
      </c>
      <c r="H181" s="234"/>
      <c r="I181" s="235">
        <f>ROUND(E181*H181,2)</f>
        <v>0</v>
      </c>
      <c r="J181" s="234"/>
      <c r="K181" s="235">
        <f>ROUND(E181*J181,2)</f>
        <v>0</v>
      </c>
      <c r="L181" s="235">
        <v>21</v>
      </c>
      <c r="M181" s="235">
        <f>G181*(1+L181/100)</f>
        <v>0</v>
      </c>
      <c r="N181" s="235">
        <v>4.7999999999999996E-3</v>
      </c>
      <c r="O181" s="235">
        <f>ROUND(E181*N181,2)</f>
        <v>0</v>
      </c>
      <c r="P181" s="235">
        <v>0</v>
      </c>
      <c r="Q181" s="235">
        <f>ROUND(E181*P181,2)</f>
        <v>0</v>
      </c>
      <c r="R181" s="235" t="s">
        <v>487</v>
      </c>
      <c r="S181" s="235" t="s">
        <v>190</v>
      </c>
      <c r="T181" s="236" t="s">
        <v>190</v>
      </c>
      <c r="U181" s="219">
        <v>0.82499999999999996</v>
      </c>
      <c r="V181" s="219">
        <f>ROUND(E181*U181,2)</f>
        <v>0.1</v>
      </c>
      <c r="W181" s="219"/>
      <c r="X181" s="219" t="s">
        <v>287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308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60" t="s">
        <v>488</v>
      </c>
      <c r="D182" s="256"/>
      <c r="E182" s="256"/>
      <c r="F182" s="256"/>
      <c r="G182" s="256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290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1" t="s">
        <v>1180</v>
      </c>
      <c r="D183" s="221"/>
      <c r="E183" s="222">
        <v>0.12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232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30">
        <v>53</v>
      </c>
      <c r="B184" s="231" t="s">
        <v>1181</v>
      </c>
      <c r="C184" s="249" t="s">
        <v>1182</v>
      </c>
      <c r="D184" s="232" t="s">
        <v>338</v>
      </c>
      <c r="E184" s="233">
        <v>0.216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5">
        <v>2.5799500000000002</v>
      </c>
      <c r="O184" s="235">
        <f>ROUND(E184*N184,2)</f>
        <v>0.56000000000000005</v>
      </c>
      <c r="P184" s="235">
        <v>0</v>
      </c>
      <c r="Q184" s="235">
        <f>ROUND(E184*P184,2)</f>
        <v>0</v>
      </c>
      <c r="R184" s="235" t="s">
        <v>1170</v>
      </c>
      <c r="S184" s="235" t="s">
        <v>190</v>
      </c>
      <c r="T184" s="236" t="s">
        <v>190</v>
      </c>
      <c r="U184" s="219">
        <v>3.4119999999999999</v>
      </c>
      <c r="V184" s="219">
        <f>ROUND(E184*U184,2)</f>
        <v>0.74</v>
      </c>
      <c r="W184" s="219"/>
      <c r="X184" s="219" t="s">
        <v>287</v>
      </c>
      <c r="Y184" s="209"/>
      <c r="Z184" s="209"/>
      <c r="AA184" s="209"/>
      <c r="AB184" s="209"/>
      <c r="AC184" s="209"/>
      <c r="AD184" s="209"/>
      <c r="AE184" s="209"/>
      <c r="AF184" s="209"/>
      <c r="AG184" s="209" t="s">
        <v>288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60" t="s">
        <v>1183</v>
      </c>
      <c r="D185" s="256"/>
      <c r="E185" s="256"/>
      <c r="F185" s="256"/>
      <c r="G185" s="256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290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45" t="str">
        <f>C185</f>
        <v>s provedením dilatačních spár v osové vzdálenosti 2 m a jejich zalitím živičnou zálivkou, do rýhy nebo do bednění,</v>
      </c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61" t="s">
        <v>1184</v>
      </c>
      <c r="D186" s="257"/>
      <c r="E186" s="257"/>
      <c r="F186" s="257"/>
      <c r="G186" s="257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193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1185</v>
      </c>
      <c r="D187" s="221"/>
      <c r="E187" s="222">
        <v>0.216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232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x14ac:dyDescent="0.2">
      <c r="A188" s="224" t="s">
        <v>169</v>
      </c>
      <c r="B188" s="225" t="s">
        <v>103</v>
      </c>
      <c r="C188" s="247" t="s">
        <v>104</v>
      </c>
      <c r="D188" s="226"/>
      <c r="E188" s="227"/>
      <c r="F188" s="228"/>
      <c r="G188" s="228">
        <f>SUMIF(AG189:AG223,"&lt;&gt;NOR",G189:G223)</f>
        <v>0</v>
      </c>
      <c r="H188" s="228"/>
      <c r="I188" s="228">
        <f>SUM(I189:I223)</f>
        <v>0</v>
      </c>
      <c r="J188" s="228"/>
      <c r="K188" s="228">
        <f>SUM(K189:K223)</f>
        <v>0</v>
      </c>
      <c r="L188" s="228"/>
      <c r="M188" s="228">
        <f>SUM(M189:M223)</f>
        <v>0</v>
      </c>
      <c r="N188" s="228"/>
      <c r="O188" s="228">
        <f>SUM(O189:O223)</f>
        <v>17.34</v>
      </c>
      <c r="P188" s="228"/>
      <c r="Q188" s="228">
        <f>SUM(Q189:Q223)</f>
        <v>0</v>
      </c>
      <c r="R188" s="228"/>
      <c r="S188" s="228"/>
      <c r="T188" s="229"/>
      <c r="U188" s="223"/>
      <c r="V188" s="223">
        <f>SUM(V189:V223)</f>
        <v>16.309999999999999</v>
      </c>
      <c r="W188" s="223"/>
      <c r="X188" s="223"/>
      <c r="AG188" t="s">
        <v>170</v>
      </c>
    </row>
    <row r="189" spans="1:60" outlineLevel="1" x14ac:dyDescent="0.2">
      <c r="A189" s="230">
        <v>54</v>
      </c>
      <c r="B189" s="231" t="s">
        <v>501</v>
      </c>
      <c r="C189" s="249" t="s">
        <v>502</v>
      </c>
      <c r="D189" s="232" t="s">
        <v>338</v>
      </c>
      <c r="E189" s="233">
        <v>3.4815</v>
      </c>
      <c r="F189" s="234"/>
      <c r="G189" s="235">
        <f>ROUND(E189*F189,2)</f>
        <v>0</v>
      </c>
      <c r="H189" s="234"/>
      <c r="I189" s="235">
        <f>ROUND(E189*H189,2)</f>
        <v>0</v>
      </c>
      <c r="J189" s="234"/>
      <c r="K189" s="235">
        <f>ROUND(E189*J189,2)</f>
        <v>0</v>
      </c>
      <c r="L189" s="235">
        <v>21</v>
      </c>
      <c r="M189" s="235">
        <f>G189*(1+L189/100)</f>
        <v>0</v>
      </c>
      <c r="N189" s="235">
        <v>1.6867000000000001</v>
      </c>
      <c r="O189" s="235">
        <f>ROUND(E189*N189,2)</f>
        <v>5.87</v>
      </c>
      <c r="P189" s="235">
        <v>0</v>
      </c>
      <c r="Q189" s="235">
        <f>ROUND(E189*P189,2)</f>
        <v>0</v>
      </c>
      <c r="R189" s="235" t="s">
        <v>286</v>
      </c>
      <c r="S189" s="235" t="s">
        <v>190</v>
      </c>
      <c r="T189" s="236" t="s">
        <v>190</v>
      </c>
      <c r="U189" s="219">
        <v>0.16200000000000001</v>
      </c>
      <c r="V189" s="219">
        <f>ROUND(E189*U189,2)</f>
        <v>0.56000000000000005</v>
      </c>
      <c r="W189" s="219"/>
      <c r="X189" s="219" t="s">
        <v>287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308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60" t="s">
        <v>503</v>
      </c>
      <c r="D190" s="256"/>
      <c r="E190" s="256"/>
      <c r="F190" s="256"/>
      <c r="G190" s="256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290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1186</v>
      </c>
      <c r="D191" s="221"/>
      <c r="E191" s="222">
        <v>1.32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232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1187</v>
      </c>
      <c r="D192" s="221"/>
      <c r="E192" s="222">
        <v>0.72599999999999998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1188</v>
      </c>
      <c r="D193" s="221"/>
      <c r="E193" s="222">
        <v>0.57750000000000001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1" t="s">
        <v>1189</v>
      </c>
      <c r="D194" s="221"/>
      <c r="E194" s="222">
        <v>0.85799999999999998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232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30">
        <v>55</v>
      </c>
      <c r="B195" s="231" t="s">
        <v>510</v>
      </c>
      <c r="C195" s="249" t="s">
        <v>511</v>
      </c>
      <c r="D195" s="232" t="s">
        <v>483</v>
      </c>
      <c r="E195" s="233">
        <v>5.5726000000000004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35">
        <v>1.1000000000000001</v>
      </c>
      <c r="O195" s="235">
        <f>ROUND(E195*N195,2)</f>
        <v>6.13</v>
      </c>
      <c r="P195" s="235">
        <v>0</v>
      </c>
      <c r="Q195" s="235">
        <f>ROUND(E195*P195,2)</f>
        <v>0</v>
      </c>
      <c r="R195" s="235" t="s">
        <v>286</v>
      </c>
      <c r="S195" s="235" t="s">
        <v>190</v>
      </c>
      <c r="T195" s="236" t="s">
        <v>190</v>
      </c>
      <c r="U195" s="219">
        <v>0.16300000000000001</v>
      </c>
      <c r="V195" s="219">
        <f>ROUND(E195*U195,2)</f>
        <v>0.91</v>
      </c>
      <c r="W195" s="219"/>
      <c r="X195" s="219" t="s">
        <v>287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308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60" t="s">
        <v>503</v>
      </c>
      <c r="D196" s="256"/>
      <c r="E196" s="256"/>
      <c r="F196" s="256"/>
      <c r="G196" s="256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290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1190</v>
      </c>
      <c r="D197" s="221"/>
      <c r="E197" s="222">
        <v>2.992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1" t="s">
        <v>1191</v>
      </c>
      <c r="D198" s="221"/>
      <c r="E198" s="222">
        <v>0.82279999999999998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232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1192</v>
      </c>
      <c r="D199" s="221"/>
      <c r="E199" s="222">
        <v>0.78539999999999999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1" t="s">
        <v>1193</v>
      </c>
      <c r="D200" s="221"/>
      <c r="E200" s="222">
        <v>0.97240000000000004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232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30">
        <v>56</v>
      </c>
      <c r="B201" s="231" t="s">
        <v>518</v>
      </c>
      <c r="C201" s="249" t="s">
        <v>519</v>
      </c>
      <c r="D201" s="232" t="s">
        <v>483</v>
      </c>
      <c r="E201" s="233">
        <v>1.7036800000000001</v>
      </c>
      <c r="F201" s="234"/>
      <c r="G201" s="235">
        <f>ROUND(E201*F201,2)</f>
        <v>0</v>
      </c>
      <c r="H201" s="234"/>
      <c r="I201" s="235">
        <f>ROUND(E201*H201,2)</f>
        <v>0</v>
      </c>
      <c r="J201" s="234"/>
      <c r="K201" s="235">
        <f>ROUND(E201*J201,2)</f>
        <v>0</v>
      </c>
      <c r="L201" s="235">
        <v>21</v>
      </c>
      <c r="M201" s="235">
        <f>G201*(1+L201/100)</f>
        <v>0</v>
      </c>
      <c r="N201" s="235">
        <v>1</v>
      </c>
      <c r="O201" s="235">
        <f>ROUND(E201*N201,2)</f>
        <v>1.7</v>
      </c>
      <c r="P201" s="235">
        <v>0</v>
      </c>
      <c r="Q201" s="235">
        <f>ROUND(E201*P201,2)</f>
        <v>0</v>
      </c>
      <c r="R201" s="235" t="s">
        <v>286</v>
      </c>
      <c r="S201" s="235" t="s">
        <v>190</v>
      </c>
      <c r="T201" s="236" t="s">
        <v>190</v>
      </c>
      <c r="U201" s="219">
        <v>0.40600000000000003</v>
      </c>
      <c r="V201" s="219">
        <f>ROUND(E201*U201,2)</f>
        <v>0.69</v>
      </c>
      <c r="W201" s="219"/>
      <c r="X201" s="219" t="s">
        <v>287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288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60" t="s">
        <v>503</v>
      </c>
      <c r="D202" s="256"/>
      <c r="E202" s="256"/>
      <c r="F202" s="256"/>
      <c r="G202" s="256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290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1194</v>
      </c>
      <c r="D203" s="221"/>
      <c r="E203" s="222">
        <v>1.7036800000000001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ht="22.5" outlineLevel="1" x14ac:dyDescent="0.2">
      <c r="A204" s="237">
        <v>57</v>
      </c>
      <c r="B204" s="238" t="s">
        <v>527</v>
      </c>
      <c r="C204" s="248" t="s">
        <v>528</v>
      </c>
      <c r="D204" s="239" t="s">
        <v>285</v>
      </c>
      <c r="E204" s="240">
        <v>8.8000000000000007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0.15382000000000001</v>
      </c>
      <c r="O204" s="242">
        <f>ROUND(E204*N204,2)</f>
        <v>1.35</v>
      </c>
      <c r="P204" s="242">
        <v>0</v>
      </c>
      <c r="Q204" s="242">
        <f>ROUND(E204*P204,2)</f>
        <v>0</v>
      </c>
      <c r="R204" s="242" t="s">
        <v>286</v>
      </c>
      <c r="S204" s="242" t="s">
        <v>190</v>
      </c>
      <c r="T204" s="243" t="s">
        <v>190</v>
      </c>
      <c r="U204" s="219">
        <v>0.123</v>
      </c>
      <c r="V204" s="219">
        <f>ROUND(E204*U204,2)</f>
        <v>1.08</v>
      </c>
      <c r="W204" s="219"/>
      <c r="X204" s="219" t="s">
        <v>287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288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ht="22.5" outlineLevel="1" x14ac:dyDescent="0.2">
      <c r="A205" s="237">
        <v>58</v>
      </c>
      <c r="B205" s="238" t="s">
        <v>529</v>
      </c>
      <c r="C205" s="248" t="s">
        <v>530</v>
      </c>
      <c r="D205" s="239" t="s">
        <v>285</v>
      </c>
      <c r="E205" s="240">
        <v>8.8000000000000007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2">
        <v>5.0000000000000001E-4</v>
      </c>
      <c r="O205" s="242">
        <f>ROUND(E205*N205,2)</f>
        <v>0</v>
      </c>
      <c r="P205" s="242">
        <v>0</v>
      </c>
      <c r="Q205" s="242">
        <f>ROUND(E205*P205,2)</f>
        <v>0</v>
      </c>
      <c r="R205" s="242" t="s">
        <v>286</v>
      </c>
      <c r="S205" s="242" t="s">
        <v>190</v>
      </c>
      <c r="T205" s="243" t="s">
        <v>190</v>
      </c>
      <c r="U205" s="219">
        <v>2E-3</v>
      </c>
      <c r="V205" s="219">
        <f>ROUND(E205*U205,2)</f>
        <v>0.02</v>
      </c>
      <c r="W205" s="219"/>
      <c r="X205" s="219" t="s">
        <v>287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288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22.5" outlineLevel="1" x14ac:dyDescent="0.2">
      <c r="A206" s="230">
        <v>59</v>
      </c>
      <c r="B206" s="231" t="s">
        <v>960</v>
      </c>
      <c r="C206" s="249" t="s">
        <v>961</v>
      </c>
      <c r="D206" s="232" t="s">
        <v>285</v>
      </c>
      <c r="E206" s="233">
        <v>6.22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0.11</v>
      </c>
      <c r="O206" s="235">
        <f>ROUND(E206*N206,2)</f>
        <v>0.68</v>
      </c>
      <c r="P206" s="235">
        <v>0</v>
      </c>
      <c r="Q206" s="235">
        <f>ROUND(E206*P206,2)</f>
        <v>0</v>
      </c>
      <c r="R206" s="235" t="s">
        <v>286</v>
      </c>
      <c r="S206" s="235" t="s">
        <v>190</v>
      </c>
      <c r="T206" s="236" t="s">
        <v>190</v>
      </c>
      <c r="U206" s="219">
        <v>1.1930000000000001</v>
      </c>
      <c r="V206" s="219">
        <f>ROUND(E206*U206,2)</f>
        <v>7.42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60" t="s">
        <v>962</v>
      </c>
      <c r="D207" s="256"/>
      <c r="E207" s="256"/>
      <c r="F207" s="256"/>
      <c r="G207" s="256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290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45" t="str">
        <f>C207</f>
        <v>s provedením lože do 50 mm, s vyplněním spár, s dvojím beraněním a se smetením přebytečného materiálu na krajnici</v>
      </c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1195</v>
      </c>
      <c r="D208" s="221"/>
      <c r="E208" s="222">
        <v>5.72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972</v>
      </c>
      <c r="D209" s="221"/>
      <c r="E209" s="222">
        <v>0.5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30">
        <v>60</v>
      </c>
      <c r="B210" s="231" t="s">
        <v>531</v>
      </c>
      <c r="C210" s="249" t="s">
        <v>532</v>
      </c>
      <c r="D210" s="232" t="s">
        <v>285</v>
      </c>
      <c r="E210" s="233">
        <v>4.84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9.2799999999999994E-2</v>
      </c>
      <c r="O210" s="235">
        <f>ROUND(E210*N210,2)</f>
        <v>0.45</v>
      </c>
      <c r="P210" s="235">
        <v>0</v>
      </c>
      <c r="Q210" s="235">
        <f>ROUND(E210*P210,2)</f>
        <v>0</v>
      </c>
      <c r="R210" s="235" t="s">
        <v>286</v>
      </c>
      <c r="S210" s="235" t="s">
        <v>190</v>
      </c>
      <c r="T210" s="236" t="s">
        <v>190</v>
      </c>
      <c r="U210" s="219">
        <v>0.47799999999999998</v>
      </c>
      <c r="V210" s="219">
        <f>ROUND(E210*U210,2)</f>
        <v>2.31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288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16"/>
      <c r="B211" s="217"/>
      <c r="C211" s="260" t="s">
        <v>533</v>
      </c>
      <c r="D211" s="256"/>
      <c r="E211" s="256"/>
      <c r="F211" s="256"/>
      <c r="G211" s="256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290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45" t="str">
        <f>C211</f>
        <v>s provedením lože z kameniva drceného, s vyplněním spár, s dvojitým hutněním a se smetením přebytečného materiálu na krajnici. S dodáním hmot pro lože a výplň spár.</v>
      </c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1196</v>
      </c>
      <c r="D212" s="221"/>
      <c r="E212" s="222">
        <v>4.84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232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ht="22.5" outlineLevel="1" x14ac:dyDescent="0.2">
      <c r="A213" s="230">
        <v>61</v>
      </c>
      <c r="B213" s="231" t="s">
        <v>968</v>
      </c>
      <c r="C213" s="249" t="s">
        <v>969</v>
      </c>
      <c r="D213" s="232" t="s">
        <v>285</v>
      </c>
      <c r="E213" s="233">
        <v>8.85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7.1999999999999995E-2</v>
      </c>
      <c r="O213" s="235">
        <f>ROUND(E213*N213,2)</f>
        <v>0.64</v>
      </c>
      <c r="P213" s="235">
        <v>0</v>
      </c>
      <c r="Q213" s="235">
        <f>ROUND(E213*P213,2)</f>
        <v>0</v>
      </c>
      <c r="R213" s="235" t="s">
        <v>286</v>
      </c>
      <c r="S213" s="235" t="s">
        <v>190</v>
      </c>
      <c r="T213" s="236" t="s">
        <v>190</v>
      </c>
      <c r="U213" s="219">
        <v>0.375</v>
      </c>
      <c r="V213" s="219">
        <f>ROUND(E213*U213,2)</f>
        <v>3.32</v>
      </c>
      <c r="W213" s="219"/>
      <c r="X213" s="219" t="s">
        <v>287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288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ht="22.5" outlineLevel="1" x14ac:dyDescent="0.2">
      <c r="A214" s="216"/>
      <c r="B214" s="217"/>
      <c r="C214" s="260" t="s">
        <v>970</v>
      </c>
      <c r="D214" s="256"/>
      <c r="E214" s="256"/>
      <c r="F214" s="256"/>
      <c r="G214" s="256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290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45" t="str">
        <f>C214</f>
        <v>komunikací pro pěší do velikosti dlaždic 0,25 m2 s provedením lože do tl. 30 mm, s vyplněním spár a se smetením přebytečného materiálu na vzdálenost do 3 m</v>
      </c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1" t="s">
        <v>1197</v>
      </c>
      <c r="D215" s="221"/>
      <c r="E215" s="222">
        <v>3.85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232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1198</v>
      </c>
      <c r="D216" s="221"/>
      <c r="E216" s="222">
        <v>2.5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51" t="s">
        <v>1199</v>
      </c>
      <c r="D217" s="221"/>
      <c r="E217" s="222">
        <v>2.5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232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30">
        <v>62</v>
      </c>
      <c r="B218" s="231" t="s">
        <v>973</v>
      </c>
      <c r="C218" s="249" t="s">
        <v>974</v>
      </c>
      <c r="D218" s="232" t="s">
        <v>285</v>
      </c>
      <c r="E218" s="233">
        <v>0.1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0.2</v>
      </c>
      <c r="O218" s="235">
        <f>ROUND(E218*N218,2)</f>
        <v>0.02</v>
      </c>
      <c r="P218" s="235">
        <v>0</v>
      </c>
      <c r="Q218" s="235">
        <f>ROUND(E218*P218,2)</f>
        <v>0</v>
      </c>
      <c r="R218" s="235"/>
      <c r="S218" s="235" t="s">
        <v>174</v>
      </c>
      <c r="T218" s="236" t="s">
        <v>190</v>
      </c>
      <c r="U218" s="219">
        <v>0</v>
      </c>
      <c r="V218" s="219">
        <f>ROUND(E218*U218,2)</f>
        <v>0</v>
      </c>
      <c r="W218" s="219"/>
      <c r="X218" s="219" t="s">
        <v>478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555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1" t="s">
        <v>1200</v>
      </c>
      <c r="D219" s="221"/>
      <c r="E219" s="222">
        <v>0.1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232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30">
        <v>63</v>
      </c>
      <c r="B220" s="231" t="s">
        <v>976</v>
      </c>
      <c r="C220" s="249" t="s">
        <v>977</v>
      </c>
      <c r="D220" s="232" t="s">
        <v>285</v>
      </c>
      <c r="E220" s="233">
        <v>2.5</v>
      </c>
      <c r="F220" s="234"/>
      <c r="G220" s="235">
        <f>ROUND(E220*F220,2)</f>
        <v>0</v>
      </c>
      <c r="H220" s="234"/>
      <c r="I220" s="235">
        <f>ROUND(E220*H220,2)</f>
        <v>0</v>
      </c>
      <c r="J220" s="234"/>
      <c r="K220" s="235">
        <f>ROUND(E220*J220,2)</f>
        <v>0</v>
      </c>
      <c r="L220" s="235">
        <v>21</v>
      </c>
      <c r="M220" s="235">
        <f>G220*(1+L220/100)</f>
        <v>0</v>
      </c>
      <c r="N220" s="235">
        <v>8.6999999999999994E-2</v>
      </c>
      <c r="O220" s="235">
        <f>ROUND(E220*N220,2)</f>
        <v>0.22</v>
      </c>
      <c r="P220" s="235">
        <v>0</v>
      </c>
      <c r="Q220" s="235">
        <f>ROUND(E220*P220,2)</f>
        <v>0</v>
      </c>
      <c r="R220" s="235"/>
      <c r="S220" s="235" t="s">
        <v>174</v>
      </c>
      <c r="T220" s="236" t="s">
        <v>190</v>
      </c>
      <c r="U220" s="219">
        <v>0</v>
      </c>
      <c r="V220" s="219">
        <f>ROUND(E220*U220,2)</f>
        <v>0</v>
      </c>
      <c r="W220" s="219"/>
      <c r="X220" s="219" t="s">
        <v>478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555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1" t="s">
        <v>1201</v>
      </c>
      <c r="D221" s="221"/>
      <c r="E221" s="222">
        <v>2.5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232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ht="22.5" outlineLevel="1" x14ac:dyDescent="0.2">
      <c r="A222" s="230">
        <v>64</v>
      </c>
      <c r="B222" s="231" t="s">
        <v>1202</v>
      </c>
      <c r="C222" s="249" t="s">
        <v>1203</v>
      </c>
      <c r="D222" s="232" t="s">
        <v>285</v>
      </c>
      <c r="E222" s="233">
        <v>2.5249999999999999</v>
      </c>
      <c r="F222" s="234"/>
      <c r="G222" s="235">
        <f>ROUND(E222*F222,2)</f>
        <v>0</v>
      </c>
      <c r="H222" s="234"/>
      <c r="I222" s="235">
        <f>ROUND(E222*H222,2)</f>
        <v>0</v>
      </c>
      <c r="J222" s="234"/>
      <c r="K222" s="235">
        <f>ROUND(E222*J222,2)</f>
        <v>0</v>
      </c>
      <c r="L222" s="235">
        <v>21</v>
      </c>
      <c r="M222" s="235">
        <f>G222*(1+L222/100)</f>
        <v>0</v>
      </c>
      <c r="N222" s="235">
        <v>0.11</v>
      </c>
      <c r="O222" s="235">
        <f>ROUND(E222*N222,2)</f>
        <v>0.28000000000000003</v>
      </c>
      <c r="P222" s="235">
        <v>0</v>
      </c>
      <c r="Q222" s="235">
        <f>ROUND(E222*P222,2)</f>
        <v>0</v>
      </c>
      <c r="R222" s="235" t="s">
        <v>477</v>
      </c>
      <c r="S222" s="235" t="s">
        <v>190</v>
      </c>
      <c r="T222" s="236" t="s">
        <v>190</v>
      </c>
      <c r="U222" s="219">
        <v>0</v>
      </c>
      <c r="V222" s="219">
        <f>ROUND(E222*U222,2)</f>
        <v>0</v>
      </c>
      <c r="W222" s="219"/>
      <c r="X222" s="219" t="s">
        <v>478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555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1" t="s">
        <v>1204</v>
      </c>
      <c r="D223" s="221"/>
      <c r="E223" s="222">
        <v>2.5249999999999999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232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x14ac:dyDescent="0.2">
      <c r="A224" s="224" t="s">
        <v>169</v>
      </c>
      <c r="B224" s="225" t="s">
        <v>109</v>
      </c>
      <c r="C224" s="247" t="s">
        <v>110</v>
      </c>
      <c r="D224" s="226"/>
      <c r="E224" s="227"/>
      <c r="F224" s="228"/>
      <c r="G224" s="228">
        <f>SUMIF(AG225:AG353,"&lt;&gt;NOR",G225:G353)</f>
        <v>0</v>
      </c>
      <c r="H224" s="228"/>
      <c r="I224" s="228">
        <f>SUM(I225:I353)</f>
        <v>0</v>
      </c>
      <c r="J224" s="228"/>
      <c r="K224" s="228">
        <f>SUM(K225:K353)</f>
        <v>0</v>
      </c>
      <c r="L224" s="228"/>
      <c r="M224" s="228">
        <f>SUM(M225:M353)</f>
        <v>0</v>
      </c>
      <c r="N224" s="228"/>
      <c r="O224" s="228">
        <f>SUM(O225:O353)</f>
        <v>1.7100000000000004</v>
      </c>
      <c r="P224" s="228"/>
      <c r="Q224" s="228">
        <f>SUM(Q225:Q353)</f>
        <v>0.2</v>
      </c>
      <c r="R224" s="228"/>
      <c r="S224" s="228"/>
      <c r="T224" s="229"/>
      <c r="U224" s="223"/>
      <c r="V224" s="223">
        <f>SUM(V225:V353)</f>
        <v>240.97000000000003</v>
      </c>
      <c r="W224" s="223"/>
      <c r="X224" s="223"/>
      <c r="AG224" t="s">
        <v>170</v>
      </c>
    </row>
    <row r="225" spans="1:60" outlineLevel="1" x14ac:dyDescent="0.2">
      <c r="A225" s="230">
        <v>65</v>
      </c>
      <c r="B225" s="231" t="s">
        <v>1205</v>
      </c>
      <c r="C225" s="249" t="s">
        <v>1206</v>
      </c>
      <c r="D225" s="232" t="s">
        <v>554</v>
      </c>
      <c r="E225" s="233">
        <v>1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0</v>
      </c>
      <c r="Q225" s="235">
        <f>ROUND(E225*P225,2)</f>
        <v>0</v>
      </c>
      <c r="R225" s="235" t="s">
        <v>487</v>
      </c>
      <c r="S225" s="235" t="s">
        <v>190</v>
      </c>
      <c r="T225" s="236" t="s">
        <v>190</v>
      </c>
      <c r="U225" s="219">
        <v>9.2829999999999995</v>
      </c>
      <c r="V225" s="219">
        <f>ROUND(E225*U225,2)</f>
        <v>9.2799999999999994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288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2.5" outlineLevel="1" x14ac:dyDescent="0.2">
      <c r="A226" s="216"/>
      <c r="B226" s="217"/>
      <c r="C226" s="260" t="s">
        <v>981</v>
      </c>
      <c r="D226" s="256"/>
      <c r="E226" s="256"/>
      <c r="F226" s="256"/>
      <c r="G226" s="256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290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45" t="str">
        <f>C226</f>
        <v>ohlášení uzavírání vody, uzavření a otevření šoupat, vypuštění a napuštění vody, odvzdušnění potrubí, strojní nebo ruční výřez potrubí, nutné úpravy výkopu v prostoru provádění,</v>
      </c>
      <c r="BB226" s="209"/>
      <c r="BC226" s="209"/>
      <c r="BD226" s="209"/>
      <c r="BE226" s="209"/>
      <c r="BF226" s="209"/>
      <c r="BG226" s="209"/>
      <c r="BH226" s="209"/>
    </row>
    <row r="227" spans="1:60" ht="22.5" outlineLevel="1" x14ac:dyDescent="0.2">
      <c r="A227" s="237">
        <v>66</v>
      </c>
      <c r="B227" s="238" t="s">
        <v>1207</v>
      </c>
      <c r="C227" s="248" t="s">
        <v>1208</v>
      </c>
      <c r="D227" s="239" t="s">
        <v>554</v>
      </c>
      <c r="E227" s="240">
        <v>1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4.0999999999999999E-4</v>
      </c>
      <c r="O227" s="242">
        <f>ROUND(E227*N227,2)</f>
        <v>0</v>
      </c>
      <c r="P227" s="242">
        <v>0</v>
      </c>
      <c r="Q227" s="242">
        <f>ROUND(E227*P227,2)</f>
        <v>0</v>
      </c>
      <c r="R227" s="242" t="s">
        <v>487</v>
      </c>
      <c r="S227" s="242" t="s">
        <v>190</v>
      </c>
      <c r="T227" s="243" t="s">
        <v>190</v>
      </c>
      <c r="U227" s="219">
        <v>1.5169999999999999</v>
      </c>
      <c r="V227" s="219">
        <f>ROUND(E227*U227,2)</f>
        <v>1.52</v>
      </c>
      <c r="W227" s="219"/>
      <c r="X227" s="219" t="s">
        <v>287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288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ht="22.5" outlineLevel="1" x14ac:dyDescent="0.2">
      <c r="A228" s="237">
        <v>67</v>
      </c>
      <c r="B228" s="238" t="s">
        <v>1209</v>
      </c>
      <c r="C228" s="248" t="s">
        <v>1210</v>
      </c>
      <c r="D228" s="239" t="s">
        <v>554</v>
      </c>
      <c r="E228" s="240">
        <v>1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4.0999999999999999E-4</v>
      </c>
      <c r="O228" s="242">
        <f>ROUND(E228*N228,2)</f>
        <v>0</v>
      </c>
      <c r="P228" s="242">
        <v>0</v>
      </c>
      <c r="Q228" s="242">
        <f>ROUND(E228*P228,2)</f>
        <v>0</v>
      </c>
      <c r="R228" s="242" t="s">
        <v>487</v>
      </c>
      <c r="S228" s="242" t="s">
        <v>190</v>
      </c>
      <c r="T228" s="243" t="s">
        <v>190</v>
      </c>
      <c r="U228" s="219">
        <v>1.3180000000000001</v>
      </c>
      <c r="V228" s="219">
        <f>ROUND(E228*U228,2)</f>
        <v>1.32</v>
      </c>
      <c r="W228" s="219"/>
      <c r="X228" s="219" t="s">
        <v>287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288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ht="22.5" outlineLevel="1" x14ac:dyDescent="0.2">
      <c r="A229" s="237">
        <v>68</v>
      </c>
      <c r="B229" s="238" t="s">
        <v>1211</v>
      </c>
      <c r="C229" s="248" t="s">
        <v>1212</v>
      </c>
      <c r="D229" s="239" t="s">
        <v>554</v>
      </c>
      <c r="E229" s="240">
        <v>1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2">
        <v>2.7799999999999999E-3</v>
      </c>
      <c r="O229" s="242">
        <f>ROUND(E229*N229,2)</f>
        <v>0</v>
      </c>
      <c r="P229" s="242">
        <v>0</v>
      </c>
      <c r="Q229" s="242">
        <f>ROUND(E229*P229,2)</f>
        <v>0</v>
      </c>
      <c r="R229" s="242" t="s">
        <v>487</v>
      </c>
      <c r="S229" s="242" t="s">
        <v>190</v>
      </c>
      <c r="T229" s="243" t="s">
        <v>190</v>
      </c>
      <c r="U229" s="219">
        <v>1.9279999999999999</v>
      </c>
      <c r="V229" s="219">
        <f>ROUND(E229*U229,2)</f>
        <v>1.93</v>
      </c>
      <c r="W229" s="219"/>
      <c r="X229" s="219" t="s">
        <v>287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288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ht="33.75" outlineLevel="1" x14ac:dyDescent="0.2">
      <c r="A230" s="237">
        <v>69</v>
      </c>
      <c r="B230" s="238" t="s">
        <v>1213</v>
      </c>
      <c r="C230" s="248" t="s">
        <v>1214</v>
      </c>
      <c r="D230" s="239" t="s">
        <v>554</v>
      </c>
      <c r="E230" s="240">
        <v>3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2">
        <v>4.6000000000000001E-4</v>
      </c>
      <c r="O230" s="242">
        <f>ROUND(E230*N230,2)</f>
        <v>0</v>
      </c>
      <c r="P230" s="242">
        <v>0</v>
      </c>
      <c r="Q230" s="242">
        <f>ROUND(E230*P230,2)</f>
        <v>0</v>
      </c>
      <c r="R230" s="242" t="s">
        <v>487</v>
      </c>
      <c r="S230" s="242" t="s">
        <v>190</v>
      </c>
      <c r="T230" s="243" t="s">
        <v>190</v>
      </c>
      <c r="U230" s="219">
        <v>0.33600000000000002</v>
      </c>
      <c r="V230" s="219">
        <f>ROUND(E230*U230,2)</f>
        <v>1.01</v>
      </c>
      <c r="W230" s="219"/>
      <c r="X230" s="219" t="s">
        <v>287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288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ht="22.5" outlineLevel="1" x14ac:dyDescent="0.2">
      <c r="A231" s="237">
        <v>70</v>
      </c>
      <c r="B231" s="238" t="s">
        <v>561</v>
      </c>
      <c r="C231" s="248" t="s">
        <v>562</v>
      </c>
      <c r="D231" s="239" t="s">
        <v>554</v>
      </c>
      <c r="E231" s="240">
        <v>1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21</v>
      </c>
      <c r="M231" s="242">
        <f>G231*(1+L231/100)</f>
        <v>0</v>
      </c>
      <c r="N231" s="242">
        <v>2.2000000000000001E-4</v>
      </c>
      <c r="O231" s="242">
        <f>ROUND(E231*N231,2)</f>
        <v>0</v>
      </c>
      <c r="P231" s="242">
        <v>0</v>
      </c>
      <c r="Q231" s="242">
        <f>ROUND(E231*P231,2)</f>
        <v>0</v>
      </c>
      <c r="R231" s="242" t="s">
        <v>487</v>
      </c>
      <c r="S231" s="242" t="s">
        <v>190</v>
      </c>
      <c r="T231" s="243" t="s">
        <v>190</v>
      </c>
      <c r="U231" s="219">
        <v>0.75900000000000001</v>
      </c>
      <c r="V231" s="219">
        <f>ROUND(E231*U231,2)</f>
        <v>0.76</v>
      </c>
      <c r="W231" s="219"/>
      <c r="X231" s="219" t="s">
        <v>287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288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ht="22.5" outlineLevel="1" x14ac:dyDescent="0.2">
      <c r="A232" s="237">
        <v>71</v>
      </c>
      <c r="B232" s="238" t="s">
        <v>563</v>
      </c>
      <c r="C232" s="248" t="s">
        <v>564</v>
      </c>
      <c r="D232" s="239" t="s">
        <v>554</v>
      </c>
      <c r="E232" s="240">
        <v>3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2">
        <v>4.0999999999999999E-4</v>
      </c>
      <c r="O232" s="242">
        <f>ROUND(E232*N232,2)</f>
        <v>0</v>
      </c>
      <c r="P232" s="242">
        <v>0</v>
      </c>
      <c r="Q232" s="242">
        <f>ROUND(E232*P232,2)</f>
        <v>0</v>
      </c>
      <c r="R232" s="242" t="s">
        <v>487</v>
      </c>
      <c r="S232" s="242" t="s">
        <v>190</v>
      </c>
      <c r="T232" s="243" t="s">
        <v>190</v>
      </c>
      <c r="U232" s="219">
        <v>0.85599999999999998</v>
      </c>
      <c r="V232" s="219">
        <f>ROUND(E232*U232,2)</f>
        <v>2.57</v>
      </c>
      <c r="W232" s="219"/>
      <c r="X232" s="219" t="s">
        <v>287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288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ht="22.5" outlineLevel="1" x14ac:dyDescent="0.2">
      <c r="A233" s="237">
        <v>72</v>
      </c>
      <c r="B233" s="238" t="s">
        <v>565</v>
      </c>
      <c r="C233" s="248" t="s">
        <v>566</v>
      </c>
      <c r="D233" s="239" t="s">
        <v>554</v>
      </c>
      <c r="E233" s="240">
        <v>1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2">
        <v>6.2E-4</v>
      </c>
      <c r="O233" s="242">
        <f>ROUND(E233*N233,2)</f>
        <v>0</v>
      </c>
      <c r="P233" s="242">
        <v>0</v>
      </c>
      <c r="Q233" s="242">
        <f>ROUND(E233*P233,2)</f>
        <v>0</v>
      </c>
      <c r="R233" s="242" t="s">
        <v>487</v>
      </c>
      <c r="S233" s="242" t="s">
        <v>190</v>
      </c>
      <c r="T233" s="243" t="s">
        <v>190</v>
      </c>
      <c r="U233" s="219">
        <v>1.24</v>
      </c>
      <c r="V233" s="219">
        <f>ROUND(E233*U233,2)</f>
        <v>1.24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288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ht="22.5" outlineLevel="1" x14ac:dyDescent="0.2">
      <c r="A234" s="237">
        <v>73</v>
      </c>
      <c r="B234" s="238" t="s">
        <v>982</v>
      </c>
      <c r="C234" s="248" t="s">
        <v>983</v>
      </c>
      <c r="D234" s="239" t="s">
        <v>554</v>
      </c>
      <c r="E234" s="240">
        <v>3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2.7799999999999999E-3</v>
      </c>
      <c r="O234" s="242">
        <f>ROUND(E234*N234,2)</f>
        <v>0.01</v>
      </c>
      <c r="P234" s="242">
        <v>0</v>
      </c>
      <c r="Q234" s="242">
        <f>ROUND(E234*P234,2)</f>
        <v>0</v>
      </c>
      <c r="R234" s="242" t="s">
        <v>487</v>
      </c>
      <c r="S234" s="242" t="s">
        <v>190</v>
      </c>
      <c r="T234" s="243" t="s">
        <v>190</v>
      </c>
      <c r="U234" s="219">
        <v>1.0069999999999999</v>
      </c>
      <c r="V234" s="219">
        <f>ROUND(E234*U234,2)</f>
        <v>3.02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288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 x14ac:dyDescent="0.2">
      <c r="A235" s="237">
        <v>74</v>
      </c>
      <c r="B235" s="238" t="s">
        <v>984</v>
      </c>
      <c r="C235" s="248" t="s">
        <v>985</v>
      </c>
      <c r="D235" s="239" t="s">
        <v>554</v>
      </c>
      <c r="E235" s="240">
        <v>1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2">
        <v>2.98E-3</v>
      </c>
      <c r="O235" s="242">
        <f>ROUND(E235*N235,2)</f>
        <v>0</v>
      </c>
      <c r="P235" s="242">
        <v>0</v>
      </c>
      <c r="Q235" s="242">
        <f>ROUND(E235*P235,2)</f>
        <v>0</v>
      </c>
      <c r="R235" s="242" t="s">
        <v>487</v>
      </c>
      <c r="S235" s="242" t="s">
        <v>190</v>
      </c>
      <c r="T235" s="243" t="s">
        <v>190</v>
      </c>
      <c r="U235" s="219">
        <v>1.391</v>
      </c>
      <c r="V235" s="219">
        <f>ROUND(E235*U235,2)</f>
        <v>1.39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288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ht="33.75" outlineLevel="1" x14ac:dyDescent="0.2">
      <c r="A236" s="237">
        <v>75</v>
      </c>
      <c r="B236" s="238" t="s">
        <v>1215</v>
      </c>
      <c r="C236" s="248" t="s">
        <v>1216</v>
      </c>
      <c r="D236" s="239" t="s">
        <v>554</v>
      </c>
      <c r="E236" s="240">
        <v>3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2">
        <v>8.3000000000000001E-4</v>
      </c>
      <c r="O236" s="242">
        <f>ROUND(E236*N236,2)</f>
        <v>0</v>
      </c>
      <c r="P236" s="242">
        <v>0</v>
      </c>
      <c r="Q236" s="242">
        <f>ROUND(E236*P236,2)</f>
        <v>0</v>
      </c>
      <c r="R236" s="242" t="s">
        <v>487</v>
      </c>
      <c r="S236" s="242" t="s">
        <v>190</v>
      </c>
      <c r="T236" s="243" t="s">
        <v>190</v>
      </c>
      <c r="U236" s="219">
        <v>9.7000000000000003E-2</v>
      </c>
      <c r="V236" s="219">
        <f>ROUND(E236*U236,2)</f>
        <v>0.28999999999999998</v>
      </c>
      <c r="W236" s="219"/>
      <c r="X236" s="219" t="s">
        <v>287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288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33.75" outlineLevel="1" x14ac:dyDescent="0.2">
      <c r="A237" s="237">
        <v>76</v>
      </c>
      <c r="B237" s="238" t="s">
        <v>1217</v>
      </c>
      <c r="C237" s="248" t="s">
        <v>1218</v>
      </c>
      <c r="D237" s="239" t="s">
        <v>554</v>
      </c>
      <c r="E237" s="240">
        <v>2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1.17E-3</v>
      </c>
      <c r="O237" s="242">
        <f>ROUND(E237*N237,2)</f>
        <v>0</v>
      </c>
      <c r="P237" s="242">
        <v>0</v>
      </c>
      <c r="Q237" s="242">
        <f>ROUND(E237*P237,2)</f>
        <v>0</v>
      </c>
      <c r="R237" s="242" t="s">
        <v>487</v>
      </c>
      <c r="S237" s="242" t="s">
        <v>190</v>
      </c>
      <c r="T237" s="243" t="s">
        <v>190</v>
      </c>
      <c r="U237" s="219">
        <v>0.14299999999999999</v>
      </c>
      <c r="V237" s="219">
        <f>ROUND(E237*U237,2)</f>
        <v>0.28999999999999998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ht="22.5" outlineLevel="1" x14ac:dyDescent="0.2">
      <c r="A238" s="230">
        <v>77</v>
      </c>
      <c r="B238" s="231" t="s">
        <v>567</v>
      </c>
      <c r="C238" s="249" t="s">
        <v>568</v>
      </c>
      <c r="D238" s="232" t="s">
        <v>323</v>
      </c>
      <c r="E238" s="233">
        <v>62.5</v>
      </c>
      <c r="F238" s="234"/>
      <c r="G238" s="235">
        <f>ROUND(E238*F238,2)</f>
        <v>0</v>
      </c>
      <c r="H238" s="234"/>
      <c r="I238" s="235">
        <f>ROUND(E238*H238,2)</f>
        <v>0</v>
      </c>
      <c r="J238" s="234"/>
      <c r="K238" s="235">
        <f>ROUND(E238*J238,2)</f>
        <v>0</v>
      </c>
      <c r="L238" s="235">
        <v>21</v>
      </c>
      <c r="M238" s="235">
        <f>G238*(1+L238/100)</f>
        <v>0</v>
      </c>
      <c r="N238" s="235">
        <v>0</v>
      </c>
      <c r="O238" s="235">
        <f>ROUND(E238*N238,2)</f>
        <v>0</v>
      </c>
      <c r="P238" s="235">
        <v>0</v>
      </c>
      <c r="Q238" s="235">
        <f>ROUND(E238*P238,2)</f>
        <v>0</v>
      </c>
      <c r="R238" s="235" t="s">
        <v>487</v>
      </c>
      <c r="S238" s="235" t="s">
        <v>190</v>
      </c>
      <c r="T238" s="236" t="s">
        <v>190</v>
      </c>
      <c r="U238" s="219">
        <v>3.4000000000000002E-2</v>
      </c>
      <c r="V238" s="219">
        <f>ROUND(E238*U238,2)</f>
        <v>2.13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288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60" t="s">
        <v>488</v>
      </c>
      <c r="D239" s="256"/>
      <c r="E239" s="256"/>
      <c r="F239" s="256"/>
      <c r="G239" s="256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290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22.5" outlineLevel="1" x14ac:dyDescent="0.2">
      <c r="A240" s="230">
        <v>78</v>
      </c>
      <c r="B240" s="231" t="s">
        <v>1219</v>
      </c>
      <c r="C240" s="249" t="s">
        <v>1220</v>
      </c>
      <c r="D240" s="232" t="s">
        <v>323</v>
      </c>
      <c r="E240" s="233">
        <v>14</v>
      </c>
      <c r="F240" s="234"/>
      <c r="G240" s="235">
        <f>ROUND(E240*F240,2)</f>
        <v>0</v>
      </c>
      <c r="H240" s="234"/>
      <c r="I240" s="235">
        <f>ROUND(E240*H240,2)</f>
        <v>0</v>
      </c>
      <c r="J240" s="234"/>
      <c r="K240" s="235">
        <f>ROUND(E240*J240,2)</f>
        <v>0</v>
      </c>
      <c r="L240" s="235">
        <v>21</v>
      </c>
      <c r="M240" s="235">
        <f>G240*(1+L240/100)</f>
        <v>0</v>
      </c>
      <c r="N240" s="235">
        <v>0</v>
      </c>
      <c r="O240" s="235">
        <f>ROUND(E240*N240,2)</f>
        <v>0</v>
      </c>
      <c r="P240" s="235">
        <v>0</v>
      </c>
      <c r="Q240" s="235">
        <f>ROUND(E240*P240,2)</f>
        <v>0</v>
      </c>
      <c r="R240" s="235" t="s">
        <v>487</v>
      </c>
      <c r="S240" s="235" t="s">
        <v>190</v>
      </c>
      <c r="T240" s="236" t="s">
        <v>190</v>
      </c>
      <c r="U240" s="219">
        <v>3.7999999999999999E-2</v>
      </c>
      <c r="V240" s="219">
        <f>ROUND(E240*U240,2)</f>
        <v>0.53</v>
      </c>
      <c r="W240" s="219"/>
      <c r="X240" s="219" t="s">
        <v>287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288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60" t="s">
        <v>488</v>
      </c>
      <c r="D241" s="256"/>
      <c r="E241" s="256"/>
      <c r="F241" s="256"/>
      <c r="G241" s="256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290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ht="22.5" outlineLevel="1" x14ac:dyDescent="0.2">
      <c r="A242" s="230">
        <v>79</v>
      </c>
      <c r="B242" s="231" t="s">
        <v>571</v>
      </c>
      <c r="C242" s="249" t="s">
        <v>572</v>
      </c>
      <c r="D242" s="232" t="s">
        <v>323</v>
      </c>
      <c r="E242" s="233">
        <v>124.2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5" t="s">
        <v>487</v>
      </c>
      <c r="S242" s="235" t="s">
        <v>190</v>
      </c>
      <c r="T242" s="236" t="s">
        <v>190</v>
      </c>
      <c r="U242" s="219">
        <v>0.17199999999999999</v>
      </c>
      <c r="V242" s="219">
        <f>ROUND(E242*U242,2)</f>
        <v>21.36</v>
      </c>
      <c r="W242" s="219"/>
      <c r="X242" s="219" t="s">
        <v>287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288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60" t="s">
        <v>488</v>
      </c>
      <c r="D243" s="256"/>
      <c r="E243" s="256"/>
      <c r="F243" s="256"/>
      <c r="G243" s="256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290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30">
        <v>80</v>
      </c>
      <c r="B244" s="231" t="s">
        <v>573</v>
      </c>
      <c r="C244" s="249" t="s">
        <v>574</v>
      </c>
      <c r="D244" s="232" t="s">
        <v>554</v>
      </c>
      <c r="E244" s="233">
        <v>11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0</v>
      </c>
      <c r="O244" s="235">
        <f>ROUND(E244*N244,2)</f>
        <v>0</v>
      </c>
      <c r="P244" s="235">
        <v>0</v>
      </c>
      <c r="Q244" s="235">
        <f>ROUND(E244*P244,2)</f>
        <v>0</v>
      </c>
      <c r="R244" s="235" t="s">
        <v>487</v>
      </c>
      <c r="S244" s="235" t="s">
        <v>190</v>
      </c>
      <c r="T244" s="236" t="s">
        <v>190</v>
      </c>
      <c r="U244" s="219">
        <v>0.16632</v>
      </c>
      <c r="V244" s="219">
        <f>ROUND(E244*U244,2)</f>
        <v>1.83</v>
      </c>
      <c r="W244" s="219"/>
      <c r="X244" s="219" t="s">
        <v>287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308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60" t="s">
        <v>488</v>
      </c>
      <c r="D245" s="256"/>
      <c r="E245" s="256"/>
      <c r="F245" s="256"/>
      <c r="G245" s="256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290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30">
        <v>81</v>
      </c>
      <c r="B246" s="231" t="s">
        <v>1221</v>
      </c>
      <c r="C246" s="249" t="s">
        <v>1222</v>
      </c>
      <c r="D246" s="232" t="s">
        <v>554</v>
      </c>
      <c r="E246" s="233">
        <v>4</v>
      </c>
      <c r="F246" s="234"/>
      <c r="G246" s="235">
        <f>ROUND(E246*F246,2)</f>
        <v>0</v>
      </c>
      <c r="H246" s="234"/>
      <c r="I246" s="235">
        <f>ROUND(E246*H246,2)</f>
        <v>0</v>
      </c>
      <c r="J246" s="234"/>
      <c r="K246" s="235">
        <f>ROUND(E246*J246,2)</f>
        <v>0</v>
      </c>
      <c r="L246" s="235">
        <v>21</v>
      </c>
      <c r="M246" s="235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5" t="s">
        <v>487</v>
      </c>
      <c r="S246" s="235" t="s">
        <v>190</v>
      </c>
      <c r="T246" s="236" t="s">
        <v>190</v>
      </c>
      <c r="U246" s="219">
        <v>0.19728000000000001</v>
      </c>
      <c r="V246" s="219">
        <f>ROUND(E246*U246,2)</f>
        <v>0.79</v>
      </c>
      <c r="W246" s="219"/>
      <c r="X246" s="219" t="s">
        <v>287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308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60" t="s">
        <v>488</v>
      </c>
      <c r="D247" s="256"/>
      <c r="E247" s="256"/>
      <c r="F247" s="256"/>
      <c r="G247" s="256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290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0">
        <v>82</v>
      </c>
      <c r="B248" s="231" t="s">
        <v>575</v>
      </c>
      <c r="C248" s="249" t="s">
        <v>576</v>
      </c>
      <c r="D248" s="232" t="s">
        <v>554</v>
      </c>
      <c r="E248" s="233">
        <v>15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487</v>
      </c>
      <c r="S248" s="235" t="s">
        <v>190</v>
      </c>
      <c r="T248" s="236" t="s">
        <v>190</v>
      </c>
      <c r="U248" s="219">
        <v>0.1804</v>
      </c>
      <c r="V248" s="219">
        <f>ROUND(E248*U248,2)</f>
        <v>2.71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308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60" t="s">
        <v>488</v>
      </c>
      <c r="D249" s="256"/>
      <c r="E249" s="256"/>
      <c r="F249" s="256"/>
      <c r="G249" s="256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290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30">
        <v>83</v>
      </c>
      <c r="B250" s="231" t="s">
        <v>579</v>
      </c>
      <c r="C250" s="249" t="s">
        <v>580</v>
      </c>
      <c r="D250" s="232" t="s">
        <v>554</v>
      </c>
      <c r="E250" s="233">
        <v>88</v>
      </c>
      <c r="F250" s="234"/>
      <c r="G250" s="235">
        <f>ROUND(E250*F250,2)</f>
        <v>0</v>
      </c>
      <c r="H250" s="234"/>
      <c r="I250" s="235">
        <f>ROUND(E250*H250,2)</f>
        <v>0</v>
      </c>
      <c r="J250" s="234"/>
      <c r="K250" s="235">
        <f>ROUND(E250*J250,2)</f>
        <v>0</v>
      </c>
      <c r="L250" s="235">
        <v>21</v>
      </c>
      <c r="M250" s="235">
        <f>G250*(1+L250/100)</f>
        <v>0</v>
      </c>
      <c r="N250" s="235">
        <v>0</v>
      </c>
      <c r="O250" s="235">
        <f>ROUND(E250*N250,2)</f>
        <v>0</v>
      </c>
      <c r="P250" s="235">
        <v>0</v>
      </c>
      <c r="Q250" s="235">
        <f>ROUND(E250*P250,2)</f>
        <v>0</v>
      </c>
      <c r="R250" s="235" t="s">
        <v>487</v>
      </c>
      <c r="S250" s="235" t="s">
        <v>190</v>
      </c>
      <c r="T250" s="236" t="s">
        <v>190</v>
      </c>
      <c r="U250" s="219">
        <v>0.32328000000000001</v>
      </c>
      <c r="V250" s="219">
        <f>ROUND(E250*U250,2)</f>
        <v>28.45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288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60" t="s">
        <v>488</v>
      </c>
      <c r="D251" s="256"/>
      <c r="E251" s="256"/>
      <c r="F251" s="256"/>
      <c r="G251" s="256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290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0">
        <v>84</v>
      </c>
      <c r="B252" s="231" t="s">
        <v>988</v>
      </c>
      <c r="C252" s="249" t="s">
        <v>989</v>
      </c>
      <c r="D252" s="232" t="s">
        <v>554</v>
      </c>
      <c r="E252" s="233">
        <v>3</v>
      </c>
      <c r="F252" s="234"/>
      <c r="G252" s="235">
        <f>ROUND(E252*F252,2)</f>
        <v>0</v>
      </c>
      <c r="H252" s="234"/>
      <c r="I252" s="235">
        <f>ROUND(E252*H252,2)</f>
        <v>0</v>
      </c>
      <c r="J252" s="234"/>
      <c r="K252" s="235">
        <f>ROUND(E252*J252,2)</f>
        <v>0</v>
      </c>
      <c r="L252" s="235">
        <v>21</v>
      </c>
      <c r="M252" s="235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5" t="s">
        <v>487</v>
      </c>
      <c r="S252" s="235" t="s">
        <v>190</v>
      </c>
      <c r="T252" s="236" t="s">
        <v>190</v>
      </c>
      <c r="U252" s="219">
        <v>0.44688</v>
      </c>
      <c r="V252" s="219">
        <f>ROUND(E252*U252,2)</f>
        <v>1.34</v>
      </c>
      <c r="W252" s="219"/>
      <c r="X252" s="219" t="s">
        <v>287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288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60" t="s">
        <v>488</v>
      </c>
      <c r="D253" s="256"/>
      <c r="E253" s="256"/>
      <c r="F253" s="256"/>
      <c r="G253" s="256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290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37">
        <v>85</v>
      </c>
      <c r="B254" s="238" t="s">
        <v>581</v>
      </c>
      <c r="C254" s="248" t="s">
        <v>582</v>
      </c>
      <c r="D254" s="239" t="s">
        <v>554</v>
      </c>
      <c r="E254" s="240">
        <v>15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2.0000000000000002E-5</v>
      </c>
      <c r="O254" s="242">
        <f>ROUND(E254*N254,2)</f>
        <v>0</v>
      </c>
      <c r="P254" s="242">
        <v>0</v>
      </c>
      <c r="Q254" s="242">
        <f>ROUND(E254*P254,2)</f>
        <v>0</v>
      </c>
      <c r="R254" s="242" t="s">
        <v>487</v>
      </c>
      <c r="S254" s="242" t="s">
        <v>190</v>
      </c>
      <c r="T254" s="243" t="s">
        <v>190</v>
      </c>
      <c r="U254" s="219">
        <v>0.61199999999999999</v>
      </c>
      <c r="V254" s="219">
        <f>ROUND(E254*U254,2)</f>
        <v>9.18</v>
      </c>
      <c r="W254" s="219"/>
      <c r="X254" s="219" t="s">
        <v>287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308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2.5" outlineLevel="1" x14ac:dyDescent="0.2">
      <c r="A255" s="237">
        <v>86</v>
      </c>
      <c r="B255" s="238" t="s">
        <v>587</v>
      </c>
      <c r="C255" s="248" t="s">
        <v>588</v>
      </c>
      <c r="D255" s="239" t="s">
        <v>554</v>
      </c>
      <c r="E255" s="240">
        <v>1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2">
        <v>4.0999999999999999E-4</v>
      </c>
      <c r="O255" s="242">
        <f>ROUND(E255*N255,2)</f>
        <v>0</v>
      </c>
      <c r="P255" s="242">
        <v>0</v>
      </c>
      <c r="Q255" s="242">
        <f>ROUND(E255*P255,2)</f>
        <v>0</v>
      </c>
      <c r="R255" s="242" t="s">
        <v>487</v>
      </c>
      <c r="S255" s="242" t="s">
        <v>190</v>
      </c>
      <c r="T255" s="243" t="s">
        <v>190</v>
      </c>
      <c r="U255" s="219">
        <v>1.8660000000000001</v>
      </c>
      <c r="V255" s="219">
        <f>ROUND(E255*U255,2)</f>
        <v>1.87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288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ht="22.5" outlineLevel="1" x14ac:dyDescent="0.2">
      <c r="A256" s="237">
        <v>87</v>
      </c>
      <c r="B256" s="238" t="s">
        <v>1223</v>
      </c>
      <c r="C256" s="248" t="s">
        <v>1224</v>
      </c>
      <c r="D256" s="239" t="s">
        <v>554</v>
      </c>
      <c r="E256" s="240">
        <v>2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4.0999999999999999E-4</v>
      </c>
      <c r="O256" s="242">
        <f>ROUND(E256*N256,2)</f>
        <v>0</v>
      </c>
      <c r="P256" s="242">
        <v>0</v>
      </c>
      <c r="Q256" s="242">
        <f>ROUND(E256*P256,2)</f>
        <v>0</v>
      </c>
      <c r="R256" s="242" t="s">
        <v>487</v>
      </c>
      <c r="S256" s="242" t="s">
        <v>190</v>
      </c>
      <c r="T256" s="243" t="s">
        <v>190</v>
      </c>
      <c r="U256" s="219">
        <v>1.32</v>
      </c>
      <c r="V256" s="219">
        <f>ROUND(E256*U256,2)</f>
        <v>2.64</v>
      </c>
      <c r="W256" s="219"/>
      <c r="X256" s="219" t="s">
        <v>287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288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ht="22.5" outlineLevel="1" x14ac:dyDescent="0.2">
      <c r="A257" s="237">
        <v>88</v>
      </c>
      <c r="B257" s="238" t="s">
        <v>1225</v>
      </c>
      <c r="C257" s="248" t="s">
        <v>1226</v>
      </c>
      <c r="D257" s="239" t="s">
        <v>554</v>
      </c>
      <c r="E257" s="240">
        <v>1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2.7799999999999999E-3</v>
      </c>
      <c r="O257" s="242">
        <f>ROUND(E257*N257,2)</f>
        <v>0</v>
      </c>
      <c r="P257" s="242">
        <v>0</v>
      </c>
      <c r="Q257" s="242">
        <f>ROUND(E257*P257,2)</f>
        <v>0</v>
      </c>
      <c r="R257" s="242" t="s">
        <v>487</v>
      </c>
      <c r="S257" s="242" t="s">
        <v>190</v>
      </c>
      <c r="T257" s="243" t="s">
        <v>190</v>
      </c>
      <c r="U257" s="219">
        <v>1.55</v>
      </c>
      <c r="V257" s="219">
        <f>ROUND(E257*U257,2)</f>
        <v>1.55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288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ht="22.5" outlineLevel="1" x14ac:dyDescent="0.2">
      <c r="A258" s="237">
        <v>89</v>
      </c>
      <c r="B258" s="238" t="s">
        <v>1227</v>
      </c>
      <c r="C258" s="248" t="s">
        <v>1228</v>
      </c>
      <c r="D258" s="239" t="s">
        <v>554</v>
      </c>
      <c r="E258" s="240">
        <v>3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6.7000000000000002E-4</v>
      </c>
      <c r="O258" s="242">
        <f>ROUND(E258*N258,2)</f>
        <v>0</v>
      </c>
      <c r="P258" s="242">
        <v>0</v>
      </c>
      <c r="Q258" s="242">
        <f>ROUND(E258*P258,2)</f>
        <v>0</v>
      </c>
      <c r="R258" s="242" t="s">
        <v>487</v>
      </c>
      <c r="S258" s="242" t="s">
        <v>190</v>
      </c>
      <c r="T258" s="243" t="s">
        <v>190</v>
      </c>
      <c r="U258" s="219">
        <v>0.1</v>
      </c>
      <c r="V258" s="219">
        <f>ROUND(E258*U258,2)</f>
        <v>0.3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0">
        <v>90</v>
      </c>
      <c r="B259" s="231" t="s">
        <v>589</v>
      </c>
      <c r="C259" s="249" t="s">
        <v>590</v>
      </c>
      <c r="D259" s="232" t="s">
        <v>323</v>
      </c>
      <c r="E259" s="233">
        <v>76.5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0</v>
      </c>
      <c r="O259" s="235">
        <f>ROUND(E259*N259,2)</f>
        <v>0</v>
      </c>
      <c r="P259" s="235">
        <v>0</v>
      </c>
      <c r="Q259" s="235">
        <f>ROUND(E259*P259,2)</f>
        <v>0</v>
      </c>
      <c r="R259" s="235" t="s">
        <v>487</v>
      </c>
      <c r="S259" s="235" t="s">
        <v>190</v>
      </c>
      <c r="T259" s="236" t="s">
        <v>190</v>
      </c>
      <c r="U259" s="219">
        <v>4.3999999999999997E-2</v>
      </c>
      <c r="V259" s="219">
        <f>ROUND(E259*U259,2)</f>
        <v>3.37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288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60" t="s">
        <v>591</v>
      </c>
      <c r="D260" s="256"/>
      <c r="E260" s="256"/>
      <c r="F260" s="256"/>
      <c r="G260" s="256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290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45" t="str">
        <f>C260</f>
        <v>přísun, montáže, demontáže a odsunu zkoušecího čerpadla, napuštění tlakovou vodou a dodání vody pro tlakovou zkoušku,</v>
      </c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91</v>
      </c>
      <c r="B261" s="231" t="s">
        <v>592</v>
      </c>
      <c r="C261" s="249" t="s">
        <v>593</v>
      </c>
      <c r="D261" s="232" t="s">
        <v>323</v>
      </c>
      <c r="E261" s="233">
        <v>124.2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487</v>
      </c>
      <c r="S261" s="235" t="s">
        <v>190</v>
      </c>
      <c r="T261" s="236" t="s">
        <v>190</v>
      </c>
      <c r="U261" s="219">
        <v>4.3999999999999997E-2</v>
      </c>
      <c r="V261" s="219">
        <f>ROUND(E261*U261,2)</f>
        <v>5.46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288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60" t="s">
        <v>591</v>
      </c>
      <c r="D262" s="256"/>
      <c r="E262" s="256"/>
      <c r="F262" s="256"/>
      <c r="G262" s="256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290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45" t="str">
        <f>C262</f>
        <v>přísun, montáže, demontáže a odsunu zkoušecího čerpadla, napuštění tlakovou vodou a dodání vody pro tlakovou zkoušku,</v>
      </c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92</v>
      </c>
      <c r="B263" s="231" t="s">
        <v>594</v>
      </c>
      <c r="C263" s="249" t="s">
        <v>595</v>
      </c>
      <c r="D263" s="232" t="s">
        <v>596</v>
      </c>
      <c r="E263" s="233">
        <v>1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3.5029999999999999E-2</v>
      </c>
      <c r="O263" s="235">
        <f>ROUND(E263*N263,2)</f>
        <v>0.04</v>
      </c>
      <c r="P263" s="235">
        <v>0</v>
      </c>
      <c r="Q263" s="235">
        <f>ROUND(E263*P263,2)</f>
        <v>0</v>
      </c>
      <c r="R263" s="235" t="s">
        <v>487</v>
      </c>
      <c r="S263" s="235" t="s">
        <v>190</v>
      </c>
      <c r="T263" s="236" t="s">
        <v>190</v>
      </c>
      <c r="U263" s="219">
        <v>10.130000000000001</v>
      </c>
      <c r="V263" s="219">
        <f>ROUND(E263*U263,2)</f>
        <v>10.130000000000001</v>
      </c>
      <c r="W263" s="219"/>
      <c r="X263" s="219" t="s">
        <v>287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308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ht="33.75" outlineLevel="1" x14ac:dyDescent="0.2">
      <c r="A264" s="216"/>
      <c r="B264" s="217"/>
      <c r="C264" s="260" t="s">
        <v>597</v>
      </c>
      <c r="D264" s="256"/>
      <c r="E264" s="256"/>
      <c r="F264" s="256"/>
      <c r="G264" s="256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290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45" t="str">
        <f>C264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0">
        <v>93</v>
      </c>
      <c r="B265" s="231" t="s">
        <v>598</v>
      </c>
      <c r="C265" s="249" t="s">
        <v>599</v>
      </c>
      <c r="D265" s="232" t="s">
        <v>323</v>
      </c>
      <c r="E265" s="233">
        <v>76.5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5" t="s">
        <v>487</v>
      </c>
      <c r="S265" s="235" t="s">
        <v>190</v>
      </c>
      <c r="T265" s="236" t="s">
        <v>190</v>
      </c>
      <c r="U265" s="219">
        <v>0.7</v>
      </c>
      <c r="V265" s="219">
        <f>ROUND(E265*U265,2)</f>
        <v>53.55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308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60" t="s">
        <v>600</v>
      </c>
      <c r="D266" s="256"/>
      <c r="E266" s="256"/>
      <c r="F266" s="256"/>
      <c r="G266" s="256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290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45" t="str">
        <f>C266</f>
        <v>napuštění a vypuštění vody, dodání vody a desinfekčního prostředku, náklady na bakteriologický rozbor vody,</v>
      </c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0">
        <v>94</v>
      </c>
      <c r="B267" s="231" t="s">
        <v>601</v>
      </c>
      <c r="C267" s="249" t="s">
        <v>602</v>
      </c>
      <c r="D267" s="232" t="s">
        <v>323</v>
      </c>
      <c r="E267" s="233">
        <v>124.2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5">
        <v>0</v>
      </c>
      <c r="O267" s="235">
        <f>ROUND(E267*N267,2)</f>
        <v>0</v>
      </c>
      <c r="P267" s="235">
        <v>0</v>
      </c>
      <c r="Q267" s="235">
        <f>ROUND(E267*P267,2)</f>
        <v>0</v>
      </c>
      <c r="R267" s="235" t="s">
        <v>487</v>
      </c>
      <c r="S267" s="235" t="s">
        <v>190</v>
      </c>
      <c r="T267" s="236" t="s">
        <v>190</v>
      </c>
      <c r="U267" s="219">
        <v>0.28999999999999998</v>
      </c>
      <c r="V267" s="219">
        <f>ROUND(E267*U267,2)</f>
        <v>36.020000000000003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308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60" t="s">
        <v>600</v>
      </c>
      <c r="D268" s="256"/>
      <c r="E268" s="256"/>
      <c r="F268" s="256"/>
      <c r="G268" s="256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290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45" t="str">
        <f>C268</f>
        <v>napuštění a vypuštění vody, dodání vody a desinfekčního prostředku, náklady na bakteriologický rozbor vody,</v>
      </c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37">
        <v>95</v>
      </c>
      <c r="B269" s="238" t="s">
        <v>1229</v>
      </c>
      <c r="C269" s="248" t="s">
        <v>1230</v>
      </c>
      <c r="D269" s="239" t="s">
        <v>554</v>
      </c>
      <c r="E269" s="240">
        <v>1</v>
      </c>
      <c r="F269" s="241"/>
      <c r="G269" s="242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2">
        <v>7.0200000000000002E-3</v>
      </c>
      <c r="O269" s="242">
        <f>ROUND(E269*N269,2)</f>
        <v>0.01</v>
      </c>
      <c r="P269" s="242">
        <v>0</v>
      </c>
      <c r="Q269" s="242">
        <f>ROUND(E269*P269,2)</f>
        <v>0</v>
      </c>
      <c r="R269" s="242" t="s">
        <v>487</v>
      </c>
      <c r="S269" s="242" t="s">
        <v>190</v>
      </c>
      <c r="T269" s="243" t="s">
        <v>190</v>
      </c>
      <c r="U269" s="219">
        <v>1.3140000000000001</v>
      </c>
      <c r="V269" s="219">
        <f>ROUND(E269*U269,2)</f>
        <v>1.31</v>
      </c>
      <c r="W269" s="219"/>
      <c r="X269" s="219" t="s">
        <v>287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288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30">
        <v>96</v>
      </c>
      <c r="B270" s="231" t="s">
        <v>603</v>
      </c>
      <c r="C270" s="249" t="s">
        <v>604</v>
      </c>
      <c r="D270" s="232" t="s">
        <v>554</v>
      </c>
      <c r="E270" s="233">
        <v>15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5.8209999999999998E-2</v>
      </c>
      <c r="O270" s="235">
        <f>ROUND(E270*N270,2)</f>
        <v>0.87</v>
      </c>
      <c r="P270" s="235">
        <v>0</v>
      </c>
      <c r="Q270" s="235">
        <f>ROUND(E270*P270,2)</f>
        <v>0</v>
      </c>
      <c r="R270" s="235" t="s">
        <v>487</v>
      </c>
      <c r="S270" s="235" t="s">
        <v>190</v>
      </c>
      <c r="T270" s="236" t="s">
        <v>190</v>
      </c>
      <c r="U270" s="219">
        <v>0.77200000000000002</v>
      </c>
      <c r="V270" s="219">
        <f>ROUND(E270*U270,2)</f>
        <v>11.58</v>
      </c>
      <c r="W270" s="219"/>
      <c r="X270" s="219" t="s">
        <v>287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308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60" t="s">
        <v>605</v>
      </c>
      <c r="D271" s="256"/>
      <c r="E271" s="256"/>
      <c r="F271" s="256"/>
      <c r="G271" s="256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290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30">
        <v>97</v>
      </c>
      <c r="B272" s="231" t="s">
        <v>606</v>
      </c>
      <c r="C272" s="249" t="s">
        <v>607</v>
      </c>
      <c r="D272" s="232" t="s">
        <v>554</v>
      </c>
      <c r="E272" s="233">
        <v>1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0.12303</v>
      </c>
      <c r="O272" s="235">
        <f>ROUND(E272*N272,2)</f>
        <v>0.12</v>
      </c>
      <c r="P272" s="235">
        <v>0</v>
      </c>
      <c r="Q272" s="235">
        <f>ROUND(E272*P272,2)</f>
        <v>0</v>
      </c>
      <c r="R272" s="235" t="s">
        <v>487</v>
      </c>
      <c r="S272" s="235" t="s">
        <v>190</v>
      </c>
      <c r="T272" s="236" t="s">
        <v>190</v>
      </c>
      <c r="U272" s="219">
        <v>0.86299999999999999</v>
      </c>
      <c r="V272" s="219">
        <f>ROUND(E272*U272,2)</f>
        <v>0.86</v>
      </c>
      <c r="W272" s="219"/>
      <c r="X272" s="219" t="s">
        <v>287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308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60" t="s">
        <v>605</v>
      </c>
      <c r="D273" s="256"/>
      <c r="E273" s="256"/>
      <c r="F273" s="256"/>
      <c r="G273" s="256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290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30">
        <v>98</v>
      </c>
      <c r="B274" s="231" t="s">
        <v>610</v>
      </c>
      <c r="C274" s="249" t="s">
        <v>611</v>
      </c>
      <c r="D274" s="232" t="s">
        <v>554</v>
      </c>
      <c r="E274" s="233">
        <v>15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2.1000000000000001E-4</v>
      </c>
      <c r="O274" s="235">
        <f>ROUND(E274*N274,2)</f>
        <v>0</v>
      </c>
      <c r="P274" s="235">
        <v>0</v>
      </c>
      <c r="Q274" s="235">
        <f>ROUND(E274*P274,2)</f>
        <v>0</v>
      </c>
      <c r="R274" s="235" t="s">
        <v>487</v>
      </c>
      <c r="S274" s="235" t="s">
        <v>190</v>
      </c>
      <c r="T274" s="236" t="s">
        <v>190</v>
      </c>
      <c r="U274" s="219">
        <v>0.33600000000000002</v>
      </c>
      <c r="V274" s="219">
        <f>ROUND(E274*U274,2)</f>
        <v>5.04</v>
      </c>
      <c r="W274" s="219"/>
      <c r="X274" s="219" t="s">
        <v>287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308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0" t="s">
        <v>612</v>
      </c>
      <c r="D275" s="244"/>
      <c r="E275" s="244"/>
      <c r="F275" s="244"/>
      <c r="G275" s="244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193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22.5" outlineLevel="1" x14ac:dyDescent="0.2">
      <c r="A276" s="230">
        <v>99</v>
      </c>
      <c r="B276" s="231" t="s">
        <v>613</v>
      </c>
      <c r="C276" s="249" t="s">
        <v>614</v>
      </c>
      <c r="D276" s="232" t="s">
        <v>554</v>
      </c>
      <c r="E276" s="233">
        <v>2</v>
      </c>
      <c r="F276" s="234"/>
      <c r="G276" s="235">
        <f>ROUND(E276*F276,2)</f>
        <v>0</v>
      </c>
      <c r="H276" s="234"/>
      <c r="I276" s="235">
        <f>ROUND(E276*H276,2)</f>
        <v>0</v>
      </c>
      <c r="J276" s="234"/>
      <c r="K276" s="235">
        <f>ROUND(E276*J276,2)</f>
        <v>0</v>
      </c>
      <c r="L276" s="235">
        <v>21</v>
      </c>
      <c r="M276" s="235">
        <f>G276*(1+L276/100)</f>
        <v>0</v>
      </c>
      <c r="N276" s="235">
        <v>2.4000000000000001E-4</v>
      </c>
      <c r="O276" s="235">
        <f>ROUND(E276*N276,2)</f>
        <v>0</v>
      </c>
      <c r="P276" s="235">
        <v>0</v>
      </c>
      <c r="Q276" s="235">
        <f>ROUND(E276*P276,2)</f>
        <v>0</v>
      </c>
      <c r="R276" s="235" t="s">
        <v>487</v>
      </c>
      <c r="S276" s="235" t="s">
        <v>190</v>
      </c>
      <c r="T276" s="236" t="s">
        <v>190</v>
      </c>
      <c r="U276" s="219">
        <v>0.40300000000000002</v>
      </c>
      <c r="V276" s="219">
        <f>ROUND(E276*U276,2)</f>
        <v>0.81</v>
      </c>
      <c r="W276" s="219"/>
      <c r="X276" s="219" t="s">
        <v>287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308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50" t="s">
        <v>615</v>
      </c>
      <c r="D277" s="244"/>
      <c r="E277" s="244"/>
      <c r="F277" s="244"/>
      <c r="G277" s="244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193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37">
        <v>100</v>
      </c>
      <c r="B278" s="238" t="s">
        <v>616</v>
      </c>
      <c r="C278" s="248" t="s">
        <v>617</v>
      </c>
      <c r="D278" s="239" t="s">
        <v>323</v>
      </c>
      <c r="E278" s="240">
        <v>121.5</v>
      </c>
      <c r="F278" s="241"/>
      <c r="G278" s="242">
        <f>ROUND(E278*F278,2)</f>
        <v>0</v>
      </c>
      <c r="H278" s="241"/>
      <c r="I278" s="242">
        <f>ROUND(E278*H278,2)</f>
        <v>0</v>
      </c>
      <c r="J278" s="241"/>
      <c r="K278" s="242">
        <f>ROUND(E278*J278,2)</f>
        <v>0</v>
      </c>
      <c r="L278" s="242">
        <v>21</v>
      </c>
      <c r="M278" s="242">
        <f>G278*(1+L278/100)</f>
        <v>0</v>
      </c>
      <c r="N278" s="242">
        <v>5.0000000000000002E-5</v>
      </c>
      <c r="O278" s="242">
        <f>ROUND(E278*N278,2)</f>
        <v>0.01</v>
      </c>
      <c r="P278" s="242">
        <v>0</v>
      </c>
      <c r="Q278" s="242">
        <f>ROUND(E278*P278,2)</f>
        <v>0</v>
      </c>
      <c r="R278" s="242" t="s">
        <v>487</v>
      </c>
      <c r="S278" s="242" t="s">
        <v>190</v>
      </c>
      <c r="T278" s="243" t="s">
        <v>190</v>
      </c>
      <c r="U278" s="219">
        <v>3.4000000000000002E-2</v>
      </c>
      <c r="V278" s="219">
        <f>ROUND(E278*U278,2)</f>
        <v>4.13</v>
      </c>
      <c r="W278" s="219"/>
      <c r="X278" s="219" t="s">
        <v>287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288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7">
        <v>101</v>
      </c>
      <c r="B279" s="238" t="s">
        <v>618</v>
      </c>
      <c r="C279" s="248" t="s">
        <v>619</v>
      </c>
      <c r="D279" s="239" t="s">
        <v>323</v>
      </c>
      <c r="E279" s="240">
        <v>127.2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2">
        <v>8.0000000000000007E-5</v>
      </c>
      <c r="O279" s="242">
        <f>ROUND(E279*N279,2)</f>
        <v>0.01</v>
      </c>
      <c r="P279" s="242">
        <v>0</v>
      </c>
      <c r="Q279" s="242">
        <f>ROUND(E279*P279,2)</f>
        <v>0</v>
      </c>
      <c r="R279" s="242" t="s">
        <v>487</v>
      </c>
      <c r="S279" s="242" t="s">
        <v>190</v>
      </c>
      <c r="T279" s="243" t="s">
        <v>190</v>
      </c>
      <c r="U279" s="219">
        <v>3.4000000000000002E-2</v>
      </c>
      <c r="V279" s="219">
        <f>ROUND(E279*U279,2)</f>
        <v>4.32</v>
      </c>
      <c r="W279" s="219"/>
      <c r="X279" s="219" t="s">
        <v>287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620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7">
        <v>102</v>
      </c>
      <c r="B280" s="238" t="s">
        <v>1231</v>
      </c>
      <c r="C280" s="248" t="s">
        <v>1232</v>
      </c>
      <c r="D280" s="239" t="s">
        <v>554</v>
      </c>
      <c r="E280" s="240">
        <v>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2">
        <v>4.0999999999999999E-4</v>
      </c>
      <c r="O280" s="242">
        <f>ROUND(E280*N280,2)</f>
        <v>0</v>
      </c>
      <c r="P280" s="242">
        <v>0</v>
      </c>
      <c r="Q280" s="242">
        <f>ROUND(E280*P280,2)</f>
        <v>0</v>
      </c>
      <c r="R280" s="242"/>
      <c r="S280" s="242" t="s">
        <v>190</v>
      </c>
      <c r="T280" s="243" t="s">
        <v>190</v>
      </c>
      <c r="U280" s="219">
        <v>1.04</v>
      </c>
      <c r="V280" s="219">
        <f>ROUND(E280*U280,2)</f>
        <v>1.04</v>
      </c>
      <c r="W280" s="219"/>
      <c r="X280" s="219" t="s">
        <v>287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288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7">
        <v>103</v>
      </c>
      <c r="B281" s="238" t="s">
        <v>1233</v>
      </c>
      <c r="C281" s="248" t="s">
        <v>1234</v>
      </c>
      <c r="D281" s="239" t="s">
        <v>554</v>
      </c>
      <c r="E281" s="240">
        <v>1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6.4000000000000005E-4</v>
      </c>
      <c r="O281" s="242">
        <f>ROUND(E281*N281,2)</f>
        <v>0</v>
      </c>
      <c r="P281" s="242">
        <v>0</v>
      </c>
      <c r="Q281" s="242">
        <f>ROUND(E281*P281,2)</f>
        <v>0</v>
      </c>
      <c r="R281" s="242"/>
      <c r="S281" s="242" t="s">
        <v>190</v>
      </c>
      <c r="T281" s="243" t="s">
        <v>190</v>
      </c>
      <c r="U281" s="219">
        <v>1.179</v>
      </c>
      <c r="V281" s="219">
        <f>ROUND(E281*U281,2)</f>
        <v>1.18</v>
      </c>
      <c r="W281" s="219"/>
      <c r="X281" s="219" t="s">
        <v>287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288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30">
        <v>104</v>
      </c>
      <c r="B282" s="231" t="s">
        <v>621</v>
      </c>
      <c r="C282" s="249" t="s">
        <v>622</v>
      </c>
      <c r="D282" s="232" t="s">
        <v>554</v>
      </c>
      <c r="E282" s="233">
        <v>16</v>
      </c>
      <c r="F282" s="234"/>
      <c r="G282" s="235">
        <f>ROUND(E282*F282,2)</f>
        <v>0</v>
      </c>
      <c r="H282" s="234"/>
      <c r="I282" s="235">
        <f>ROUND(E282*H282,2)</f>
        <v>0</v>
      </c>
      <c r="J282" s="234"/>
      <c r="K282" s="235">
        <f>ROUND(E282*J282,2)</f>
        <v>0</v>
      </c>
      <c r="L282" s="235">
        <v>21</v>
      </c>
      <c r="M282" s="235">
        <f>G282*(1+L282/100)</f>
        <v>0</v>
      </c>
      <c r="N282" s="235">
        <v>8.0000000000000007E-5</v>
      </c>
      <c r="O282" s="235">
        <f>ROUND(E282*N282,2)</f>
        <v>0</v>
      </c>
      <c r="P282" s="235">
        <v>0</v>
      </c>
      <c r="Q282" s="235">
        <f>ROUND(E282*P282,2)</f>
        <v>0</v>
      </c>
      <c r="R282" s="235"/>
      <c r="S282" s="235" t="s">
        <v>174</v>
      </c>
      <c r="T282" s="236" t="s">
        <v>175</v>
      </c>
      <c r="U282" s="219">
        <v>0.17963000000000001</v>
      </c>
      <c r="V282" s="219">
        <f>ROUND(E282*U282,2)</f>
        <v>2.87</v>
      </c>
      <c r="W282" s="219"/>
      <c r="X282" s="219" t="s">
        <v>287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308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0" t="s">
        <v>623</v>
      </c>
      <c r="D283" s="244"/>
      <c r="E283" s="244"/>
      <c r="F283" s="244"/>
      <c r="G283" s="244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193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7">
        <v>105</v>
      </c>
      <c r="B284" s="238" t="s">
        <v>627</v>
      </c>
      <c r="C284" s="248" t="s">
        <v>628</v>
      </c>
      <c r="D284" s="239" t="s">
        <v>554</v>
      </c>
      <c r="E284" s="240">
        <v>2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2">
        <v>0</v>
      </c>
      <c r="O284" s="242">
        <f>ROUND(E284*N284,2)</f>
        <v>0</v>
      </c>
      <c r="P284" s="242">
        <v>0</v>
      </c>
      <c r="Q284" s="242">
        <f>ROUND(E284*P284,2)</f>
        <v>0</v>
      </c>
      <c r="R284" s="242"/>
      <c r="S284" s="242" t="s">
        <v>174</v>
      </c>
      <c r="T284" s="243" t="s">
        <v>175</v>
      </c>
      <c r="U284" s="219">
        <v>0</v>
      </c>
      <c r="V284" s="219">
        <f>ROUND(E284*U284,2)</f>
        <v>0</v>
      </c>
      <c r="W284" s="219"/>
      <c r="X284" s="219" t="s">
        <v>287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288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37">
        <v>106</v>
      </c>
      <c r="B285" s="238" t="s">
        <v>998</v>
      </c>
      <c r="C285" s="248" t="s">
        <v>999</v>
      </c>
      <c r="D285" s="239" t="s">
        <v>554</v>
      </c>
      <c r="E285" s="240">
        <v>1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21</v>
      </c>
      <c r="M285" s="242">
        <f>G285*(1+L285/100)</f>
        <v>0</v>
      </c>
      <c r="N285" s="242">
        <v>0</v>
      </c>
      <c r="O285" s="242">
        <f>ROUND(E285*N285,2)</f>
        <v>0</v>
      </c>
      <c r="P285" s="242">
        <v>0.2</v>
      </c>
      <c r="Q285" s="242">
        <f>ROUND(E285*P285,2)</f>
        <v>0.2</v>
      </c>
      <c r="R285" s="242"/>
      <c r="S285" s="242" t="s">
        <v>174</v>
      </c>
      <c r="T285" s="243" t="s">
        <v>175</v>
      </c>
      <c r="U285" s="219">
        <v>0</v>
      </c>
      <c r="V285" s="219">
        <f>ROUND(E285*U285,2)</f>
        <v>0</v>
      </c>
      <c r="W285" s="219"/>
      <c r="X285" s="219" t="s">
        <v>287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288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107</v>
      </c>
      <c r="B286" s="231" t="s">
        <v>629</v>
      </c>
      <c r="C286" s="249" t="s">
        <v>630</v>
      </c>
      <c r="D286" s="232" t="s">
        <v>554</v>
      </c>
      <c r="E286" s="233">
        <v>11.164999999999999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/>
      <c r="S286" s="235" t="s">
        <v>174</v>
      </c>
      <c r="T286" s="236" t="s">
        <v>175</v>
      </c>
      <c r="U286" s="219">
        <v>0</v>
      </c>
      <c r="V286" s="219">
        <f>ROUND(E286*U286,2)</f>
        <v>0</v>
      </c>
      <c r="W286" s="219"/>
      <c r="X286" s="219" t="s">
        <v>478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479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1" t="s">
        <v>1235</v>
      </c>
      <c r="D287" s="221"/>
      <c r="E287" s="222">
        <v>11.164999999999999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232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30">
        <v>108</v>
      </c>
      <c r="B288" s="231" t="s">
        <v>1236</v>
      </c>
      <c r="C288" s="249" t="s">
        <v>1237</v>
      </c>
      <c r="D288" s="232" t="s">
        <v>554</v>
      </c>
      <c r="E288" s="233">
        <v>4.0599999999999996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5"/>
      <c r="S288" s="235" t="s">
        <v>174</v>
      </c>
      <c r="T288" s="236" t="s">
        <v>175</v>
      </c>
      <c r="U288" s="219">
        <v>0</v>
      </c>
      <c r="V288" s="219">
        <f>ROUND(E288*U288,2)</f>
        <v>0</v>
      </c>
      <c r="W288" s="219"/>
      <c r="X288" s="219" t="s">
        <v>478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479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1" t="s">
        <v>1238</v>
      </c>
      <c r="D289" s="221"/>
      <c r="E289" s="222">
        <v>4.0599999999999996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232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0">
        <v>109</v>
      </c>
      <c r="B290" s="231" t="s">
        <v>635</v>
      </c>
      <c r="C290" s="249" t="s">
        <v>636</v>
      </c>
      <c r="D290" s="232" t="s">
        <v>554</v>
      </c>
      <c r="E290" s="233">
        <v>27.405000000000001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0</v>
      </c>
      <c r="O290" s="235">
        <f>ROUND(E290*N290,2)</f>
        <v>0</v>
      </c>
      <c r="P290" s="235">
        <v>0</v>
      </c>
      <c r="Q290" s="235">
        <f>ROUND(E290*P290,2)</f>
        <v>0</v>
      </c>
      <c r="R290" s="235" t="s">
        <v>477</v>
      </c>
      <c r="S290" s="235" t="s">
        <v>190</v>
      </c>
      <c r="T290" s="236" t="s">
        <v>190</v>
      </c>
      <c r="U290" s="219">
        <v>0</v>
      </c>
      <c r="V290" s="219">
        <f>ROUND(E290*U290,2)</f>
        <v>0</v>
      </c>
      <c r="W290" s="219"/>
      <c r="X290" s="219" t="s">
        <v>478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555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1" t="s">
        <v>1239</v>
      </c>
      <c r="D291" s="221"/>
      <c r="E291" s="222">
        <v>27.405000000000001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232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0">
        <v>110</v>
      </c>
      <c r="B292" s="231" t="s">
        <v>1007</v>
      </c>
      <c r="C292" s="249" t="s">
        <v>1008</v>
      </c>
      <c r="D292" s="232" t="s">
        <v>554</v>
      </c>
      <c r="E292" s="233">
        <v>1.0149999999999999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5" t="s">
        <v>477</v>
      </c>
      <c r="S292" s="235" t="s">
        <v>190</v>
      </c>
      <c r="T292" s="236" t="s">
        <v>190</v>
      </c>
      <c r="U292" s="219">
        <v>0</v>
      </c>
      <c r="V292" s="219">
        <f>ROUND(E292*U292,2)</f>
        <v>0</v>
      </c>
      <c r="W292" s="219"/>
      <c r="X292" s="219" t="s">
        <v>478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555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1" t="s">
        <v>656</v>
      </c>
      <c r="D293" s="221"/>
      <c r="E293" s="222">
        <v>1.0149999999999999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232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ht="22.5" outlineLevel="1" x14ac:dyDescent="0.2">
      <c r="A294" s="230">
        <v>111</v>
      </c>
      <c r="B294" s="231" t="s">
        <v>638</v>
      </c>
      <c r="C294" s="249" t="s">
        <v>639</v>
      </c>
      <c r="D294" s="232" t="s">
        <v>323</v>
      </c>
      <c r="E294" s="233">
        <v>63.4375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2.7E-4</v>
      </c>
      <c r="O294" s="235">
        <f>ROUND(E294*N294,2)</f>
        <v>0.02</v>
      </c>
      <c r="P294" s="235">
        <v>0</v>
      </c>
      <c r="Q294" s="235">
        <f>ROUND(E294*P294,2)</f>
        <v>0</v>
      </c>
      <c r="R294" s="235" t="s">
        <v>477</v>
      </c>
      <c r="S294" s="235" t="s">
        <v>190</v>
      </c>
      <c r="T294" s="236" t="s">
        <v>190</v>
      </c>
      <c r="U294" s="219">
        <v>0</v>
      </c>
      <c r="V294" s="219">
        <f>ROUND(E294*U294,2)</f>
        <v>0</v>
      </c>
      <c r="W294" s="219"/>
      <c r="X294" s="219" t="s">
        <v>478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555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1" t="s">
        <v>1240</v>
      </c>
      <c r="D295" s="221"/>
      <c r="E295" s="222">
        <v>63.4375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232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 x14ac:dyDescent="0.2">
      <c r="A296" s="230">
        <v>112</v>
      </c>
      <c r="B296" s="231" t="s">
        <v>1241</v>
      </c>
      <c r="C296" s="249" t="s">
        <v>1242</v>
      </c>
      <c r="D296" s="232" t="s">
        <v>323</v>
      </c>
      <c r="E296" s="233">
        <v>14.21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6.7000000000000002E-4</v>
      </c>
      <c r="O296" s="235">
        <f>ROUND(E296*N296,2)</f>
        <v>0.01</v>
      </c>
      <c r="P296" s="235">
        <v>0</v>
      </c>
      <c r="Q296" s="235">
        <f>ROUND(E296*P296,2)</f>
        <v>0</v>
      </c>
      <c r="R296" s="235" t="s">
        <v>477</v>
      </c>
      <c r="S296" s="235" t="s">
        <v>190</v>
      </c>
      <c r="T296" s="236" t="s">
        <v>190</v>
      </c>
      <c r="U296" s="219">
        <v>0</v>
      </c>
      <c r="V296" s="219">
        <f>ROUND(E296*U296,2)</f>
        <v>0</v>
      </c>
      <c r="W296" s="219"/>
      <c r="X296" s="219" t="s">
        <v>478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555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1" t="s">
        <v>1243</v>
      </c>
      <c r="D297" s="221"/>
      <c r="E297" s="222">
        <v>14.21</v>
      </c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232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ht="22.5" outlineLevel="1" x14ac:dyDescent="0.2">
      <c r="A298" s="230">
        <v>113</v>
      </c>
      <c r="B298" s="231" t="s">
        <v>644</v>
      </c>
      <c r="C298" s="249" t="s">
        <v>645</v>
      </c>
      <c r="D298" s="232" t="s">
        <v>323</v>
      </c>
      <c r="E298" s="233">
        <v>126.063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2.1900000000000001E-3</v>
      </c>
      <c r="O298" s="235">
        <f>ROUND(E298*N298,2)</f>
        <v>0.28000000000000003</v>
      </c>
      <c r="P298" s="235">
        <v>0</v>
      </c>
      <c r="Q298" s="235">
        <f>ROUND(E298*P298,2)</f>
        <v>0</v>
      </c>
      <c r="R298" s="235" t="s">
        <v>477</v>
      </c>
      <c r="S298" s="235" t="s">
        <v>190</v>
      </c>
      <c r="T298" s="236" t="s">
        <v>190</v>
      </c>
      <c r="U298" s="219">
        <v>0</v>
      </c>
      <c r="V298" s="219">
        <f>ROUND(E298*U298,2)</f>
        <v>0</v>
      </c>
      <c r="W298" s="219"/>
      <c r="X298" s="219" t="s">
        <v>478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555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1244</v>
      </c>
      <c r="D299" s="221"/>
      <c r="E299" s="222">
        <v>126.063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30">
        <v>114</v>
      </c>
      <c r="B300" s="231" t="s">
        <v>649</v>
      </c>
      <c r="C300" s="249" t="s">
        <v>650</v>
      </c>
      <c r="D300" s="232" t="s">
        <v>554</v>
      </c>
      <c r="E300" s="233">
        <v>2.0299999999999998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1.32E-3</v>
      </c>
      <c r="O300" s="235">
        <f>ROUND(E300*N300,2)</f>
        <v>0</v>
      </c>
      <c r="P300" s="235">
        <v>0</v>
      </c>
      <c r="Q300" s="235">
        <f>ROUND(E300*P300,2)</f>
        <v>0</v>
      </c>
      <c r="R300" s="235" t="s">
        <v>477</v>
      </c>
      <c r="S300" s="235" t="s">
        <v>190</v>
      </c>
      <c r="T300" s="236" t="s">
        <v>190</v>
      </c>
      <c r="U300" s="219">
        <v>0</v>
      </c>
      <c r="V300" s="219">
        <f>ROUND(E300*U300,2)</f>
        <v>0</v>
      </c>
      <c r="W300" s="219"/>
      <c r="X300" s="219" t="s">
        <v>478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555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1" t="s">
        <v>634</v>
      </c>
      <c r="D301" s="221"/>
      <c r="E301" s="222">
        <v>2.0299999999999998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232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0">
        <v>115</v>
      </c>
      <c r="B302" s="231" t="s">
        <v>651</v>
      </c>
      <c r="C302" s="249" t="s">
        <v>652</v>
      </c>
      <c r="D302" s="232" t="s">
        <v>554</v>
      </c>
      <c r="E302" s="233">
        <v>2.0299999999999998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1.0499999999999999E-3</v>
      </c>
      <c r="O302" s="235">
        <f>ROUND(E302*N302,2)</f>
        <v>0</v>
      </c>
      <c r="P302" s="235">
        <v>0</v>
      </c>
      <c r="Q302" s="235">
        <f>ROUND(E302*P302,2)</f>
        <v>0</v>
      </c>
      <c r="R302" s="235" t="s">
        <v>477</v>
      </c>
      <c r="S302" s="235" t="s">
        <v>190</v>
      </c>
      <c r="T302" s="236" t="s">
        <v>190</v>
      </c>
      <c r="U302" s="219">
        <v>0</v>
      </c>
      <c r="V302" s="219">
        <f>ROUND(E302*U302,2)</f>
        <v>0</v>
      </c>
      <c r="W302" s="219"/>
      <c r="X302" s="219" t="s">
        <v>478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555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1" t="s">
        <v>634</v>
      </c>
      <c r="D303" s="221"/>
      <c r="E303" s="222">
        <v>2.0299999999999998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232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0">
        <v>116</v>
      </c>
      <c r="B304" s="231" t="s">
        <v>657</v>
      </c>
      <c r="C304" s="249" t="s">
        <v>658</v>
      </c>
      <c r="D304" s="232" t="s">
        <v>655</v>
      </c>
      <c r="E304" s="233">
        <v>3.0449999999999999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0</v>
      </c>
      <c r="O304" s="235">
        <f>ROUND(E304*N304,2)</f>
        <v>0</v>
      </c>
      <c r="P304" s="235">
        <v>0</v>
      </c>
      <c r="Q304" s="235">
        <f>ROUND(E304*P304,2)</f>
        <v>0</v>
      </c>
      <c r="R304" s="235"/>
      <c r="S304" s="235" t="s">
        <v>174</v>
      </c>
      <c r="T304" s="236" t="s">
        <v>175</v>
      </c>
      <c r="U304" s="219">
        <v>0</v>
      </c>
      <c r="V304" s="219">
        <f>ROUND(E304*U304,2)</f>
        <v>0</v>
      </c>
      <c r="W304" s="219"/>
      <c r="X304" s="219" t="s">
        <v>478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479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1" t="s">
        <v>1022</v>
      </c>
      <c r="D305" s="221"/>
      <c r="E305" s="222">
        <v>3.0449999999999999</v>
      </c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232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30">
        <v>117</v>
      </c>
      <c r="B306" s="231" t="s">
        <v>1023</v>
      </c>
      <c r="C306" s="249" t="s">
        <v>1024</v>
      </c>
      <c r="D306" s="232" t="s">
        <v>655</v>
      </c>
      <c r="E306" s="233">
        <v>1.0149999999999999</v>
      </c>
      <c r="F306" s="234"/>
      <c r="G306" s="235">
        <f>ROUND(E306*F306,2)</f>
        <v>0</v>
      </c>
      <c r="H306" s="234"/>
      <c r="I306" s="235">
        <f>ROUND(E306*H306,2)</f>
        <v>0</v>
      </c>
      <c r="J306" s="234"/>
      <c r="K306" s="235">
        <f>ROUND(E306*J306,2)</f>
        <v>0</v>
      </c>
      <c r="L306" s="235">
        <v>21</v>
      </c>
      <c r="M306" s="235">
        <f>G306*(1+L306/100)</f>
        <v>0</v>
      </c>
      <c r="N306" s="235">
        <v>0</v>
      </c>
      <c r="O306" s="235">
        <f>ROUND(E306*N306,2)</f>
        <v>0</v>
      </c>
      <c r="P306" s="235">
        <v>0</v>
      </c>
      <c r="Q306" s="235">
        <f>ROUND(E306*P306,2)</f>
        <v>0</v>
      </c>
      <c r="R306" s="235"/>
      <c r="S306" s="235" t="s">
        <v>174</v>
      </c>
      <c r="T306" s="236" t="s">
        <v>175</v>
      </c>
      <c r="U306" s="219">
        <v>0</v>
      </c>
      <c r="V306" s="219">
        <f>ROUND(E306*U306,2)</f>
        <v>0</v>
      </c>
      <c r="W306" s="219"/>
      <c r="X306" s="219" t="s">
        <v>478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555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1" t="s">
        <v>656</v>
      </c>
      <c r="D307" s="221"/>
      <c r="E307" s="222">
        <v>1.0149999999999999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232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ht="22.5" outlineLevel="1" x14ac:dyDescent="0.2">
      <c r="A308" s="230">
        <v>118</v>
      </c>
      <c r="B308" s="231" t="s">
        <v>1245</v>
      </c>
      <c r="C308" s="249" t="s">
        <v>1246</v>
      </c>
      <c r="D308" s="232" t="s">
        <v>554</v>
      </c>
      <c r="E308" s="233">
        <v>4.0599999999999996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1.1000000000000001E-3</v>
      </c>
      <c r="O308" s="235">
        <f>ROUND(E308*N308,2)</f>
        <v>0</v>
      </c>
      <c r="P308" s="235">
        <v>0</v>
      </c>
      <c r="Q308" s="235">
        <f>ROUND(E308*P308,2)</f>
        <v>0</v>
      </c>
      <c r="R308" s="235"/>
      <c r="S308" s="235" t="s">
        <v>174</v>
      </c>
      <c r="T308" s="236" t="s">
        <v>175</v>
      </c>
      <c r="U308" s="219">
        <v>0</v>
      </c>
      <c r="V308" s="219">
        <f>ROUND(E308*U308,2)</f>
        <v>0</v>
      </c>
      <c r="W308" s="219"/>
      <c r="X308" s="219" t="s">
        <v>478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555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1" t="s">
        <v>1238</v>
      </c>
      <c r="D309" s="221"/>
      <c r="E309" s="222">
        <v>4.0599999999999996</v>
      </c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232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37">
        <v>119</v>
      </c>
      <c r="B310" s="238" t="s">
        <v>662</v>
      </c>
      <c r="C310" s="248" t="s">
        <v>663</v>
      </c>
      <c r="D310" s="239" t="s">
        <v>655</v>
      </c>
      <c r="E310" s="240">
        <v>11</v>
      </c>
      <c r="F310" s="241"/>
      <c r="G310" s="242">
        <f>ROUND(E310*F310,2)</f>
        <v>0</v>
      </c>
      <c r="H310" s="241"/>
      <c r="I310" s="242">
        <f>ROUND(E310*H310,2)</f>
        <v>0</v>
      </c>
      <c r="J310" s="241"/>
      <c r="K310" s="242">
        <f>ROUND(E310*J310,2)</f>
        <v>0</v>
      </c>
      <c r="L310" s="242">
        <v>21</v>
      </c>
      <c r="M310" s="242">
        <f>G310*(1+L310/100)</f>
        <v>0</v>
      </c>
      <c r="N310" s="242">
        <v>0</v>
      </c>
      <c r="O310" s="242">
        <f>ROUND(E310*N310,2)</f>
        <v>0</v>
      </c>
      <c r="P310" s="242">
        <v>0</v>
      </c>
      <c r="Q310" s="242">
        <f>ROUND(E310*P310,2)</f>
        <v>0</v>
      </c>
      <c r="R310" s="242"/>
      <c r="S310" s="242" t="s">
        <v>174</v>
      </c>
      <c r="T310" s="243" t="s">
        <v>175</v>
      </c>
      <c r="U310" s="219">
        <v>0</v>
      </c>
      <c r="V310" s="219">
        <f>ROUND(E310*U310,2)</f>
        <v>0</v>
      </c>
      <c r="W310" s="219"/>
      <c r="X310" s="219" t="s">
        <v>478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555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37">
        <v>120</v>
      </c>
      <c r="B311" s="238" t="s">
        <v>1247</v>
      </c>
      <c r="C311" s="248" t="s">
        <v>1248</v>
      </c>
      <c r="D311" s="239" t="s">
        <v>655</v>
      </c>
      <c r="E311" s="240">
        <v>4</v>
      </c>
      <c r="F311" s="241"/>
      <c r="G311" s="242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2">
        <v>0</v>
      </c>
      <c r="O311" s="242">
        <f>ROUND(E311*N311,2)</f>
        <v>0</v>
      </c>
      <c r="P311" s="242">
        <v>0</v>
      </c>
      <c r="Q311" s="242">
        <f>ROUND(E311*P311,2)</f>
        <v>0</v>
      </c>
      <c r="R311" s="242"/>
      <c r="S311" s="242" t="s">
        <v>174</v>
      </c>
      <c r="T311" s="243" t="s">
        <v>175</v>
      </c>
      <c r="U311" s="219">
        <v>0</v>
      </c>
      <c r="V311" s="219">
        <f>ROUND(E311*U311,2)</f>
        <v>0</v>
      </c>
      <c r="W311" s="219"/>
      <c r="X311" s="219" t="s">
        <v>478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555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37">
        <v>121</v>
      </c>
      <c r="B312" s="238" t="s">
        <v>1249</v>
      </c>
      <c r="C312" s="248" t="s">
        <v>1250</v>
      </c>
      <c r="D312" s="239" t="s">
        <v>655</v>
      </c>
      <c r="E312" s="240">
        <v>1</v>
      </c>
      <c r="F312" s="241"/>
      <c r="G312" s="242">
        <f>ROUND(E312*F312,2)</f>
        <v>0</v>
      </c>
      <c r="H312" s="241"/>
      <c r="I312" s="242">
        <f>ROUND(E312*H312,2)</f>
        <v>0</v>
      </c>
      <c r="J312" s="241"/>
      <c r="K312" s="242">
        <f>ROUND(E312*J312,2)</f>
        <v>0</v>
      </c>
      <c r="L312" s="242">
        <v>21</v>
      </c>
      <c r="M312" s="242">
        <f>G312*(1+L312/100)</f>
        <v>0</v>
      </c>
      <c r="N312" s="242">
        <v>0</v>
      </c>
      <c r="O312" s="242">
        <f>ROUND(E312*N312,2)</f>
        <v>0</v>
      </c>
      <c r="P312" s="242">
        <v>0</v>
      </c>
      <c r="Q312" s="242">
        <f>ROUND(E312*P312,2)</f>
        <v>0</v>
      </c>
      <c r="R312" s="242"/>
      <c r="S312" s="242" t="s">
        <v>174</v>
      </c>
      <c r="T312" s="243" t="s">
        <v>175</v>
      </c>
      <c r="U312" s="219">
        <v>0</v>
      </c>
      <c r="V312" s="219">
        <f>ROUND(E312*U312,2)</f>
        <v>0</v>
      </c>
      <c r="W312" s="219"/>
      <c r="X312" s="219" t="s">
        <v>478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555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7">
        <v>122</v>
      </c>
      <c r="B313" s="238" t="s">
        <v>1251</v>
      </c>
      <c r="C313" s="248" t="s">
        <v>1252</v>
      </c>
      <c r="D313" s="239" t="s">
        <v>554</v>
      </c>
      <c r="E313" s="240">
        <v>2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2">
        <v>1.4999999999999999E-4</v>
      </c>
      <c r="O313" s="242">
        <f>ROUND(E313*N313,2)</f>
        <v>0</v>
      </c>
      <c r="P313" s="242">
        <v>0</v>
      </c>
      <c r="Q313" s="242">
        <f>ROUND(E313*P313,2)</f>
        <v>0</v>
      </c>
      <c r="R313" s="242"/>
      <c r="S313" s="242" t="s">
        <v>174</v>
      </c>
      <c r="T313" s="243" t="s">
        <v>175</v>
      </c>
      <c r="U313" s="219">
        <v>0</v>
      </c>
      <c r="V313" s="219">
        <f>ROUND(E313*U313,2)</f>
        <v>0</v>
      </c>
      <c r="W313" s="219"/>
      <c r="X313" s="219" t="s">
        <v>478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555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7">
        <v>123</v>
      </c>
      <c r="B314" s="238" t="s">
        <v>1253</v>
      </c>
      <c r="C314" s="248" t="s">
        <v>1254</v>
      </c>
      <c r="D314" s="239" t="s">
        <v>554</v>
      </c>
      <c r="E314" s="240">
        <v>1</v>
      </c>
      <c r="F314" s="241"/>
      <c r="G314" s="242">
        <f>ROUND(E314*F314,2)</f>
        <v>0</v>
      </c>
      <c r="H314" s="241"/>
      <c r="I314" s="242">
        <f>ROUND(E314*H314,2)</f>
        <v>0</v>
      </c>
      <c r="J314" s="241"/>
      <c r="K314" s="242">
        <f>ROUND(E314*J314,2)</f>
        <v>0</v>
      </c>
      <c r="L314" s="242">
        <v>21</v>
      </c>
      <c r="M314" s="242">
        <f>G314*(1+L314/100)</f>
        <v>0</v>
      </c>
      <c r="N314" s="242">
        <v>2.5000000000000001E-4</v>
      </c>
      <c r="O314" s="242">
        <f>ROUND(E314*N314,2)</f>
        <v>0</v>
      </c>
      <c r="P314" s="242">
        <v>0</v>
      </c>
      <c r="Q314" s="242">
        <f>ROUND(E314*P314,2)</f>
        <v>0</v>
      </c>
      <c r="R314" s="242"/>
      <c r="S314" s="242" t="s">
        <v>174</v>
      </c>
      <c r="T314" s="243" t="s">
        <v>175</v>
      </c>
      <c r="U314" s="219">
        <v>0</v>
      </c>
      <c r="V314" s="219">
        <f>ROUND(E314*U314,2)</f>
        <v>0</v>
      </c>
      <c r="W314" s="219"/>
      <c r="X314" s="219" t="s">
        <v>478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555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ht="33.75" outlineLevel="1" x14ac:dyDescent="0.2">
      <c r="A315" s="230">
        <v>124</v>
      </c>
      <c r="B315" s="231" t="s">
        <v>667</v>
      </c>
      <c r="C315" s="249" t="s">
        <v>668</v>
      </c>
      <c r="D315" s="232" t="s">
        <v>554</v>
      </c>
      <c r="E315" s="233">
        <v>3.03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1.7000000000000001E-2</v>
      </c>
      <c r="O315" s="235">
        <f>ROUND(E315*N315,2)</f>
        <v>0.05</v>
      </c>
      <c r="P315" s="235">
        <v>0</v>
      </c>
      <c r="Q315" s="235">
        <f>ROUND(E315*P315,2)</f>
        <v>0</v>
      </c>
      <c r="R315" s="235" t="s">
        <v>477</v>
      </c>
      <c r="S315" s="235" t="s">
        <v>190</v>
      </c>
      <c r="T315" s="236" t="s">
        <v>190</v>
      </c>
      <c r="U315" s="219">
        <v>0</v>
      </c>
      <c r="V315" s="219">
        <f>ROUND(E315*U315,2)</f>
        <v>0</v>
      </c>
      <c r="W315" s="219"/>
      <c r="X315" s="219" t="s">
        <v>478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555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672</v>
      </c>
      <c r="D316" s="221"/>
      <c r="E316" s="222">
        <v>1.01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1" t="s">
        <v>666</v>
      </c>
      <c r="D317" s="221"/>
      <c r="E317" s="222">
        <v>2.02</v>
      </c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232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ht="33.75" outlineLevel="1" x14ac:dyDescent="0.2">
      <c r="A318" s="230">
        <v>125</v>
      </c>
      <c r="B318" s="231" t="s">
        <v>1034</v>
      </c>
      <c r="C318" s="249" t="s">
        <v>1035</v>
      </c>
      <c r="D318" s="232" t="s">
        <v>554</v>
      </c>
      <c r="E318" s="233">
        <v>1.01</v>
      </c>
      <c r="F318" s="234"/>
      <c r="G318" s="235">
        <f>ROUND(E318*F318,2)</f>
        <v>0</v>
      </c>
      <c r="H318" s="234"/>
      <c r="I318" s="235">
        <f>ROUND(E318*H318,2)</f>
        <v>0</v>
      </c>
      <c r="J318" s="234"/>
      <c r="K318" s="235">
        <f>ROUND(E318*J318,2)</f>
        <v>0</v>
      </c>
      <c r="L318" s="235">
        <v>21</v>
      </c>
      <c r="M318" s="235">
        <f>G318*(1+L318/100)</f>
        <v>0</v>
      </c>
      <c r="N318" s="235">
        <v>3.1E-2</v>
      </c>
      <c r="O318" s="235">
        <f>ROUND(E318*N318,2)</f>
        <v>0.03</v>
      </c>
      <c r="P318" s="235">
        <v>0</v>
      </c>
      <c r="Q318" s="235">
        <f>ROUND(E318*P318,2)</f>
        <v>0</v>
      </c>
      <c r="R318" s="235" t="s">
        <v>477</v>
      </c>
      <c r="S318" s="235" t="s">
        <v>190</v>
      </c>
      <c r="T318" s="236" t="s">
        <v>190</v>
      </c>
      <c r="U318" s="219">
        <v>0</v>
      </c>
      <c r="V318" s="219">
        <f>ROUND(E318*U318,2)</f>
        <v>0</v>
      </c>
      <c r="W318" s="219"/>
      <c r="X318" s="219" t="s">
        <v>478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555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1" t="s">
        <v>672</v>
      </c>
      <c r="D319" s="221"/>
      <c r="E319" s="222">
        <v>1.01</v>
      </c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232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0">
        <v>126</v>
      </c>
      <c r="B320" s="231" t="s">
        <v>675</v>
      </c>
      <c r="C320" s="249" t="s">
        <v>676</v>
      </c>
      <c r="D320" s="232" t="s">
        <v>655</v>
      </c>
      <c r="E320" s="233">
        <v>15.15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0</v>
      </c>
      <c r="O320" s="235">
        <f>ROUND(E320*N320,2)</f>
        <v>0</v>
      </c>
      <c r="P320" s="235">
        <v>0</v>
      </c>
      <c r="Q320" s="235">
        <f>ROUND(E320*P320,2)</f>
        <v>0</v>
      </c>
      <c r="R320" s="235"/>
      <c r="S320" s="235" t="s">
        <v>174</v>
      </c>
      <c r="T320" s="236" t="s">
        <v>175</v>
      </c>
      <c r="U320" s="219">
        <v>0</v>
      </c>
      <c r="V320" s="219">
        <f>ROUND(E320*U320,2)</f>
        <v>0</v>
      </c>
      <c r="W320" s="219"/>
      <c r="X320" s="219" t="s">
        <v>478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479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1" t="s">
        <v>1255</v>
      </c>
      <c r="D321" s="221"/>
      <c r="E321" s="222">
        <v>15.15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232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ht="33.75" outlineLevel="1" x14ac:dyDescent="0.2">
      <c r="A322" s="230">
        <v>127</v>
      </c>
      <c r="B322" s="231" t="s">
        <v>683</v>
      </c>
      <c r="C322" s="249" t="s">
        <v>684</v>
      </c>
      <c r="D322" s="232" t="s">
        <v>554</v>
      </c>
      <c r="E322" s="233">
        <v>1.01</v>
      </c>
      <c r="F322" s="234"/>
      <c r="G322" s="235">
        <f>ROUND(E322*F322,2)</f>
        <v>0</v>
      </c>
      <c r="H322" s="234"/>
      <c r="I322" s="235">
        <f>ROUND(E322*H322,2)</f>
        <v>0</v>
      </c>
      <c r="J322" s="234"/>
      <c r="K322" s="235">
        <f>ROUND(E322*J322,2)</f>
        <v>0</v>
      </c>
      <c r="L322" s="235">
        <v>21</v>
      </c>
      <c r="M322" s="235">
        <f>G322*(1+L322/100)</f>
        <v>0</v>
      </c>
      <c r="N322" s="235">
        <v>6.0000000000000001E-3</v>
      </c>
      <c r="O322" s="235">
        <f>ROUND(E322*N322,2)</f>
        <v>0.01</v>
      </c>
      <c r="P322" s="235">
        <v>0</v>
      </c>
      <c r="Q322" s="235">
        <f>ROUND(E322*P322,2)</f>
        <v>0</v>
      </c>
      <c r="R322" s="235" t="s">
        <v>477</v>
      </c>
      <c r="S322" s="235" t="s">
        <v>190</v>
      </c>
      <c r="T322" s="236" t="s">
        <v>190</v>
      </c>
      <c r="U322" s="219">
        <v>0</v>
      </c>
      <c r="V322" s="219">
        <f>ROUND(E322*U322,2)</f>
        <v>0</v>
      </c>
      <c r="W322" s="219"/>
      <c r="X322" s="219" t="s">
        <v>478</v>
      </c>
      <c r="Y322" s="209"/>
      <c r="Z322" s="209"/>
      <c r="AA322" s="209"/>
      <c r="AB322" s="209"/>
      <c r="AC322" s="209"/>
      <c r="AD322" s="209"/>
      <c r="AE322" s="209"/>
      <c r="AF322" s="209"/>
      <c r="AG322" s="209" t="s">
        <v>479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1" t="s">
        <v>672</v>
      </c>
      <c r="D323" s="221"/>
      <c r="E323" s="222">
        <v>1.01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232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7">
        <v>128</v>
      </c>
      <c r="B324" s="238" t="s">
        <v>687</v>
      </c>
      <c r="C324" s="248" t="s">
        <v>688</v>
      </c>
      <c r="D324" s="239" t="s">
        <v>655</v>
      </c>
      <c r="E324" s="240">
        <v>15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2">
        <v>0</v>
      </c>
      <c r="O324" s="242">
        <f>ROUND(E324*N324,2)</f>
        <v>0</v>
      </c>
      <c r="P324" s="242">
        <v>0</v>
      </c>
      <c r="Q324" s="242">
        <f>ROUND(E324*P324,2)</f>
        <v>0</v>
      </c>
      <c r="R324" s="242"/>
      <c r="S324" s="242" t="s">
        <v>174</v>
      </c>
      <c r="T324" s="243" t="s">
        <v>175</v>
      </c>
      <c r="U324" s="219">
        <v>0</v>
      </c>
      <c r="V324" s="219">
        <f>ROUND(E324*U324,2)</f>
        <v>0</v>
      </c>
      <c r="W324" s="219"/>
      <c r="X324" s="219" t="s">
        <v>478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555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7">
        <v>129</v>
      </c>
      <c r="B325" s="238" t="s">
        <v>689</v>
      </c>
      <c r="C325" s="248" t="s">
        <v>690</v>
      </c>
      <c r="D325" s="239" t="s">
        <v>655</v>
      </c>
      <c r="E325" s="240">
        <v>1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0</v>
      </c>
      <c r="O325" s="242">
        <f>ROUND(E325*N325,2)</f>
        <v>0</v>
      </c>
      <c r="P325" s="242">
        <v>0</v>
      </c>
      <c r="Q325" s="242">
        <f>ROUND(E325*P325,2)</f>
        <v>0</v>
      </c>
      <c r="R325" s="242"/>
      <c r="S325" s="242" t="s">
        <v>174</v>
      </c>
      <c r="T325" s="243" t="s">
        <v>175</v>
      </c>
      <c r="U325" s="219">
        <v>0</v>
      </c>
      <c r="V325" s="219">
        <f>ROUND(E325*U325,2)</f>
        <v>0</v>
      </c>
      <c r="W325" s="219"/>
      <c r="X325" s="219" t="s">
        <v>478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479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0">
        <v>130</v>
      </c>
      <c r="B326" s="231" t="s">
        <v>693</v>
      </c>
      <c r="C326" s="249" t="s">
        <v>694</v>
      </c>
      <c r="D326" s="232" t="s">
        <v>554</v>
      </c>
      <c r="E326" s="233">
        <v>16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8.9999999999999998E-4</v>
      </c>
      <c r="O326" s="235">
        <f>ROUND(E326*N326,2)</f>
        <v>0.01</v>
      </c>
      <c r="P326" s="235">
        <v>0</v>
      </c>
      <c r="Q326" s="235">
        <f>ROUND(E326*P326,2)</f>
        <v>0</v>
      </c>
      <c r="R326" s="235" t="s">
        <v>477</v>
      </c>
      <c r="S326" s="235" t="s">
        <v>190</v>
      </c>
      <c r="T326" s="236" t="s">
        <v>190</v>
      </c>
      <c r="U326" s="219">
        <v>0</v>
      </c>
      <c r="V326" s="219">
        <f>ROUND(E326*U326,2)</f>
        <v>0</v>
      </c>
      <c r="W326" s="219"/>
      <c r="X326" s="219" t="s">
        <v>478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479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1" t="s">
        <v>1256</v>
      </c>
      <c r="D327" s="221"/>
      <c r="E327" s="222">
        <v>16</v>
      </c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232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131</v>
      </c>
      <c r="B328" s="231" t="s">
        <v>698</v>
      </c>
      <c r="C328" s="249" t="s">
        <v>699</v>
      </c>
      <c r="D328" s="232" t="s">
        <v>247</v>
      </c>
      <c r="E328" s="233">
        <v>14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0</v>
      </c>
      <c r="O328" s="235">
        <f>ROUND(E328*N328,2)</f>
        <v>0</v>
      </c>
      <c r="P328" s="235">
        <v>0</v>
      </c>
      <c r="Q328" s="235">
        <f>ROUND(E328*P328,2)</f>
        <v>0</v>
      </c>
      <c r="R328" s="235"/>
      <c r="S328" s="235" t="s">
        <v>174</v>
      </c>
      <c r="T328" s="236" t="s">
        <v>700</v>
      </c>
      <c r="U328" s="219">
        <v>0</v>
      </c>
      <c r="V328" s="219">
        <f>ROUND(E328*U328,2)</f>
        <v>0</v>
      </c>
      <c r="W328" s="219"/>
      <c r="X328" s="219" t="s">
        <v>478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479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1" t="s">
        <v>1257</v>
      </c>
      <c r="D329" s="221"/>
      <c r="E329" s="222">
        <v>14</v>
      </c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232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7">
        <v>132</v>
      </c>
      <c r="B330" s="238" t="s">
        <v>701</v>
      </c>
      <c r="C330" s="248" t="s">
        <v>702</v>
      </c>
      <c r="D330" s="239" t="s">
        <v>655</v>
      </c>
      <c r="E330" s="240">
        <v>15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2">
        <v>0</v>
      </c>
      <c r="O330" s="242">
        <f>ROUND(E330*N330,2)</f>
        <v>0</v>
      </c>
      <c r="P330" s="242">
        <v>0</v>
      </c>
      <c r="Q330" s="242">
        <f>ROUND(E330*P330,2)</f>
        <v>0</v>
      </c>
      <c r="R330" s="242"/>
      <c r="S330" s="242" t="s">
        <v>174</v>
      </c>
      <c r="T330" s="243" t="s">
        <v>700</v>
      </c>
      <c r="U330" s="219">
        <v>0</v>
      </c>
      <c r="V330" s="219">
        <f>ROUND(E330*U330,2)</f>
        <v>0</v>
      </c>
      <c r="W330" s="219"/>
      <c r="X330" s="219" t="s">
        <v>478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555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37">
        <v>133</v>
      </c>
      <c r="B331" s="238" t="s">
        <v>703</v>
      </c>
      <c r="C331" s="248" t="s">
        <v>704</v>
      </c>
      <c r="D331" s="239" t="s">
        <v>655</v>
      </c>
      <c r="E331" s="240">
        <v>2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0</v>
      </c>
      <c r="Q331" s="242">
        <f>ROUND(E331*P331,2)</f>
        <v>0</v>
      </c>
      <c r="R331" s="242"/>
      <c r="S331" s="242" t="s">
        <v>174</v>
      </c>
      <c r="T331" s="243" t="s">
        <v>700</v>
      </c>
      <c r="U331" s="219">
        <v>0</v>
      </c>
      <c r="V331" s="219">
        <f>ROUND(E331*U331,2)</f>
        <v>0</v>
      </c>
      <c r="W331" s="219"/>
      <c r="X331" s="219" t="s">
        <v>478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555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37">
        <v>134</v>
      </c>
      <c r="B332" s="238" t="s">
        <v>705</v>
      </c>
      <c r="C332" s="248" t="s">
        <v>706</v>
      </c>
      <c r="D332" s="239" t="s">
        <v>655</v>
      </c>
      <c r="E332" s="240">
        <v>2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</v>
      </c>
      <c r="Q332" s="242">
        <f>ROUND(E332*P332,2)</f>
        <v>0</v>
      </c>
      <c r="R332" s="242"/>
      <c r="S332" s="242" t="s">
        <v>174</v>
      </c>
      <c r="T332" s="243" t="s">
        <v>175</v>
      </c>
      <c r="U332" s="219">
        <v>0</v>
      </c>
      <c r="V332" s="219">
        <f>ROUND(E332*U332,2)</f>
        <v>0</v>
      </c>
      <c r="W332" s="219"/>
      <c r="X332" s="219" t="s">
        <v>478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479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7">
        <v>135</v>
      </c>
      <c r="B333" s="238" t="s">
        <v>1258</v>
      </c>
      <c r="C333" s="248" t="s">
        <v>1259</v>
      </c>
      <c r="D333" s="239" t="s">
        <v>554</v>
      </c>
      <c r="E333" s="240">
        <v>1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2">
        <v>5.5100000000000003E-2</v>
      </c>
      <c r="O333" s="242">
        <f>ROUND(E333*N333,2)</f>
        <v>0.06</v>
      </c>
      <c r="P333" s="242">
        <v>0</v>
      </c>
      <c r="Q333" s="242">
        <f>ROUND(E333*P333,2)</f>
        <v>0</v>
      </c>
      <c r="R333" s="242"/>
      <c r="S333" s="242" t="s">
        <v>174</v>
      </c>
      <c r="T333" s="243" t="s">
        <v>175</v>
      </c>
      <c r="U333" s="219">
        <v>0</v>
      </c>
      <c r="V333" s="219">
        <f>ROUND(E333*U333,2)</f>
        <v>0</v>
      </c>
      <c r="W333" s="219"/>
      <c r="X333" s="219" t="s">
        <v>478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555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ht="22.5" outlineLevel="1" x14ac:dyDescent="0.2">
      <c r="A334" s="230">
        <v>136</v>
      </c>
      <c r="B334" s="231" t="s">
        <v>1260</v>
      </c>
      <c r="C334" s="249" t="s">
        <v>1261</v>
      </c>
      <c r="D334" s="232" t="s">
        <v>554</v>
      </c>
      <c r="E334" s="233">
        <v>1.01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1.7600000000000001E-2</v>
      </c>
      <c r="O334" s="235">
        <f>ROUND(E334*N334,2)</f>
        <v>0.02</v>
      </c>
      <c r="P334" s="235">
        <v>0</v>
      </c>
      <c r="Q334" s="235">
        <f>ROUND(E334*P334,2)</f>
        <v>0</v>
      </c>
      <c r="R334" s="235" t="s">
        <v>477</v>
      </c>
      <c r="S334" s="235" t="s">
        <v>190</v>
      </c>
      <c r="T334" s="236" t="s">
        <v>190</v>
      </c>
      <c r="U334" s="219">
        <v>0</v>
      </c>
      <c r="V334" s="219">
        <f>ROUND(E334*U334,2)</f>
        <v>0</v>
      </c>
      <c r="W334" s="219"/>
      <c r="X334" s="219" t="s">
        <v>478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555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1" t="s">
        <v>672</v>
      </c>
      <c r="D335" s="221"/>
      <c r="E335" s="222">
        <v>1.01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232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ht="22.5" outlineLevel="1" x14ac:dyDescent="0.2">
      <c r="A336" s="230">
        <v>137</v>
      </c>
      <c r="B336" s="231" t="s">
        <v>1262</v>
      </c>
      <c r="C336" s="249" t="s">
        <v>1263</v>
      </c>
      <c r="D336" s="232" t="s">
        <v>554</v>
      </c>
      <c r="E336" s="233">
        <v>1.01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2.6800000000000001E-2</v>
      </c>
      <c r="O336" s="235">
        <f>ROUND(E336*N336,2)</f>
        <v>0.03</v>
      </c>
      <c r="P336" s="235">
        <v>0</v>
      </c>
      <c r="Q336" s="235">
        <f>ROUND(E336*P336,2)</f>
        <v>0</v>
      </c>
      <c r="R336" s="235" t="s">
        <v>477</v>
      </c>
      <c r="S336" s="235" t="s">
        <v>190</v>
      </c>
      <c r="T336" s="236" t="s">
        <v>190</v>
      </c>
      <c r="U336" s="219">
        <v>0</v>
      </c>
      <c r="V336" s="219">
        <f>ROUND(E336*U336,2)</f>
        <v>0</v>
      </c>
      <c r="W336" s="219"/>
      <c r="X336" s="219" t="s">
        <v>478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555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51" t="s">
        <v>672</v>
      </c>
      <c r="D337" s="221"/>
      <c r="E337" s="222">
        <v>1.01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232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ht="22.5" outlineLevel="1" x14ac:dyDescent="0.2">
      <c r="A338" s="230">
        <v>138</v>
      </c>
      <c r="B338" s="231" t="s">
        <v>1264</v>
      </c>
      <c r="C338" s="249" t="s">
        <v>1265</v>
      </c>
      <c r="D338" s="232" t="s">
        <v>554</v>
      </c>
      <c r="E338" s="233">
        <v>1.01</v>
      </c>
      <c r="F338" s="234"/>
      <c r="G338" s="235">
        <f>ROUND(E338*F338,2)</f>
        <v>0</v>
      </c>
      <c r="H338" s="234"/>
      <c r="I338" s="235">
        <f>ROUND(E338*H338,2)</f>
        <v>0</v>
      </c>
      <c r="J338" s="234"/>
      <c r="K338" s="235">
        <f>ROUND(E338*J338,2)</f>
        <v>0</v>
      </c>
      <c r="L338" s="235">
        <v>21</v>
      </c>
      <c r="M338" s="235">
        <f>G338*(1+L338/100)</f>
        <v>0</v>
      </c>
      <c r="N338" s="235">
        <v>3.3500000000000002E-2</v>
      </c>
      <c r="O338" s="235">
        <f>ROUND(E338*N338,2)</f>
        <v>0.03</v>
      </c>
      <c r="P338" s="235">
        <v>0</v>
      </c>
      <c r="Q338" s="235">
        <f>ROUND(E338*P338,2)</f>
        <v>0</v>
      </c>
      <c r="R338" s="235" t="s">
        <v>477</v>
      </c>
      <c r="S338" s="235" t="s">
        <v>190</v>
      </c>
      <c r="T338" s="236" t="s">
        <v>190</v>
      </c>
      <c r="U338" s="219">
        <v>0</v>
      </c>
      <c r="V338" s="219">
        <f>ROUND(E338*U338,2)</f>
        <v>0</v>
      </c>
      <c r="W338" s="219"/>
      <c r="X338" s="219" t="s">
        <v>478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555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1" t="s">
        <v>672</v>
      </c>
      <c r="D339" s="221"/>
      <c r="E339" s="222">
        <v>1.01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232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ht="22.5" outlineLevel="1" x14ac:dyDescent="0.2">
      <c r="A340" s="230">
        <v>139</v>
      </c>
      <c r="B340" s="231" t="s">
        <v>1266</v>
      </c>
      <c r="C340" s="249" t="s">
        <v>1267</v>
      </c>
      <c r="D340" s="232" t="s">
        <v>554</v>
      </c>
      <c r="E340" s="233">
        <v>2.02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1.3899999999999999E-2</v>
      </c>
      <c r="O340" s="235">
        <f>ROUND(E340*N340,2)</f>
        <v>0.03</v>
      </c>
      <c r="P340" s="235">
        <v>0</v>
      </c>
      <c r="Q340" s="235">
        <f>ROUND(E340*P340,2)</f>
        <v>0</v>
      </c>
      <c r="R340" s="235" t="s">
        <v>477</v>
      </c>
      <c r="S340" s="235" t="s">
        <v>190</v>
      </c>
      <c r="T340" s="236" t="s">
        <v>190</v>
      </c>
      <c r="U340" s="219">
        <v>0</v>
      </c>
      <c r="V340" s="219">
        <f>ROUND(E340*U340,2)</f>
        <v>0</v>
      </c>
      <c r="W340" s="219"/>
      <c r="X340" s="219" t="s">
        <v>478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555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51" t="s">
        <v>666</v>
      </c>
      <c r="D341" s="221"/>
      <c r="E341" s="222">
        <v>2.02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232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ht="22.5" outlineLevel="1" x14ac:dyDescent="0.2">
      <c r="A342" s="230">
        <v>140</v>
      </c>
      <c r="B342" s="231" t="s">
        <v>1268</v>
      </c>
      <c r="C342" s="249" t="s">
        <v>1269</v>
      </c>
      <c r="D342" s="232" t="s">
        <v>554</v>
      </c>
      <c r="E342" s="233">
        <v>1.01</v>
      </c>
      <c r="F342" s="234"/>
      <c r="G342" s="235">
        <f>ROUND(E342*F342,2)</f>
        <v>0</v>
      </c>
      <c r="H342" s="234"/>
      <c r="I342" s="235">
        <f>ROUND(E342*H342,2)</f>
        <v>0</v>
      </c>
      <c r="J342" s="234"/>
      <c r="K342" s="235">
        <f>ROUND(E342*J342,2)</f>
        <v>0</v>
      </c>
      <c r="L342" s="235">
        <v>21</v>
      </c>
      <c r="M342" s="235">
        <f>G342*(1+L342/100)</f>
        <v>0</v>
      </c>
      <c r="N342" s="235">
        <v>1.6500000000000001E-2</v>
      </c>
      <c r="O342" s="235">
        <f>ROUND(E342*N342,2)</f>
        <v>0.02</v>
      </c>
      <c r="P342" s="235">
        <v>0</v>
      </c>
      <c r="Q342" s="235">
        <f>ROUND(E342*P342,2)</f>
        <v>0</v>
      </c>
      <c r="R342" s="235" t="s">
        <v>477</v>
      </c>
      <c r="S342" s="235" t="s">
        <v>190</v>
      </c>
      <c r="T342" s="236" t="s">
        <v>190</v>
      </c>
      <c r="U342" s="219">
        <v>0</v>
      </c>
      <c r="V342" s="219">
        <f>ROUND(E342*U342,2)</f>
        <v>0</v>
      </c>
      <c r="W342" s="219"/>
      <c r="X342" s="219" t="s">
        <v>478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555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1" t="s">
        <v>672</v>
      </c>
      <c r="D343" s="221"/>
      <c r="E343" s="222">
        <v>1.01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232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ht="22.5" outlineLevel="1" x14ac:dyDescent="0.2">
      <c r="A344" s="230">
        <v>141</v>
      </c>
      <c r="B344" s="231" t="s">
        <v>1046</v>
      </c>
      <c r="C344" s="249" t="s">
        <v>1047</v>
      </c>
      <c r="D344" s="232" t="s">
        <v>554</v>
      </c>
      <c r="E344" s="233">
        <v>1.01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2.9899999999999999E-2</v>
      </c>
      <c r="O344" s="235">
        <f>ROUND(E344*N344,2)</f>
        <v>0.03</v>
      </c>
      <c r="P344" s="235">
        <v>0</v>
      </c>
      <c r="Q344" s="235">
        <f>ROUND(E344*P344,2)</f>
        <v>0</v>
      </c>
      <c r="R344" s="235" t="s">
        <v>477</v>
      </c>
      <c r="S344" s="235" t="s">
        <v>190</v>
      </c>
      <c r="T344" s="236" t="s">
        <v>190</v>
      </c>
      <c r="U344" s="219">
        <v>0</v>
      </c>
      <c r="V344" s="219">
        <f>ROUND(E344*U344,2)</f>
        <v>0</v>
      </c>
      <c r="W344" s="219"/>
      <c r="X344" s="219" t="s">
        <v>478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555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1" t="s">
        <v>672</v>
      </c>
      <c r="D345" s="221"/>
      <c r="E345" s="222">
        <v>1.01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232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30">
        <v>142</v>
      </c>
      <c r="B346" s="231" t="s">
        <v>1270</v>
      </c>
      <c r="C346" s="249" t="s">
        <v>1271</v>
      </c>
      <c r="D346" s="232" t="s">
        <v>554</v>
      </c>
      <c r="E346" s="233">
        <v>1.01</v>
      </c>
      <c r="F346" s="234"/>
      <c r="G346" s="235">
        <f>ROUND(E346*F346,2)</f>
        <v>0</v>
      </c>
      <c r="H346" s="234"/>
      <c r="I346" s="235">
        <f>ROUND(E346*H346,2)</f>
        <v>0</v>
      </c>
      <c r="J346" s="234"/>
      <c r="K346" s="235">
        <f>ROUND(E346*J346,2)</f>
        <v>0</v>
      </c>
      <c r="L346" s="235">
        <v>21</v>
      </c>
      <c r="M346" s="235">
        <f>G346*(1+L346/100)</f>
        <v>0</v>
      </c>
      <c r="N346" s="235">
        <v>2.3999999999999998E-3</v>
      </c>
      <c r="O346" s="235">
        <f>ROUND(E346*N346,2)</f>
        <v>0</v>
      </c>
      <c r="P346" s="235">
        <v>0</v>
      </c>
      <c r="Q346" s="235">
        <f>ROUND(E346*P346,2)</f>
        <v>0</v>
      </c>
      <c r="R346" s="235" t="s">
        <v>477</v>
      </c>
      <c r="S346" s="235" t="s">
        <v>190</v>
      </c>
      <c r="T346" s="236" t="s">
        <v>190</v>
      </c>
      <c r="U346" s="219">
        <v>0</v>
      </c>
      <c r="V346" s="219">
        <f>ROUND(E346*U346,2)</f>
        <v>0</v>
      </c>
      <c r="W346" s="219"/>
      <c r="X346" s="219" t="s">
        <v>478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555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51" t="s">
        <v>672</v>
      </c>
      <c r="D347" s="221"/>
      <c r="E347" s="222">
        <v>1.01</v>
      </c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232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30">
        <v>143</v>
      </c>
      <c r="B348" s="231" t="s">
        <v>1272</v>
      </c>
      <c r="C348" s="249" t="s">
        <v>1273</v>
      </c>
      <c r="D348" s="232" t="s">
        <v>554</v>
      </c>
      <c r="E348" s="233">
        <v>1.01</v>
      </c>
      <c r="F348" s="234"/>
      <c r="G348" s="235">
        <f>ROUND(E348*F348,2)</f>
        <v>0</v>
      </c>
      <c r="H348" s="234"/>
      <c r="I348" s="235">
        <f>ROUND(E348*H348,2)</f>
        <v>0</v>
      </c>
      <c r="J348" s="234"/>
      <c r="K348" s="235">
        <f>ROUND(E348*J348,2)</f>
        <v>0</v>
      </c>
      <c r="L348" s="235">
        <v>21</v>
      </c>
      <c r="M348" s="235">
        <f>G348*(1+L348/100)</f>
        <v>0</v>
      </c>
      <c r="N348" s="235">
        <v>4.4000000000000003E-3</v>
      </c>
      <c r="O348" s="235">
        <f>ROUND(E348*N348,2)</f>
        <v>0</v>
      </c>
      <c r="P348" s="235">
        <v>0</v>
      </c>
      <c r="Q348" s="235">
        <f>ROUND(E348*P348,2)</f>
        <v>0</v>
      </c>
      <c r="R348" s="235"/>
      <c r="S348" s="235" t="s">
        <v>174</v>
      </c>
      <c r="T348" s="236" t="s">
        <v>175</v>
      </c>
      <c r="U348" s="219">
        <v>0</v>
      </c>
      <c r="V348" s="219">
        <f>ROUND(E348*U348,2)</f>
        <v>0</v>
      </c>
      <c r="W348" s="219"/>
      <c r="X348" s="219" t="s">
        <v>478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555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51" t="s">
        <v>672</v>
      </c>
      <c r="D349" s="221"/>
      <c r="E349" s="222">
        <v>1.01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232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37">
        <v>144</v>
      </c>
      <c r="B350" s="238" t="s">
        <v>1274</v>
      </c>
      <c r="C350" s="248" t="s">
        <v>1275</v>
      </c>
      <c r="D350" s="239" t="s">
        <v>554</v>
      </c>
      <c r="E350" s="240">
        <v>1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2">
        <v>7.4999999999999997E-3</v>
      </c>
      <c r="O350" s="242">
        <f>ROUND(E350*N350,2)</f>
        <v>0.01</v>
      </c>
      <c r="P350" s="242">
        <v>0</v>
      </c>
      <c r="Q350" s="242">
        <f>ROUND(E350*P350,2)</f>
        <v>0</v>
      </c>
      <c r="R350" s="242"/>
      <c r="S350" s="242" t="s">
        <v>174</v>
      </c>
      <c r="T350" s="243" t="s">
        <v>175</v>
      </c>
      <c r="U350" s="219">
        <v>0</v>
      </c>
      <c r="V350" s="219">
        <f>ROUND(E350*U350,2)</f>
        <v>0</v>
      </c>
      <c r="W350" s="219"/>
      <c r="X350" s="219" t="s">
        <v>478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555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37">
        <v>145</v>
      </c>
      <c r="B351" s="238" t="s">
        <v>721</v>
      </c>
      <c r="C351" s="248" t="s">
        <v>722</v>
      </c>
      <c r="D351" s="239" t="s">
        <v>655</v>
      </c>
      <c r="E351" s="240">
        <v>1</v>
      </c>
      <c r="F351" s="241"/>
      <c r="G351" s="242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2">
        <v>0</v>
      </c>
      <c r="O351" s="242">
        <f>ROUND(E351*N351,2)</f>
        <v>0</v>
      </c>
      <c r="P351" s="242">
        <v>0</v>
      </c>
      <c r="Q351" s="242">
        <f>ROUND(E351*P351,2)</f>
        <v>0</v>
      </c>
      <c r="R351" s="242"/>
      <c r="S351" s="242" t="s">
        <v>174</v>
      </c>
      <c r="T351" s="243" t="s">
        <v>175</v>
      </c>
      <c r="U351" s="219">
        <v>0</v>
      </c>
      <c r="V351" s="219">
        <f>ROUND(E351*U351,2)</f>
        <v>0</v>
      </c>
      <c r="W351" s="219"/>
      <c r="X351" s="219" t="s">
        <v>478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555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37">
        <v>146</v>
      </c>
      <c r="B352" s="238" t="s">
        <v>1048</v>
      </c>
      <c r="C352" s="248" t="s">
        <v>1276</v>
      </c>
      <c r="D352" s="239" t="s">
        <v>655</v>
      </c>
      <c r="E352" s="240">
        <v>1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2">
        <v>0</v>
      </c>
      <c r="O352" s="242">
        <f>ROUND(E352*N352,2)</f>
        <v>0</v>
      </c>
      <c r="P352" s="242">
        <v>0</v>
      </c>
      <c r="Q352" s="242">
        <f>ROUND(E352*P352,2)</f>
        <v>0</v>
      </c>
      <c r="R352" s="242"/>
      <c r="S352" s="242" t="s">
        <v>174</v>
      </c>
      <c r="T352" s="243" t="s">
        <v>175</v>
      </c>
      <c r="U352" s="219">
        <v>0</v>
      </c>
      <c r="V352" s="219">
        <f>ROUND(E352*U352,2)</f>
        <v>0</v>
      </c>
      <c r="W352" s="219"/>
      <c r="X352" s="219" t="s">
        <v>478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555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37">
        <v>147</v>
      </c>
      <c r="B353" s="238" t="s">
        <v>725</v>
      </c>
      <c r="C353" s="248" t="s">
        <v>726</v>
      </c>
      <c r="D353" s="239" t="s">
        <v>655</v>
      </c>
      <c r="E353" s="240">
        <v>2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2">
        <v>0</v>
      </c>
      <c r="O353" s="242">
        <f>ROUND(E353*N353,2)</f>
        <v>0</v>
      </c>
      <c r="P353" s="242">
        <v>0</v>
      </c>
      <c r="Q353" s="242">
        <f>ROUND(E353*P353,2)</f>
        <v>0</v>
      </c>
      <c r="R353" s="242"/>
      <c r="S353" s="242" t="s">
        <v>174</v>
      </c>
      <c r="T353" s="243" t="s">
        <v>175</v>
      </c>
      <c r="U353" s="219">
        <v>0</v>
      </c>
      <c r="V353" s="219">
        <f>ROUND(E353*U353,2)</f>
        <v>0</v>
      </c>
      <c r="W353" s="219"/>
      <c r="X353" s="219" t="s">
        <v>478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555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x14ac:dyDescent="0.2">
      <c r="A354" s="224" t="s">
        <v>169</v>
      </c>
      <c r="B354" s="225" t="s">
        <v>111</v>
      </c>
      <c r="C354" s="247" t="s">
        <v>112</v>
      </c>
      <c r="D354" s="226"/>
      <c r="E354" s="227"/>
      <c r="F354" s="228"/>
      <c r="G354" s="228">
        <f>SUMIF(AG355:AG366,"&lt;&gt;NOR",G355:G366)</f>
        <v>0</v>
      </c>
      <c r="H354" s="228"/>
      <c r="I354" s="228">
        <f>SUM(I355:I366)</f>
        <v>0</v>
      </c>
      <c r="J354" s="228"/>
      <c r="K354" s="228">
        <f>SUM(K355:K366)</f>
        <v>0</v>
      </c>
      <c r="L354" s="228"/>
      <c r="M354" s="228">
        <f>SUM(M355:M366)</f>
        <v>0</v>
      </c>
      <c r="N354" s="228"/>
      <c r="O354" s="228">
        <f>SUM(O355:O366)</f>
        <v>4.0699999999999994</v>
      </c>
      <c r="P354" s="228"/>
      <c r="Q354" s="228">
        <f>SUM(Q355:Q366)</f>
        <v>0</v>
      </c>
      <c r="R354" s="228"/>
      <c r="S354" s="228"/>
      <c r="T354" s="229"/>
      <c r="U354" s="223"/>
      <c r="V354" s="223">
        <f>SUM(V355:V366)</f>
        <v>5.34</v>
      </c>
      <c r="W354" s="223"/>
      <c r="X354" s="223"/>
      <c r="AG354" t="s">
        <v>170</v>
      </c>
    </row>
    <row r="355" spans="1:60" ht="22.5" outlineLevel="1" x14ac:dyDescent="0.2">
      <c r="A355" s="230">
        <v>148</v>
      </c>
      <c r="B355" s="231" t="s">
        <v>1277</v>
      </c>
      <c r="C355" s="249" t="s">
        <v>1278</v>
      </c>
      <c r="D355" s="232" t="s">
        <v>323</v>
      </c>
      <c r="E355" s="233">
        <v>3.3</v>
      </c>
      <c r="F355" s="234"/>
      <c r="G355" s="235">
        <f>ROUND(E355*F355,2)</f>
        <v>0</v>
      </c>
      <c r="H355" s="234"/>
      <c r="I355" s="235">
        <f>ROUND(E355*H355,2)</f>
        <v>0</v>
      </c>
      <c r="J355" s="234"/>
      <c r="K355" s="235">
        <f>ROUND(E355*J355,2)</f>
        <v>0</v>
      </c>
      <c r="L355" s="235">
        <v>21</v>
      </c>
      <c r="M355" s="235">
        <f>G355*(1+L355/100)</f>
        <v>0</v>
      </c>
      <c r="N355" s="235">
        <v>9.9709999999999993E-2</v>
      </c>
      <c r="O355" s="235">
        <f>ROUND(E355*N355,2)</f>
        <v>0.33</v>
      </c>
      <c r="P355" s="235">
        <v>0</v>
      </c>
      <c r="Q355" s="235">
        <f>ROUND(E355*P355,2)</f>
        <v>0</v>
      </c>
      <c r="R355" s="235" t="s">
        <v>286</v>
      </c>
      <c r="S355" s="235" t="s">
        <v>190</v>
      </c>
      <c r="T355" s="236" t="s">
        <v>190</v>
      </c>
      <c r="U355" s="219">
        <v>0.11899999999999999</v>
      </c>
      <c r="V355" s="219">
        <f>ROUND(E355*U355,2)</f>
        <v>0.39</v>
      </c>
      <c r="W355" s="219"/>
      <c r="X355" s="219" t="s">
        <v>287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288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60" t="s">
        <v>1054</v>
      </c>
      <c r="D356" s="256"/>
      <c r="E356" s="256"/>
      <c r="F356" s="256"/>
      <c r="G356" s="256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290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51" t="s">
        <v>1279</v>
      </c>
      <c r="D357" s="221"/>
      <c r="E357" s="222">
        <v>3.3</v>
      </c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232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ht="22.5" outlineLevel="1" x14ac:dyDescent="0.2">
      <c r="A358" s="230">
        <v>149</v>
      </c>
      <c r="B358" s="231" t="s">
        <v>1280</v>
      </c>
      <c r="C358" s="249" t="s">
        <v>1281</v>
      </c>
      <c r="D358" s="232" t="s">
        <v>323</v>
      </c>
      <c r="E358" s="233">
        <v>5.05</v>
      </c>
      <c r="F358" s="234"/>
      <c r="G358" s="235">
        <f>ROUND(E358*F358,2)</f>
        <v>0</v>
      </c>
      <c r="H358" s="234"/>
      <c r="I358" s="235">
        <f>ROUND(E358*H358,2)</f>
        <v>0</v>
      </c>
      <c r="J358" s="234"/>
      <c r="K358" s="235">
        <f>ROUND(E358*J358,2)</f>
        <v>0</v>
      </c>
      <c r="L358" s="235">
        <v>21</v>
      </c>
      <c r="M358" s="235">
        <f>G358*(1+L358/100)</f>
        <v>0</v>
      </c>
      <c r="N358" s="235">
        <v>0.19289999999999999</v>
      </c>
      <c r="O358" s="235">
        <f>ROUND(E358*N358,2)</f>
        <v>0.97</v>
      </c>
      <c r="P358" s="235">
        <v>0</v>
      </c>
      <c r="Q358" s="235">
        <f>ROUND(E358*P358,2)</f>
        <v>0</v>
      </c>
      <c r="R358" s="235" t="s">
        <v>286</v>
      </c>
      <c r="S358" s="235" t="s">
        <v>190</v>
      </c>
      <c r="T358" s="236" t="s">
        <v>190</v>
      </c>
      <c r="U358" s="219">
        <v>0.16200000000000001</v>
      </c>
      <c r="V358" s="219">
        <f>ROUND(E358*U358,2)</f>
        <v>0.82</v>
      </c>
      <c r="W358" s="219"/>
      <c r="X358" s="219" t="s">
        <v>287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288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60" t="s">
        <v>1282</v>
      </c>
      <c r="D359" s="256"/>
      <c r="E359" s="256"/>
      <c r="F359" s="256"/>
      <c r="G359" s="256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290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51" t="s">
        <v>1283</v>
      </c>
      <c r="D360" s="221"/>
      <c r="E360" s="222">
        <v>5.05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232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ht="22.5" outlineLevel="1" x14ac:dyDescent="0.2">
      <c r="A361" s="230">
        <v>150</v>
      </c>
      <c r="B361" s="231" t="s">
        <v>727</v>
      </c>
      <c r="C361" s="249" t="s">
        <v>728</v>
      </c>
      <c r="D361" s="232" t="s">
        <v>323</v>
      </c>
      <c r="E361" s="233">
        <v>10</v>
      </c>
      <c r="F361" s="234"/>
      <c r="G361" s="235">
        <f>ROUND(E361*F361,2)</f>
        <v>0</v>
      </c>
      <c r="H361" s="234"/>
      <c r="I361" s="235">
        <f>ROUND(E361*H361,2)</f>
        <v>0</v>
      </c>
      <c r="J361" s="234"/>
      <c r="K361" s="235">
        <f>ROUND(E361*J361,2)</f>
        <v>0</v>
      </c>
      <c r="L361" s="235">
        <v>21</v>
      </c>
      <c r="M361" s="235">
        <f>G361*(1+L361/100)</f>
        <v>0</v>
      </c>
      <c r="N361" s="235">
        <v>0.188</v>
      </c>
      <c r="O361" s="235">
        <f>ROUND(E361*N361,2)</f>
        <v>1.88</v>
      </c>
      <c r="P361" s="235">
        <v>0</v>
      </c>
      <c r="Q361" s="235">
        <f>ROUND(E361*P361,2)</f>
        <v>0</v>
      </c>
      <c r="R361" s="235" t="s">
        <v>286</v>
      </c>
      <c r="S361" s="235" t="s">
        <v>190</v>
      </c>
      <c r="T361" s="236" t="s">
        <v>190</v>
      </c>
      <c r="U361" s="219">
        <v>0.216</v>
      </c>
      <c r="V361" s="219">
        <f>ROUND(E361*U361,2)</f>
        <v>2.16</v>
      </c>
      <c r="W361" s="219"/>
      <c r="X361" s="219" t="s">
        <v>287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308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60" t="s">
        <v>729</v>
      </c>
      <c r="D362" s="256"/>
      <c r="E362" s="256"/>
      <c r="F362" s="256"/>
      <c r="G362" s="256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290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45" t="str">
        <f>C362</f>
        <v>se zatřením lože, s vyplněním a zatřením spár cementovou maltou. S dodáním hmot pro lože tl. 80-100 mm.</v>
      </c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30">
        <v>151</v>
      </c>
      <c r="B363" s="231" t="s">
        <v>734</v>
      </c>
      <c r="C363" s="249" t="s">
        <v>735</v>
      </c>
      <c r="D363" s="232" t="s">
        <v>323</v>
      </c>
      <c r="E363" s="233">
        <v>16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0</v>
      </c>
      <c r="O363" s="235">
        <f>ROUND(E363*N363,2)</f>
        <v>0</v>
      </c>
      <c r="P363" s="235">
        <v>0</v>
      </c>
      <c r="Q363" s="235">
        <f>ROUND(E363*P363,2)</f>
        <v>0</v>
      </c>
      <c r="R363" s="235" t="s">
        <v>286</v>
      </c>
      <c r="S363" s="235" t="s">
        <v>190</v>
      </c>
      <c r="T363" s="236" t="s">
        <v>190</v>
      </c>
      <c r="U363" s="219">
        <v>5.5E-2</v>
      </c>
      <c r="V363" s="219">
        <f>ROUND(E363*U363,2)</f>
        <v>0.88</v>
      </c>
      <c r="W363" s="219"/>
      <c r="X363" s="219" t="s">
        <v>287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308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60" t="s">
        <v>732</v>
      </c>
      <c r="D364" s="256"/>
      <c r="E364" s="256"/>
      <c r="F364" s="256"/>
      <c r="G364" s="256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290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1" t="s">
        <v>1284</v>
      </c>
      <c r="D365" s="221"/>
      <c r="E365" s="222">
        <v>16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232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37">
        <v>152</v>
      </c>
      <c r="B366" s="238" t="s">
        <v>1285</v>
      </c>
      <c r="C366" s="248" t="s">
        <v>1286</v>
      </c>
      <c r="D366" s="239" t="s">
        <v>323</v>
      </c>
      <c r="E366" s="240">
        <v>4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2">
        <v>0.22133</v>
      </c>
      <c r="O366" s="242">
        <f>ROUND(E366*N366,2)</f>
        <v>0.89</v>
      </c>
      <c r="P366" s="242">
        <v>0</v>
      </c>
      <c r="Q366" s="242">
        <f>ROUND(E366*P366,2)</f>
        <v>0</v>
      </c>
      <c r="R366" s="242"/>
      <c r="S366" s="242" t="s">
        <v>174</v>
      </c>
      <c r="T366" s="243" t="s">
        <v>190</v>
      </c>
      <c r="U366" s="219">
        <v>0.27200000000000002</v>
      </c>
      <c r="V366" s="219">
        <f>ROUND(E366*U366,2)</f>
        <v>1.0900000000000001</v>
      </c>
      <c r="W366" s="219"/>
      <c r="X366" s="219" t="s">
        <v>287</v>
      </c>
      <c r="Y366" s="209"/>
      <c r="Z366" s="209"/>
      <c r="AA366" s="209"/>
      <c r="AB366" s="209"/>
      <c r="AC366" s="209"/>
      <c r="AD366" s="209"/>
      <c r="AE366" s="209"/>
      <c r="AF366" s="209"/>
      <c r="AG366" s="209" t="s">
        <v>288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x14ac:dyDescent="0.2">
      <c r="A367" s="224" t="s">
        <v>169</v>
      </c>
      <c r="B367" s="225" t="s">
        <v>113</v>
      </c>
      <c r="C367" s="247" t="s">
        <v>114</v>
      </c>
      <c r="D367" s="226"/>
      <c r="E367" s="227"/>
      <c r="F367" s="228"/>
      <c r="G367" s="228">
        <f>SUMIF(AG368:AG371,"&lt;&gt;NOR",G368:G371)</f>
        <v>0</v>
      </c>
      <c r="H367" s="228"/>
      <c r="I367" s="228">
        <f>SUM(I368:I371)</f>
        <v>0</v>
      </c>
      <c r="J367" s="228"/>
      <c r="K367" s="228">
        <f>SUM(K368:K371)</f>
        <v>0</v>
      </c>
      <c r="L367" s="228"/>
      <c r="M367" s="228">
        <f>SUM(M368:M371)</f>
        <v>0</v>
      </c>
      <c r="N367" s="228"/>
      <c r="O367" s="228">
        <f>SUM(O368:O371)</f>
        <v>0.08</v>
      </c>
      <c r="P367" s="228"/>
      <c r="Q367" s="228">
        <f>SUM(Q368:Q371)</f>
        <v>0</v>
      </c>
      <c r="R367" s="228"/>
      <c r="S367" s="228"/>
      <c r="T367" s="229"/>
      <c r="U367" s="223"/>
      <c r="V367" s="223">
        <f>SUM(V368:V371)</f>
        <v>1.27</v>
      </c>
      <c r="W367" s="223"/>
      <c r="X367" s="223"/>
      <c r="AG367" t="s">
        <v>170</v>
      </c>
    </row>
    <row r="368" spans="1:60" ht="22.5" outlineLevel="1" x14ac:dyDescent="0.2">
      <c r="A368" s="230">
        <v>153</v>
      </c>
      <c r="B368" s="231" t="s">
        <v>1065</v>
      </c>
      <c r="C368" s="249" t="s">
        <v>1066</v>
      </c>
      <c r="D368" s="232" t="s">
        <v>338</v>
      </c>
      <c r="E368" s="233">
        <v>3.015E-2</v>
      </c>
      <c r="F368" s="234"/>
      <c r="G368" s="235">
        <f>ROUND(E368*F368,2)</f>
        <v>0</v>
      </c>
      <c r="H368" s="234"/>
      <c r="I368" s="235">
        <f>ROUND(E368*H368,2)</f>
        <v>0</v>
      </c>
      <c r="J368" s="234"/>
      <c r="K368" s="235">
        <f>ROUND(E368*J368,2)</f>
        <v>0</v>
      </c>
      <c r="L368" s="235">
        <v>21</v>
      </c>
      <c r="M368" s="235">
        <f>G368*(1+L368/100)</f>
        <v>0</v>
      </c>
      <c r="N368" s="235">
        <v>2.65089</v>
      </c>
      <c r="O368" s="235">
        <f>ROUND(E368*N368,2)</f>
        <v>0.08</v>
      </c>
      <c r="P368" s="235">
        <v>0</v>
      </c>
      <c r="Q368" s="235">
        <f>ROUND(E368*P368,2)</f>
        <v>0</v>
      </c>
      <c r="R368" s="235" t="s">
        <v>1067</v>
      </c>
      <c r="S368" s="235" t="s">
        <v>190</v>
      </c>
      <c r="T368" s="236" t="s">
        <v>190</v>
      </c>
      <c r="U368" s="219">
        <v>42.051000000000002</v>
      </c>
      <c r="V368" s="219">
        <f>ROUND(E368*U368,2)</f>
        <v>1.27</v>
      </c>
      <c r="W368" s="219"/>
      <c r="X368" s="219" t="s">
        <v>287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288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ht="22.5" outlineLevel="1" x14ac:dyDescent="0.2">
      <c r="A369" s="216"/>
      <c r="B369" s="217"/>
      <c r="C369" s="260" t="s">
        <v>1068</v>
      </c>
      <c r="D369" s="256"/>
      <c r="E369" s="256"/>
      <c r="F369" s="256"/>
      <c r="G369" s="256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290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45" t="str">
        <f>C369</f>
        <v>uloženého ve vynechaných otvorech ve dně nebo ve stěnách nádrží z betonu vodostavebního, pevné spojení potrubí nebo trubní zděře s betonem v otvoru, očištění potrubí před betonáží, bednění a odbednění,</v>
      </c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51" t="s">
        <v>1287</v>
      </c>
      <c r="D370" s="221"/>
      <c r="E370" s="222">
        <v>1.405E-2</v>
      </c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232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51" t="s">
        <v>1288</v>
      </c>
      <c r="D371" s="221"/>
      <c r="E371" s="222">
        <v>1.61E-2</v>
      </c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232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x14ac:dyDescent="0.2">
      <c r="A372" s="224" t="s">
        <v>169</v>
      </c>
      <c r="B372" s="225" t="s">
        <v>115</v>
      </c>
      <c r="C372" s="247" t="s">
        <v>116</v>
      </c>
      <c r="D372" s="226"/>
      <c r="E372" s="227"/>
      <c r="F372" s="228"/>
      <c r="G372" s="228">
        <f>SUMIF(AG373:AG374,"&lt;&gt;NOR",G373:G374)</f>
        <v>0</v>
      </c>
      <c r="H372" s="228"/>
      <c r="I372" s="228">
        <f>SUM(I373:I374)</f>
        <v>0</v>
      </c>
      <c r="J372" s="228"/>
      <c r="K372" s="228">
        <f>SUM(K373:K374)</f>
        <v>0</v>
      </c>
      <c r="L372" s="228"/>
      <c r="M372" s="228">
        <f>SUM(M373:M374)</f>
        <v>0</v>
      </c>
      <c r="N372" s="228"/>
      <c r="O372" s="228">
        <f>SUM(O373:O374)</f>
        <v>0.04</v>
      </c>
      <c r="P372" s="228"/>
      <c r="Q372" s="228">
        <f>SUM(Q373:Q374)</f>
        <v>0</v>
      </c>
      <c r="R372" s="228"/>
      <c r="S372" s="228"/>
      <c r="T372" s="229"/>
      <c r="U372" s="223"/>
      <c r="V372" s="223">
        <f>SUM(V373:V374)</f>
        <v>2.76</v>
      </c>
      <c r="W372" s="223"/>
      <c r="X372" s="223"/>
      <c r="AG372" t="s">
        <v>170</v>
      </c>
    </row>
    <row r="373" spans="1:60" ht="22.5" outlineLevel="1" x14ac:dyDescent="0.2">
      <c r="A373" s="230">
        <v>154</v>
      </c>
      <c r="B373" s="231" t="s">
        <v>1289</v>
      </c>
      <c r="C373" s="249" t="s">
        <v>1290</v>
      </c>
      <c r="D373" s="232" t="s">
        <v>323</v>
      </c>
      <c r="E373" s="233">
        <v>3</v>
      </c>
      <c r="F373" s="234"/>
      <c r="G373" s="235">
        <f>ROUND(E373*F373,2)</f>
        <v>0</v>
      </c>
      <c r="H373" s="234"/>
      <c r="I373" s="235">
        <f>ROUND(E373*H373,2)</f>
        <v>0</v>
      </c>
      <c r="J373" s="234"/>
      <c r="K373" s="235">
        <f>ROUND(E373*J373,2)</f>
        <v>0</v>
      </c>
      <c r="L373" s="235">
        <v>21</v>
      </c>
      <c r="M373" s="235">
        <f>G373*(1+L373/100)</f>
        <v>0</v>
      </c>
      <c r="N373" s="235">
        <v>1.404E-2</v>
      </c>
      <c r="O373" s="235">
        <f>ROUND(E373*N373,2)</f>
        <v>0.04</v>
      </c>
      <c r="P373" s="235">
        <v>0</v>
      </c>
      <c r="Q373" s="235">
        <f>ROUND(E373*P373,2)</f>
        <v>0</v>
      </c>
      <c r="R373" s="235" t="s">
        <v>1291</v>
      </c>
      <c r="S373" s="235" t="s">
        <v>190</v>
      </c>
      <c r="T373" s="236" t="s">
        <v>190</v>
      </c>
      <c r="U373" s="219">
        <v>0.92</v>
      </c>
      <c r="V373" s="219">
        <f>ROUND(E373*U373,2)</f>
        <v>2.76</v>
      </c>
      <c r="W373" s="219"/>
      <c r="X373" s="219" t="s">
        <v>287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288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60" t="s">
        <v>1292</v>
      </c>
      <c r="D374" s="256"/>
      <c r="E374" s="256"/>
      <c r="F374" s="256"/>
      <c r="G374" s="256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290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45" t="str">
        <f>C374</f>
        <v>bez jejich dodání, ale s vysekáním kapes pro upevňovací prvky a s jejich zazděním, zabetonováním nebo zalitím,</v>
      </c>
      <c r="BB374" s="209"/>
      <c r="BC374" s="209"/>
      <c r="BD374" s="209"/>
      <c r="BE374" s="209"/>
      <c r="BF374" s="209"/>
      <c r="BG374" s="209"/>
      <c r="BH374" s="209"/>
    </row>
    <row r="375" spans="1:60" x14ac:dyDescent="0.2">
      <c r="A375" s="224" t="s">
        <v>169</v>
      </c>
      <c r="B375" s="225" t="s">
        <v>117</v>
      </c>
      <c r="C375" s="247" t="s">
        <v>118</v>
      </c>
      <c r="D375" s="226"/>
      <c r="E375" s="227"/>
      <c r="F375" s="228"/>
      <c r="G375" s="228">
        <f>SUMIF(AG376:AG386,"&lt;&gt;NOR",G376:G386)</f>
        <v>0</v>
      </c>
      <c r="H375" s="228"/>
      <c r="I375" s="228">
        <f>SUM(I376:I386)</f>
        <v>0</v>
      </c>
      <c r="J375" s="228"/>
      <c r="K375" s="228">
        <f>SUM(K376:K386)</f>
        <v>0</v>
      </c>
      <c r="L375" s="228"/>
      <c r="M375" s="228">
        <f>SUM(M376:M386)</f>
        <v>0</v>
      </c>
      <c r="N375" s="228"/>
      <c r="O375" s="228">
        <f>SUM(O376:O386)</f>
        <v>0</v>
      </c>
      <c r="P375" s="228"/>
      <c r="Q375" s="228">
        <f>SUM(Q376:Q386)</f>
        <v>0.11</v>
      </c>
      <c r="R375" s="228"/>
      <c r="S375" s="228"/>
      <c r="T375" s="229"/>
      <c r="U375" s="223"/>
      <c r="V375" s="223">
        <f>SUM(V376:V386)</f>
        <v>4.45</v>
      </c>
      <c r="W375" s="223"/>
      <c r="X375" s="223"/>
      <c r="AG375" t="s">
        <v>170</v>
      </c>
    </row>
    <row r="376" spans="1:60" ht="22.5" outlineLevel="1" x14ac:dyDescent="0.2">
      <c r="A376" s="237">
        <v>155</v>
      </c>
      <c r="B376" s="238" t="s">
        <v>1293</v>
      </c>
      <c r="C376" s="248" t="s">
        <v>1294</v>
      </c>
      <c r="D376" s="239" t="s">
        <v>323</v>
      </c>
      <c r="E376" s="240">
        <v>3</v>
      </c>
      <c r="F376" s="241"/>
      <c r="G376" s="242">
        <f>ROUND(E376*F376,2)</f>
        <v>0</v>
      </c>
      <c r="H376" s="241"/>
      <c r="I376" s="242">
        <f>ROUND(E376*H376,2)</f>
        <v>0</v>
      </c>
      <c r="J376" s="241"/>
      <c r="K376" s="242">
        <f>ROUND(E376*J376,2)</f>
        <v>0</v>
      </c>
      <c r="L376" s="242">
        <v>21</v>
      </c>
      <c r="M376" s="242">
        <f>G376*(1+L376/100)</f>
        <v>0</v>
      </c>
      <c r="N376" s="242">
        <v>0</v>
      </c>
      <c r="O376" s="242">
        <f>ROUND(E376*N376,2)</f>
        <v>0</v>
      </c>
      <c r="P376" s="242">
        <v>3.6999999999999998E-2</v>
      </c>
      <c r="Q376" s="242">
        <f>ROUND(E376*P376,2)</f>
        <v>0.11</v>
      </c>
      <c r="R376" s="242" t="s">
        <v>745</v>
      </c>
      <c r="S376" s="242" t="s">
        <v>190</v>
      </c>
      <c r="T376" s="243" t="s">
        <v>190</v>
      </c>
      <c r="U376" s="219">
        <v>0.55000000000000004</v>
      </c>
      <c r="V376" s="219">
        <f>ROUND(E376*U376,2)</f>
        <v>1.65</v>
      </c>
      <c r="W376" s="219"/>
      <c r="X376" s="219" t="s">
        <v>287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288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ht="22.5" outlineLevel="1" x14ac:dyDescent="0.2">
      <c r="A377" s="230">
        <v>156</v>
      </c>
      <c r="B377" s="231" t="s">
        <v>750</v>
      </c>
      <c r="C377" s="249" t="s">
        <v>751</v>
      </c>
      <c r="D377" s="232" t="s">
        <v>323</v>
      </c>
      <c r="E377" s="233">
        <v>10</v>
      </c>
      <c r="F377" s="234"/>
      <c r="G377" s="235">
        <f>ROUND(E377*F377,2)</f>
        <v>0</v>
      </c>
      <c r="H377" s="234"/>
      <c r="I377" s="235">
        <f>ROUND(E377*H377,2)</f>
        <v>0</v>
      </c>
      <c r="J377" s="234"/>
      <c r="K377" s="235">
        <f>ROUND(E377*J377,2)</f>
        <v>0</v>
      </c>
      <c r="L377" s="235">
        <v>21</v>
      </c>
      <c r="M377" s="235">
        <f>G377*(1+L377/100)</f>
        <v>0</v>
      </c>
      <c r="N377" s="235">
        <v>0</v>
      </c>
      <c r="O377" s="235">
        <f>ROUND(E377*N377,2)</f>
        <v>0</v>
      </c>
      <c r="P377" s="235">
        <v>0</v>
      </c>
      <c r="Q377" s="235">
        <f>ROUND(E377*P377,2)</f>
        <v>0</v>
      </c>
      <c r="R377" s="235" t="s">
        <v>286</v>
      </c>
      <c r="S377" s="235" t="s">
        <v>190</v>
      </c>
      <c r="T377" s="236" t="s">
        <v>190</v>
      </c>
      <c r="U377" s="219">
        <v>0.09</v>
      </c>
      <c r="V377" s="219">
        <f>ROUND(E377*U377,2)</f>
        <v>0.9</v>
      </c>
      <c r="W377" s="219"/>
      <c r="X377" s="219" t="s">
        <v>287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308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22.5" outlineLevel="1" x14ac:dyDescent="0.2">
      <c r="A378" s="216"/>
      <c r="B378" s="217"/>
      <c r="C378" s="260" t="s">
        <v>752</v>
      </c>
      <c r="D378" s="256"/>
      <c r="E378" s="256"/>
      <c r="F378" s="256"/>
      <c r="G378" s="256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290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45" t="str">
        <f>C378</f>
        <v>krajníků, desek nebo panelů od spojovacího materiálu s odklizením a uložením očištěných hmot a spojovacího materiálu na skládku na vzdálenost do 10 m</v>
      </c>
      <c r="BB378" s="209"/>
      <c r="BC378" s="209"/>
      <c r="BD378" s="209"/>
      <c r="BE378" s="209"/>
      <c r="BF378" s="209"/>
      <c r="BG378" s="209"/>
      <c r="BH378" s="209"/>
    </row>
    <row r="379" spans="1:60" ht="22.5" outlineLevel="1" x14ac:dyDescent="0.2">
      <c r="A379" s="230">
        <v>157</v>
      </c>
      <c r="B379" s="231" t="s">
        <v>753</v>
      </c>
      <c r="C379" s="249" t="s">
        <v>754</v>
      </c>
      <c r="D379" s="232" t="s">
        <v>285</v>
      </c>
      <c r="E379" s="233">
        <v>8.69</v>
      </c>
      <c r="F379" s="234"/>
      <c r="G379" s="235">
        <f>ROUND(E379*F379,2)</f>
        <v>0</v>
      </c>
      <c r="H379" s="234"/>
      <c r="I379" s="235">
        <f>ROUND(E379*H379,2)</f>
        <v>0</v>
      </c>
      <c r="J379" s="234"/>
      <c r="K379" s="235">
        <f>ROUND(E379*J379,2)</f>
        <v>0</v>
      </c>
      <c r="L379" s="235">
        <v>21</v>
      </c>
      <c r="M379" s="235">
        <f>G379*(1+L379/100)</f>
        <v>0</v>
      </c>
      <c r="N379" s="235">
        <v>0</v>
      </c>
      <c r="O379" s="235">
        <f>ROUND(E379*N379,2)</f>
        <v>0</v>
      </c>
      <c r="P379" s="235">
        <v>0</v>
      </c>
      <c r="Q379" s="235">
        <f>ROUND(E379*P379,2)</f>
        <v>0</v>
      </c>
      <c r="R379" s="235" t="s">
        <v>286</v>
      </c>
      <c r="S379" s="235" t="s">
        <v>190</v>
      </c>
      <c r="T379" s="236" t="s">
        <v>190</v>
      </c>
      <c r="U379" s="219">
        <v>0.115</v>
      </c>
      <c r="V379" s="219">
        <f>ROUND(E379*U379,2)</f>
        <v>1</v>
      </c>
      <c r="W379" s="219"/>
      <c r="X379" s="219" t="s">
        <v>287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288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 x14ac:dyDescent="0.2">
      <c r="A380" s="216"/>
      <c r="B380" s="217"/>
      <c r="C380" s="260" t="s">
        <v>752</v>
      </c>
      <c r="D380" s="256"/>
      <c r="E380" s="256"/>
      <c r="F380" s="256"/>
      <c r="G380" s="256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290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45" t="str">
        <f>C380</f>
        <v>krajníků, desek nebo panelů od spojovacího materiálu s odklizením a uložením očištěných hmot a spojovacího materiálu na skládku na vzdálenost do 10 m</v>
      </c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51" t="s">
        <v>1099</v>
      </c>
      <c r="D381" s="221"/>
      <c r="E381" s="222">
        <v>3.85</v>
      </c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232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16"/>
      <c r="B382" s="217"/>
      <c r="C382" s="251" t="s">
        <v>1097</v>
      </c>
      <c r="D382" s="221"/>
      <c r="E382" s="222">
        <v>4.84</v>
      </c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09"/>
      <c r="Z382" s="209"/>
      <c r="AA382" s="209"/>
      <c r="AB382" s="209"/>
      <c r="AC382" s="209"/>
      <c r="AD382" s="209"/>
      <c r="AE382" s="209"/>
      <c r="AF382" s="209"/>
      <c r="AG382" s="209" t="s">
        <v>232</v>
      </c>
      <c r="AH382" s="209">
        <v>0</v>
      </c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ht="22.5" outlineLevel="1" x14ac:dyDescent="0.2">
      <c r="A383" s="230">
        <v>158</v>
      </c>
      <c r="B383" s="231" t="s">
        <v>1074</v>
      </c>
      <c r="C383" s="249" t="s">
        <v>1075</v>
      </c>
      <c r="D383" s="232" t="s">
        <v>285</v>
      </c>
      <c r="E383" s="233">
        <v>9.02</v>
      </c>
      <c r="F383" s="234"/>
      <c r="G383" s="235">
        <f>ROUND(E383*F383,2)</f>
        <v>0</v>
      </c>
      <c r="H383" s="234"/>
      <c r="I383" s="235">
        <f>ROUND(E383*H383,2)</f>
        <v>0</v>
      </c>
      <c r="J383" s="234"/>
      <c r="K383" s="235">
        <f>ROUND(E383*J383,2)</f>
        <v>0</v>
      </c>
      <c r="L383" s="235">
        <v>21</v>
      </c>
      <c r="M383" s="235">
        <f>G383*(1+L383/100)</f>
        <v>0</v>
      </c>
      <c r="N383" s="235">
        <v>0</v>
      </c>
      <c r="O383" s="235">
        <f>ROUND(E383*N383,2)</f>
        <v>0</v>
      </c>
      <c r="P383" s="235">
        <v>0</v>
      </c>
      <c r="Q383" s="235">
        <f>ROUND(E383*P383,2)</f>
        <v>0</v>
      </c>
      <c r="R383" s="235" t="s">
        <v>286</v>
      </c>
      <c r="S383" s="235" t="s">
        <v>190</v>
      </c>
      <c r="T383" s="236" t="s">
        <v>190</v>
      </c>
      <c r="U383" s="219">
        <v>0.1</v>
      </c>
      <c r="V383" s="219">
        <f>ROUND(E383*U383,2)</f>
        <v>0.9</v>
      </c>
      <c r="W383" s="219"/>
      <c r="X383" s="219" t="s">
        <v>287</v>
      </c>
      <c r="Y383" s="209"/>
      <c r="Z383" s="209"/>
      <c r="AA383" s="209"/>
      <c r="AB383" s="209"/>
      <c r="AC383" s="209"/>
      <c r="AD383" s="209"/>
      <c r="AE383" s="209"/>
      <c r="AF383" s="209"/>
      <c r="AG383" s="209" t="s">
        <v>288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2.5" outlineLevel="1" x14ac:dyDescent="0.2">
      <c r="A384" s="216"/>
      <c r="B384" s="217"/>
      <c r="C384" s="260" t="s">
        <v>1076</v>
      </c>
      <c r="D384" s="256"/>
      <c r="E384" s="256"/>
      <c r="F384" s="256"/>
      <c r="G384" s="256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290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45" t="str">
        <f>C384</f>
        <v>od spojovacího materiálu, s uložením očištěných kostek na skládku, s odklizením odpadových hmot na hromady a s odklizením vybouraných kostek na vzdálenost do 3 m</v>
      </c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1" t="s">
        <v>1096</v>
      </c>
      <c r="D385" s="221"/>
      <c r="E385" s="222">
        <v>5.72</v>
      </c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232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16"/>
      <c r="B386" s="217"/>
      <c r="C386" s="251" t="s">
        <v>1295</v>
      </c>
      <c r="D386" s="221"/>
      <c r="E386" s="222">
        <v>3.3</v>
      </c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232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x14ac:dyDescent="0.2">
      <c r="A387" s="224" t="s">
        <v>169</v>
      </c>
      <c r="B387" s="225" t="s">
        <v>119</v>
      </c>
      <c r="C387" s="247" t="s">
        <v>120</v>
      </c>
      <c r="D387" s="226"/>
      <c r="E387" s="227"/>
      <c r="F387" s="228"/>
      <c r="G387" s="228">
        <f>SUMIF(AG388:AG389,"&lt;&gt;NOR",G388:G389)</f>
        <v>0</v>
      </c>
      <c r="H387" s="228"/>
      <c r="I387" s="228">
        <f>SUM(I388:I389)</f>
        <v>0</v>
      </c>
      <c r="J387" s="228"/>
      <c r="K387" s="228">
        <f>SUM(K388:K389)</f>
        <v>0</v>
      </c>
      <c r="L387" s="228"/>
      <c r="M387" s="228">
        <f>SUM(M388:M389)</f>
        <v>0</v>
      </c>
      <c r="N387" s="228"/>
      <c r="O387" s="228">
        <f>SUM(O388:O389)</f>
        <v>0</v>
      </c>
      <c r="P387" s="228"/>
      <c r="Q387" s="228">
        <f>SUM(Q388:Q389)</f>
        <v>0</v>
      </c>
      <c r="R387" s="228"/>
      <c r="S387" s="228"/>
      <c r="T387" s="229"/>
      <c r="U387" s="223"/>
      <c r="V387" s="223">
        <f>SUM(V388:V389)</f>
        <v>134.59</v>
      </c>
      <c r="W387" s="223"/>
      <c r="X387" s="223"/>
      <c r="AG387" t="s">
        <v>170</v>
      </c>
    </row>
    <row r="388" spans="1:60" ht="22.5" outlineLevel="1" x14ac:dyDescent="0.2">
      <c r="A388" s="230">
        <v>159</v>
      </c>
      <c r="B388" s="231" t="s">
        <v>757</v>
      </c>
      <c r="C388" s="249" t="s">
        <v>758</v>
      </c>
      <c r="D388" s="232" t="s">
        <v>483</v>
      </c>
      <c r="E388" s="233">
        <v>212.11478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0</v>
      </c>
      <c r="O388" s="235">
        <f>ROUND(E388*N388,2)</f>
        <v>0</v>
      </c>
      <c r="P388" s="235">
        <v>0</v>
      </c>
      <c r="Q388" s="235">
        <f>ROUND(E388*P388,2)</f>
        <v>0</v>
      </c>
      <c r="R388" s="235" t="s">
        <v>487</v>
      </c>
      <c r="S388" s="235" t="s">
        <v>190</v>
      </c>
      <c r="T388" s="236" t="s">
        <v>190</v>
      </c>
      <c r="U388" s="219">
        <v>0.63449999999999995</v>
      </c>
      <c r="V388" s="219">
        <f>ROUND(E388*U388,2)</f>
        <v>134.59</v>
      </c>
      <c r="W388" s="219"/>
      <c r="X388" s="219" t="s">
        <v>759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760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60" t="s">
        <v>761</v>
      </c>
      <c r="D389" s="256"/>
      <c r="E389" s="256"/>
      <c r="F389" s="256"/>
      <c r="G389" s="256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290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x14ac:dyDescent="0.2">
      <c r="A390" s="224" t="s">
        <v>169</v>
      </c>
      <c r="B390" s="225" t="s">
        <v>121</v>
      </c>
      <c r="C390" s="247" t="s">
        <v>122</v>
      </c>
      <c r="D390" s="226"/>
      <c r="E390" s="227"/>
      <c r="F390" s="228"/>
      <c r="G390" s="228">
        <f>SUMIF(AG391:AG399,"&lt;&gt;NOR",G391:G399)</f>
        <v>0</v>
      </c>
      <c r="H390" s="228"/>
      <c r="I390" s="228">
        <f>SUM(I391:I399)</f>
        <v>0</v>
      </c>
      <c r="J390" s="228"/>
      <c r="K390" s="228">
        <f>SUM(K391:K399)</f>
        <v>0</v>
      </c>
      <c r="L390" s="228"/>
      <c r="M390" s="228">
        <f>SUM(M391:M399)</f>
        <v>0</v>
      </c>
      <c r="N390" s="228"/>
      <c r="O390" s="228">
        <f>SUM(O391:O399)</f>
        <v>0.01</v>
      </c>
      <c r="P390" s="228"/>
      <c r="Q390" s="228">
        <f>SUM(Q391:Q399)</f>
        <v>0</v>
      </c>
      <c r="R390" s="228"/>
      <c r="S390" s="228"/>
      <c r="T390" s="229"/>
      <c r="U390" s="223"/>
      <c r="V390" s="223">
        <f>SUM(V391:V399)</f>
        <v>1.21</v>
      </c>
      <c r="W390" s="223"/>
      <c r="X390" s="223"/>
      <c r="AG390" t="s">
        <v>170</v>
      </c>
    </row>
    <row r="391" spans="1:60" ht="22.5" outlineLevel="1" x14ac:dyDescent="0.2">
      <c r="A391" s="230">
        <v>160</v>
      </c>
      <c r="B391" s="231" t="s">
        <v>1296</v>
      </c>
      <c r="C391" s="249" t="s">
        <v>1297</v>
      </c>
      <c r="D391" s="232" t="s">
        <v>285</v>
      </c>
      <c r="E391" s="233">
        <v>1.125</v>
      </c>
      <c r="F391" s="234"/>
      <c r="G391" s="235">
        <f>ROUND(E391*F391,2)</f>
        <v>0</v>
      </c>
      <c r="H391" s="234"/>
      <c r="I391" s="235">
        <f>ROUND(E391*H391,2)</f>
        <v>0</v>
      </c>
      <c r="J391" s="234"/>
      <c r="K391" s="235">
        <f>ROUND(E391*J391,2)</f>
        <v>0</v>
      </c>
      <c r="L391" s="235">
        <v>21</v>
      </c>
      <c r="M391" s="235">
        <f>G391*(1+L391/100)</f>
        <v>0</v>
      </c>
      <c r="N391" s="235">
        <v>1.03E-2</v>
      </c>
      <c r="O391" s="235">
        <f>ROUND(E391*N391,2)</f>
        <v>0.01</v>
      </c>
      <c r="P391" s="235">
        <v>0</v>
      </c>
      <c r="Q391" s="235">
        <f>ROUND(E391*P391,2)</f>
        <v>0</v>
      </c>
      <c r="R391" s="235" t="s">
        <v>1298</v>
      </c>
      <c r="S391" s="235" t="s">
        <v>190</v>
      </c>
      <c r="T391" s="236" t="s">
        <v>190</v>
      </c>
      <c r="U391" s="219">
        <v>0.53200000000000003</v>
      </c>
      <c r="V391" s="219">
        <f>ROUND(E391*U391,2)</f>
        <v>0.6</v>
      </c>
      <c r="W391" s="219"/>
      <c r="X391" s="219" t="s">
        <v>287</v>
      </c>
      <c r="Y391" s="209"/>
      <c r="Z391" s="209"/>
      <c r="AA391" s="209"/>
      <c r="AB391" s="209"/>
      <c r="AC391" s="209"/>
      <c r="AD391" s="209"/>
      <c r="AE391" s="209"/>
      <c r="AF391" s="209"/>
      <c r="AG391" s="209" t="s">
        <v>288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51" t="s">
        <v>1299</v>
      </c>
      <c r="D392" s="221"/>
      <c r="E392" s="222">
        <v>1.125</v>
      </c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232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30">
        <v>161</v>
      </c>
      <c r="B393" s="231" t="s">
        <v>1300</v>
      </c>
      <c r="C393" s="249" t="s">
        <v>1301</v>
      </c>
      <c r="D393" s="232" t="s">
        <v>285</v>
      </c>
      <c r="E393" s="233">
        <v>3.64</v>
      </c>
      <c r="F393" s="234"/>
      <c r="G393" s="235">
        <f>ROUND(E393*F393,2)</f>
        <v>0</v>
      </c>
      <c r="H393" s="234"/>
      <c r="I393" s="235">
        <f>ROUND(E393*H393,2)</f>
        <v>0</v>
      </c>
      <c r="J393" s="234"/>
      <c r="K393" s="235">
        <f>ROUND(E393*J393,2)</f>
        <v>0</v>
      </c>
      <c r="L393" s="235">
        <v>21</v>
      </c>
      <c r="M393" s="235">
        <f>G393*(1+L393/100)</f>
        <v>0</v>
      </c>
      <c r="N393" s="235">
        <v>9.5E-4</v>
      </c>
      <c r="O393" s="235">
        <f>ROUND(E393*N393,2)</f>
        <v>0</v>
      </c>
      <c r="P393" s="235">
        <v>0</v>
      </c>
      <c r="Q393" s="235">
        <f>ROUND(E393*P393,2)</f>
        <v>0</v>
      </c>
      <c r="R393" s="235" t="s">
        <v>1298</v>
      </c>
      <c r="S393" s="235" t="s">
        <v>190</v>
      </c>
      <c r="T393" s="236" t="s">
        <v>190</v>
      </c>
      <c r="U393" s="219">
        <v>0.13</v>
      </c>
      <c r="V393" s="219">
        <f>ROUND(E393*U393,2)</f>
        <v>0.47</v>
      </c>
      <c r="W393" s="219"/>
      <c r="X393" s="219" t="s">
        <v>287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288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51" t="s">
        <v>1302</v>
      </c>
      <c r="D394" s="221"/>
      <c r="E394" s="222">
        <v>2.5</v>
      </c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232</v>
      </c>
      <c r="AH394" s="209">
        <v>0</v>
      </c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51" t="s">
        <v>1303</v>
      </c>
      <c r="D395" s="221"/>
      <c r="E395" s="222">
        <v>1.1399999999999999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232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37">
        <v>162</v>
      </c>
      <c r="B396" s="238" t="s">
        <v>1304</v>
      </c>
      <c r="C396" s="248" t="s">
        <v>1305</v>
      </c>
      <c r="D396" s="239" t="s">
        <v>1306</v>
      </c>
      <c r="E396" s="240">
        <v>4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2">
        <v>0</v>
      </c>
      <c r="O396" s="242">
        <f>ROUND(E396*N396,2)</f>
        <v>0</v>
      </c>
      <c r="P396" s="242">
        <v>0</v>
      </c>
      <c r="Q396" s="242">
        <f>ROUND(E396*P396,2)</f>
        <v>0</v>
      </c>
      <c r="R396" s="242"/>
      <c r="S396" s="242" t="s">
        <v>174</v>
      </c>
      <c r="T396" s="243" t="s">
        <v>175</v>
      </c>
      <c r="U396" s="219">
        <v>3.5999999999999997E-2</v>
      </c>
      <c r="V396" s="219">
        <f>ROUND(E396*U396,2)</f>
        <v>0.14000000000000001</v>
      </c>
      <c r="W396" s="219"/>
      <c r="X396" s="219" t="s">
        <v>287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288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30">
        <v>163</v>
      </c>
      <c r="B397" s="231" t="s">
        <v>1307</v>
      </c>
      <c r="C397" s="249" t="s">
        <v>1308</v>
      </c>
      <c r="D397" s="232" t="s">
        <v>323</v>
      </c>
      <c r="E397" s="233">
        <v>4</v>
      </c>
      <c r="F397" s="234"/>
      <c r="G397" s="235">
        <f>ROUND(E397*F397,2)</f>
        <v>0</v>
      </c>
      <c r="H397" s="234"/>
      <c r="I397" s="235">
        <f>ROUND(E397*H397,2)</f>
        <v>0</v>
      </c>
      <c r="J397" s="234"/>
      <c r="K397" s="235">
        <f>ROUND(E397*J397,2)</f>
        <v>0</v>
      </c>
      <c r="L397" s="235">
        <v>21</v>
      </c>
      <c r="M397" s="235">
        <f>G397*(1+L397/100)</f>
        <v>0</v>
      </c>
      <c r="N397" s="235">
        <v>8.0000000000000004E-4</v>
      </c>
      <c r="O397" s="235">
        <f>ROUND(E397*N397,2)</f>
        <v>0</v>
      </c>
      <c r="P397" s="235">
        <v>0</v>
      </c>
      <c r="Q397" s="235">
        <f>ROUND(E397*P397,2)</f>
        <v>0</v>
      </c>
      <c r="R397" s="235"/>
      <c r="S397" s="235" t="s">
        <v>174</v>
      </c>
      <c r="T397" s="236" t="s">
        <v>175</v>
      </c>
      <c r="U397" s="219">
        <v>0</v>
      </c>
      <c r="V397" s="219">
        <f>ROUND(E397*U397,2)</f>
        <v>0</v>
      </c>
      <c r="W397" s="219"/>
      <c r="X397" s="219" t="s">
        <v>478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555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>
        <v>164</v>
      </c>
      <c r="B398" s="217" t="s">
        <v>1309</v>
      </c>
      <c r="C398" s="262" t="s">
        <v>1310</v>
      </c>
      <c r="D398" s="218" t="s">
        <v>0</v>
      </c>
      <c r="E398" s="258"/>
      <c r="F398" s="220"/>
      <c r="G398" s="219">
        <f>ROUND(E398*F398,2)</f>
        <v>0</v>
      </c>
      <c r="H398" s="220"/>
      <c r="I398" s="219">
        <f>ROUND(E398*H398,2)</f>
        <v>0</v>
      </c>
      <c r="J398" s="220"/>
      <c r="K398" s="219">
        <f>ROUND(E398*J398,2)</f>
        <v>0</v>
      </c>
      <c r="L398" s="219">
        <v>21</v>
      </c>
      <c r="M398" s="219">
        <f>G398*(1+L398/100)</f>
        <v>0</v>
      </c>
      <c r="N398" s="219">
        <v>0</v>
      </c>
      <c r="O398" s="219">
        <f>ROUND(E398*N398,2)</f>
        <v>0</v>
      </c>
      <c r="P398" s="219">
        <v>0</v>
      </c>
      <c r="Q398" s="219">
        <f>ROUND(E398*P398,2)</f>
        <v>0</v>
      </c>
      <c r="R398" s="219" t="s">
        <v>1298</v>
      </c>
      <c r="S398" s="219" t="s">
        <v>190</v>
      </c>
      <c r="T398" s="219" t="s">
        <v>190</v>
      </c>
      <c r="U398" s="219">
        <v>0</v>
      </c>
      <c r="V398" s="219">
        <f>ROUND(E398*U398,2)</f>
        <v>0</v>
      </c>
      <c r="W398" s="219"/>
      <c r="X398" s="219" t="s">
        <v>759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760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63" t="s">
        <v>1311</v>
      </c>
      <c r="D399" s="259"/>
      <c r="E399" s="259"/>
      <c r="F399" s="259"/>
      <c r="G399" s="25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290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x14ac:dyDescent="0.2">
      <c r="A400" s="224" t="s">
        <v>169</v>
      </c>
      <c r="B400" s="225" t="s">
        <v>125</v>
      </c>
      <c r="C400" s="247" t="s">
        <v>126</v>
      </c>
      <c r="D400" s="226"/>
      <c r="E400" s="227"/>
      <c r="F400" s="228"/>
      <c r="G400" s="228">
        <f>SUMIF(AG401:AG420,"&lt;&gt;NOR",G401:G420)</f>
        <v>0</v>
      </c>
      <c r="H400" s="228"/>
      <c r="I400" s="228">
        <f>SUM(I401:I420)</f>
        <v>0</v>
      </c>
      <c r="J400" s="228"/>
      <c r="K400" s="228">
        <f>SUM(K401:K420)</f>
        <v>0</v>
      </c>
      <c r="L400" s="228"/>
      <c r="M400" s="228">
        <f>SUM(M401:M420)</f>
        <v>0</v>
      </c>
      <c r="N400" s="228"/>
      <c r="O400" s="228">
        <f>SUM(O401:O420)</f>
        <v>0</v>
      </c>
      <c r="P400" s="228"/>
      <c r="Q400" s="228">
        <f>SUM(Q401:Q420)</f>
        <v>1</v>
      </c>
      <c r="R400" s="228"/>
      <c r="S400" s="228"/>
      <c r="T400" s="229"/>
      <c r="U400" s="223"/>
      <c r="V400" s="223">
        <f>SUM(V401:V420)</f>
        <v>19.779999999999998</v>
      </c>
      <c r="W400" s="223"/>
      <c r="X400" s="223"/>
      <c r="AG400" t="s">
        <v>170</v>
      </c>
    </row>
    <row r="401" spans="1:60" outlineLevel="1" x14ac:dyDescent="0.2">
      <c r="A401" s="237">
        <v>165</v>
      </c>
      <c r="B401" s="238" t="s">
        <v>1077</v>
      </c>
      <c r="C401" s="248" t="s">
        <v>1078</v>
      </c>
      <c r="D401" s="239" t="s">
        <v>554</v>
      </c>
      <c r="E401" s="240">
        <v>1.5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0</v>
      </c>
      <c r="O401" s="242">
        <f>ROUND(E401*N401,2)</f>
        <v>0</v>
      </c>
      <c r="P401" s="242">
        <v>0.10316</v>
      </c>
      <c r="Q401" s="242">
        <f>ROUND(E401*P401,2)</f>
        <v>0.15</v>
      </c>
      <c r="R401" s="242" t="s">
        <v>764</v>
      </c>
      <c r="S401" s="242" t="s">
        <v>190</v>
      </c>
      <c r="T401" s="243" t="s">
        <v>190</v>
      </c>
      <c r="U401" s="219">
        <v>0.68200000000000005</v>
      </c>
      <c r="V401" s="219">
        <f>ROUND(E401*U401,2)</f>
        <v>1.02</v>
      </c>
      <c r="W401" s="219"/>
      <c r="X401" s="219" t="s">
        <v>287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288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37">
        <v>166</v>
      </c>
      <c r="B402" s="238" t="s">
        <v>762</v>
      </c>
      <c r="C402" s="248" t="s">
        <v>763</v>
      </c>
      <c r="D402" s="239" t="s">
        <v>323</v>
      </c>
      <c r="E402" s="240">
        <v>15</v>
      </c>
      <c r="F402" s="241"/>
      <c r="G402" s="242">
        <f>ROUND(E402*F402,2)</f>
        <v>0</v>
      </c>
      <c r="H402" s="241"/>
      <c r="I402" s="242">
        <f>ROUND(E402*H402,2)</f>
        <v>0</v>
      </c>
      <c r="J402" s="241"/>
      <c r="K402" s="242">
        <f>ROUND(E402*J402,2)</f>
        <v>0</v>
      </c>
      <c r="L402" s="242">
        <v>21</v>
      </c>
      <c r="M402" s="242">
        <f>G402*(1+L402/100)</f>
        <v>0</v>
      </c>
      <c r="N402" s="242">
        <v>0</v>
      </c>
      <c r="O402" s="242">
        <f>ROUND(E402*N402,2)</f>
        <v>0</v>
      </c>
      <c r="P402" s="242">
        <v>2.7999999999999998E-4</v>
      </c>
      <c r="Q402" s="242">
        <f>ROUND(E402*P402,2)</f>
        <v>0</v>
      </c>
      <c r="R402" s="242" t="s">
        <v>764</v>
      </c>
      <c r="S402" s="242" t="s">
        <v>190</v>
      </c>
      <c r="T402" s="243" t="s">
        <v>190</v>
      </c>
      <c r="U402" s="219">
        <v>5.1999999999999998E-2</v>
      </c>
      <c r="V402" s="219">
        <f>ROUND(E402*U402,2)</f>
        <v>0.78</v>
      </c>
      <c r="W402" s="219"/>
      <c r="X402" s="219" t="s">
        <v>287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288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30">
        <v>167</v>
      </c>
      <c r="B403" s="231" t="s">
        <v>765</v>
      </c>
      <c r="C403" s="249" t="s">
        <v>766</v>
      </c>
      <c r="D403" s="232" t="s">
        <v>323</v>
      </c>
      <c r="E403" s="233">
        <v>18</v>
      </c>
      <c r="F403" s="234"/>
      <c r="G403" s="235">
        <f>ROUND(E403*F403,2)</f>
        <v>0</v>
      </c>
      <c r="H403" s="234"/>
      <c r="I403" s="235">
        <f>ROUND(E403*H403,2)</f>
        <v>0</v>
      </c>
      <c r="J403" s="234"/>
      <c r="K403" s="235">
        <f>ROUND(E403*J403,2)</f>
        <v>0</v>
      </c>
      <c r="L403" s="235">
        <v>21</v>
      </c>
      <c r="M403" s="235">
        <f>G403*(1+L403/100)</f>
        <v>0</v>
      </c>
      <c r="N403" s="235">
        <v>0</v>
      </c>
      <c r="O403" s="235">
        <f>ROUND(E403*N403,2)</f>
        <v>0</v>
      </c>
      <c r="P403" s="235">
        <v>3.2000000000000003E-4</v>
      </c>
      <c r="Q403" s="235">
        <f>ROUND(E403*P403,2)</f>
        <v>0.01</v>
      </c>
      <c r="R403" s="235" t="s">
        <v>764</v>
      </c>
      <c r="S403" s="235" t="s">
        <v>190</v>
      </c>
      <c r="T403" s="236" t="s">
        <v>190</v>
      </c>
      <c r="U403" s="219">
        <v>0.13500000000000001</v>
      </c>
      <c r="V403" s="219">
        <f>ROUND(E403*U403,2)</f>
        <v>2.4300000000000002</v>
      </c>
      <c r="W403" s="219"/>
      <c r="X403" s="219" t="s">
        <v>287</v>
      </c>
      <c r="Y403" s="209"/>
      <c r="Z403" s="209"/>
      <c r="AA403" s="209"/>
      <c r="AB403" s="209"/>
      <c r="AC403" s="209"/>
      <c r="AD403" s="209"/>
      <c r="AE403" s="209"/>
      <c r="AF403" s="209"/>
      <c r="AG403" s="209" t="s">
        <v>288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16"/>
      <c r="B404" s="217"/>
      <c r="C404" s="251" t="s">
        <v>1312</v>
      </c>
      <c r="D404" s="221"/>
      <c r="E404" s="222">
        <v>18</v>
      </c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09"/>
      <c r="Z404" s="209"/>
      <c r="AA404" s="209"/>
      <c r="AB404" s="209"/>
      <c r="AC404" s="209"/>
      <c r="AD404" s="209"/>
      <c r="AE404" s="209"/>
      <c r="AF404" s="209"/>
      <c r="AG404" s="209" t="s">
        <v>232</v>
      </c>
      <c r="AH404" s="209">
        <v>0</v>
      </c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ht="22.5" outlineLevel="1" x14ac:dyDescent="0.2">
      <c r="A405" s="237">
        <v>168</v>
      </c>
      <c r="B405" s="238" t="s">
        <v>767</v>
      </c>
      <c r="C405" s="248" t="s">
        <v>768</v>
      </c>
      <c r="D405" s="239" t="s">
        <v>554</v>
      </c>
      <c r="E405" s="240">
        <v>11</v>
      </c>
      <c r="F405" s="241"/>
      <c r="G405" s="242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2">
        <v>0</v>
      </c>
      <c r="O405" s="242">
        <f>ROUND(E405*N405,2)</f>
        <v>0</v>
      </c>
      <c r="P405" s="242">
        <v>0</v>
      </c>
      <c r="Q405" s="242">
        <f>ROUND(E405*P405,2)</f>
        <v>0</v>
      </c>
      <c r="R405" s="242" t="s">
        <v>764</v>
      </c>
      <c r="S405" s="242" t="s">
        <v>190</v>
      </c>
      <c r="T405" s="243" t="s">
        <v>190</v>
      </c>
      <c r="U405" s="219">
        <v>0.21593999999999999</v>
      </c>
      <c r="V405" s="219">
        <f>ROUND(E405*U405,2)</f>
        <v>2.38</v>
      </c>
      <c r="W405" s="219"/>
      <c r="X405" s="219" t="s">
        <v>287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288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ht="22.5" outlineLevel="1" x14ac:dyDescent="0.2">
      <c r="A406" s="237">
        <v>169</v>
      </c>
      <c r="B406" s="238" t="s">
        <v>1313</v>
      </c>
      <c r="C406" s="248" t="s">
        <v>1314</v>
      </c>
      <c r="D406" s="239" t="s">
        <v>554</v>
      </c>
      <c r="E406" s="240">
        <v>4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21</v>
      </c>
      <c r="M406" s="242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2">
        <f>ROUND(E406*P406,2)</f>
        <v>0</v>
      </c>
      <c r="R406" s="242" t="s">
        <v>764</v>
      </c>
      <c r="S406" s="242" t="s">
        <v>190</v>
      </c>
      <c r="T406" s="243" t="s">
        <v>190</v>
      </c>
      <c r="U406" s="219">
        <v>0.34131</v>
      </c>
      <c r="V406" s="219">
        <f>ROUND(E406*U406,2)</f>
        <v>1.37</v>
      </c>
      <c r="W406" s="219"/>
      <c r="X406" s="219" t="s">
        <v>287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288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33.75" outlineLevel="1" x14ac:dyDescent="0.2">
      <c r="A407" s="237">
        <v>170</v>
      </c>
      <c r="B407" s="238" t="s">
        <v>771</v>
      </c>
      <c r="C407" s="248" t="s">
        <v>772</v>
      </c>
      <c r="D407" s="239" t="s">
        <v>554</v>
      </c>
      <c r="E407" s="240">
        <v>11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2">
        <v>0</v>
      </c>
      <c r="O407" s="242">
        <f>ROUND(E407*N407,2)</f>
        <v>0</v>
      </c>
      <c r="P407" s="242">
        <v>0</v>
      </c>
      <c r="Q407" s="242">
        <f>ROUND(E407*P407,2)</f>
        <v>0</v>
      </c>
      <c r="R407" s="242" t="s">
        <v>764</v>
      </c>
      <c r="S407" s="242" t="s">
        <v>190</v>
      </c>
      <c r="T407" s="243" t="s">
        <v>190</v>
      </c>
      <c r="U407" s="219">
        <v>2.2499999999999999E-2</v>
      </c>
      <c r="V407" s="219">
        <f>ROUND(E407*U407,2)</f>
        <v>0.25</v>
      </c>
      <c r="W407" s="219"/>
      <c r="X407" s="219" t="s">
        <v>287</v>
      </c>
      <c r="Y407" s="209"/>
      <c r="Z407" s="209"/>
      <c r="AA407" s="209"/>
      <c r="AB407" s="209"/>
      <c r="AC407" s="209"/>
      <c r="AD407" s="209"/>
      <c r="AE407" s="209"/>
      <c r="AF407" s="209"/>
      <c r="AG407" s="209" t="s">
        <v>288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ht="33.75" outlineLevel="1" x14ac:dyDescent="0.2">
      <c r="A408" s="237">
        <v>171</v>
      </c>
      <c r="B408" s="238" t="s">
        <v>1315</v>
      </c>
      <c r="C408" s="248" t="s">
        <v>1316</v>
      </c>
      <c r="D408" s="239" t="s">
        <v>554</v>
      </c>
      <c r="E408" s="240">
        <v>4</v>
      </c>
      <c r="F408" s="241"/>
      <c r="G408" s="242">
        <f>ROUND(E408*F408,2)</f>
        <v>0</v>
      </c>
      <c r="H408" s="241"/>
      <c r="I408" s="242">
        <f>ROUND(E408*H408,2)</f>
        <v>0</v>
      </c>
      <c r="J408" s="241"/>
      <c r="K408" s="242">
        <f>ROUND(E408*J408,2)</f>
        <v>0</v>
      </c>
      <c r="L408" s="242">
        <v>21</v>
      </c>
      <c r="M408" s="242">
        <f>G408*(1+L408/100)</f>
        <v>0</v>
      </c>
      <c r="N408" s="242">
        <v>0</v>
      </c>
      <c r="O408" s="242">
        <f>ROUND(E408*N408,2)</f>
        <v>0</v>
      </c>
      <c r="P408" s="242">
        <v>0</v>
      </c>
      <c r="Q408" s="242">
        <f>ROUND(E408*P408,2)</f>
        <v>0</v>
      </c>
      <c r="R408" s="242" t="s">
        <v>764</v>
      </c>
      <c r="S408" s="242" t="s">
        <v>190</v>
      </c>
      <c r="T408" s="243" t="s">
        <v>190</v>
      </c>
      <c r="U408" s="219">
        <v>2.87E-2</v>
      </c>
      <c r="V408" s="219">
        <f>ROUND(E408*U408,2)</f>
        <v>0.11</v>
      </c>
      <c r="W408" s="219"/>
      <c r="X408" s="219" t="s">
        <v>287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288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33.75" outlineLevel="1" x14ac:dyDescent="0.2">
      <c r="A409" s="237">
        <v>172</v>
      </c>
      <c r="B409" s="238" t="s">
        <v>775</v>
      </c>
      <c r="C409" s="248" t="s">
        <v>776</v>
      </c>
      <c r="D409" s="239" t="s">
        <v>554</v>
      </c>
      <c r="E409" s="240">
        <v>1</v>
      </c>
      <c r="F409" s="241"/>
      <c r="G409" s="242">
        <f>ROUND(E409*F409,2)</f>
        <v>0</v>
      </c>
      <c r="H409" s="241"/>
      <c r="I409" s="242">
        <f>ROUND(E409*H409,2)</f>
        <v>0</v>
      </c>
      <c r="J409" s="241"/>
      <c r="K409" s="242">
        <f>ROUND(E409*J409,2)</f>
        <v>0</v>
      </c>
      <c r="L409" s="242">
        <v>21</v>
      </c>
      <c r="M409" s="242">
        <f>G409*(1+L409/100)</f>
        <v>0</v>
      </c>
      <c r="N409" s="242">
        <v>0</v>
      </c>
      <c r="O409" s="242">
        <f>ROUND(E409*N409,2)</f>
        <v>0</v>
      </c>
      <c r="P409" s="242">
        <v>0</v>
      </c>
      <c r="Q409" s="242">
        <f>ROUND(E409*P409,2)</f>
        <v>0</v>
      </c>
      <c r="R409" s="242" t="s">
        <v>764</v>
      </c>
      <c r="S409" s="242" t="s">
        <v>190</v>
      </c>
      <c r="T409" s="243" t="s">
        <v>190</v>
      </c>
      <c r="U409" s="219">
        <v>4.5499999999999999E-2</v>
      </c>
      <c r="V409" s="219">
        <f>ROUND(E409*U409,2)</f>
        <v>0.05</v>
      </c>
      <c r="W409" s="219"/>
      <c r="X409" s="219" t="s">
        <v>287</v>
      </c>
      <c r="Y409" s="209"/>
      <c r="Z409" s="209"/>
      <c r="AA409" s="209"/>
      <c r="AB409" s="209"/>
      <c r="AC409" s="209"/>
      <c r="AD409" s="209"/>
      <c r="AE409" s="209"/>
      <c r="AF409" s="209"/>
      <c r="AG409" s="209" t="s">
        <v>288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22.5" outlineLevel="1" x14ac:dyDescent="0.2">
      <c r="A410" s="237">
        <v>173</v>
      </c>
      <c r="B410" s="238" t="s">
        <v>1084</v>
      </c>
      <c r="C410" s="248" t="s">
        <v>1085</v>
      </c>
      <c r="D410" s="239" t="s">
        <v>554</v>
      </c>
      <c r="E410" s="240">
        <v>2</v>
      </c>
      <c r="F410" s="241"/>
      <c r="G410" s="242">
        <f>ROUND(E410*F410,2)</f>
        <v>0</v>
      </c>
      <c r="H410" s="241"/>
      <c r="I410" s="242">
        <f>ROUND(E410*H410,2)</f>
        <v>0</v>
      </c>
      <c r="J410" s="241"/>
      <c r="K410" s="242">
        <f>ROUND(E410*J410,2)</f>
        <v>0</v>
      </c>
      <c r="L410" s="242">
        <v>21</v>
      </c>
      <c r="M410" s="242">
        <f>G410*(1+L410/100)</f>
        <v>0</v>
      </c>
      <c r="N410" s="242">
        <v>0</v>
      </c>
      <c r="O410" s="242">
        <f>ROUND(E410*N410,2)</f>
        <v>0</v>
      </c>
      <c r="P410" s="242">
        <v>3.3079999999999998E-2</v>
      </c>
      <c r="Q410" s="242">
        <f>ROUND(E410*P410,2)</f>
        <v>7.0000000000000007E-2</v>
      </c>
      <c r="R410" s="242" t="s">
        <v>764</v>
      </c>
      <c r="S410" s="242" t="s">
        <v>190</v>
      </c>
      <c r="T410" s="243" t="s">
        <v>190</v>
      </c>
      <c r="U410" s="219">
        <v>0.57899999999999996</v>
      </c>
      <c r="V410" s="219">
        <f>ROUND(E410*U410,2)</f>
        <v>1.1599999999999999</v>
      </c>
      <c r="W410" s="219"/>
      <c r="X410" s="219" t="s">
        <v>287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288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37">
        <v>174</v>
      </c>
      <c r="B411" s="238" t="s">
        <v>1317</v>
      </c>
      <c r="C411" s="248" t="s">
        <v>1318</v>
      </c>
      <c r="D411" s="239" t="s">
        <v>554</v>
      </c>
      <c r="E411" s="240">
        <v>1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2">
        <v>0</v>
      </c>
      <c r="O411" s="242">
        <f>ROUND(E411*N411,2)</f>
        <v>0</v>
      </c>
      <c r="P411" s="242">
        <v>0</v>
      </c>
      <c r="Q411" s="242">
        <f>ROUND(E411*P411,2)</f>
        <v>0</v>
      </c>
      <c r="R411" s="242" t="s">
        <v>764</v>
      </c>
      <c r="S411" s="242" t="s">
        <v>190</v>
      </c>
      <c r="T411" s="243" t="s">
        <v>190</v>
      </c>
      <c r="U411" s="219">
        <v>0.155</v>
      </c>
      <c r="V411" s="219">
        <f>ROUND(E411*U411,2)</f>
        <v>0.16</v>
      </c>
      <c r="W411" s="219"/>
      <c r="X411" s="219" t="s">
        <v>287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288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37">
        <v>175</v>
      </c>
      <c r="B412" s="238" t="s">
        <v>1319</v>
      </c>
      <c r="C412" s="248" t="s">
        <v>1320</v>
      </c>
      <c r="D412" s="239" t="s">
        <v>554</v>
      </c>
      <c r="E412" s="240">
        <v>1</v>
      </c>
      <c r="F412" s="241"/>
      <c r="G412" s="242">
        <f>ROUND(E412*F412,2)</f>
        <v>0</v>
      </c>
      <c r="H412" s="241"/>
      <c r="I412" s="242">
        <f>ROUND(E412*H412,2)</f>
        <v>0</v>
      </c>
      <c r="J412" s="241"/>
      <c r="K412" s="242">
        <f>ROUND(E412*J412,2)</f>
        <v>0</v>
      </c>
      <c r="L412" s="242">
        <v>21</v>
      </c>
      <c r="M412" s="242">
        <f>G412*(1+L412/100)</f>
        <v>0</v>
      </c>
      <c r="N412" s="242">
        <v>0</v>
      </c>
      <c r="O412" s="242">
        <f>ROUND(E412*N412,2)</f>
        <v>0</v>
      </c>
      <c r="P412" s="242">
        <v>0</v>
      </c>
      <c r="Q412" s="242">
        <f>ROUND(E412*P412,2)</f>
        <v>0</v>
      </c>
      <c r="R412" s="242" t="s">
        <v>764</v>
      </c>
      <c r="S412" s="242" t="s">
        <v>190</v>
      </c>
      <c r="T412" s="243" t="s">
        <v>190</v>
      </c>
      <c r="U412" s="219">
        <v>0.42399999999999999</v>
      </c>
      <c r="V412" s="219">
        <f>ROUND(E412*U412,2)</f>
        <v>0.42</v>
      </c>
      <c r="W412" s="219"/>
      <c r="X412" s="219" t="s">
        <v>287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288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37">
        <v>176</v>
      </c>
      <c r="B413" s="238" t="s">
        <v>777</v>
      </c>
      <c r="C413" s="248" t="s">
        <v>778</v>
      </c>
      <c r="D413" s="239" t="s">
        <v>554</v>
      </c>
      <c r="E413" s="240">
        <v>1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0</v>
      </c>
      <c r="O413" s="242">
        <f>ROUND(E413*N413,2)</f>
        <v>0</v>
      </c>
      <c r="P413" s="242">
        <v>0</v>
      </c>
      <c r="Q413" s="242">
        <f>ROUND(E413*P413,2)</f>
        <v>0</v>
      </c>
      <c r="R413" s="242"/>
      <c r="S413" s="242" t="s">
        <v>174</v>
      </c>
      <c r="T413" s="243" t="s">
        <v>175</v>
      </c>
      <c r="U413" s="219">
        <v>0.64734999999999998</v>
      </c>
      <c r="V413" s="219">
        <f>ROUND(E413*U413,2)</f>
        <v>0.65</v>
      </c>
      <c r="W413" s="219"/>
      <c r="X413" s="219" t="s">
        <v>287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288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37">
        <v>177</v>
      </c>
      <c r="B414" s="238" t="s">
        <v>779</v>
      </c>
      <c r="C414" s="248" t="s">
        <v>780</v>
      </c>
      <c r="D414" s="239" t="s">
        <v>554</v>
      </c>
      <c r="E414" s="240">
        <v>15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2">
        <v>0</v>
      </c>
      <c r="O414" s="242">
        <f>ROUND(E414*N414,2)</f>
        <v>0</v>
      </c>
      <c r="P414" s="242">
        <v>3.3079999999999998E-2</v>
      </c>
      <c r="Q414" s="242">
        <f>ROUND(E414*P414,2)</f>
        <v>0.5</v>
      </c>
      <c r="R414" s="242"/>
      <c r="S414" s="242" t="s">
        <v>174</v>
      </c>
      <c r="T414" s="243" t="s">
        <v>175</v>
      </c>
      <c r="U414" s="219">
        <v>0.57899999999999996</v>
      </c>
      <c r="V414" s="219">
        <f>ROUND(E414*U414,2)</f>
        <v>8.69</v>
      </c>
      <c r="W414" s="219"/>
      <c r="X414" s="219" t="s">
        <v>287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288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37">
        <v>178</v>
      </c>
      <c r="B415" s="238" t="s">
        <v>1088</v>
      </c>
      <c r="C415" s="248" t="s">
        <v>1089</v>
      </c>
      <c r="D415" s="239" t="s">
        <v>554</v>
      </c>
      <c r="E415" s="240">
        <v>2</v>
      </c>
      <c r="F415" s="241"/>
      <c r="G415" s="242">
        <f>ROUND(E415*F415,2)</f>
        <v>0</v>
      </c>
      <c r="H415" s="241"/>
      <c r="I415" s="242">
        <f>ROUND(E415*H415,2)</f>
        <v>0</v>
      </c>
      <c r="J415" s="241"/>
      <c r="K415" s="242">
        <f>ROUND(E415*J415,2)</f>
        <v>0</v>
      </c>
      <c r="L415" s="242">
        <v>21</v>
      </c>
      <c r="M415" s="242">
        <f>G415*(1+L415/100)</f>
        <v>0</v>
      </c>
      <c r="N415" s="242">
        <v>0</v>
      </c>
      <c r="O415" s="242">
        <f>ROUND(E415*N415,2)</f>
        <v>0</v>
      </c>
      <c r="P415" s="242">
        <v>1.1180000000000001E-2</v>
      </c>
      <c r="Q415" s="242">
        <f>ROUND(E415*P415,2)</f>
        <v>0.02</v>
      </c>
      <c r="R415" s="242"/>
      <c r="S415" s="242" t="s">
        <v>174</v>
      </c>
      <c r="T415" s="243" t="s">
        <v>190</v>
      </c>
      <c r="U415" s="219">
        <v>0.155</v>
      </c>
      <c r="V415" s="219">
        <f>ROUND(E415*U415,2)</f>
        <v>0.31</v>
      </c>
      <c r="W415" s="219"/>
      <c r="X415" s="219" t="s">
        <v>287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288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37">
        <v>179</v>
      </c>
      <c r="B416" s="238" t="s">
        <v>781</v>
      </c>
      <c r="C416" s="248" t="s">
        <v>782</v>
      </c>
      <c r="D416" s="239" t="s">
        <v>554</v>
      </c>
      <c r="E416" s="240">
        <v>5</v>
      </c>
      <c r="F416" s="241"/>
      <c r="G416" s="242">
        <f>ROUND(E416*F416,2)</f>
        <v>0</v>
      </c>
      <c r="H416" s="241"/>
      <c r="I416" s="242">
        <f>ROUND(E416*H416,2)</f>
        <v>0</v>
      </c>
      <c r="J416" s="241"/>
      <c r="K416" s="242">
        <f>ROUND(E416*J416,2)</f>
        <v>0</v>
      </c>
      <c r="L416" s="242">
        <v>21</v>
      </c>
      <c r="M416" s="242">
        <f>G416*(1+L416/100)</f>
        <v>0</v>
      </c>
      <c r="N416" s="242">
        <v>0</v>
      </c>
      <c r="O416" s="242">
        <f>ROUND(E416*N416,2)</f>
        <v>0</v>
      </c>
      <c r="P416" s="242">
        <v>0.05</v>
      </c>
      <c r="Q416" s="242">
        <f>ROUND(E416*P416,2)</f>
        <v>0.25</v>
      </c>
      <c r="R416" s="242"/>
      <c r="S416" s="242" t="s">
        <v>174</v>
      </c>
      <c r="T416" s="243" t="s">
        <v>175</v>
      </c>
      <c r="U416" s="219">
        <v>0</v>
      </c>
      <c r="V416" s="219">
        <f>ROUND(E416*U416,2)</f>
        <v>0</v>
      </c>
      <c r="W416" s="219"/>
      <c r="X416" s="219" t="s">
        <v>287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288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33.75" outlineLevel="1" x14ac:dyDescent="0.2">
      <c r="A417" s="237">
        <v>180</v>
      </c>
      <c r="B417" s="238" t="s">
        <v>1321</v>
      </c>
      <c r="C417" s="248" t="s">
        <v>1322</v>
      </c>
      <c r="D417" s="239" t="s">
        <v>554</v>
      </c>
      <c r="E417" s="240">
        <v>1</v>
      </c>
      <c r="F417" s="241"/>
      <c r="G417" s="242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2">
        <v>1E-3</v>
      </c>
      <c r="O417" s="242">
        <f>ROUND(E417*N417,2)</f>
        <v>0</v>
      </c>
      <c r="P417" s="242">
        <v>0</v>
      </c>
      <c r="Q417" s="242">
        <f>ROUND(E417*P417,2)</f>
        <v>0</v>
      </c>
      <c r="R417" s="242" t="s">
        <v>477</v>
      </c>
      <c r="S417" s="242" t="s">
        <v>190</v>
      </c>
      <c r="T417" s="243" t="s">
        <v>175</v>
      </c>
      <c r="U417" s="219">
        <v>0</v>
      </c>
      <c r="V417" s="219">
        <f>ROUND(E417*U417,2)</f>
        <v>0</v>
      </c>
      <c r="W417" s="219"/>
      <c r="X417" s="219" t="s">
        <v>478</v>
      </c>
      <c r="Y417" s="209"/>
      <c r="Z417" s="209"/>
      <c r="AA417" s="209"/>
      <c r="AB417" s="209"/>
      <c r="AC417" s="209"/>
      <c r="AD417" s="209"/>
      <c r="AE417" s="209"/>
      <c r="AF417" s="209"/>
      <c r="AG417" s="209" t="s">
        <v>555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30">
        <v>181</v>
      </c>
      <c r="B418" s="231" t="s">
        <v>1323</v>
      </c>
      <c r="C418" s="249" t="s">
        <v>1324</v>
      </c>
      <c r="D418" s="232" t="s">
        <v>554</v>
      </c>
      <c r="E418" s="233">
        <v>1</v>
      </c>
      <c r="F418" s="234"/>
      <c r="G418" s="235">
        <f>ROUND(E418*F418,2)</f>
        <v>0</v>
      </c>
      <c r="H418" s="234"/>
      <c r="I418" s="235">
        <f>ROUND(E418*H418,2)</f>
        <v>0</v>
      </c>
      <c r="J418" s="234"/>
      <c r="K418" s="235">
        <f>ROUND(E418*J418,2)</f>
        <v>0</v>
      </c>
      <c r="L418" s="235">
        <v>21</v>
      </c>
      <c r="M418" s="235">
        <f>G418*(1+L418/100)</f>
        <v>0</v>
      </c>
      <c r="N418" s="235">
        <v>1.6299999999999999E-3</v>
      </c>
      <c r="O418" s="235">
        <f>ROUND(E418*N418,2)</f>
        <v>0</v>
      </c>
      <c r="P418" s="235">
        <v>0</v>
      </c>
      <c r="Q418" s="235">
        <f>ROUND(E418*P418,2)</f>
        <v>0</v>
      </c>
      <c r="R418" s="235"/>
      <c r="S418" s="235" t="s">
        <v>174</v>
      </c>
      <c r="T418" s="236" t="s">
        <v>175</v>
      </c>
      <c r="U418" s="219">
        <v>0</v>
      </c>
      <c r="V418" s="219">
        <f>ROUND(E418*U418,2)</f>
        <v>0</v>
      </c>
      <c r="W418" s="219"/>
      <c r="X418" s="219" t="s">
        <v>478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555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16">
        <v>182</v>
      </c>
      <c r="B419" s="217" t="s">
        <v>783</v>
      </c>
      <c r="C419" s="262" t="s">
        <v>784</v>
      </c>
      <c r="D419" s="218" t="s">
        <v>0</v>
      </c>
      <c r="E419" s="258"/>
      <c r="F419" s="220"/>
      <c r="G419" s="219">
        <f>ROUND(E419*F419,2)</f>
        <v>0</v>
      </c>
      <c r="H419" s="220"/>
      <c r="I419" s="219">
        <f>ROUND(E419*H419,2)</f>
        <v>0</v>
      </c>
      <c r="J419" s="220"/>
      <c r="K419" s="219">
        <f>ROUND(E419*J419,2)</f>
        <v>0</v>
      </c>
      <c r="L419" s="219">
        <v>21</v>
      </c>
      <c r="M419" s="219">
        <f>G419*(1+L419/100)</f>
        <v>0</v>
      </c>
      <c r="N419" s="219">
        <v>0</v>
      </c>
      <c r="O419" s="219">
        <f>ROUND(E419*N419,2)</f>
        <v>0</v>
      </c>
      <c r="P419" s="219">
        <v>0</v>
      </c>
      <c r="Q419" s="219">
        <f>ROUND(E419*P419,2)</f>
        <v>0</v>
      </c>
      <c r="R419" s="219" t="s">
        <v>764</v>
      </c>
      <c r="S419" s="219" t="s">
        <v>190</v>
      </c>
      <c r="T419" s="219" t="s">
        <v>190</v>
      </c>
      <c r="U419" s="219">
        <v>0</v>
      </c>
      <c r="V419" s="219">
        <f>ROUND(E419*U419,2)</f>
        <v>0</v>
      </c>
      <c r="W419" s="219"/>
      <c r="X419" s="219" t="s">
        <v>759</v>
      </c>
      <c r="Y419" s="209"/>
      <c r="Z419" s="209"/>
      <c r="AA419" s="209"/>
      <c r="AB419" s="209"/>
      <c r="AC419" s="209"/>
      <c r="AD419" s="209"/>
      <c r="AE419" s="209"/>
      <c r="AF419" s="209"/>
      <c r="AG419" s="209" t="s">
        <v>760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16"/>
      <c r="B420" s="217"/>
      <c r="C420" s="263" t="s">
        <v>785</v>
      </c>
      <c r="D420" s="259"/>
      <c r="E420" s="259"/>
      <c r="F420" s="259"/>
      <c r="G420" s="25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09"/>
      <c r="Z420" s="209"/>
      <c r="AA420" s="209"/>
      <c r="AB420" s="209"/>
      <c r="AC420" s="209"/>
      <c r="AD420" s="209"/>
      <c r="AE420" s="209"/>
      <c r="AF420" s="209"/>
      <c r="AG420" s="209" t="s">
        <v>290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x14ac:dyDescent="0.2">
      <c r="A421" s="224" t="s">
        <v>169</v>
      </c>
      <c r="B421" s="225" t="s">
        <v>129</v>
      </c>
      <c r="C421" s="247" t="s">
        <v>130</v>
      </c>
      <c r="D421" s="226"/>
      <c r="E421" s="227"/>
      <c r="F421" s="228"/>
      <c r="G421" s="228">
        <f>SUMIF(AG422:AG425,"&lt;&gt;NOR",G422:G425)</f>
        <v>0</v>
      </c>
      <c r="H421" s="228"/>
      <c r="I421" s="228">
        <f>SUM(I422:I425)</f>
        <v>0</v>
      </c>
      <c r="J421" s="228"/>
      <c r="K421" s="228">
        <f>SUM(K422:K425)</f>
        <v>0</v>
      </c>
      <c r="L421" s="228"/>
      <c r="M421" s="228">
        <f>SUM(M422:M425)</f>
        <v>0</v>
      </c>
      <c r="N421" s="228"/>
      <c r="O421" s="228">
        <f>SUM(O422:O425)</f>
        <v>0.01</v>
      </c>
      <c r="P421" s="228"/>
      <c r="Q421" s="228">
        <f>SUM(Q422:Q425)</f>
        <v>0</v>
      </c>
      <c r="R421" s="228"/>
      <c r="S421" s="228"/>
      <c r="T421" s="229"/>
      <c r="U421" s="223"/>
      <c r="V421" s="223">
        <f>SUM(V422:V425)</f>
        <v>1.03</v>
      </c>
      <c r="W421" s="223"/>
      <c r="X421" s="223"/>
      <c r="AG421" t="s">
        <v>170</v>
      </c>
    </row>
    <row r="422" spans="1:60" outlineLevel="1" x14ac:dyDescent="0.2">
      <c r="A422" s="237">
        <v>183</v>
      </c>
      <c r="B422" s="238" t="s">
        <v>1325</v>
      </c>
      <c r="C422" s="248" t="s">
        <v>1326</v>
      </c>
      <c r="D422" s="239" t="s">
        <v>323</v>
      </c>
      <c r="E422" s="240">
        <v>2</v>
      </c>
      <c r="F422" s="241"/>
      <c r="G422" s="242">
        <f>ROUND(E422*F422,2)</f>
        <v>0</v>
      </c>
      <c r="H422" s="241"/>
      <c r="I422" s="242">
        <f>ROUND(E422*H422,2)</f>
        <v>0</v>
      </c>
      <c r="J422" s="241"/>
      <c r="K422" s="242">
        <f>ROUND(E422*J422,2)</f>
        <v>0</v>
      </c>
      <c r="L422" s="242">
        <v>21</v>
      </c>
      <c r="M422" s="242">
        <f>G422*(1+L422/100)</f>
        <v>0</v>
      </c>
      <c r="N422" s="242">
        <v>6.0000000000000002E-5</v>
      </c>
      <c r="O422" s="242">
        <f>ROUND(E422*N422,2)</f>
        <v>0</v>
      </c>
      <c r="P422" s="242">
        <v>0</v>
      </c>
      <c r="Q422" s="242">
        <f>ROUND(E422*P422,2)</f>
        <v>0</v>
      </c>
      <c r="R422" s="242" t="s">
        <v>1327</v>
      </c>
      <c r="S422" s="242" t="s">
        <v>190</v>
      </c>
      <c r="T422" s="243" t="s">
        <v>190</v>
      </c>
      <c r="U422" s="219">
        <v>0.51600000000000001</v>
      </c>
      <c r="V422" s="219">
        <f>ROUND(E422*U422,2)</f>
        <v>1.03</v>
      </c>
      <c r="W422" s="219"/>
      <c r="X422" s="219" t="s">
        <v>287</v>
      </c>
      <c r="Y422" s="209"/>
      <c r="Z422" s="209"/>
      <c r="AA422" s="209"/>
      <c r="AB422" s="209"/>
      <c r="AC422" s="209"/>
      <c r="AD422" s="209"/>
      <c r="AE422" s="209"/>
      <c r="AF422" s="209"/>
      <c r="AG422" s="209" t="s">
        <v>288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30">
        <v>184</v>
      </c>
      <c r="B423" s="231" t="s">
        <v>1328</v>
      </c>
      <c r="C423" s="249" t="s">
        <v>1329</v>
      </c>
      <c r="D423" s="232" t="s">
        <v>554</v>
      </c>
      <c r="E423" s="233">
        <v>1</v>
      </c>
      <c r="F423" s="234"/>
      <c r="G423" s="235">
        <f>ROUND(E423*F423,2)</f>
        <v>0</v>
      </c>
      <c r="H423" s="234"/>
      <c r="I423" s="235">
        <f>ROUND(E423*H423,2)</f>
        <v>0</v>
      </c>
      <c r="J423" s="234"/>
      <c r="K423" s="235">
        <f>ROUND(E423*J423,2)</f>
        <v>0</v>
      </c>
      <c r="L423" s="235">
        <v>21</v>
      </c>
      <c r="M423" s="235">
        <f>G423*(1+L423/100)</f>
        <v>0</v>
      </c>
      <c r="N423" s="235">
        <v>1.0800000000000001E-2</v>
      </c>
      <c r="O423" s="235">
        <f>ROUND(E423*N423,2)</f>
        <v>0.01</v>
      </c>
      <c r="P423" s="235">
        <v>0</v>
      </c>
      <c r="Q423" s="235">
        <f>ROUND(E423*P423,2)</f>
        <v>0</v>
      </c>
      <c r="R423" s="235"/>
      <c r="S423" s="235" t="s">
        <v>174</v>
      </c>
      <c r="T423" s="236" t="s">
        <v>175</v>
      </c>
      <c r="U423" s="219">
        <v>0</v>
      </c>
      <c r="V423" s="219">
        <f>ROUND(E423*U423,2)</f>
        <v>0</v>
      </c>
      <c r="W423" s="219"/>
      <c r="X423" s="219" t="s">
        <v>478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555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">
      <c r="A424" s="216">
        <v>185</v>
      </c>
      <c r="B424" s="217" t="s">
        <v>1330</v>
      </c>
      <c r="C424" s="262" t="s">
        <v>1331</v>
      </c>
      <c r="D424" s="218" t="s">
        <v>0</v>
      </c>
      <c r="E424" s="258"/>
      <c r="F424" s="220"/>
      <c r="G424" s="219">
        <f>ROUND(E424*F424,2)</f>
        <v>0</v>
      </c>
      <c r="H424" s="220"/>
      <c r="I424" s="219">
        <f>ROUND(E424*H424,2)</f>
        <v>0</v>
      </c>
      <c r="J424" s="220"/>
      <c r="K424" s="219">
        <f>ROUND(E424*J424,2)</f>
        <v>0</v>
      </c>
      <c r="L424" s="219">
        <v>21</v>
      </c>
      <c r="M424" s="219">
        <f>G424*(1+L424/100)</f>
        <v>0</v>
      </c>
      <c r="N424" s="219">
        <v>0</v>
      </c>
      <c r="O424" s="219">
        <f>ROUND(E424*N424,2)</f>
        <v>0</v>
      </c>
      <c r="P424" s="219">
        <v>0</v>
      </c>
      <c r="Q424" s="219">
        <f>ROUND(E424*P424,2)</f>
        <v>0</v>
      </c>
      <c r="R424" s="219" t="s">
        <v>1327</v>
      </c>
      <c r="S424" s="219" t="s">
        <v>190</v>
      </c>
      <c r="T424" s="219" t="s">
        <v>190</v>
      </c>
      <c r="U424" s="219">
        <v>0</v>
      </c>
      <c r="V424" s="219">
        <f>ROUND(E424*U424,2)</f>
        <v>0</v>
      </c>
      <c r="W424" s="219"/>
      <c r="X424" s="219" t="s">
        <v>759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760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1" x14ac:dyDescent="0.2">
      <c r="A425" s="216"/>
      <c r="B425" s="217"/>
      <c r="C425" s="263" t="s">
        <v>1332</v>
      </c>
      <c r="D425" s="259"/>
      <c r="E425" s="259"/>
      <c r="F425" s="259"/>
      <c r="G425" s="25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09"/>
      <c r="Z425" s="209"/>
      <c r="AA425" s="209"/>
      <c r="AB425" s="209"/>
      <c r="AC425" s="209"/>
      <c r="AD425" s="209"/>
      <c r="AE425" s="209"/>
      <c r="AF425" s="209"/>
      <c r="AG425" s="209" t="s">
        <v>290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x14ac:dyDescent="0.2">
      <c r="A426" s="224" t="s">
        <v>169</v>
      </c>
      <c r="B426" s="225" t="s">
        <v>135</v>
      </c>
      <c r="C426" s="247" t="s">
        <v>136</v>
      </c>
      <c r="D426" s="226"/>
      <c r="E426" s="227"/>
      <c r="F426" s="228"/>
      <c r="G426" s="228">
        <f>SUMIF(AG427:AG427,"&lt;&gt;NOR",G427:G427)</f>
        <v>0</v>
      </c>
      <c r="H426" s="228"/>
      <c r="I426" s="228">
        <f>SUM(I427:I427)</f>
        <v>0</v>
      </c>
      <c r="J426" s="228"/>
      <c r="K426" s="228">
        <f>SUM(K427:K427)</f>
        <v>0</v>
      </c>
      <c r="L426" s="228"/>
      <c r="M426" s="228">
        <f>SUM(M427:M427)</f>
        <v>0</v>
      </c>
      <c r="N426" s="228"/>
      <c r="O426" s="228">
        <f>SUM(O427:O427)</f>
        <v>0.01</v>
      </c>
      <c r="P426" s="228"/>
      <c r="Q426" s="228">
        <f>SUM(Q427:Q427)</f>
        <v>0</v>
      </c>
      <c r="R426" s="228"/>
      <c r="S426" s="228"/>
      <c r="T426" s="229"/>
      <c r="U426" s="223"/>
      <c r="V426" s="223">
        <f>SUM(V427:V427)</f>
        <v>5.22</v>
      </c>
      <c r="W426" s="223"/>
      <c r="X426" s="223"/>
      <c r="AG426" t="s">
        <v>170</v>
      </c>
    </row>
    <row r="427" spans="1:60" outlineLevel="1" x14ac:dyDescent="0.2">
      <c r="A427" s="237">
        <v>186</v>
      </c>
      <c r="B427" s="238" t="s">
        <v>788</v>
      </c>
      <c r="C427" s="248" t="s">
        <v>789</v>
      </c>
      <c r="D427" s="239" t="s">
        <v>323</v>
      </c>
      <c r="E427" s="240">
        <v>200.7</v>
      </c>
      <c r="F427" s="241"/>
      <c r="G427" s="242">
        <f>ROUND(E427*F427,2)</f>
        <v>0</v>
      </c>
      <c r="H427" s="241"/>
      <c r="I427" s="242">
        <f>ROUND(E427*H427,2)</f>
        <v>0</v>
      </c>
      <c r="J427" s="241"/>
      <c r="K427" s="242">
        <f>ROUND(E427*J427,2)</f>
        <v>0</v>
      </c>
      <c r="L427" s="242">
        <v>21</v>
      </c>
      <c r="M427" s="242">
        <f>G427*(1+L427/100)</f>
        <v>0</v>
      </c>
      <c r="N427" s="242">
        <v>6.0000000000000002E-5</v>
      </c>
      <c r="O427" s="242">
        <f>ROUND(E427*N427,2)</f>
        <v>0.01</v>
      </c>
      <c r="P427" s="242">
        <v>0</v>
      </c>
      <c r="Q427" s="242">
        <f>ROUND(E427*P427,2)</f>
        <v>0</v>
      </c>
      <c r="R427" s="242"/>
      <c r="S427" s="242" t="s">
        <v>190</v>
      </c>
      <c r="T427" s="243" t="s">
        <v>190</v>
      </c>
      <c r="U427" s="219">
        <v>2.5999999999999999E-2</v>
      </c>
      <c r="V427" s="219">
        <f>ROUND(E427*U427,2)</f>
        <v>5.22</v>
      </c>
      <c r="W427" s="219"/>
      <c r="X427" s="219" t="s">
        <v>287</v>
      </c>
      <c r="Y427" s="209"/>
      <c r="Z427" s="209"/>
      <c r="AA427" s="209"/>
      <c r="AB427" s="209"/>
      <c r="AC427" s="209"/>
      <c r="AD427" s="209"/>
      <c r="AE427" s="209"/>
      <c r="AF427" s="209"/>
      <c r="AG427" s="209" t="s">
        <v>620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x14ac:dyDescent="0.2">
      <c r="A428" s="224" t="s">
        <v>169</v>
      </c>
      <c r="B428" s="225" t="s">
        <v>137</v>
      </c>
      <c r="C428" s="247" t="s">
        <v>138</v>
      </c>
      <c r="D428" s="226"/>
      <c r="E428" s="227"/>
      <c r="F428" s="228"/>
      <c r="G428" s="228">
        <f>SUMIF(AG429:AG435,"&lt;&gt;NOR",G429:G435)</f>
        <v>0</v>
      </c>
      <c r="H428" s="228"/>
      <c r="I428" s="228">
        <f>SUM(I429:I435)</f>
        <v>0</v>
      </c>
      <c r="J428" s="228"/>
      <c r="K428" s="228">
        <f>SUM(K429:K435)</f>
        <v>0</v>
      </c>
      <c r="L428" s="228"/>
      <c r="M428" s="228">
        <f>SUM(M429:M435)</f>
        <v>0</v>
      </c>
      <c r="N428" s="228"/>
      <c r="O428" s="228">
        <f>SUM(O429:O435)</f>
        <v>0</v>
      </c>
      <c r="P428" s="228"/>
      <c r="Q428" s="228">
        <f>SUM(Q429:Q435)</f>
        <v>0</v>
      </c>
      <c r="R428" s="228"/>
      <c r="S428" s="228"/>
      <c r="T428" s="229"/>
      <c r="U428" s="223"/>
      <c r="V428" s="223">
        <f>SUM(V429:V435)</f>
        <v>0.42000000000000004</v>
      </c>
      <c r="W428" s="223"/>
      <c r="X428" s="223"/>
      <c r="AG428" t="s">
        <v>170</v>
      </c>
    </row>
    <row r="429" spans="1:60" outlineLevel="1" x14ac:dyDescent="0.2">
      <c r="A429" s="237">
        <v>187</v>
      </c>
      <c r="B429" s="238" t="s">
        <v>795</v>
      </c>
      <c r="C429" s="248" t="s">
        <v>796</v>
      </c>
      <c r="D429" s="239" t="s">
        <v>797</v>
      </c>
      <c r="E429" s="240">
        <v>2.7103999999999999</v>
      </c>
      <c r="F429" s="241"/>
      <c r="G429" s="242">
        <f>ROUND(E429*F429,2)</f>
        <v>0</v>
      </c>
      <c r="H429" s="241"/>
      <c r="I429" s="242">
        <f>ROUND(E429*H429,2)</f>
        <v>0</v>
      </c>
      <c r="J429" s="241"/>
      <c r="K429" s="242">
        <f>ROUND(E429*J429,2)</f>
        <v>0</v>
      </c>
      <c r="L429" s="242">
        <v>21</v>
      </c>
      <c r="M429" s="242">
        <f>G429*(1+L429/100)</f>
        <v>0</v>
      </c>
      <c r="N429" s="242">
        <v>0</v>
      </c>
      <c r="O429" s="242">
        <f>ROUND(E429*N429,2)</f>
        <v>0</v>
      </c>
      <c r="P429" s="242">
        <v>0</v>
      </c>
      <c r="Q429" s="242">
        <f>ROUND(E429*P429,2)</f>
        <v>0</v>
      </c>
      <c r="R429" s="242"/>
      <c r="S429" s="242" t="s">
        <v>174</v>
      </c>
      <c r="T429" s="243" t="s">
        <v>700</v>
      </c>
      <c r="U429" s="219">
        <v>0</v>
      </c>
      <c r="V429" s="219">
        <f>ROUND(E429*U429,2)</f>
        <v>0</v>
      </c>
      <c r="W429" s="219"/>
      <c r="X429" s="219" t="s">
        <v>287</v>
      </c>
      <c r="Y429" s="209"/>
      <c r="Z429" s="209"/>
      <c r="AA429" s="209"/>
      <c r="AB429" s="209"/>
      <c r="AC429" s="209"/>
      <c r="AD429" s="209"/>
      <c r="AE429" s="209"/>
      <c r="AF429" s="209"/>
      <c r="AG429" s="209" t="s">
        <v>288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37">
        <v>188</v>
      </c>
      <c r="B430" s="238" t="s">
        <v>798</v>
      </c>
      <c r="C430" s="248" t="s">
        <v>799</v>
      </c>
      <c r="D430" s="239" t="s">
        <v>797</v>
      </c>
      <c r="E430" s="240">
        <v>16.2866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2">
        <v>0</v>
      </c>
      <c r="O430" s="242">
        <f>ROUND(E430*N430,2)</f>
        <v>0</v>
      </c>
      <c r="P430" s="242">
        <v>0</v>
      </c>
      <c r="Q430" s="242">
        <f>ROUND(E430*P430,2)</f>
        <v>0</v>
      </c>
      <c r="R430" s="242"/>
      <c r="S430" s="242" t="s">
        <v>174</v>
      </c>
      <c r="T430" s="243" t="s">
        <v>700</v>
      </c>
      <c r="U430" s="219">
        <v>0</v>
      </c>
      <c r="V430" s="219">
        <f>ROUND(E430*U430,2)</f>
        <v>0</v>
      </c>
      <c r="W430" s="219"/>
      <c r="X430" s="219" t="s">
        <v>287</v>
      </c>
      <c r="Y430" s="209"/>
      <c r="Z430" s="209"/>
      <c r="AA430" s="209"/>
      <c r="AB430" s="209"/>
      <c r="AC430" s="209"/>
      <c r="AD430" s="209"/>
      <c r="AE430" s="209"/>
      <c r="AF430" s="209"/>
      <c r="AG430" s="209" t="s">
        <v>288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30">
        <v>189</v>
      </c>
      <c r="B431" s="231" t="s">
        <v>800</v>
      </c>
      <c r="C431" s="249" t="s">
        <v>801</v>
      </c>
      <c r="D431" s="232" t="s">
        <v>483</v>
      </c>
      <c r="E431" s="233">
        <v>0.50234999999999996</v>
      </c>
      <c r="F431" s="234"/>
      <c r="G431" s="235">
        <f>ROUND(E431*F431,2)</f>
        <v>0</v>
      </c>
      <c r="H431" s="234"/>
      <c r="I431" s="235">
        <f>ROUND(E431*H431,2)</f>
        <v>0</v>
      </c>
      <c r="J431" s="234"/>
      <c r="K431" s="235">
        <f>ROUND(E431*J431,2)</f>
        <v>0</v>
      </c>
      <c r="L431" s="235">
        <v>21</v>
      </c>
      <c r="M431" s="235">
        <f>G431*(1+L431/100)</f>
        <v>0</v>
      </c>
      <c r="N431" s="235">
        <v>0</v>
      </c>
      <c r="O431" s="235">
        <f>ROUND(E431*N431,2)</f>
        <v>0</v>
      </c>
      <c r="P431" s="235">
        <v>0</v>
      </c>
      <c r="Q431" s="235">
        <f>ROUND(E431*P431,2)</f>
        <v>0</v>
      </c>
      <c r="R431" s="235" t="s">
        <v>745</v>
      </c>
      <c r="S431" s="235" t="s">
        <v>190</v>
      </c>
      <c r="T431" s="236" t="s">
        <v>175</v>
      </c>
      <c r="U431" s="219">
        <v>0</v>
      </c>
      <c r="V431" s="219">
        <f>ROUND(E431*U431,2)</f>
        <v>0</v>
      </c>
      <c r="W431" s="219"/>
      <c r="X431" s="219" t="s">
        <v>287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288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16"/>
      <c r="B432" s="217"/>
      <c r="C432" s="251" t="s">
        <v>1333</v>
      </c>
      <c r="D432" s="221"/>
      <c r="E432" s="222">
        <v>0.50234999999999996</v>
      </c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232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ht="22.5" outlineLevel="1" x14ac:dyDescent="0.2">
      <c r="A433" s="237">
        <v>190</v>
      </c>
      <c r="B433" s="238" t="s">
        <v>802</v>
      </c>
      <c r="C433" s="248" t="s">
        <v>803</v>
      </c>
      <c r="D433" s="239" t="s">
        <v>483</v>
      </c>
      <c r="E433" s="240">
        <v>26.116720000000001</v>
      </c>
      <c r="F433" s="241"/>
      <c r="G433" s="242">
        <f>ROUND(E433*F433,2)</f>
        <v>0</v>
      </c>
      <c r="H433" s="241"/>
      <c r="I433" s="242">
        <f>ROUND(E433*H433,2)</f>
        <v>0</v>
      </c>
      <c r="J433" s="241"/>
      <c r="K433" s="242">
        <f>ROUND(E433*J433,2)</f>
        <v>0</v>
      </c>
      <c r="L433" s="242">
        <v>21</v>
      </c>
      <c r="M433" s="242">
        <f>G433*(1+L433/100)</f>
        <v>0</v>
      </c>
      <c r="N433" s="242">
        <v>0</v>
      </c>
      <c r="O433" s="242">
        <f>ROUND(E433*N433,2)</f>
        <v>0</v>
      </c>
      <c r="P433" s="242">
        <v>0</v>
      </c>
      <c r="Q433" s="242">
        <f>ROUND(E433*P433,2)</f>
        <v>0</v>
      </c>
      <c r="R433" s="242" t="s">
        <v>286</v>
      </c>
      <c r="S433" s="242" t="s">
        <v>190</v>
      </c>
      <c r="T433" s="243" t="s">
        <v>190</v>
      </c>
      <c r="U433" s="219">
        <v>0.01</v>
      </c>
      <c r="V433" s="219">
        <f>ROUND(E433*U433,2)</f>
        <v>0.26</v>
      </c>
      <c r="W433" s="219"/>
      <c r="X433" s="219" t="s">
        <v>804</v>
      </c>
      <c r="Y433" s="209"/>
      <c r="Z433" s="209"/>
      <c r="AA433" s="209"/>
      <c r="AB433" s="209"/>
      <c r="AC433" s="209"/>
      <c r="AD433" s="209"/>
      <c r="AE433" s="209"/>
      <c r="AF433" s="209"/>
      <c r="AG433" s="209" t="s">
        <v>805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ht="22.5" outlineLevel="1" x14ac:dyDescent="0.2">
      <c r="A434" s="237">
        <v>191</v>
      </c>
      <c r="B434" s="238" t="s">
        <v>806</v>
      </c>
      <c r="C434" s="248" t="s">
        <v>807</v>
      </c>
      <c r="D434" s="239" t="s">
        <v>483</v>
      </c>
      <c r="E434" s="240">
        <v>104.46688</v>
      </c>
      <c r="F434" s="241"/>
      <c r="G434" s="242">
        <f>ROUND(E434*F434,2)</f>
        <v>0</v>
      </c>
      <c r="H434" s="241"/>
      <c r="I434" s="242">
        <f>ROUND(E434*H434,2)</f>
        <v>0</v>
      </c>
      <c r="J434" s="241"/>
      <c r="K434" s="242">
        <f>ROUND(E434*J434,2)</f>
        <v>0</v>
      </c>
      <c r="L434" s="242">
        <v>21</v>
      </c>
      <c r="M434" s="242">
        <f>G434*(1+L434/100)</f>
        <v>0</v>
      </c>
      <c r="N434" s="242">
        <v>0</v>
      </c>
      <c r="O434" s="242">
        <f>ROUND(E434*N434,2)</f>
        <v>0</v>
      </c>
      <c r="P434" s="242">
        <v>0</v>
      </c>
      <c r="Q434" s="242">
        <f>ROUND(E434*P434,2)</f>
        <v>0</v>
      </c>
      <c r="R434" s="242" t="s">
        <v>286</v>
      </c>
      <c r="S434" s="242" t="s">
        <v>190</v>
      </c>
      <c r="T434" s="243" t="s">
        <v>190</v>
      </c>
      <c r="U434" s="219">
        <v>0</v>
      </c>
      <c r="V434" s="219">
        <f>ROUND(E434*U434,2)</f>
        <v>0</v>
      </c>
      <c r="W434" s="219"/>
      <c r="X434" s="219" t="s">
        <v>804</v>
      </c>
      <c r="Y434" s="209"/>
      <c r="Z434" s="209"/>
      <c r="AA434" s="209"/>
      <c r="AB434" s="209"/>
      <c r="AC434" s="209"/>
      <c r="AD434" s="209"/>
      <c r="AE434" s="209"/>
      <c r="AF434" s="209"/>
      <c r="AG434" s="209" t="s">
        <v>805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">
      <c r="A435" s="230">
        <v>192</v>
      </c>
      <c r="B435" s="231" t="s">
        <v>808</v>
      </c>
      <c r="C435" s="249" t="s">
        <v>809</v>
      </c>
      <c r="D435" s="232" t="s">
        <v>483</v>
      </c>
      <c r="E435" s="233">
        <v>26.116720000000001</v>
      </c>
      <c r="F435" s="234"/>
      <c r="G435" s="235">
        <f>ROUND(E435*F435,2)</f>
        <v>0</v>
      </c>
      <c r="H435" s="234"/>
      <c r="I435" s="235">
        <f>ROUND(E435*H435,2)</f>
        <v>0</v>
      </c>
      <c r="J435" s="234"/>
      <c r="K435" s="235">
        <f>ROUND(E435*J435,2)</f>
        <v>0</v>
      </c>
      <c r="L435" s="235">
        <v>21</v>
      </c>
      <c r="M435" s="235">
        <f>G435*(1+L435/100)</f>
        <v>0</v>
      </c>
      <c r="N435" s="235">
        <v>0</v>
      </c>
      <c r="O435" s="235">
        <f>ROUND(E435*N435,2)</f>
        <v>0</v>
      </c>
      <c r="P435" s="235">
        <v>0</v>
      </c>
      <c r="Q435" s="235">
        <f>ROUND(E435*P435,2)</f>
        <v>0</v>
      </c>
      <c r="R435" s="235"/>
      <c r="S435" s="235" t="s">
        <v>190</v>
      </c>
      <c r="T435" s="236" t="s">
        <v>190</v>
      </c>
      <c r="U435" s="219">
        <v>6.0000000000000001E-3</v>
      </c>
      <c r="V435" s="219">
        <f>ROUND(E435*U435,2)</f>
        <v>0.16</v>
      </c>
      <c r="W435" s="219"/>
      <c r="X435" s="219" t="s">
        <v>804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805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x14ac:dyDescent="0.2">
      <c r="A436" s="5"/>
      <c r="B436" s="6"/>
      <c r="C436" s="252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AE436">
        <v>15</v>
      </c>
      <c r="AF436">
        <v>21</v>
      </c>
    </row>
    <row r="437" spans="1:60" x14ac:dyDescent="0.2">
      <c r="A437" s="212"/>
      <c r="B437" s="213" t="s">
        <v>29</v>
      </c>
      <c r="C437" s="253"/>
      <c r="D437" s="214"/>
      <c r="E437" s="215"/>
      <c r="F437" s="215"/>
      <c r="G437" s="246">
        <f>G8+G160+G167+G170+G188+G224+G354+G367+G372+G375+G387+G390+G400+G421+G426+G428</f>
        <v>0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AE437">
        <f>SUMIF(L7:L435,AE436,G7:G435)</f>
        <v>0</v>
      </c>
      <c r="AF437">
        <f>SUMIF(L7:L435,AF436,G7:G435)</f>
        <v>0</v>
      </c>
      <c r="AG437" t="s">
        <v>280</v>
      </c>
    </row>
    <row r="438" spans="1:60" x14ac:dyDescent="0.2">
      <c r="A438" s="255" t="s">
        <v>810</v>
      </c>
      <c r="B438" s="255"/>
      <c r="C438" s="252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60" x14ac:dyDescent="0.2">
      <c r="A439" s="5"/>
      <c r="B439" s="6" t="s">
        <v>811</v>
      </c>
      <c r="C439" s="252" t="s">
        <v>812</v>
      </c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AG439" t="s">
        <v>813</v>
      </c>
    </row>
    <row r="440" spans="1:60" x14ac:dyDescent="0.2">
      <c r="A440" s="5"/>
      <c r="B440" s="6" t="s">
        <v>1334</v>
      </c>
      <c r="C440" s="252" t="s">
        <v>815</v>
      </c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AG440" t="s">
        <v>816</v>
      </c>
    </row>
    <row r="441" spans="1:60" x14ac:dyDescent="0.2">
      <c r="A441" s="5"/>
      <c r="B441" s="6"/>
      <c r="C441" s="252" t="s">
        <v>817</v>
      </c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AG441" t="s">
        <v>818</v>
      </c>
    </row>
    <row r="442" spans="1:60" x14ac:dyDescent="0.2">
      <c r="A442" s="5"/>
      <c r="B442" s="6"/>
      <c r="C442" s="252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60" x14ac:dyDescent="0.2">
      <c r="C443" s="254"/>
      <c r="D443" s="193"/>
      <c r="AG443" t="s">
        <v>281</v>
      </c>
    </row>
    <row r="444" spans="1:60" x14ac:dyDescent="0.2">
      <c r="D444" s="193"/>
    </row>
    <row r="445" spans="1:60" x14ac:dyDescent="0.2">
      <c r="D445" s="193"/>
    </row>
    <row r="446" spans="1:60" x14ac:dyDescent="0.2">
      <c r="D446" s="193"/>
    </row>
    <row r="447" spans="1:60" x14ac:dyDescent="0.2">
      <c r="D447" s="193"/>
    </row>
    <row r="448" spans="1:60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87">
    <mergeCell ref="C384:G384"/>
    <mergeCell ref="C389:G389"/>
    <mergeCell ref="C399:G399"/>
    <mergeCell ref="C420:G420"/>
    <mergeCell ref="C425:G425"/>
    <mergeCell ref="C362:G362"/>
    <mergeCell ref="C364:G364"/>
    <mergeCell ref="C369:G369"/>
    <mergeCell ref="C374:G374"/>
    <mergeCell ref="C378:G378"/>
    <mergeCell ref="C380:G380"/>
    <mergeCell ref="C273:G273"/>
    <mergeCell ref="C275:G275"/>
    <mergeCell ref="C277:G277"/>
    <mergeCell ref="C283:G283"/>
    <mergeCell ref="C356:G356"/>
    <mergeCell ref="C359:G359"/>
    <mergeCell ref="C260:G260"/>
    <mergeCell ref="C262:G262"/>
    <mergeCell ref="C264:G264"/>
    <mergeCell ref="C266:G266"/>
    <mergeCell ref="C268:G268"/>
    <mergeCell ref="C271:G271"/>
    <mergeCell ref="C243:G243"/>
    <mergeCell ref="C245:G245"/>
    <mergeCell ref="C247:G247"/>
    <mergeCell ref="C249:G249"/>
    <mergeCell ref="C251:G251"/>
    <mergeCell ref="C253:G253"/>
    <mergeCell ref="C207:G207"/>
    <mergeCell ref="C211:G211"/>
    <mergeCell ref="C214:G214"/>
    <mergeCell ref="C226:G226"/>
    <mergeCell ref="C239:G239"/>
    <mergeCell ref="C241:G241"/>
    <mergeCell ref="C182:G182"/>
    <mergeCell ref="C185:G185"/>
    <mergeCell ref="C186:G186"/>
    <mergeCell ref="C190:G190"/>
    <mergeCell ref="C196:G196"/>
    <mergeCell ref="C202:G202"/>
    <mergeCell ref="C162:G162"/>
    <mergeCell ref="C165:G165"/>
    <mergeCell ref="C166:G166"/>
    <mergeCell ref="C172:G172"/>
    <mergeCell ref="C177:G177"/>
    <mergeCell ref="C179:G179"/>
    <mergeCell ref="C135:G135"/>
    <mergeCell ref="C142:G142"/>
    <mergeCell ref="C145:G145"/>
    <mergeCell ref="C147:G147"/>
    <mergeCell ref="C149:G149"/>
    <mergeCell ref="C150:G150"/>
    <mergeCell ref="C112:G112"/>
    <mergeCell ref="C116:G116"/>
    <mergeCell ref="C119:G119"/>
    <mergeCell ref="C125:G125"/>
    <mergeCell ref="C130:G130"/>
    <mergeCell ref="C131:G131"/>
    <mergeCell ref="C92:G92"/>
    <mergeCell ref="C94:G94"/>
    <mergeCell ref="C96:G96"/>
    <mergeCell ref="C99:G99"/>
    <mergeCell ref="C103:G103"/>
    <mergeCell ref="C106:G106"/>
    <mergeCell ref="C57:G57"/>
    <mergeCell ref="C63:G63"/>
    <mergeCell ref="C73:G73"/>
    <mergeCell ref="C76:G76"/>
    <mergeCell ref="C79:G79"/>
    <mergeCell ref="C88:G88"/>
    <mergeCell ref="C37:G37"/>
    <mergeCell ref="C40:G40"/>
    <mergeCell ref="C43:G43"/>
    <mergeCell ref="C46:G46"/>
    <mergeCell ref="C49:G49"/>
    <mergeCell ref="C52:G52"/>
    <mergeCell ref="A1:G1"/>
    <mergeCell ref="C2:G2"/>
    <mergeCell ref="C3:G3"/>
    <mergeCell ref="C4:G4"/>
    <mergeCell ref="A438:B438"/>
    <mergeCell ref="C11:G11"/>
    <mergeCell ref="C14:G14"/>
    <mergeCell ref="C17:G17"/>
    <mergeCell ref="C33:G33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66</v>
      </c>
      <c r="C3" s="198" t="s">
        <v>67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67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SUMIF(AG9:AG176,"&lt;&gt;NOR",G9:G176)</f>
        <v>0</v>
      </c>
      <c r="H8" s="228"/>
      <c r="I8" s="228">
        <f>SUM(I9:I176)</f>
        <v>0</v>
      </c>
      <c r="J8" s="228"/>
      <c r="K8" s="228">
        <f>SUM(K9:K176)</f>
        <v>0</v>
      </c>
      <c r="L8" s="228"/>
      <c r="M8" s="228">
        <f>SUM(M9:M176)</f>
        <v>0</v>
      </c>
      <c r="N8" s="228"/>
      <c r="O8" s="228">
        <f>SUM(O9:O176)</f>
        <v>409.51</v>
      </c>
      <c r="P8" s="228"/>
      <c r="Q8" s="228">
        <f>SUM(Q9:Q176)</f>
        <v>34.630000000000003</v>
      </c>
      <c r="R8" s="228"/>
      <c r="S8" s="228"/>
      <c r="T8" s="229"/>
      <c r="U8" s="223"/>
      <c r="V8" s="223">
        <f>SUM(V9:V176)</f>
        <v>3228.9599999999996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1335</v>
      </c>
      <c r="C9" s="249" t="s">
        <v>1336</v>
      </c>
      <c r="D9" s="232" t="s">
        <v>285</v>
      </c>
      <c r="E9" s="233">
        <v>2.2000000000000002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0.17199999999999999</v>
      </c>
      <c r="V9" s="219">
        <f>ROUND(E9*U9,2)</f>
        <v>0.38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1337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s odstraněním kořenů a s případným nutným odklizením křovin a stromů na hromady na vzdálenost do 50 m nebo s naložením na dopravní prostředek, do sklonu terénu 1 : 5,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1338</v>
      </c>
      <c r="D11" s="221"/>
      <c r="E11" s="222">
        <v>2.2000000000000002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1339</v>
      </c>
      <c r="C12" s="249" t="s">
        <v>1340</v>
      </c>
      <c r="D12" s="232" t="s">
        <v>554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0.28000000000000003</v>
      </c>
      <c r="V12" s="219">
        <f>ROUND(E12*U12,2)</f>
        <v>0.28000000000000003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1341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s odřezáním kmene a odvětvením, včetně případného odklizení kmene a větví na oddělené hromady na vzdálenost do 50 m nebo s naložením na dopravní prostředek,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1342</v>
      </c>
      <c r="C14" s="249" t="s">
        <v>1343</v>
      </c>
      <c r="D14" s="232" t="s">
        <v>554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5.0000000000000002E-5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0.65900000000000003</v>
      </c>
      <c r="V14" s="219">
        <f>ROUND(E14*U14,2)</f>
        <v>0.66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288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1344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s jejich vykopáním nebo vytrháním, s přesekáním kořenů a s případným nutným přemístěním pařezů na hromady do vzdálenosti do 50 m nebo s naložením na dopravní prostředek,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819</v>
      </c>
      <c r="C16" s="249" t="s">
        <v>820</v>
      </c>
      <c r="D16" s="232" t="s">
        <v>285</v>
      </c>
      <c r="E16" s="233">
        <v>4.95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0.13800000000000001</v>
      </c>
      <c r="Q16" s="235">
        <f>ROUND(E16*P16,2)</f>
        <v>0.68</v>
      </c>
      <c r="R16" s="235" t="s">
        <v>286</v>
      </c>
      <c r="S16" s="235" t="s">
        <v>190</v>
      </c>
      <c r="T16" s="236" t="s">
        <v>190</v>
      </c>
      <c r="U16" s="219">
        <v>0.16</v>
      </c>
      <c r="V16" s="219">
        <f>ROUND(E16*U16,2)</f>
        <v>0.79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289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1345</v>
      </c>
      <c r="D18" s="221"/>
      <c r="E18" s="222">
        <v>4.95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30">
        <v>5</v>
      </c>
      <c r="B19" s="231" t="s">
        <v>822</v>
      </c>
      <c r="C19" s="249" t="s">
        <v>823</v>
      </c>
      <c r="D19" s="232" t="s">
        <v>285</v>
      </c>
      <c r="E19" s="233">
        <v>4.29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0.2</v>
      </c>
      <c r="Q19" s="235">
        <f>ROUND(E19*P19,2)</f>
        <v>0.86</v>
      </c>
      <c r="R19" s="235" t="s">
        <v>286</v>
      </c>
      <c r="S19" s="235" t="s">
        <v>190</v>
      </c>
      <c r="T19" s="236" t="s">
        <v>190</v>
      </c>
      <c r="U19" s="219">
        <v>0.1</v>
      </c>
      <c r="V19" s="219">
        <f>ROUND(E19*U19,2)</f>
        <v>0.43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60" t="s">
        <v>289</v>
      </c>
      <c r="D20" s="256"/>
      <c r="E20" s="256"/>
      <c r="F20" s="256"/>
      <c r="G20" s="256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290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1346</v>
      </c>
      <c r="D21" s="221"/>
      <c r="E21" s="222">
        <v>4.29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30">
        <v>6</v>
      </c>
      <c r="B22" s="231" t="s">
        <v>283</v>
      </c>
      <c r="C22" s="249" t="s">
        <v>284</v>
      </c>
      <c r="D22" s="232" t="s">
        <v>285</v>
      </c>
      <c r="E22" s="233">
        <v>1.3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0.22500000000000001</v>
      </c>
      <c r="Q22" s="235">
        <f>ROUND(E22*P22,2)</f>
        <v>0.28999999999999998</v>
      </c>
      <c r="R22" s="235" t="s">
        <v>286</v>
      </c>
      <c r="S22" s="235" t="s">
        <v>190</v>
      </c>
      <c r="T22" s="236" t="s">
        <v>190</v>
      </c>
      <c r="U22" s="219">
        <v>0.14199999999999999</v>
      </c>
      <c r="V22" s="219">
        <f>ROUND(E22*U22,2)</f>
        <v>0.18</v>
      </c>
      <c r="W22" s="219"/>
      <c r="X22" s="219" t="s">
        <v>287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288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60" t="s">
        <v>289</v>
      </c>
      <c r="D23" s="256"/>
      <c r="E23" s="256"/>
      <c r="F23" s="256"/>
      <c r="G23" s="256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290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1347</v>
      </c>
      <c r="D24" s="221"/>
      <c r="E24" s="222">
        <v>1.3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7</v>
      </c>
      <c r="B25" s="231" t="s">
        <v>294</v>
      </c>
      <c r="C25" s="249" t="s">
        <v>295</v>
      </c>
      <c r="D25" s="232" t="s">
        <v>285</v>
      </c>
      <c r="E25" s="233">
        <v>34.256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0.33</v>
      </c>
      <c r="Q25" s="235">
        <f>ROUND(E25*P25,2)</f>
        <v>11.3</v>
      </c>
      <c r="R25" s="235" t="s">
        <v>286</v>
      </c>
      <c r="S25" s="235" t="s">
        <v>190</v>
      </c>
      <c r="T25" s="236" t="s">
        <v>190</v>
      </c>
      <c r="U25" s="219">
        <v>4.0500000000000001E-2</v>
      </c>
      <c r="V25" s="219">
        <f>ROUND(E25*U25,2)</f>
        <v>1.39</v>
      </c>
      <c r="W25" s="219"/>
      <c r="X25" s="219" t="s">
        <v>287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288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1348</v>
      </c>
      <c r="D26" s="221"/>
      <c r="E26" s="222">
        <v>23.716000000000001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1349</v>
      </c>
      <c r="D27" s="221"/>
      <c r="E27" s="222">
        <v>4.29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1347</v>
      </c>
      <c r="D28" s="221"/>
      <c r="E28" s="222">
        <v>1.3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1350</v>
      </c>
      <c r="D29" s="221"/>
      <c r="E29" s="222">
        <v>4.95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8</v>
      </c>
      <c r="B30" s="231" t="s">
        <v>304</v>
      </c>
      <c r="C30" s="249" t="s">
        <v>305</v>
      </c>
      <c r="D30" s="232" t="s">
        <v>285</v>
      </c>
      <c r="E30" s="233">
        <v>10.54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0.33</v>
      </c>
      <c r="Q30" s="235">
        <f>ROUND(E30*P30,2)</f>
        <v>3.48</v>
      </c>
      <c r="R30" s="235" t="s">
        <v>286</v>
      </c>
      <c r="S30" s="235" t="s">
        <v>190</v>
      </c>
      <c r="T30" s="236" t="s">
        <v>190</v>
      </c>
      <c r="U30" s="219">
        <v>0.06</v>
      </c>
      <c r="V30" s="219">
        <f>ROUND(E30*U30,2)</f>
        <v>0.63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288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1349</v>
      </c>
      <c r="D31" s="221"/>
      <c r="E31" s="222">
        <v>4.29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1" t="s">
        <v>1347</v>
      </c>
      <c r="D32" s="221"/>
      <c r="E32" s="222">
        <v>1.3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232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1350</v>
      </c>
      <c r="D33" s="221"/>
      <c r="E33" s="222">
        <v>4.95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30">
        <v>9</v>
      </c>
      <c r="B34" s="231" t="s">
        <v>306</v>
      </c>
      <c r="C34" s="249" t="s">
        <v>307</v>
      </c>
      <c r="D34" s="232" t="s">
        <v>285</v>
      </c>
      <c r="E34" s="233">
        <v>21.56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0.44</v>
      </c>
      <c r="Q34" s="235">
        <f>ROUND(E34*P34,2)</f>
        <v>9.49</v>
      </c>
      <c r="R34" s="235" t="s">
        <v>286</v>
      </c>
      <c r="S34" s="235" t="s">
        <v>190</v>
      </c>
      <c r="T34" s="236" t="s">
        <v>190</v>
      </c>
      <c r="U34" s="219">
        <v>7.2999999999999995E-2</v>
      </c>
      <c r="V34" s="219">
        <f>ROUND(E34*U34,2)</f>
        <v>1.57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308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1351</v>
      </c>
      <c r="D35" s="221"/>
      <c r="E35" s="222">
        <v>21.56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10</v>
      </c>
      <c r="B36" s="231" t="s">
        <v>312</v>
      </c>
      <c r="C36" s="249" t="s">
        <v>313</v>
      </c>
      <c r="D36" s="232" t="s">
        <v>285</v>
      </c>
      <c r="E36" s="233">
        <v>21.56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0.308</v>
      </c>
      <c r="Q36" s="235">
        <f>ROUND(E36*P36,2)</f>
        <v>6.64</v>
      </c>
      <c r="R36" s="235" t="s">
        <v>286</v>
      </c>
      <c r="S36" s="235" t="s">
        <v>190</v>
      </c>
      <c r="T36" s="236" t="s">
        <v>190</v>
      </c>
      <c r="U36" s="219">
        <v>0.10440000000000001</v>
      </c>
      <c r="V36" s="219">
        <f>ROUND(E36*U36,2)</f>
        <v>2.25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288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1352</v>
      </c>
      <c r="D37" s="221"/>
      <c r="E37" s="222">
        <v>21.56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0">
        <v>11</v>
      </c>
      <c r="B38" s="231" t="s">
        <v>321</v>
      </c>
      <c r="C38" s="249" t="s">
        <v>322</v>
      </c>
      <c r="D38" s="232" t="s">
        <v>323</v>
      </c>
      <c r="E38" s="233">
        <v>7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0.27</v>
      </c>
      <c r="Q38" s="235">
        <f>ROUND(E38*P38,2)</f>
        <v>1.89</v>
      </c>
      <c r="R38" s="235" t="s">
        <v>286</v>
      </c>
      <c r="S38" s="235" t="s">
        <v>190</v>
      </c>
      <c r="T38" s="236" t="s">
        <v>190</v>
      </c>
      <c r="U38" s="219">
        <v>0.13300000000000001</v>
      </c>
      <c r="V38" s="219">
        <f>ROUND(E38*U38,2)</f>
        <v>0.93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288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60" t="s">
        <v>324</v>
      </c>
      <c r="D39" s="256"/>
      <c r="E39" s="256"/>
      <c r="F39" s="256"/>
      <c r="G39" s="256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290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45" t="str">
        <f>C39</f>
        <v>s vybouráním lože, s přemístěním hmot na skládku na vzdálenost do 3 m nebo naložením na dopravní prostředek</v>
      </c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30">
        <v>12</v>
      </c>
      <c r="B40" s="231" t="s">
        <v>325</v>
      </c>
      <c r="C40" s="249" t="s">
        <v>326</v>
      </c>
      <c r="D40" s="232" t="s">
        <v>323</v>
      </c>
      <c r="E40" s="233">
        <v>14.3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8.6899999999999998E-3</v>
      </c>
      <c r="O40" s="235">
        <f>ROUND(E40*N40,2)</f>
        <v>0.12</v>
      </c>
      <c r="P40" s="235">
        <v>0</v>
      </c>
      <c r="Q40" s="235">
        <f>ROUND(E40*P40,2)</f>
        <v>0</v>
      </c>
      <c r="R40" s="235" t="s">
        <v>327</v>
      </c>
      <c r="S40" s="235" t="s">
        <v>190</v>
      </c>
      <c r="T40" s="236" t="s">
        <v>190</v>
      </c>
      <c r="U40" s="219">
        <v>0.70299999999999996</v>
      </c>
      <c r="V40" s="219">
        <f>ROUND(E40*U40,2)</f>
        <v>10.050000000000001</v>
      </c>
      <c r="W40" s="219"/>
      <c r="X40" s="219" t="s">
        <v>287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288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16"/>
      <c r="B41" s="217"/>
      <c r="C41" s="260" t="s">
        <v>328</v>
      </c>
      <c r="D41" s="256"/>
      <c r="E41" s="256"/>
      <c r="F41" s="256"/>
      <c r="G41" s="256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290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45" t="str">
        <f>C41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1" t="s">
        <v>1353</v>
      </c>
      <c r="D42" s="221"/>
      <c r="E42" s="222">
        <v>14.3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232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13</v>
      </c>
      <c r="B43" s="231" t="s">
        <v>333</v>
      </c>
      <c r="C43" s="249" t="s">
        <v>334</v>
      </c>
      <c r="D43" s="232" t="s">
        <v>323</v>
      </c>
      <c r="E43" s="233">
        <v>40.700000000000003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2.478E-2</v>
      </c>
      <c r="O43" s="235">
        <f>ROUND(E43*N43,2)</f>
        <v>1.01</v>
      </c>
      <c r="P43" s="235">
        <v>0</v>
      </c>
      <c r="Q43" s="235">
        <f>ROUND(E43*P43,2)</f>
        <v>0</v>
      </c>
      <c r="R43" s="235" t="s">
        <v>327</v>
      </c>
      <c r="S43" s="235" t="s">
        <v>190</v>
      </c>
      <c r="T43" s="236" t="s">
        <v>190</v>
      </c>
      <c r="U43" s="219">
        <v>0.54700000000000004</v>
      </c>
      <c r="V43" s="219">
        <f>ROUND(E43*U43,2)</f>
        <v>22.26</v>
      </c>
      <c r="W43" s="219"/>
      <c r="X43" s="219" t="s">
        <v>287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288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16"/>
      <c r="B44" s="217"/>
      <c r="C44" s="260" t="s">
        <v>328</v>
      </c>
      <c r="D44" s="256"/>
      <c r="E44" s="256"/>
      <c r="F44" s="256"/>
      <c r="G44" s="256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290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45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1354</v>
      </c>
      <c r="D45" s="221"/>
      <c r="E45" s="222">
        <v>40.700000000000003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30">
        <v>14</v>
      </c>
      <c r="B46" s="231" t="s">
        <v>336</v>
      </c>
      <c r="C46" s="249" t="s">
        <v>337</v>
      </c>
      <c r="D46" s="232" t="s">
        <v>338</v>
      </c>
      <c r="E46" s="233">
        <v>74.25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5" t="s">
        <v>327</v>
      </c>
      <c r="S46" s="235" t="s">
        <v>190</v>
      </c>
      <c r="T46" s="236" t="s">
        <v>190</v>
      </c>
      <c r="U46" s="219">
        <v>1.548</v>
      </c>
      <c r="V46" s="219">
        <f>ROUND(E46*U46,2)</f>
        <v>114.94</v>
      </c>
      <c r="W46" s="219"/>
      <c r="X46" s="219" t="s">
        <v>287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308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60" t="s">
        <v>339</v>
      </c>
      <c r="D47" s="256"/>
      <c r="E47" s="256"/>
      <c r="F47" s="256"/>
      <c r="G47" s="256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290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45" t="str">
        <f>C47</f>
        <v>příplatek k cenám vykopávek za ztížení vykopávky v blízkosti podzemního vedení nebo výbušnin v horninách jakékoliv třídy,</v>
      </c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1355</v>
      </c>
      <c r="D48" s="221"/>
      <c r="E48" s="222">
        <v>74.25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15</v>
      </c>
      <c r="B49" s="231" t="s">
        <v>341</v>
      </c>
      <c r="C49" s="249" t="s">
        <v>342</v>
      </c>
      <c r="D49" s="232" t="s">
        <v>338</v>
      </c>
      <c r="E49" s="233">
        <v>10.109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1.34E-2</v>
      </c>
      <c r="V49" s="219">
        <f>ROUND(E49*U49,2)</f>
        <v>0.14000000000000001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16"/>
      <c r="B50" s="217"/>
      <c r="C50" s="260" t="s">
        <v>343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nebo lesní půdy, s naložením na dopravní prostředek a vodorovným přemístěním na hromady v místě upotřebení nebo na dočasné či trvalé skládky se složením,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1356</v>
      </c>
      <c r="D51" s="221"/>
      <c r="E51" s="222">
        <v>10.109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30">
        <v>16</v>
      </c>
      <c r="B52" s="231" t="s">
        <v>346</v>
      </c>
      <c r="C52" s="249" t="s">
        <v>347</v>
      </c>
      <c r="D52" s="232" t="s">
        <v>338</v>
      </c>
      <c r="E52" s="233">
        <v>319.33287999999999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327</v>
      </c>
      <c r="S52" s="235" t="s">
        <v>190</v>
      </c>
      <c r="T52" s="236" t="s">
        <v>190</v>
      </c>
      <c r="U52" s="219">
        <v>0.16</v>
      </c>
      <c r="V52" s="219">
        <f>ROUND(E52*U52,2)</f>
        <v>51.09</v>
      </c>
      <c r="W52" s="219"/>
      <c r="X52" s="219" t="s">
        <v>287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308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33.75" outlineLevel="1" x14ac:dyDescent="0.2">
      <c r="A53" s="216"/>
      <c r="B53" s="217"/>
      <c r="C53" s="260" t="s">
        <v>348</v>
      </c>
      <c r="D53" s="256"/>
      <c r="E53" s="256"/>
      <c r="F53" s="256"/>
      <c r="G53" s="25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45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1357</v>
      </c>
      <c r="D54" s="221"/>
      <c r="E54" s="222">
        <v>344.01148000000001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1358</v>
      </c>
      <c r="D55" s="221"/>
      <c r="E55" s="222">
        <v>-10.109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1" t="s">
        <v>1359</v>
      </c>
      <c r="D56" s="221"/>
      <c r="E56" s="222">
        <v>-10.564399999999999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232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1360</v>
      </c>
      <c r="D57" s="221"/>
      <c r="E57" s="222">
        <v>-4.0052000000000003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30">
        <v>17</v>
      </c>
      <c r="B58" s="231" t="s">
        <v>354</v>
      </c>
      <c r="C58" s="249" t="s">
        <v>355</v>
      </c>
      <c r="D58" s="232" t="s">
        <v>338</v>
      </c>
      <c r="E58" s="233">
        <v>430.01434999999998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5">
        <v>0</v>
      </c>
      <c r="O58" s="235">
        <f>ROUND(E58*N58,2)</f>
        <v>0</v>
      </c>
      <c r="P58" s="235">
        <v>0</v>
      </c>
      <c r="Q58" s="235">
        <f>ROUND(E58*P58,2)</f>
        <v>0</v>
      </c>
      <c r="R58" s="235" t="s">
        <v>327</v>
      </c>
      <c r="S58" s="235" t="s">
        <v>190</v>
      </c>
      <c r="T58" s="236" t="s">
        <v>190</v>
      </c>
      <c r="U58" s="219">
        <v>0.3</v>
      </c>
      <c r="V58" s="219">
        <f>ROUND(E58*U58,2)</f>
        <v>129</v>
      </c>
      <c r="W58" s="219"/>
      <c r="X58" s="219" t="s">
        <v>287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288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33.75" outlineLevel="1" x14ac:dyDescent="0.2">
      <c r="A59" s="216"/>
      <c r="B59" s="217"/>
      <c r="C59" s="260" t="s">
        <v>348</v>
      </c>
      <c r="D59" s="256"/>
      <c r="E59" s="256"/>
      <c r="F59" s="256"/>
      <c r="G59" s="256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290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45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1361</v>
      </c>
      <c r="D60" s="221"/>
      <c r="E60" s="222">
        <v>81.369200000000006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1362</v>
      </c>
      <c r="D61" s="221"/>
      <c r="E61" s="222">
        <v>27.291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1363</v>
      </c>
      <c r="D62" s="221"/>
      <c r="E62" s="222">
        <v>29.225899999999999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1364</v>
      </c>
      <c r="D63" s="221"/>
      <c r="E63" s="222">
        <v>23.04335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1365</v>
      </c>
      <c r="D64" s="221"/>
      <c r="E64" s="222">
        <v>26.173950000000001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1366</v>
      </c>
      <c r="D65" s="221"/>
      <c r="E65" s="222">
        <v>18.533899999999999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1367</v>
      </c>
      <c r="D66" s="221"/>
      <c r="E66" s="222">
        <v>192.6463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1368</v>
      </c>
      <c r="D67" s="221"/>
      <c r="E67" s="222">
        <v>20.60135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1369</v>
      </c>
      <c r="D68" s="221"/>
      <c r="E68" s="222">
        <v>5.3817500000000003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1370</v>
      </c>
      <c r="D69" s="221"/>
      <c r="E69" s="222">
        <v>17.844750000000001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1371</v>
      </c>
      <c r="D70" s="221"/>
      <c r="E70" s="222">
        <v>159.59405000000001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1372</v>
      </c>
      <c r="D71" s="221"/>
      <c r="E71" s="222">
        <v>82.018199999999993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1373</v>
      </c>
      <c r="D72" s="221"/>
      <c r="E72" s="222">
        <v>1.76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1374</v>
      </c>
      <c r="D73" s="221"/>
      <c r="E73" s="222">
        <v>170.72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1375</v>
      </c>
      <c r="D74" s="221"/>
      <c r="E74" s="222">
        <v>3.8250000000000002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1376</v>
      </c>
      <c r="D75" s="221"/>
      <c r="E75" s="222">
        <v>-344.01148000000001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1377</v>
      </c>
      <c r="D76" s="221"/>
      <c r="E76" s="222">
        <v>-86.002870000000001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0">
        <v>18</v>
      </c>
      <c r="B77" s="231" t="s">
        <v>373</v>
      </c>
      <c r="C77" s="249" t="s">
        <v>374</v>
      </c>
      <c r="D77" s="232" t="s">
        <v>338</v>
      </c>
      <c r="E77" s="233">
        <v>86.002870000000001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5">
        <v>0</v>
      </c>
      <c r="O77" s="235">
        <f>ROUND(E77*N77,2)</f>
        <v>0</v>
      </c>
      <c r="P77" s="235">
        <v>0</v>
      </c>
      <c r="Q77" s="235">
        <f>ROUND(E77*P77,2)</f>
        <v>0</v>
      </c>
      <c r="R77" s="235" t="s">
        <v>327</v>
      </c>
      <c r="S77" s="235" t="s">
        <v>190</v>
      </c>
      <c r="T77" s="236" t="s">
        <v>190</v>
      </c>
      <c r="U77" s="219">
        <v>0.53</v>
      </c>
      <c r="V77" s="219">
        <f>ROUND(E77*U77,2)</f>
        <v>45.58</v>
      </c>
      <c r="W77" s="219"/>
      <c r="X77" s="219" t="s">
        <v>287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308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33.75" outlineLevel="1" x14ac:dyDescent="0.2">
      <c r="A78" s="216"/>
      <c r="B78" s="217"/>
      <c r="C78" s="260" t="s">
        <v>348</v>
      </c>
      <c r="D78" s="256"/>
      <c r="E78" s="256"/>
      <c r="F78" s="256"/>
      <c r="G78" s="256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290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45" t="str">
        <f>C78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1378</v>
      </c>
      <c r="D79" s="221"/>
      <c r="E79" s="222">
        <v>86.002870000000001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2.5" outlineLevel="1" x14ac:dyDescent="0.2">
      <c r="A80" s="230">
        <v>19</v>
      </c>
      <c r="B80" s="231" t="s">
        <v>380</v>
      </c>
      <c r="C80" s="249" t="s">
        <v>381</v>
      </c>
      <c r="D80" s="232" t="s">
        <v>338</v>
      </c>
      <c r="E80" s="233">
        <v>8.6002899999999993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0</v>
      </c>
      <c r="O80" s="235">
        <f>ROUND(E80*N80,2)</f>
        <v>0</v>
      </c>
      <c r="P80" s="235">
        <v>0</v>
      </c>
      <c r="Q80" s="235">
        <f>ROUND(E80*P80,2)</f>
        <v>0</v>
      </c>
      <c r="R80" s="235" t="s">
        <v>327</v>
      </c>
      <c r="S80" s="235" t="s">
        <v>190</v>
      </c>
      <c r="T80" s="236" t="s">
        <v>190</v>
      </c>
      <c r="U80" s="219">
        <v>7.5220000000000002</v>
      </c>
      <c r="V80" s="219">
        <f>ROUND(E80*U80,2)</f>
        <v>64.69</v>
      </c>
      <c r="W80" s="219"/>
      <c r="X80" s="219" t="s">
        <v>287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308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60" t="s">
        <v>382</v>
      </c>
      <c r="D81" s="256"/>
      <c r="E81" s="256"/>
      <c r="F81" s="256"/>
      <c r="G81" s="256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290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45" t="str">
        <f>C81</f>
        <v>zapažených i nezapažených v hor. 5 - 7 s případným nutným přemístěním výkopku ve výkopišti, bez naložení.</v>
      </c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1379</v>
      </c>
      <c r="D82" s="221"/>
      <c r="E82" s="222">
        <v>8.6002899999999993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22.5" outlineLevel="1" x14ac:dyDescent="0.2">
      <c r="A83" s="230">
        <v>20</v>
      </c>
      <c r="B83" s="231" t="s">
        <v>384</v>
      </c>
      <c r="C83" s="249" t="s">
        <v>385</v>
      </c>
      <c r="D83" s="232" t="s">
        <v>285</v>
      </c>
      <c r="E83" s="233">
        <v>1561.8340000000001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9.8999999999999999E-4</v>
      </c>
      <c r="O83" s="235">
        <f>ROUND(E83*N83,2)</f>
        <v>1.55</v>
      </c>
      <c r="P83" s="235">
        <v>0</v>
      </c>
      <c r="Q83" s="235">
        <f>ROUND(E83*P83,2)</f>
        <v>0</v>
      </c>
      <c r="R83" s="235" t="s">
        <v>327</v>
      </c>
      <c r="S83" s="235" t="s">
        <v>190</v>
      </c>
      <c r="T83" s="236" t="s">
        <v>190</v>
      </c>
      <c r="U83" s="219">
        <v>0.23599999999999999</v>
      </c>
      <c r="V83" s="219">
        <f>ROUND(E83*U83,2)</f>
        <v>368.59</v>
      </c>
      <c r="W83" s="219"/>
      <c r="X83" s="219" t="s">
        <v>287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308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60" t="s">
        <v>386</v>
      </c>
      <c r="D84" s="256"/>
      <c r="E84" s="256"/>
      <c r="F84" s="256"/>
      <c r="G84" s="256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290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1380</v>
      </c>
      <c r="D85" s="221"/>
      <c r="E85" s="222">
        <v>73.971999999999994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1381</v>
      </c>
      <c r="D86" s="221"/>
      <c r="E86" s="222">
        <v>24.81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1382</v>
      </c>
      <c r="D87" s="221"/>
      <c r="E87" s="222">
        <v>26.568999999999999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1" t="s">
        <v>1383</v>
      </c>
      <c r="D88" s="221"/>
      <c r="E88" s="222">
        <v>20.948499999999999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232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1384</v>
      </c>
      <c r="D89" s="221"/>
      <c r="E89" s="222">
        <v>23.794499999999999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1385</v>
      </c>
      <c r="D90" s="221"/>
      <c r="E90" s="222">
        <v>16.849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1386</v>
      </c>
      <c r="D91" s="221"/>
      <c r="E91" s="222">
        <v>175.13300000000001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1387</v>
      </c>
      <c r="D92" s="221"/>
      <c r="E92" s="222">
        <v>18.7285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1388</v>
      </c>
      <c r="D93" s="221"/>
      <c r="E93" s="222">
        <v>4.8925000000000001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1389</v>
      </c>
      <c r="D94" s="221"/>
      <c r="E94" s="222">
        <v>16.2225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1390</v>
      </c>
      <c r="D95" s="221"/>
      <c r="E95" s="222">
        <v>145.0855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1391</v>
      </c>
      <c r="D96" s="221"/>
      <c r="E96" s="222">
        <v>74.561999999999998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1392</v>
      </c>
      <c r="D97" s="221"/>
      <c r="E97" s="222">
        <v>1.6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1393</v>
      </c>
      <c r="D98" s="221"/>
      <c r="E98" s="222">
        <v>155.19999999999999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1394</v>
      </c>
      <c r="D99" s="221"/>
      <c r="E99" s="222">
        <v>2.5499999999999998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1395</v>
      </c>
      <c r="D100" s="221"/>
      <c r="E100" s="222">
        <v>780.91700000000003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30">
        <v>21</v>
      </c>
      <c r="B101" s="231" t="s">
        <v>402</v>
      </c>
      <c r="C101" s="249" t="s">
        <v>403</v>
      </c>
      <c r="D101" s="232" t="s">
        <v>285</v>
      </c>
      <c r="E101" s="233">
        <v>1561.8340000000001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</v>
      </c>
      <c r="Q101" s="235">
        <f>ROUND(E101*P101,2)</f>
        <v>0</v>
      </c>
      <c r="R101" s="235" t="s">
        <v>327</v>
      </c>
      <c r="S101" s="235" t="s">
        <v>190</v>
      </c>
      <c r="T101" s="236" t="s">
        <v>190</v>
      </c>
      <c r="U101" s="219">
        <v>7.0000000000000007E-2</v>
      </c>
      <c r="V101" s="219">
        <f>ROUND(E101*U101,2)</f>
        <v>109.33</v>
      </c>
      <c r="W101" s="219"/>
      <c r="X101" s="219" t="s">
        <v>287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308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60" t="s">
        <v>404</v>
      </c>
      <c r="D102" s="256"/>
      <c r="E102" s="256"/>
      <c r="F102" s="256"/>
      <c r="G102" s="25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290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22</v>
      </c>
      <c r="B103" s="231" t="s">
        <v>405</v>
      </c>
      <c r="C103" s="249" t="s">
        <v>406</v>
      </c>
      <c r="D103" s="232" t="s">
        <v>338</v>
      </c>
      <c r="E103" s="233">
        <v>374.67361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0</v>
      </c>
      <c r="O103" s="235">
        <f>ROUND(E103*N103,2)</f>
        <v>0</v>
      </c>
      <c r="P103" s="235">
        <v>0</v>
      </c>
      <c r="Q103" s="235">
        <f>ROUND(E103*P103,2)</f>
        <v>0</v>
      </c>
      <c r="R103" s="235" t="s">
        <v>327</v>
      </c>
      <c r="S103" s="235" t="s">
        <v>190</v>
      </c>
      <c r="T103" s="236" t="s">
        <v>190</v>
      </c>
      <c r="U103" s="219">
        <v>1.38</v>
      </c>
      <c r="V103" s="219">
        <f>ROUND(E103*U103,2)</f>
        <v>517.04999999999995</v>
      </c>
      <c r="W103" s="219"/>
      <c r="X103" s="219" t="s">
        <v>287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308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60" t="s">
        <v>407</v>
      </c>
      <c r="D104" s="256"/>
      <c r="E104" s="256"/>
      <c r="F104" s="256"/>
      <c r="G104" s="256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290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45" t="str">
        <f>C104</f>
        <v>bez naložení do dopravní nádoby, ale s vyprázdněním dopravní nádoby na hromadu nebo na dopravní prostředek,</v>
      </c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1" t="s">
        <v>1396</v>
      </c>
      <c r="D105" s="221"/>
      <c r="E105" s="222">
        <v>374.67362000000003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232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30">
        <v>23</v>
      </c>
      <c r="B106" s="231" t="s">
        <v>409</v>
      </c>
      <c r="C106" s="249" t="s">
        <v>410</v>
      </c>
      <c r="D106" s="232" t="s">
        <v>338</v>
      </c>
      <c r="E106" s="233">
        <v>43.001440000000002</v>
      </c>
      <c r="F106" s="234"/>
      <c r="G106" s="235">
        <f>ROUND(E106*F106,2)</f>
        <v>0</v>
      </c>
      <c r="H106" s="234"/>
      <c r="I106" s="235">
        <f>ROUND(E106*H106,2)</f>
        <v>0</v>
      </c>
      <c r="J106" s="234"/>
      <c r="K106" s="235">
        <f>ROUND(E106*J106,2)</f>
        <v>0</v>
      </c>
      <c r="L106" s="235">
        <v>21</v>
      </c>
      <c r="M106" s="235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5" t="s">
        <v>327</v>
      </c>
      <c r="S106" s="235" t="s">
        <v>190</v>
      </c>
      <c r="T106" s="236" t="s">
        <v>190</v>
      </c>
      <c r="U106" s="219">
        <v>0.48399999999999999</v>
      </c>
      <c r="V106" s="219">
        <f>ROUND(E106*U106,2)</f>
        <v>20.81</v>
      </c>
      <c r="W106" s="219"/>
      <c r="X106" s="219" t="s">
        <v>287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288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60" t="s">
        <v>407</v>
      </c>
      <c r="D107" s="256"/>
      <c r="E107" s="256"/>
      <c r="F107" s="256"/>
      <c r="G107" s="256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290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45" t="str">
        <f>C107</f>
        <v>bez naložení do dopravní nádoby, ale s vyprázdněním dopravní nádoby na hromadu nebo na dopravní prostředek,</v>
      </c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1397</v>
      </c>
      <c r="D108" s="221"/>
      <c r="E108" s="222">
        <v>43.001440000000002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0">
        <v>24</v>
      </c>
      <c r="B109" s="231" t="s">
        <v>412</v>
      </c>
      <c r="C109" s="249" t="s">
        <v>413</v>
      </c>
      <c r="D109" s="232" t="s">
        <v>338</v>
      </c>
      <c r="E109" s="233">
        <v>1073.0614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5" t="s">
        <v>327</v>
      </c>
      <c r="S109" s="235" t="s">
        <v>190</v>
      </c>
      <c r="T109" s="236" t="s">
        <v>190</v>
      </c>
      <c r="U109" s="219">
        <v>1.0999999999999999E-2</v>
      </c>
      <c r="V109" s="219">
        <f>ROUND(E109*U109,2)</f>
        <v>11.8</v>
      </c>
      <c r="W109" s="219"/>
      <c r="X109" s="219" t="s">
        <v>287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288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60" t="s">
        <v>414</v>
      </c>
      <c r="D110" s="256"/>
      <c r="E110" s="256"/>
      <c r="F110" s="256"/>
      <c r="G110" s="256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290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45" t="str">
        <f>C110</f>
        <v>po suchu, bez ohledu na druh dopravního prostředku, bez naložení výkopku, avšak se složením bez rozhrnutí,</v>
      </c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1398</v>
      </c>
      <c r="D111" s="221"/>
      <c r="E111" s="222">
        <v>1073.0614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232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ht="22.5" outlineLevel="1" x14ac:dyDescent="0.2">
      <c r="A112" s="230">
        <v>25</v>
      </c>
      <c r="B112" s="231" t="s">
        <v>416</v>
      </c>
      <c r="C112" s="249" t="s">
        <v>417</v>
      </c>
      <c r="D112" s="232" t="s">
        <v>338</v>
      </c>
      <c r="E112" s="233">
        <v>212.81653</v>
      </c>
      <c r="F112" s="234"/>
      <c r="G112" s="235">
        <f>ROUND(E112*F112,2)</f>
        <v>0</v>
      </c>
      <c r="H112" s="234"/>
      <c r="I112" s="235">
        <f>ROUND(E112*H112,2)</f>
        <v>0</v>
      </c>
      <c r="J112" s="234"/>
      <c r="K112" s="235">
        <f>ROUND(E112*J112,2)</f>
        <v>0</v>
      </c>
      <c r="L112" s="235">
        <v>21</v>
      </c>
      <c r="M112" s="235">
        <f>G112*(1+L112/100)</f>
        <v>0</v>
      </c>
      <c r="N112" s="235">
        <v>0</v>
      </c>
      <c r="O112" s="235">
        <f>ROUND(E112*N112,2)</f>
        <v>0</v>
      </c>
      <c r="P112" s="235">
        <v>0</v>
      </c>
      <c r="Q112" s="235">
        <f>ROUND(E112*P112,2)</f>
        <v>0</v>
      </c>
      <c r="R112" s="235" t="s">
        <v>327</v>
      </c>
      <c r="S112" s="235" t="s">
        <v>190</v>
      </c>
      <c r="T112" s="236" t="s">
        <v>190</v>
      </c>
      <c r="U112" s="219">
        <v>1.0999999999999999E-2</v>
      </c>
      <c r="V112" s="219">
        <f>ROUND(E112*U112,2)</f>
        <v>2.34</v>
      </c>
      <c r="W112" s="219"/>
      <c r="X112" s="219" t="s">
        <v>287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288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60" t="s">
        <v>414</v>
      </c>
      <c r="D113" s="256"/>
      <c r="E113" s="256"/>
      <c r="F113" s="256"/>
      <c r="G113" s="256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290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45" t="str">
        <f>C113</f>
        <v>po suchu, bez ohledu na druh dopravního prostředku, bez naložení výkopku, avšak se složením bez rozhrnutí,</v>
      </c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1" t="s">
        <v>1399</v>
      </c>
      <c r="D114" s="221"/>
      <c r="E114" s="222">
        <v>31.6008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232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1400</v>
      </c>
      <c r="D115" s="221"/>
      <c r="E115" s="222">
        <v>3.96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1401</v>
      </c>
      <c r="D116" s="221"/>
      <c r="E116" s="222">
        <v>12.1275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1402</v>
      </c>
      <c r="D117" s="221"/>
      <c r="E117" s="222">
        <v>84.084000000000003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1403</v>
      </c>
      <c r="D118" s="221"/>
      <c r="E118" s="222">
        <v>0.56100000000000005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1404</v>
      </c>
      <c r="D119" s="221"/>
      <c r="E119" s="222">
        <v>160.52959999999999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1405</v>
      </c>
      <c r="D120" s="221"/>
      <c r="E120" s="222">
        <v>5.9565000000000001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1377</v>
      </c>
      <c r="D121" s="221"/>
      <c r="E121" s="222">
        <v>-86.002870000000001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30">
        <v>26</v>
      </c>
      <c r="B122" s="231" t="s">
        <v>421</v>
      </c>
      <c r="C122" s="249" t="s">
        <v>422</v>
      </c>
      <c r="D122" s="232" t="s">
        <v>338</v>
      </c>
      <c r="E122" s="233">
        <v>86.002870000000001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327</v>
      </c>
      <c r="S122" s="235" t="s">
        <v>190</v>
      </c>
      <c r="T122" s="236" t="s">
        <v>190</v>
      </c>
      <c r="U122" s="219">
        <v>1.2E-2</v>
      </c>
      <c r="V122" s="219">
        <f>ROUND(E122*U122,2)</f>
        <v>1.03</v>
      </c>
      <c r="W122" s="219"/>
      <c r="X122" s="219" t="s">
        <v>287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308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60" t="s">
        <v>414</v>
      </c>
      <c r="D123" s="256"/>
      <c r="E123" s="256"/>
      <c r="F123" s="256"/>
      <c r="G123" s="256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290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45" t="str">
        <f>C123</f>
        <v>po suchu, bez ohledu na druh dopravního prostředku, bez naložení výkopku, avšak se složením bez rozhrnutí,</v>
      </c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1406</v>
      </c>
      <c r="D124" s="221"/>
      <c r="E124" s="222">
        <v>86.002870000000001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33.75" outlineLevel="1" x14ac:dyDescent="0.2">
      <c r="A125" s="230">
        <v>27</v>
      </c>
      <c r="B125" s="231" t="s">
        <v>423</v>
      </c>
      <c r="C125" s="249" t="s">
        <v>424</v>
      </c>
      <c r="D125" s="232" t="s">
        <v>338</v>
      </c>
      <c r="E125" s="233">
        <v>2128.1653000000001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0</v>
      </c>
      <c r="O125" s="235">
        <f>ROUND(E125*N125,2)</f>
        <v>0</v>
      </c>
      <c r="P125" s="235">
        <v>0</v>
      </c>
      <c r="Q125" s="235">
        <f>ROUND(E125*P125,2)</f>
        <v>0</v>
      </c>
      <c r="R125" s="235" t="s">
        <v>327</v>
      </c>
      <c r="S125" s="235" t="s">
        <v>190</v>
      </c>
      <c r="T125" s="236" t="s">
        <v>190</v>
      </c>
      <c r="U125" s="219">
        <v>0</v>
      </c>
      <c r="V125" s="219">
        <f>ROUND(E125*U125,2)</f>
        <v>0</v>
      </c>
      <c r="W125" s="219"/>
      <c r="X125" s="219" t="s">
        <v>287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288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60" t="s">
        <v>414</v>
      </c>
      <c r="D126" s="256"/>
      <c r="E126" s="256"/>
      <c r="F126" s="256"/>
      <c r="G126" s="256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290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45" t="str">
        <f>C126</f>
        <v>po suchu, bez ohledu na druh dopravního prostředku, bez naložení výkopku, avšak se složením bez rozhrnutí,</v>
      </c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1407</v>
      </c>
      <c r="D127" s="221"/>
      <c r="E127" s="222">
        <v>2128.1653000000001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33.75" outlineLevel="1" x14ac:dyDescent="0.2">
      <c r="A128" s="230">
        <v>28</v>
      </c>
      <c r="B128" s="231" t="s">
        <v>426</v>
      </c>
      <c r="C128" s="249" t="s">
        <v>427</v>
      </c>
      <c r="D128" s="232" t="s">
        <v>338</v>
      </c>
      <c r="E128" s="233">
        <v>860.02869999999996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5">
        <v>0</v>
      </c>
      <c r="O128" s="235">
        <f>ROUND(E128*N128,2)</f>
        <v>0</v>
      </c>
      <c r="P128" s="235">
        <v>0</v>
      </c>
      <c r="Q128" s="235">
        <f>ROUND(E128*P128,2)</f>
        <v>0</v>
      </c>
      <c r="R128" s="235" t="s">
        <v>327</v>
      </c>
      <c r="S128" s="235" t="s">
        <v>190</v>
      </c>
      <c r="T128" s="236" t="s">
        <v>190</v>
      </c>
      <c r="U128" s="219">
        <v>0</v>
      </c>
      <c r="V128" s="219">
        <f>ROUND(E128*U128,2)</f>
        <v>0</v>
      </c>
      <c r="W128" s="219"/>
      <c r="X128" s="219" t="s">
        <v>287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288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60" t="s">
        <v>414</v>
      </c>
      <c r="D129" s="256"/>
      <c r="E129" s="256"/>
      <c r="F129" s="256"/>
      <c r="G129" s="256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290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45" t="str">
        <f>C129</f>
        <v>po suchu, bez ohledu na druh dopravního prostředku, bez naložení výkopku, avšak se složením bez rozhrnutí,</v>
      </c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1408</v>
      </c>
      <c r="D130" s="221"/>
      <c r="E130" s="222">
        <v>860.02869999999996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232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2.5" outlineLevel="1" x14ac:dyDescent="0.2">
      <c r="A131" s="230">
        <v>29</v>
      </c>
      <c r="B131" s="231" t="s">
        <v>429</v>
      </c>
      <c r="C131" s="249" t="s">
        <v>430</v>
      </c>
      <c r="D131" s="232" t="s">
        <v>338</v>
      </c>
      <c r="E131" s="233">
        <v>536.53070000000002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5" t="s">
        <v>327</v>
      </c>
      <c r="S131" s="235" t="s">
        <v>190</v>
      </c>
      <c r="T131" s="236" t="s">
        <v>190</v>
      </c>
      <c r="U131" s="219">
        <v>5.2999999999999999E-2</v>
      </c>
      <c r="V131" s="219">
        <f>ROUND(E131*U131,2)</f>
        <v>28.44</v>
      </c>
      <c r="W131" s="219"/>
      <c r="X131" s="219" t="s">
        <v>287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288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1409</v>
      </c>
      <c r="D132" s="221"/>
      <c r="E132" s="222">
        <v>536.53070000000002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0">
        <v>30</v>
      </c>
      <c r="B133" s="231" t="s">
        <v>432</v>
      </c>
      <c r="C133" s="249" t="s">
        <v>433</v>
      </c>
      <c r="D133" s="232" t="s">
        <v>338</v>
      </c>
      <c r="E133" s="233">
        <v>835.3501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5" t="s">
        <v>327</v>
      </c>
      <c r="S133" s="235" t="s">
        <v>190</v>
      </c>
      <c r="T133" s="236" t="s">
        <v>190</v>
      </c>
      <c r="U133" s="219">
        <v>3.1E-2</v>
      </c>
      <c r="V133" s="219">
        <f>ROUND(E133*U133,2)</f>
        <v>25.9</v>
      </c>
      <c r="W133" s="219"/>
      <c r="X133" s="219" t="s">
        <v>287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308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0" t="s">
        <v>434</v>
      </c>
      <c r="D134" s="244"/>
      <c r="E134" s="244"/>
      <c r="F134" s="244"/>
      <c r="G134" s="244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193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45" t="str">
        <f>C134</f>
        <v>Uložení sypaniny do násypů nebo na skládku s rozprostřením sypaniny ve vrstvách a s hrubým urovnáním.</v>
      </c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1410</v>
      </c>
      <c r="D135" s="221"/>
      <c r="E135" s="222">
        <v>298.81939999999997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232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1409</v>
      </c>
      <c r="D136" s="221"/>
      <c r="E136" s="222">
        <v>536.53070000000002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ht="22.5" outlineLevel="1" x14ac:dyDescent="0.2">
      <c r="A137" s="230">
        <v>31</v>
      </c>
      <c r="B137" s="231" t="s">
        <v>436</v>
      </c>
      <c r="C137" s="249" t="s">
        <v>437</v>
      </c>
      <c r="D137" s="232" t="s">
        <v>338</v>
      </c>
      <c r="E137" s="233">
        <v>536.53070000000002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35">
        <v>0</v>
      </c>
      <c r="O137" s="235">
        <f>ROUND(E137*N137,2)</f>
        <v>0</v>
      </c>
      <c r="P137" s="235">
        <v>0</v>
      </c>
      <c r="Q137" s="235">
        <f>ROUND(E137*P137,2)</f>
        <v>0</v>
      </c>
      <c r="R137" s="235" t="s">
        <v>327</v>
      </c>
      <c r="S137" s="235" t="s">
        <v>190</v>
      </c>
      <c r="T137" s="236" t="s">
        <v>190</v>
      </c>
      <c r="U137" s="219">
        <v>0.29899999999999999</v>
      </c>
      <c r="V137" s="219">
        <f>ROUND(E137*U137,2)</f>
        <v>160.41999999999999</v>
      </c>
      <c r="W137" s="219"/>
      <c r="X137" s="219" t="s">
        <v>287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308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60" t="s">
        <v>438</v>
      </c>
      <c r="D138" s="256"/>
      <c r="E138" s="256"/>
      <c r="F138" s="256"/>
      <c r="G138" s="256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290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61" t="s">
        <v>439</v>
      </c>
      <c r="D139" s="257"/>
      <c r="E139" s="257"/>
      <c r="F139" s="257"/>
      <c r="G139" s="257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193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1411</v>
      </c>
      <c r="D140" s="221"/>
      <c r="E140" s="222">
        <v>835.3501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1412</v>
      </c>
      <c r="D141" s="221"/>
      <c r="E141" s="222">
        <v>-298.81939999999997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30">
        <v>32</v>
      </c>
      <c r="B142" s="231" t="s">
        <v>443</v>
      </c>
      <c r="C142" s="249" t="s">
        <v>444</v>
      </c>
      <c r="D142" s="232" t="s">
        <v>338</v>
      </c>
      <c r="E142" s="233">
        <v>234.49359000000001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5">
        <v>0</v>
      </c>
      <c r="O142" s="235">
        <f>ROUND(E142*N142,2)</f>
        <v>0</v>
      </c>
      <c r="P142" s="235">
        <v>0</v>
      </c>
      <c r="Q142" s="235">
        <f>ROUND(E142*P142,2)</f>
        <v>0</v>
      </c>
      <c r="R142" s="235" t="s">
        <v>327</v>
      </c>
      <c r="S142" s="235" t="s">
        <v>190</v>
      </c>
      <c r="T142" s="236" t="s">
        <v>190</v>
      </c>
      <c r="U142" s="219">
        <v>6.3479999999999999</v>
      </c>
      <c r="V142" s="219">
        <f>ROUND(E142*U142,2)</f>
        <v>1488.57</v>
      </c>
      <c r="W142" s="219"/>
      <c r="X142" s="219" t="s">
        <v>287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308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 x14ac:dyDescent="0.2">
      <c r="A143" s="216"/>
      <c r="B143" s="217"/>
      <c r="C143" s="260" t="s">
        <v>445</v>
      </c>
      <c r="D143" s="256"/>
      <c r="E143" s="256"/>
      <c r="F143" s="256"/>
      <c r="G143" s="256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290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45" t="str">
        <f>C143</f>
        <v>sypaninou z vhodných hornin tř. 1 - 4 nebo materiálem připraveným podél výkopu ve vzdálenosti do 3 m od jeho kraje, pro jakoukoliv hloubku výkopu a jakoukoliv míru zhutnění,</v>
      </c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1413</v>
      </c>
      <c r="D144" s="221"/>
      <c r="E144" s="222">
        <v>24.232600000000001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1414</v>
      </c>
      <c r="D145" s="221"/>
      <c r="E145" s="222">
        <v>3.0640000000000001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1" t="s">
        <v>1415</v>
      </c>
      <c r="D146" s="221"/>
      <c r="E146" s="222">
        <v>9.5084999999999997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232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1416</v>
      </c>
      <c r="D147" s="221"/>
      <c r="E147" s="222">
        <v>65.925600000000003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1417</v>
      </c>
      <c r="D148" s="221"/>
      <c r="E148" s="222">
        <v>0.4415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1418</v>
      </c>
      <c r="D149" s="221"/>
      <c r="E149" s="222">
        <v>126.62554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1" t="s">
        <v>1419</v>
      </c>
      <c r="D150" s="221"/>
      <c r="E150" s="222">
        <v>4.6958500000000001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232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30">
        <v>33</v>
      </c>
      <c r="B151" s="231" t="s">
        <v>449</v>
      </c>
      <c r="C151" s="249" t="s">
        <v>450</v>
      </c>
      <c r="D151" s="232" t="s">
        <v>285</v>
      </c>
      <c r="E151" s="233">
        <v>101.09</v>
      </c>
      <c r="F151" s="234"/>
      <c r="G151" s="235">
        <f>ROUND(E151*F151,2)</f>
        <v>0</v>
      </c>
      <c r="H151" s="234"/>
      <c r="I151" s="235">
        <f>ROUND(E151*H151,2)</f>
        <v>0</v>
      </c>
      <c r="J151" s="234"/>
      <c r="K151" s="235">
        <f>ROUND(E151*J151,2)</f>
        <v>0</v>
      </c>
      <c r="L151" s="235">
        <v>21</v>
      </c>
      <c r="M151" s="235">
        <f>G151*(1+L151/100)</f>
        <v>0</v>
      </c>
      <c r="N151" s="235">
        <v>0</v>
      </c>
      <c r="O151" s="235">
        <f>ROUND(E151*N151,2)</f>
        <v>0</v>
      </c>
      <c r="P151" s="235">
        <v>0</v>
      </c>
      <c r="Q151" s="235">
        <f>ROUND(E151*P151,2)</f>
        <v>0</v>
      </c>
      <c r="R151" s="235"/>
      <c r="S151" s="235" t="s">
        <v>190</v>
      </c>
      <c r="T151" s="236" t="s">
        <v>190</v>
      </c>
      <c r="U151" s="219">
        <v>0.06</v>
      </c>
      <c r="V151" s="219">
        <f>ROUND(E151*U151,2)</f>
        <v>6.07</v>
      </c>
      <c r="W151" s="219"/>
      <c r="X151" s="219" t="s">
        <v>287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308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1" t="s">
        <v>1420</v>
      </c>
      <c r="D152" s="221"/>
      <c r="E152" s="222">
        <v>101.09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232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0">
        <v>34</v>
      </c>
      <c r="B153" s="231" t="s">
        <v>453</v>
      </c>
      <c r="C153" s="249" t="s">
        <v>454</v>
      </c>
      <c r="D153" s="232" t="s">
        <v>285</v>
      </c>
      <c r="E153" s="233">
        <v>22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5">
        <v>0.19017999999999999</v>
      </c>
      <c r="O153" s="235">
        <f>ROUND(E153*N153,2)</f>
        <v>4.18</v>
      </c>
      <c r="P153" s="235">
        <v>0</v>
      </c>
      <c r="Q153" s="235">
        <f>ROUND(E153*P153,2)</f>
        <v>0</v>
      </c>
      <c r="R153" s="235" t="s">
        <v>455</v>
      </c>
      <c r="S153" s="235" t="s">
        <v>190</v>
      </c>
      <c r="T153" s="236" t="s">
        <v>190</v>
      </c>
      <c r="U153" s="219">
        <v>0.94099999999999995</v>
      </c>
      <c r="V153" s="219">
        <f>ROUND(E153*U153,2)</f>
        <v>20.7</v>
      </c>
      <c r="W153" s="219"/>
      <c r="X153" s="219" t="s">
        <v>287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288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60" t="s">
        <v>456</v>
      </c>
      <c r="D154" s="256"/>
      <c r="E154" s="256"/>
      <c r="F154" s="256"/>
      <c r="G154" s="256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290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45" t="str">
        <f>C154</f>
        <v>z přírodního kamene s vyhloubením drenážních stružek a jejich vyplněním štěrkopískem při zakrytí povrchu kameny,</v>
      </c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1421</v>
      </c>
      <c r="D155" s="221"/>
      <c r="E155" s="222">
        <v>22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35</v>
      </c>
      <c r="B156" s="231" t="s">
        <v>458</v>
      </c>
      <c r="C156" s="249" t="s">
        <v>459</v>
      </c>
      <c r="D156" s="232" t="s">
        <v>285</v>
      </c>
      <c r="E156" s="233">
        <v>101.09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 t="s">
        <v>327</v>
      </c>
      <c r="S156" s="235" t="s">
        <v>190</v>
      </c>
      <c r="T156" s="236" t="s">
        <v>190</v>
      </c>
      <c r="U156" s="219">
        <v>1.2999999999999999E-2</v>
      </c>
      <c r="V156" s="219">
        <f>ROUND(E156*U156,2)</f>
        <v>1.31</v>
      </c>
      <c r="W156" s="219"/>
      <c r="X156" s="219" t="s">
        <v>287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308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60" t="s">
        <v>460</v>
      </c>
      <c r="D157" s="256"/>
      <c r="E157" s="256"/>
      <c r="F157" s="256"/>
      <c r="G157" s="256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290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1" t="s">
        <v>1422</v>
      </c>
      <c r="D158" s="221"/>
      <c r="E158" s="222">
        <v>101.09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232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ht="22.5" outlineLevel="1" x14ac:dyDescent="0.2">
      <c r="A159" s="230">
        <v>36</v>
      </c>
      <c r="B159" s="231" t="s">
        <v>461</v>
      </c>
      <c r="C159" s="249" t="s">
        <v>462</v>
      </c>
      <c r="D159" s="232" t="s">
        <v>285</v>
      </c>
      <c r="E159" s="233">
        <v>101.09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5" t="s">
        <v>327</v>
      </c>
      <c r="S159" s="235" t="s">
        <v>190</v>
      </c>
      <c r="T159" s="236" t="s">
        <v>190</v>
      </c>
      <c r="U159" s="219">
        <v>0.13</v>
      </c>
      <c r="V159" s="219">
        <f>ROUND(E159*U159,2)</f>
        <v>13.14</v>
      </c>
      <c r="W159" s="219"/>
      <c r="X159" s="219" t="s">
        <v>287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308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16"/>
      <c r="B160" s="217"/>
      <c r="C160" s="260" t="s">
        <v>463</v>
      </c>
      <c r="D160" s="256"/>
      <c r="E160" s="256"/>
      <c r="F160" s="256"/>
      <c r="G160" s="256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290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45" t="str">
        <f>C160</f>
        <v>s případným nutným přemístěním hromad nebo dočasných skládek na místo potřeby ze vzdálenosti do 30 m, v rovině nebo ve svahu do 1 : 5,</v>
      </c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1" t="s">
        <v>1422</v>
      </c>
      <c r="D161" s="221"/>
      <c r="E161" s="222">
        <v>101.09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232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30">
        <v>37</v>
      </c>
      <c r="B162" s="231" t="s">
        <v>464</v>
      </c>
      <c r="C162" s="249" t="s">
        <v>465</v>
      </c>
      <c r="D162" s="232" t="s">
        <v>285</v>
      </c>
      <c r="E162" s="233">
        <v>22</v>
      </c>
      <c r="F162" s="234"/>
      <c r="G162" s="235">
        <f>ROUND(E162*F162,2)</f>
        <v>0</v>
      </c>
      <c r="H162" s="234"/>
      <c r="I162" s="235">
        <f>ROUND(E162*H162,2)</f>
        <v>0</v>
      </c>
      <c r="J162" s="234"/>
      <c r="K162" s="235">
        <f>ROUND(E162*J162,2)</f>
        <v>0</v>
      </c>
      <c r="L162" s="235">
        <v>21</v>
      </c>
      <c r="M162" s="235">
        <f>G162*(1+L162/100)</f>
        <v>0</v>
      </c>
      <c r="N162" s="235">
        <v>0</v>
      </c>
      <c r="O162" s="235">
        <f>ROUND(E162*N162,2)</f>
        <v>0</v>
      </c>
      <c r="P162" s="235">
        <v>0</v>
      </c>
      <c r="Q162" s="235">
        <f>ROUND(E162*P162,2)</f>
        <v>0</v>
      </c>
      <c r="R162" s="235" t="s">
        <v>455</v>
      </c>
      <c r="S162" s="235" t="s">
        <v>190</v>
      </c>
      <c r="T162" s="236" t="s">
        <v>190</v>
      </c>
      <c r="U162" s="219">
        <v>4.4999999999999998E-2</v>
      </c>
      <c r="V162" s="219">
        <f>ROUND(E162*U162,2)</f>
        <v>0.99</v>
      </c>
      <c r="W162" s="219"/>
      <c r="X162" s="219" t="s">
        <v>287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288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22.5" outlineLevel="1" x14ac:dyDescent="0.2">
      <c r="A163" s="216"/>
      <c r="B163" s="217"/>
      <c r="C163" s="260" t="s">
        <v>466</v>
      </c>
      <c r="D163" s="256"/>
      <c r="E163" s="256"/>
      <c r="F163" s="256"/>
      <c r="G163" s="256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290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45" t="str">
        <f>C163</f>
        <v>pro vysazování rostlin s urovnáním a s případným naložením odpadu na dopravní prostředek, s odvozem na vzdálenost do 20 km a se složením,</v>
      </c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61" t="s">
        <v>467</v>
      </c>
      <c r="D164" s="257"/>
      <c r="E164" s="257"/>
      <c r="F164" s="257"/>
      <c r="G164" s="257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193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1" t="s">
        <v>1421</v>
      </c>
      <c r="D165" s="221"/>
      <c r="E165" s="222">
        <v>22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232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38</v>
      </c>
      <c r="B166" s="231" t="s">
        <v>1423</v>
      </c>
      <c r="C166" s="249" t="s">
        <v>1424</v>
      </c>
      <c r="D166" s="232" t="s">
        <v>554</v>
      </c>
      <c r="E166" s="233">
        <v>6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 t="s">
        <v>455</v>
      </c>
      <c r="S166" s="235" t="s">
        <v>190</v>
      </c>
      <c r="T166" s="236" t="s">
        <v>190</v>
      </c>
      <c r="U166" s="219">
        <v>0.24099999999999999</v>
      </c>
      <c r="V166" s="219">
        <f>ROUND(E166*U166,2)</f>
        <v>1.45</v>
      </c>
      <c r="W166" s="219"/>
      <c r="X166" s="219" t="s">
        <v>287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288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60" t="s">
        <v>1425</v>
      </c>
      <c r="D167" s="256"/>
      <c r="E167" s="256"/>
      <c r="F167" s="256"/>
      <c r="G167" s="256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290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37">
        <v>39</v>
      </c>
      <c r="B168" s="238" t="s">
        <v>468</v>
      </c>
      <c r="C168" s="248" t="s">
        <v>469</v>
      </c>
      <c r="D168" s="239" t="s">
        <v>338</v>
      </c>
      <c r="E168" s="240">
        <v>212.81653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2">
        <v>0</v>
      </c>
      <c r="O168" s="242">
        <f>ROUND(E168*N168,2)</f>
        <v>0</v>
      </c>
      <c r="P168" s="242">
        <v>0</v>
      </c>
      <c r="Q168" s="242">
        <f>ROUND(E168*P168,2)</f>
        <v>0</v>
      </c>
      <c r="R168" s="242" t="s">
        <v>327</v>
      </c>
      <c r="S168" s="242" t="s">
        <v>190</v>
      </c>
      <c r="T168" s="243" t="s">
        <v>190</v>
      </c>
      <c r="U168" s="219">
        <v>0</v>
      </c>
      <c r="V168" s="219">
        <f>ROUND(E168*U168,2)</f>
        <v>0</v>
      </c>
      <c r="W168" s="219"/>
      <c r="X168" s="219" t="s">
        <v>287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308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37">
        <v>40</v>
      </c>
      <c r="B169" s="238" t="s">
        <v>470</v>
      </c>
      <c r="C169" s="248" t="s">
        <v>471</v>
      </c>
      <c r="D169" s="239" t="s">
        <v>338</v>
      </c>
      <c r="E169" s="240">
        <v>86.002870000000001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0</v>
      </c>
      <c r="O169" s="242">
        <f>ROUND(E169*N169,2)</f>
        <v>0</v>
      </c>
      <c r="P169" s="242">
        <v>0</v>
      </c>
      <c r="Q169" s="242">
        <f>ROUND(E169*P169,2)</f>
        <v>0</v>
      </c>
      <c r="R169" s="242" t="s">
        <v>327</v>
      </c>
      <c r="S169" s="242" t="s">
        <v>190</v>
      </c>
      <c r="T169" s="243" t="s">
        <v>190</v>
      </c>
      <c r="U169" s="219">
        <v>0</v>
      </c>
      <c r="V169" s="219">
        <f>ROUND(E169*U169,2)</f>
        <v>0</v>
      </c>
      <c r="W169" s="219"/>
      <c r="X169" s="219" t="s">
        <v>287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308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30">
        <v>41</v>
      </c>
      <c r="B170" s="231" t="s">
        <v>472</v>
      </c>
      <c r="C170" s="249" t="s">
        <v>473</v>
      </c>
      <c r="D170" s="232" t="s">
        <v>285</v>
      </c>
      <c r="E170" s="233">
        <v>22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/>
      <c r="S170" s="235" t="s">
        <v>174</v>
      </c>
      <c r="T170" s="236" t="s">
        <v>190</v>
      </c>
      <c r="U170" s="219">
        <v>0.17199999999999999</v>
      </c>
      <c r="V170" s="219">
        <f>ROUND(E170*U170,2)</f>
        <v>3.78</v>
      </c>
      <c r="W170" s="219"/>
      <c r="X170" s="219" t="s">
        <v>287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288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1" t="s">
        <v>1421</v>
      </c>
      <c r="D171" s="221"/>
      <c r="E171" s="222">
        <v>22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232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30">
        <v>42</v>
      </c>
      <c r="B172" s="231" t="s">
        <v>474</v>
      </c>
      <c r="C172" s="249" t="s">
        <v>475</v>
      </c>
      <c r="D172" s="232" t="s">
        <v>476</v>
      </c>
      <c r="E172" s="233">
        <v>2.65361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1E-3</v>
      </c>
      <c r="O172" s="235">
        <f>ROUND(E172*N172,2)</f>
        <v>0</v>
      </c>
      <c r="P172" s="235">
        <v>0</v>
      </c>
      <c r="Q172" s="235">
        <f>ROUND(E172*P172,2)</f>
        <v>0</v>
      </c>
      <c r="R172" s="235" t="s">
        <v>477</v>
      </c>
      <c r="S172" s="235" t="s">
        <v>190</v>
      </c>
      <c r="T172" s="236" t="s">
        <v>190</v>
      </c>
      <c r="U172" s="219">
        <v>0</v>
      </c>
      <c r="V172" s="219">
        <f>ROUND(E172*U172,2)</f>
        <v>0</v>
      </c>
      <c r="W172" s="219"/>
      <c r="X172" s="219" t="s">
        <v>478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479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1" t="s">
        <v>1426</v>
      </c>
      <c r="D173" s="221"/>
      <c r="E173" s="222">
        <v>2.65361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232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37">
        <v>43</v>
      </c>
      <c r="B174" s="238" t="s">
        <v>1427</v>
      </c>
      <c r="C174" s="248" t="s">
        <v>1428</v>
      </c>
      <c r="D174" s="239" t="s">
        <v>554</v>
      </c>
      <c r="E174" s="240">
        <v>6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2">
        <v>3.0000000000000001E-3</v>
      </c>
      <c r="O174" s="242">
        <f>ROUND(E174*N174,2)</f>
        <v>0.02</v>
      </c>
      <c r="P174" s="242">
        <v>0</v>
      </c>
      <c r="Q174" s="242">
        <f>ROUND(E174*P174,2)</f>
        <v>0</v>
      </c>
      <c r="R174" s="242"/>
      <c r="S174" s="242" t="s">
        <v>174</v>
      </c>
      <c r="T174" s="243" t="s">
        <v>175</v>
      </c>
      <c r="U174" s="219">
        <v>0</v>
      </c>
      <c r="V174" s="219">
        <f>ROUND(E174*U174,2)</f>
        <v>0</v>
      </c>
      <c r="W174" s="219"/>
      <c r="X174" s="219" t="s">
        <v>478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555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44</v>
      </c>
      <c r="B175" s="231" t="s">
        <v>481</v>
      </c>
      <c r="C175" s="249" t="s">
        <v>482</v>
      </c>
      <c r="D175" s="232" t="s">
        <v>483</v>
      </c>
      <c r="E175" s="233">
        <v>402.62549000000001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1</v>
      </c>
      <c r="O175" s="235">
        <f>ROUND(E175*N175,2)</f>
        <v>402.63</v>
      </c>
      <c r="P175" s="235">
        <v>0</v>
      </c>
      <c r="Q175" s="235">
        <f>ROUND(E175*P175,2)</f>
        <v>0</v>
      </c>
      <c r="R175" s="235" t="s">
        <v>477</v>
      </c>
      <c r="S175" s="235" t="s">
        <v>190</v>
      </c>
      <c r="T175" s="236" t="s">
        <v>190</v>
      </c>
      <c r="U175" s="219">
        <v>0</v>
      </c>
      <c r="V175" s="219">
        <f>ROUND(E175*U175,2)</f>
        <v>0</v>
      </c>
      <c r="W175" s="219"/>
      <c r="X175" s="219" t="s">
        <v>478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479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1" t="s">
        <v>1429</v>
      </c>
      <c r="D176" s="221"/>
      <c r="E176" s="222">
        <v>402.62549000000001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232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x14ac:dyDescent="0.2">
      <c r="A177" s="224" t="s">
        <v>169</v>
      </c>
      <c r="B177" s="225" t="s">
        <v>101</v>
      </c>
      <c r="C177" s="247" t="s">
        <v>102</v>
      </c>
      <c r="D177" s="226"/>
      <c r="E177" s="227"/>
      <c r="F177" s="228"/>
      <c r="G177" s="228">
        <f>SUMIF(AG178:AG192,"&lt;&gt;NOR",G178:G192)</f>
        <v>0</v>
      </c>
      <c r="H177" s="228"/>
      <c r="I177" s="228">
        <f>SUM(I178:I192)</f>
        <v>0</v>
      </c>
      <c r="J177" s="228"/>
      <c r="K177" s="228">
        <f>SUM(K178:K192)</f>
        <v>0</v>
      </c>
      <c r="L177" s="228"/>
      <c r="M177" s="228">
        <f>SUM(M178:M192)</f>
        <v>0</v>
      </c>
      <c r="N177" s="228"/>
      <c r="O177" s="228">
        <f>SUM(O178:O192)</f>
        <v>109.92</v>
      </c>
      <c r="P177" s="228"/>
      <c r="Q177" s="228">
        <f>SUM(Q178:Q192)</f>
        <v>0</v>
      </c>
      <c r="R177" s="228"/>
      <c r="S177" s="228"/>
      <c r="T177" s="229"/>
      <c r="U177" s="223"/>
      <c r="V177" s="223">
        <f>SUM(V178:V192)</f>
        <v>78.730000000000018</v>
      </c>
      <c r="W177" s="223"/>
      <c r="X177" s="223"/>
      <c r="AG177" t="s">
        <v>170</v>
      </c>
    </row>
    <row r="178" spans="1:60" outlineLevel="1" x14ac:dyDescent="0.2">
      <c r="A178" s="230">
        <v>45</v>
      </c>
      <c r="B178" s="231" t="s">
        <v>485</v>
      </c>
      <c r="C178" s="249" t="s">
        <v>486</v>
      </c>
      <c r="D178" s="232" t="s">
        <v>338</v>
      </c>
      <c r="E178" s="233">
        <v>57.651000000000003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5">
        <v>1.8907700000000001</v>
      </c>
      <c r="O178" s="235">
        <f>ROUND(E178*N178,2)</f>
        <v>109</v>
      </c>
      <c r="P178" s="235">
        <v>0</v>
      </c>
      <c r="Q178" s="235">
        <f>ROUND(E178*P178,2)</f>
        <v>0</v>
      </c>
      <c r="R178" s="235" t="s">
        <v>487</v>
      </c>
      <c r="S178" s="235" t="s">
        <v>190</v>
      </c>
      <c r="T178" s="236" t="s">
        <v>190</v>
      </c>
      <c r="U178" s="219">
        <v>1.3169999999999999</v>
      </c>
      <c r="V178" s="219">
        <f>ROUND(E178*U178,2)</f>
        <v>75.930000000000007</v>
      </c>
      <c r="W178" s="219"/>
      <c r="X178" s="219" t="s">
        <v>287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308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60" t="s">
        <v>488</v>
      </c>
      <c r="D179" s="256"/>
      <c r="E179" s="256"/>
      <c r="F179" s="256"/>
      <c r="G179" s="256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290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1430</v>
      </c>
      <c r="D180" s="221"/>
      <c r="E180" s="222">
        <v>7.3150000000000004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1431</v>
      </c>
      <c r="D181" s="221"/>
      <c r="E181" s="222">
        <v>0.88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1" t="s">
        <v>1432</v>
      </c>
      <c r="D182" s="221"/>
      <c r="E182" s="222">
        <v>2.4750000000000001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232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1" t="s">
        <v>1433</v>
      </c>
      <c r="D183" s="221"/>
      <c r="E183" s="222">
        <v>17.16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232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1434</v>
      </c>
      <c r="D184" s="221"/>
      <c r="E184" s="222">
        <v>0.11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1435</v>
      </c>
      <c r="D185" s="221"/>
      <c r="E185" s="222">
        <v>28.666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1" t="s">
        <v>1436</v>
      </c>
      <c r="D186" s="221"/>
      <c r="E186" s="222">
        <v>1.0449999999999999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232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2.5" outlineLevel="1" x14ac:dyDescent="0.2">
      <c r="A187" s="230">
        <v>46</v>
      </c>
      <c r="B187" s="231" t="s">
        <v>492</v>
      </c>
      <c r="C187" s="249" t="s">
        <v>493</v>
      </c>
      <c r="D187" s="232" t="s">
        <v>338</v>
      </c>
      <c r="E187" s="233">
        <v>0.36388999999999999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5">
        <v>2.5</v>
      </c>
      <c r="O187" s="235">
        <f>ROUND(E187*N187,2)</f>
        <v>0.91</v>
      </c>
      <c r="P187" s="235">
        <v>0</v>
      </c>
      <c r="Q187" s="235">
        <f>ROUND(E187*P187,2)</f>
        <v>0</v>
      </c>
      <c r="R187" s="235" t="s">
        <v>487</v>
      </c>
      <c r="S187" s="235" t="s">
        <v>190</v>
      </c>
      <c r="T187" s="236" t="s">
        <v>190</v>
      </c>
      <c r="U187" s="219">
        <v>1.1919999999999999</v>
      </c>
      <c r="V187" s="219">
        <f>ROUND(E187*U187,2)</f>
        <v>0.43</v>
      </c>
      <c r="W187" s="219"/>
      <c r="X187" s="219" t="s">
        <v>287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308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60" t="s">
        <v>494</v>
      </c>
      <c r="D188" s="256"/>
      <c r="E188" s="256"/>
      <c r="F188" s="256"/>
      <c r="G188" s="256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290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1437</v>
      </c>
      <c r="D189" s="221"/>
      <c r="E189" s="222">
        <v>0.36388999999999999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30">
        <v>47</v>
      </c>
      <c r="B190" s="231" t="s">
        <v>497</v>
      </c>
      <c r="C190" s="249" t="s">
        <v>498</v>
      </c>
      <c r="D190" s="232" t="s">
        <v>285</v>
      </c>
      <c r="E190" s="233">
        <v>2.8727999999999998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35">
        <v>4.7999999999999996E-3</v>
      </c>
      <c r="O190" s="235">
        <f>ROUND(E190*N190,2)</f>
        <v>0.01</v>
      </c>
      <c r="P190" s="235">
        <v>0</v>
      </c>
      <c r="Q190" s="235">
        <f>ROUND(E190*P190,2)</f>
        <v>0</v>
      </c>
      <c r="R190" s="235" t="s">
        <v>487</v>
      </c>
      <c r="S190" s="235" t="s">
        <v>190</v>
      </c>
      <c r="T190" s="236" t="s">
        <v>190</v>
      </c>
      <c r="U190" s="219">
        <v>0.82499999999999996</v>
      </c>
      <c r="V190" s="219">
        <f>ROUND(E190*U190,2)</f>
        <v>2.37</v>
      </c>
      <c r="W190" s="219"/>
      <c r="X190" s="219" t="s">
        <v>287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308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60" t="s">
        <v>488</v>
      </c>
      <c r="D191" s="256"/>
      <c r="E191" s="256"/>
      <c r="F191" s="256"/>
      <c r="G191" s="256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290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1438</v>
      </c>
      <c r="D192" s="221"/>
      <c r="E192" s="222">
        <v>2.8727999999999998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x14ac:dyDescent="0.2">
      <c r="A193" s="224" t="s">
        <v>169</v>
      </c>
      <c r="B193" s="225" t="s">
        <v>103</v>
      </c>
      <c r="C193" s="247" t="s">
        <v>104</v>
      </c>
      <c r="D193" s="226"/>
      <c r="E193" s="227"/>
      <c r="F193" s="228"/>
      <c r="G193" s="228">
        <f>SUMIF(AG194:AG219,"&lt;&gt;NOR",G194:G219)</f>
        <v>0</v>
      </c>
      <c r="H193" s="228"/>
      <c r="I193" s="228">
        <f>SUM(I194:I219)</f>
        <v>0</v>
      </c>
      <c r="J193" s="228"/>
      <c r="K193" s="228">
        <f>SUM(K194:K219)</f>
        <v>0</v>
      </c>
      <c r="L193" s="228"/>
      <c r="M193" s="228">
        <f>SUM(M194:M219)</f>
        <v>0</v>
      </c>
      <c r="N193" s="228"/>
      <c r="O193" s="228">
        <f>SUM(O194:O219)</f>
        <v>26.79</v>
      </c>
      <c r="P193" s="228"/>
      <c r="Q193" s="228">
        <f>SUM(Q194:Q219)</f>
        <v>0</v>
      </c>
      <c r="R193" s="228"/>
      <c r="S193" s="228"/>
      <c r="T193" s="229"/>
      <c r="U193" s="223"/>
      <c r="V193" s="223">
        <f>SUM(V194:V219)</f>
        <v>14.269999999999998</v>
      </c>
      <c r="W193" s="223"/>
      <c r="X193" s="223"/>
      <c r="AG193" t="s">
        <v>170</v>
      </c>
    </row>
    <row r="194" spans="1:60" outlineLevel="1" x14ac:dyDescent="0.2">
      <c r="A194" s="230">
        <v>48</v>
      </c>
      <c r="B194" s="231" t="s">
        <v>501</v>
      </c>
      <c r="C194" s="249" t="s">
        <v>502</v>
      </c>
      <c r="D194" s="232" t="s">
        <v>338</v>
      </c>
      <c r="E194" s="233">
        <v>4.8150000000000004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1.6867000000000001</v>
      </c>
      <c r="O194" s="235">
        <f>ROUND(E194*N194,2)</f>
        <v>8.1199999999999992</v>
      </c>
      <c r="P194" s="235">
        <v>0</v>
      </c>
      <c r="Q194" s="235">
        <f>ROUND(E194*P194,2)</f>
        <v>0</v>
      </c>
      <c r="R194" s="235" t="s">
        <v>286</v>
      </c>
      <c r="S194" s="235" t="s">
        <v>190</v>
      </c>
      <c r="T194" s="236" t="s">
        <v>190</v>
      </c>
      <c r="U194" s="219">
        <v>0.16200000000000001</v>
      </c>
      <c r="V194" s="219">
        <f>ROUND(E194*U194,2)</f>
        <v>0.78</v>
      </c>
      <c r="W194" s="219"/>
      <c r="X194" s="219" t="s">
        <v>287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308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60" t="s">
        <v>503</v>
      </c>
      <c r="D195" s="256"/>
      <c r="E195" s="256"/>
      <c r="F195" s="256"/>
      <c r="G195" s="256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290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1439</v>
      </c>
      <c r="D196" s="221"/>
      <c r="E196" s="222">
        <v>3.234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1440</v>
      </c>
      <c r="D197" s="221"/>
      <c r="E197" s="222">
        <v>0.64349999999999996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1" t="s">
        <v>1441</v>
      </c>
      <c r="D198" s="221"/>
      <c r="E198" s="222">
        <v>0.19500000000000001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232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1442</v>
      </c>
      <c r="D199" s="221"/>
      <c r="E199" s="222">
        <v>0.74250000000000005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30">
        <v>49</v>
      </c>
      <c r="B200" s="231" t="s">
        <v>510</v>
      </c>
      <c r="C200" s="249" t="s">
        <v>511</v>
      </c>
      <c r="D200" s="232" t="s">
        <v>483</v>
      </c>
      <c r="E200" s="233">
        <v>9.2904999999999998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35">
        <v>1.1000000000000001</v>
      </c>
      <c r="O200" s="235">
        <f>ROUND(E200*N200,2)</f>
        <v>10.220000000000001</v>
      </c>
      <c r="P200" s="235">
        <v>0</v>
      </c>
      <c r="Q200" s="235">
        <f>ROUND(E200*P200,2)</f>
        <v>0</v>
      </c>
      <c r="R200" s="235" t="s">
        <v>286</v>
      </c>
      <c r="S200" s="235" t="s">
        <v>190</v>
      </c>
      <c r="T200" s="236" t="s">
        <v>190</v>
      </c>
      <c r="U200" s="219">
        <v>0.16300000000000001</v>
      </c>
      <c r="V200" s="219">
        <f>ROUND(E200*U200,2)</f>
        <v>1.51</v>
      </c>
      <c r="W200" s="219"/>
      <c r="X200" s="219" t="s">
        <v>287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308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60" t="s">
        <v>503</v>
      </c>
      <c r="D201" s="256"/>
      <c r="E201" s="256"/>
      <c r="F201" s="256"/>
      <c r="G201" s="256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290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1" t="s">
        <v>1443</v>
      </c>
      <c r="D202" s="221"/>
      <c r="E202" s="222">
        <v>7.3304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232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1444</v>
      </c>
      <c r="D203" s="221"/>
      <c r="E203" s="222">
        <v>0.72929999999999995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1" t="s">
        <v>1445</v>
      </c>
      <c r="D204" s="221"/>
      <c r="E204" s="222">
        <v>0.221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232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1446</v>
      </c>
      <c r="D205" s="221"/>
      <c r="E205" s="222">
        <v>1.0098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30">
        <v>50</v>
      </c>
      <c r="B206" s="231" t="s">
        <v>518</v>
      </c>
      <c r="C206" s="249" t="s">
        <v>519</v>
      </c>
      <c r="D206" s="232" t="s">
        <v>483</v>
      </c>
      <c r="E206" s="233">
        <v>4.1740199999999996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1</v>
      </c>
      <c r="O206" s="235">
        <f>ROUND(E206*N206,2)</f>
        <v>4.17</v>
      </c>
      <c r="P206" s="235">
        <v>0</v>
      </c>
      <c r="Q206" s="235">
        <f>ROUND(E206*P206,2)</f>
        <v>0</v>
      </c>
      <c r="R206" s="235" t="s">
        <v>286</v>
      </c>
      <c r="S206" s="235" t="s">
        <v>190</v>
      </c>
      <c r="T206" s="236" t="s">
        <v>190</v>
      </c>
      <c r="U206" s="219">
        <v>0.40600000000000003</v>
      </c>
      <c r="V206" s="219">
        <f>ROUND(E206*U206,2)</f>
        <v>1.69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60" t="s">
        <v>503</v>
      </c>
      <c r="D207" s="256"/>
      <c r="E207" s="256"/>
      <c r="F207" s="256"/>
      <c r="G207" s="256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290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1447</v>
      </c>
      <c r="D208" s="221"/>
      <c r="E208" s="222">
        <v>4.1740199999999996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ht="22.5" outlineLevel="1" x14ac:dyDescent="0.2">
      <c r="A209" s="237">
        <v>51</v>
      </c>
      <c r="B209" s="238" t="s">
        <v>527</v>
      </c>
      <c r="C209" s="248" t="s">
        <v>528</v>
      </c>
      <c r="D209" s="239" t="s">
        <v>285</v>
      </c>
      <c r="E209" s="240">
        <v>21.56</v>
      </c>
      <c r="F209" s="241"/>
      <c r="G209" s="242">
        <f>ROUND(E209*F209,2)</f>
        <v>0</v>
      </c>
      <c r="H209" s="241"/>
      <c r="I209" s="242">
        <f>ROUND(E209*H209,2)</f>
        <v>0</v>
      </c>
      <c r="J209" s="241"/>
      <c r="K209" s="242">
        <f>ROUND(E209*J209,2)</f>
        <v>0</v>
      </c>
      <c r="L209" s="242">
        <v>21</v>
      </c>
      <c r="M209" s="242">
        <f>G209*(1+L209/100)</f>
        <v>0</v>
      </c>
      <c r="N209" s="242">
        <v>0.15382000000000001</v>
      </c>
      <c r="O209" s="242">
        <f>ROUND(E209*N209,2)</f>
        <v>3.32</v>
      </c>
      <c r="P209" s="242">
        <v>0</v>
      </c>
      <c r="Q209" s="242">
        <f>ROUND(E209*P209,2)</f>
        <v>0</v>
      </c>
      <c r="R209" s="242" t="s">
        <v>286</v>
      </c>
      <c r="S209" s="242" t="s">
        <v>190</v>
      </c>
      <c r="T209" s="243" t="s">
        <v>190</v>
      </c>
      <c r="U209" s="219">
        <v>0.123</v>
      </c>
      <c r="V209" s="219">
        <f>ROUND(E209*U209,2)</f>
        <v>2.65</v>
      </c>
      <c r="W209" s="219"/>
      <c r="X209" s="219" t="s">
        <v>287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288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 x14ac:dyDescent="0.2">
      <c r="A210" s="237">
        <v>52</v>
      </c>
      <c r="B210" s="238" t="s">
        <v>529</v>
      </c>
      <c r="C210" s="248" t="s">
        <v>530</v>
      </c>
      <c r="D210" s="239" t="s">
        <v>285</v>
      </c>
      <c r="E210" s="240">
        <v>21.56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2">
        <v>5.0000000000000001E-4</v>
      </c>
      <c r="O210" s="242">
        <f>ROUND(E210*N210,2)</f>
        <v>0.01</v>
      </c>
      <c r="P210" s="242">
        <v>0</v>
      </c>
      <c r="Q210" s="242">
        <f>ROUND(E210*P210,2)</f>
        <v>0</v>
      </c>
      <c r="R210" s="242" t="s">
        <v>286</v>
      </c>
      <c r="S210" s="242" t="s">
        <v>190</v>
      </c>
      <c r="T210" s="243" t="s">
        <v>190</v>
      </c>
      <c r="U210" s="219">
        <v>2E-3</v>
      </c>
      <c r="V210" s="219">
        <f>ROUND(E210*U210,2)</f>
        <v>0.04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288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30">
        <v>53</v>
      </c>
      <c r="B211" s="231" t="s">
        <v>960</v>
      </c>
      <c r="C211" s="249" t="s">
        <v>961</v>
      </c>
      <c r="D211" s="232" t="s">
        <v>285</v>
      </c>
      <c r="E211" s="233">
        <v>4.29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5">
        <v>0.11</v>
      </c>
      <c r="O211" s="235">
        <f>ROUND(E211*N211,2)</f>
        <v>0.47</v>
      </c>
      <c r="P211" s="235">
        <v>0</v>
      </c>
      <c r="Q211" s="235">
        <f>ROUND(E211*P211,2)</f>
        <v>0</v>
      </c>
      <c r="R211" s="235" t="s">
        <v>286</v>
      </c>
      <c r="S211" s="235" t="s">
        <v>190</v>
      </c>
      <c r="T211" s="236" t="s">
        <v>190</v>
      </c>
      <c r="U211" s="219">
        <v>1.1930000000000001</v>
      </c>
      <c r="V211" s="219">
        <f>ROUND(E211*U211,2)</f>
        <v>5.12</v>
      </c>
      <c r="W211" s="219"/>
      <c r="X211" s="219" t="s">
        <v>287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288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60" t="s">
        <v>962</v>
      </c>
      <c r="D212" s="256"/>
      <c r="E212" s="256"/>
      <c r="F212" s="256"/>
      <c r="G212" s="256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290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45" t="str">
        <f>C212</f>
        <v>s provedením lože do 50 mm, s vyplněním spár, s dvojím beraněním a se smetením přebytečného materiálu na krajnici</v>
      </c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1" t="s">
        <v>1448</v>
      </c>
      <c r="D213" s="221"/>
      <c r="E213" s="222">
        <v>4.29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232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30">
        <v>54</v>
      </c>
      <c r="B214" s="231" t="s">
        <v>531</v>
      </c>
      <c r="C214" s="249" t="s">
        <v>532</v>
      </c>
      <c r="D214" s="232" t="s">
        <v>285</v>
      </c>
      <c r="E214" s="233">
        <v>1.3</v>
      </c>
      <c r="F214" s="234"/>
      <c r="G214" s="235">
        <f>ROUND(E214*F214,2)</f>
        <v>0</v>
      </c>
      <c r="H214" s="234"/>
      <c r="I214" s="235">
        <f>ROUND(E214*H214,2)</f>
        <v>0</v>
      </c>
      <c r="J214" s="234"/>
      <c r="K214" s="235">
        <f>ROUND(E214*J214,2)</f>
        <v>0</v>
      </c>
      <c r="L214" s="235">
        <v>21</v>
      </c>
      <c r="M214" s="235">
        <f>G214*(1+L214/100)</f>
        <v>0</v>
      </c>
      <c r="N214" s="235">
        <v>9.2799999999999994E-2</v>
      </c>
      <c r="O214" s="235">
        <f>ROUND(E214*N214,2)</f>
        <v>0.12</v>
      </c>
      <c r="P214" s="235">
        <v>0</v>
      </c>
      <c r="Q214" s="235">
        <f>ROUND(E214*P214,2)</f>
        <v>0</v>
      </c>
      <c r="R214" s="235" t="s">
        <v>286</v>
      </c>
      <c r="S214" s="235" t="s">
        <v>190</v>
      </c>
      <c r="T214" s="236" t="s">
        <v>190</v>
      </c>
      <c r="U214" s="219">
        <v>0.47799999999999998</v>
      </c>
      <c r="V214" s="219">
        <f>ROUND(E214*U214,2)</f>
        <v>0.62</v>
      </c>
      <c r="W214" s="219"/>
      <c r="X214" s="219" t="s">
        <v>287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288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ht="22.5" outlineLevel="1" x14ac:dyDescent="0.2">
      <c r="A215" s="216"/>
      <c r="B215" s="217"/>
      <c r="C215" s="260" t="s">
        <v>533</v>
      </c>
      <c r="D215" s="256"/>
      <c r="E215" s="256"/>
      <c r="F215" s="256"/>
      <c r="G215" s="256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290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45" t="str">
        <f>C215</f>
        <v>s provedením lože z kameniva drceného, s vyplněním spár, s dvojitým hutněním a se smetením přebytečného materiálu na krajnici. S dodáním hmot pro lože a výplň spár.</v>
      </c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1449</v>
      </c>
      <c r="D216" s="221"/>
      <c r="E216" s="222">
        <v>1.3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ht="22.5" outlineLevel="1" x14ac:dyDescent="0.2">
      <c r="A217" s="230">
        <v>55</v>
      </c>
      <c r="B217" s="231" t="s">
        <v>968</v>
      </c>
      <c r="C217" s="249" t="s">
        <v>969</v>
      </c>
      <c r="D217" s="232" t="s">
        <v>285</v>
      </c>
      <c r="E217" s="233">
        <v>4.95</v>
      </c>
      <c r="F217" s="234"/>
      <c r="G217" s="235">
        <f>ROUND(E217*F217,2)</f>
        <v>0</v>
      </c>
      <c r="H217" s="234"/>
      <c r="I217" s="235">
        <f>ROUND(E217*H217,2)</f>
        <v>0</v>
      </c>
      <c r="J217" s="234"/>
      <c r="K217" s="235">
        <f>ROUND(E217*J217,2)</f>
        <v>0</v>
      </c>
      <c r="L217" s="235">
        <v>21</v>
      </c>
      <c r="M217" s="235">
        <f>G217*(1+L217/100)</f>
        <v>0</v>
      </c>
      <c r="N217" s="235">
        <v>7.1999999999999995E-2</v>
      </c>
      <c r="O217" s="235">
        <f>ROUND(E217*N217,2)</f>
        <v>0.36</v>
      </c>
      <c r="P217" s="235">
        <v>0</v>
      </c>
      <c r="Q217" s="235">
        <f>ROUND(E217*P217,2)</f>
        <v>0</v>
      </c>
      <c r="R217" s="235" t="s">
        <v>286</v>
      </c>
      <c r="S217" s="235" t="s">
        <v>190</v>
      </c>
      <c r="T217" s="236" t="s">
        <v>190</v>
      </c>
      <c r="U217" s="219">
        <v>0.375</v>
      </c>
      <c r="V217" s="219">
        <f>ROUND(E217*U217,2)</f>
        <v>1.86</v>
      </c>
      <c r="W217" s="219"/>
      <c r="X217" s="219" t="s">
        <v>287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288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ht="22.5" outlineLevel="1" x14ac:dyDescent="0.2">
      <c r="A218" s="216"/>
      <c r="B218" s="217"/>
      <c r="C218" s="260" t="s">
        <v>970</v>
      </c>
      <c r="D218" s="256"/>
      <c r="E218" s="256"/>
      <c r="F218" s="256"/>
      <c r="G218" s="256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290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45" t="str">
        <f>C218</f>
        <v>komunikací pro pěší do velikosti dlaždic 0,25 m2 s provedením lože do tl. 30 mm, s vyplněním spár a se smetením přebytečného materiálu na vzdálenost do 3 m</v>
      </c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1" t="s">
        <v>1450</v>
      </c>
      <c r="D219" s="221"/>
      <c r="E219" s="222">
        <v>4.95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232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x14ac:dyDescent="0.2">
      <c r="A220" s="224" t="s">
        <v>169</v>
      </c>
      <c r="B220" s="225" t="s">
        <v>109</v>
      </c>
      <c r="C220" s="247" t="s">
        <v>110</v>
      </c>
      <c r="D220" s="226"/>
      <c r="E220" s="227"/>
      <c r="F220" s="228"/>
      <c r="G220" s="228">
        <f>SUMIF(AG221:AG380,"&lt;&gt;NOR",G221:G380)</f>
        <v>0</v>
      </c>
      <c r="H220" s="228"/>
      <c r="I220" s="228">
        <f>SUM(I221:I380)</f>
        <v>0</v>
      </c>
      <c r="J220" s="228"/>
      <c r="K220" s="228">
        <f>SUM(K221:K380)</f>
        <v>0</v>
      </c>
      <c r="L220" s="228"/>
      <c r="M220" s="228">
        <f>SUM(M221:M380)</f>
        <v>0</v>
      </c>
      <c r="N220" s="228"/>
      <c r="O220" s="228">
        <f>SUM(O221:O380)</f>
        <v>5.3699999999999992</v>
      </c>
      <c r="P220" s="228"/>
      <c r="Q220" s="228">
        <f>SUM(Q221:Q380)</f>
        <v>0</v>
      </c>
      <c r="R220" s="228"/>
      <c r="S220" s="228"/>
      <c r="T220" s="229"/>
      <c r="U220" s="223"/>
      <c r="V220" s="223">
        <f>SUM(V221:V380)</f>
        <v>581.68000000000006</v>
      </c>
      <c r="W220" s="223"/>
      <c r="X220" s="223"/>
      <c r="AG220" t="s">
        <v>170</v>
      </c>
    </row>
    <row r="221" spans="1:60" ht="22.5" outlineLevel="1" x14ac:dyDescent="0.2">
      <c r="A221" s="237">
        <v>56</v>
      </c>
      <c r="B221" s="238" t="s">
        <v>559</v>
      </c>
      <c r="C221" s="248" t="s">
        <v>560</v>
      </c>
      <c r="D221" s="239" t="s">
        <v>554</v>
      </c>
      <c r="E221" s="240">
        <v>3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2.2000000000000001E-4</v>
      </c>
      <c r="O221" s="242">
        <f>ROUND(E221*N221,2)</f>
        <v>0</v>
      </c>
      <c r="P221" s="242">
        <v>0</v>
      </c>
      <c r="Q221" s="242">
        <f>ROUND(E221*P221,2)</f>
        <v>0</v>
      </c>
      <c r="R221" s="242" t="s">
        <v>487</v>
      </c>
      <c r="S221" s="242" t="s">
        <v>190</v>
      </c>
      <c r="T221" s="243" t="s">
        <v>190</v>
      </c>
      <c r="U221" s="219">
        <v>1.2210000000000001</v>
      </c>
      <c r="V221" s="219">
        <f>ROUND(E221*U221,2)</f>
        <v>3.66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ht="22.5" outlineLevel="1" x14ac:dyDescent="0.2">
      <c r="A222" s="237">
        <v>57</v>
      </c>
      <c r="B222" s="238" t="s">
        <v>561</v>
      </c>
      <c r="C222" s="248" t="s">
        <v>562</v>
      </c>
      <c r="D222" s="239" t="s">
        <v>554</v>
      </c>
      <c r="E222" s="240">
        <v>19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2.2000000000000001E-4</v>
      </c>
      <c r="O222" s="242">
        <f>ROUND(E222*N222,2)</f>
        <v>0</v>
      </c>
      <c r="P222" s="242">
        <v>0</v>
      </c>
      <c r="Q222" s="242">
        <f>ROUND(E222*P222,2)</f>
        <v>0</v>
      </c>
      <c r="R222" s="242" t="s">
        <v>487</v>
      </c>
      <c r="S222" s="242" t="s">
        <v>190</v>
      </c>
      <c r="T222" s="243" t="s">
        <v>190</v>
      </c>
      <c r="U222" s="219">
        <v>0.75900000000000001</v>
      </c>
      <c r="V222" s="219">
        <f>ROUND(E222*U222,2)</f>
        <v>14.42</v>
      </c>
      <c r="W222" s="219"/>
      <c r="X222" s="219" t="s">
        <v>287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308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ht="22.5" outlineLevel="1" x14ac:dyDescent="0.2">
      <c r="A223" s="237">
        <v>58</v>
      </c>
      <c r="B223" s="238" t="s">
        <v>1451</v>
      </c>
      <c r="C223" s="248" t="s">
        <v>1452</v>
      </c>
      <c r="D223" s="239" t="s">
        <v>554</v>
      </c>
      <c r="E223" s="240">
        <v>1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3.2000000000000003E-4</v>
      </c>
      <c r="O223" s="242">
        <f>ROUND(E223*N223,2)</f>
        <v>0</v>
      </c>
      <c r="P223" s="242">
        <v>0</v>
      </c>
      <c r="Q223" s="242">
        <f>ROUND(E223*P223,2)</f>
        <v>0</v>
      </c>
      <c r="R223" s="242" t="s">
        <v>487</v>
      </c>
      <c r="S223" s="242" t="s">
        <v>190</v>
      </c>
      <c r="T223" s="243" t="s">
        <v>190</v>
      </c>
      <c r="U223" s="219">
        <v>1.0940000000000001</v>
      </c>
      <c r="V223" s="219">
        <f>ROUND(E223*U223,2)</f>
        <v>1.0900000000000001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288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ht="22.5" outlineLevel="1" x14ac:dyDescent="0.2">
      <c r="A224" s="237">
        <v>59</v>
      </c>
      <c r="B224" s="238" t="s">
        <v>982</v>
      </c>
      <c r="C224" s="248" t="s">
        <v>983</v>
      </c>
      <c r="D224" s="239" t="s">
        <v>554</v>
      </c>
      <c r="E224" s="240">
        <v>3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2.7799999999999999E-3</v>
      </c>
      <c r="O224" s="242">
        <f>ROUND(E224*N224,2)</f>
        <v>0.01</v>
      </c>
      <c r="P224" s="242">
        <v>0</v>
      </c>
      <c r="Q224" s="242">
        <f>ROUND(E224*P224,2)</f>
        <v>0</v>
      </c>
      <c r="R224" s="242" t="s">
        <v>487</v>
      </c>
      <c r="S224" s="242" t="s">
        <v>190</v>
      </c>
      <c r="T224" s="243" t="s">
        <v>190</v>
      </c>
      <c r="U224" s="219">
        <v>1.0069999999999999</v>
      </c>
      <c r="V224" s="219">
        <f>ROUND(E224*U224,2)</f>
        <v>3.02</v>
      </c>
      <c r="W224" s="219"/>
      <c r="X224" s="219" t="s">
        <v>287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288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 x14ac:dyDescent="0.2">
      <c r="A225" s="237">
        <v>60</v>
      </c>
      <c r="B225" s="238" t="s">
        <v>984</v>
      </c>
      <c r="C225" s="248" t="s">
        <v>985</v>
      </c>
      <c r="D225" s="239" t="s">
        <v>554</v>
      </c>
      <c r="E225" s="240">
        <v>2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2">
        <v>2.98E-3</v>
      </c>
      <c r="O225" s="242">
        <f>ROUND(E225*N225,2)</f>
        <v>0.01</v>
      </c>
      <c r="P225" s="242">
        <v>0</v>
      </c>
      <c r="Q225" s="242">
        <f>ROUND(E225*P225,2)</f>
        <v>0</v>
      </c>
      <c r="R225" s="242" t="s">
        <v>487</v>
      </c>
      <c r="S225" s="242" t="s">
        <v>190</v>
      </c>
      <c r="T225" s="243" t="s">
        <v>190</v>
      </c>
      <c r="U225" s="219">
        <v>1.391</v>
      </c>
      <c r="V225" s="219">
        <f>ROUND(E225*U225,2)</f>
        <v>2.78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288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2.5" outlineLevel="1" x14ac:dyDescent="0.2">
      <c r="A226" s="230">
        <v>61</v>
      </c>
      <c r="B226" s="231" t="s">
        <v>567</v>
      </c>
      <c r="C226" s="249" t="s">
        <v>568</v>
      </c>
      <c r="D226" s="232" t="s">
        <v>323</v>
      </c>
      <c r="E226" s="233">
        <v>66.5</v>
      </c>
      <c r="F226" s="234"/>
      <c r="G226" s="235">
        <f>ROUND(E226*F226,2)</f>
        <v>0</v>
      </c>
      <c r="H226" s="234"/>
      <c r="I226" s="235">
        <f>ROUND(E226*H226,2)</f>
        <v>0</v>
      </c>
      <c r="J226" s="234"/>
      <c r="K226" s="235">
        <f>ROUND(E226*J226,2)</f>
        <v>0</v>
      </c>
      <c r="L226" s="235">
        <v>21</v>
      </c>
      <c r="M226" s="235">
        <f>G226*(1+L226/100)</f>
        <v>0</v>
      </c>
      <c r="N226" s="235">
        <v>0</v>
      </c>
      <c r="O226" s="235">
        <f>ROUND(E226*N226,2)</f>
        <v>0</v>
      </c>
      <c r="P226" s="235">
        <v>0</v>
      </c>
      <c r="Q226" s="235">
        <f>ROUND(E226*P226,2)</f>
        <v>0</v>
      </c>
      <c r="R226" s="235" t="s">
        <v>487</v>
      </c>
      <c r="S226" s="235" t="s">
        <v>190</v>
      </c>
      <c r="T226" s="236" t="s">
        <v>190</v>
      </c>
      <c r="U226" s="219">
        <v>3.4000000000000002E-2</v>
      </c>
      <c r="V226" s="219">
        <f>ROUND(E226*U226,2)</f>
        <v>2.2599999999999998</v>
      </c>
      <c r="W226" s="219"/>
      <c r="X226" s="219" t="s">
        <v>287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288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60" t="s">
        <v>488</v>
      </c>
      <c r="D227" s="256"/>
      <c r="E227" s="256"/>
      <c r="F227" s="256"/>
      <c r="G227" s="256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290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ht="22.5" outlineLevel="1" x14ac:dyDescent="0.2">
      <c r="A228" s="230">
        <v>62</v>
      </c>
      <c r="B228" s="231" t="s">
        <v>1219</v>
      </c>
      <c r="C228" s="249" t="s">
        <v>1220</v>
      </c>
      <c r="D228" s="232" t="s">
        <v>323</v>
      </c>
      <c r="E228" s="233">
        <v>8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5">
        <v>0</v>
      </c>
      <c r="O228" s="235">
        <f>ROUND(E228*N228,2)</f>
        <v>0</v>
      </c>
      <c r="P228" s="235">
        <v>0</v>
      </c>
      <c r="Q228" s="235">
        <f>ROUND(E228*P228,2)</f>
        <v>0</v>
      </c>
      <c r="R228" s="235" t="s">
        <v>487</v>
      </c>
      <c r="S228" s="235" t="s">
        <v>190</v>
      </c>
      <c r="T228" s="236" t="s">
        <v>190</v>
      </c>
      <c r="U228" s="219">
        <v>3.7999999999999999E-2</v>
      </c>
      <c r="V228" s="219">
        <f>ROUND(E228*U228,2)</f>
        <v>0.3</v>
      </c>
      <c r="W228" s="219"/>
      <c r="X228" s="219" t="s">
        <v>287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288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60" t="s">
        <v>488</v>
      </c>
      <c r="D229" s="256"/>
      <c r="E229" s="256"/>
      <c r="F229" s="256"/>
      <c r="G229" s="256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290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ht="22.5" outlineLevel="1" x14ac:dyDescent="0.2">
      <c r="A230" s="230">
        <v>63</v>
      </c>
      <c r="B230" s="231" t="s">
        <v>569</v>
      </c>
      <c r="C230" s="249" t="s">
        <v>570</v>
      </c>
      <c r="D230" s="232" t="s">
        <v>323</v>
      </c>
      <c r="E230" s="233">
        <v>178.5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5">
        <v>0</v>
      </c>
      <c r="O230" s="235">
        <f>ROUND(E230*N230,2)</f>
        <v>0</v>
      </c>
      <c r="P230" s="235">
        <v>0</v>
      </c>
      <c r="Q230" s="235">
        <f>ROUND(E230*P230,2)</f>
        <v>0</v>
      </c>
      <c r="R230" s="235" t="s">
        <v>487</v>
      </c>
      <c r="S230" s="235" t="s">
        <v>190</v>
      </c>
      <c r="T230" s="236" t="s">
        <v>190</v>
      </c>
      <c r="U230" s="219">
        <v>0.32600000000000001</v>
      </c>
      <c r="V230" s="219">
        <f>ROUND(E230*U230,2)</f>
        <v>58.19</v>
      </c>
      <c r="W230" s="219"/>
      <c r="X230" s="219" t="s">
        <v>287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288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60" t="s">
        <v>488</v>
      </c>
      <c r="D231" s="256"/>
      <c r="E231" s="256"/>
      <c r="F231" s="256"/>
      <c r="G231" s="256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290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1" t="s">
        <v>1453</v>
      </c>
      <c r="D232" s="221"/>
      <c r="E232" s="222">
        <v>178.5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232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ht="22.5" outlineLevel="1" x14ac:dyDescent="0.2">
      <c r="A233" s="230">
        <v>64</v>
      </c>
      <c r="B233" s="231" t="s">
        <v>571</v>
      </c>
      <c r="C233" s="249" t="s">
        <v>572</v>
      </c>
      <c r="D233" s="232" t="s">
        <v>323</v>
      </c>
      <c r="E233" s="233">
        <v>1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5">
        <v>0</v>
      </c>
      <c r="O233" s="235">
        <f>ROUND(E233*N233,2)</f>
        <v>0</v>
      </c>
      <c r="P233" s="235">
        <v>0</v>
      </c>
      <c r="Q233" s="235">
        <f>ROUND(E233*P233,2)</f>
        <v>0</v>
      </c>
      <c r="R233" s="235" t="s">
        <v>487</v>
      </c>
      <c r="S233" s="235" t="s">
        <v>190</v>
      </c>
      <c r="T233" s="236" t="s">
        <v>190</v>
      </c>
      <c r="U233" s="219">
        <v>0.17199999999999999</v>
      </c>
      <c r="V233" s="219">
        <f>ROUND(E233*U233,2)</f>
        <v>0.17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288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60" t="s">
        <v>488</v>
      </c>
      <c r="D234" s="256"/>
      <c r="E234" s="256"/>
      <c r="F234" s="256"/>
      <c r="G234" s="256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290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 x14ac:dyDescent="0.2">
      <c r="A235" s="230">
        <v>65</v>
      </c>
      <c r="B235" s="231" t="s">
        <v>986</v>
      </c>
      <c r="C235" s="249" t="s">
        <v>987</v>
      </c>
      <c r="D235" s="232" t="s">
        <v>323</v>
      </c>
      <c r="E235" s="233">
        <v>260.60000000000002</v>
      </c>
      <c r="F235" s="234"/>
      <c r="G235" s="235">
        <f>ROUND(E235*F235,2)</f>
        <v>0</v>
      </c>
      <c r="H235" s="234"/>
      <c r="I235" s="235">
        <f>ROUND(E235*H235,2)</f>
        <v>0</v>
      </c>
      <c r="J235" s="234"/>
      <c r="K235" s="235">
        <f>ROUND(E235*J235,2)</f>
        <v>0</v>
      </c>
      <c r="L235" s="235">
        <v>21</v>
      </c>
      <c r="M235" s="235">
        <f>G235*(1+L235/100)</f>
        <v>0</v>
      </c>
      <c r="N235" s="235">
        <v>0</v>
      </c>
      <c r="O235" s="235">
        <f>ROUND(E235*N235,2)</f>
        <v>0</v>
      </c>
      <c r="P235" s="235">
        <v>0</v>
      </c>
      <c r="Q235" s="235">
        <f>ROUND(E235*P235,2)</f>
        <v>0</v>
      </c>
      <c r="R235" s="235" t="s">
        <v>487</v>
      </c>
      <c r="S235" s="235" t="s">
        <v>190</v>
      </c>
      <c r="T235" s="236" t="s">
        <v>190</v>
      </c>
      <c r="U235" s="219">
        <v>0.216</v>
      </c>
      <c r="V235" s="219">
        <f>ROUND(E235*U235,2)</f>
        <v>56.29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288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60" t="s">
        <v>488</v>
      </c>
      <c r="D236" s="256"/>
      <c r="E236" s="256"/>
      <c r="F236" s="256"/>
      <c r="G236" s="256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290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30">
        <v>66</v>
      </c>
      <c r="B237" s="231" t="s">
        <v>573</v>
      </c>
      <c r="C237" s="249" t="s">
        <v>574</v>
      </c>
      <c r="D237" s="232" t="s">
        <v>554</v>
      </c>
      <c r="E237" s="233">
        <v>9</v>
      </c>
      <c r="F237" s="234"/>
      <c r="G237" s="235">
        <f>ROUND(E237*F237,2)</f>
        <v>0</v>
      </c>
      <c r="H237" s="234"/>
      <c r="I237" s="235">
        <f>ROUND(E237*H237,2)</f>
        <v>0</v>
      </c>
      <c r="J237" s="234"/>
      <c r="K237" s="235">
        <f>ROUND(E237*J237,2)</f>
        <v>0</v>
      </c>
      <c r="L237" s="235">
        <v>21</v>
      </c>
      <c r="M237" s="235">
        <f>G237*(1+L237/100)</f>
        <v>0</v>
      </c>
      <c r="N237" s="235">
        <v>0</v>
      </c>
      <c r="O237" s="235">
        <f>ROUND(E237*N237,2)</f>
        <v>0</v>
      </c>
      <c r="P237" s="235">
        <v>0</v>
      </c>
      <c r="Q237" s="235">
        <f>ROUND(E237*P237,2)</f>
        <v>0</v>
      </c>
      <c r="R237" s="235" t="s">
        <v>487</v>
      </c>
      <c r="S237" s="235" t="s">
        <v>190</v>
      </c>
      <c r="T237" s="236" t="s">
        <v>190</v>
      </c>
      <c r="U237" s="219">
        <v>0.16632</v>
      </c>
      <c r="V237" s="219">
        <f>ROUND(E237*U237,2)</f>
        <v>1.5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308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60" t="s">
        <v>488</v>
      </c>
      <c r="D238" s="256"/>
      <c r="E238" s="256"/>
      <c r="F238" s="256"/>
      <c r="G238" s="256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290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30">
        <v>67</v>
      </c>
      <c r="B239" s="231" t="s">
        <v>1221</v>
      </c>
      <c r="C239" s="249" t="s">
        <v>1222</v>
      </c>
      <c r="D239" s="232" t="s">
        <v>554</v>
      </c>
      <c r="E239" s="233">
        <v>2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5" t="s">
        <v>487</v>
      </c>
      <c r="S239" s="235" t="s">
        <v>190</v>
      </c>
      <c r="T239" s="236" t="s">
        <v>190</v>
      </c>
      <c r="U239" s="219">
        <v>0.19728000000000001</v>
      </c>
      <c r="V239" s="219">
        <f>ROUND(E239*U239,2)</f>
        <v>0.39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288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60" t="s">
        <v>488</v>
      </c>
      <c r="D240" s="256"/>
      <c r="E240" s="256"/>
      <c r="F240" s="256"/>
      <c r="G240" s="256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290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30">
        <v>68</v>
      </c>
      <c r="B241" s="231" t="s">
        <v>575</v>
      </c>
      <c r="C241" s="249" t="s">
        <v>576</v>
      </c>
      <c r="D241" s="232" t="s">
        <v>554</v>
      </c>
      <c r="E241" s="233">
        <v>11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5" t="s">
        <v>487</v>
      </c>
      <c r="S241" s="235" t="s">
        <v>190</v>
      </c>
      <c r="T241" s="236" t="s">
        <v>190</v>
      </c>
      <c r="U241" s="219">
        <v>0.1804</v>
      </c>
      <c r="V241" s="219">
        <f>ROUND(E241*U241,2)</f>
        <v>1.98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308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60" t="s">
        <v>488</v>
      </c>
      <c r="D242" s="256"/>
      <c r="E242" s="256"/>
      <c r="F242" s="256"/>
      <c r="G242" s="256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290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0">
        <v>69</v>
      </c>
      <c r="B243" s="231" t="s">
        <v>577</v>
      </c>
      <c r="C243" s="249" t="s">
        <v>578</v>
      </c>
      <c r="D243" s="232" t="s">
        <v>554</v>
      </c>
      <c r="E243" s="233">
        <v>137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487</v>
      </c>
      <c r="S243" s="235" t="s">
        <v>190</v>
      </c>
      <c r="T243" s="236" t="s">
        <v>190</v>
      </c>
      <c r="U243" s="219">
        <v>0.23599999999999999</v>
      </c>
      <c r="V243" s="219">
        <f>ROUND(E243*U243,2)</f>
        <v>32.33</v>
      </c>
      <c r="W243" s="219"/>
      <c r="X243" s="219" t="s">
        <v>287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308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0" t="s">
        <v>488</v>
      </c>
      <c r="D244" s="256"/>
      <c r="E244" s="256"/>
      <c r="F244" s="256"/>
      <c r="G244" s="256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290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30">
        <v>70</v>
      </c>
      <c r="B245" s="231" t="s">
        <v>988</v>
      </c>
      <c r="C245" s="249" t="s">
        <v>989</v>
      </c>
      <c r="D245" s="232" t="s">
        <v>554</v>
      </c>
      <c r="E245" s="233">
        <v>136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5" t="s">
        <v>487</v>
      </c>
      <c r="S245" s="235" t="s">
        <v>190</v>
      </c>
      <c r="T245" s="236" t="s">
        <v>190</v>
      </c>
      <c r="U245" s="219">
        <v>0.44688</v>
      </c>
      <c r="V245" s="219">
        <f>ROUND(E245*U245,2)</f>
        <v>60.78</v>
      </c>
      <c r="W245" s="219"/>
      <c r="X245" s="219" t="s">
        <v>287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288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60" t="s">
        <v>488</v>
      </c>
      <c r="D246" s="256"/>
      <c r="E246" s="256"/>
      <c r="F246" s="256"/>
      <c r="G246" s="256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290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ht="22.5" outlineLevel="1" x14ac:dyDescent="0.2">
      <c r="A247" s="237">
        <v>71</v>
      </c>
      <c r="B247" s="238" t="s">
        <v>1454</v>
      </c>
      <c r="C247" s="248" t="s">
        <v>1455</v>
      </c>
      <c r="D247" s="239" t="s">
        <v>554</v>
      </c>
      <c r="E247" s="240">
        <v>1</v>
      </c>
      <c r="F247" s="241"/>
      <c r="G247" s="242">
        <f>ROUND(E247*F247,2)</f>
        <v>0</v>
      </c>
      <c r="H247" s="241"/>
      <c r="I247" s="242">
        <f>ROUND(E247*H247,2)</f>
        <v>0</v>
      </c>
      <c r="J247" s="241"/>
      <c r="K247" s="242">
        <f>ROUND(E247*J247,2)</f>
        <v>0</v>
      </c>
      <c r="L247" s="242">
        <v>21</v>
      </c>
      <c r="M247" s="242">
        <f>G247*(1+L247/100)</f>
        <v>0</v>
      </c>
      <c r="N247" s="242">
        <v>2.1000000000000001E-4</v>
      </c>
      <c r="O247" s="242">
        <f>ROUND(E247*N247,2)</f>
        <v>0</v>
      </c>
      <c r="P247" s="242">
        <v>0</v>
      </c>
      <c r="Q247" s="242">
        <f>ROUND(E247*P247,2)</f>
        <v>0</v>
      </c>
      <c r="R247" s="242" t="s">
        <v>487</v>
      </c>
      <c r="S247" s="242" t="s">
        <v>190</v>
      </c>
      <c r="T247" s="243" t="s">
        <v>190</v>
      </c>
      <c r="U247" s="219">
        <v>1.278</v>
      </c>
      <c r="V247" s="219">
        <f>ROUND(E247*U247,2)</f>
        <v>1.28</v>
      </c>
      <c r="W247" s="219"/>
      <c r="X247" s="219" t="s">
        <v>287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288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7">
        <v>72</v>
      </c>
      <c r="B248" s="238" t="s">
        <v>581</v>
      </c>
      <c r="C248" s="248" t="s">
        <v>582</v>
      </c>
      <c r="D248" s="239" t="s">
        <v>554</v>
      </c>
      <c r="E248" s="240">
        <v>11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2">
        <v>2.0000000000000002E-5</v>
      </c>
      <c r="O248" s="242">
        <f>ROUND(E248*N248,2)</f>
        <v>0</v>
      </c>
      <c r="P248" s="242">
        <v>0</v>
      </c>
      <c r="Q248" s="242">
        <f>ROUND(E248*P248,2)</f>
        <v>0</v>
      </c>
      <c r="R248" s="242" t="s">
        <v>487</v>
      </c>
      <c r="S248" s="242" t="s">
        <v>190</v>
      </c>
      <c r="T248" s="243" t="s">
        <v>190</v>
      </c>
      <c r="U248" s="219">
        <v>0.61199999999999999</v>
      </c>
      <c r="V248" s="219">
        <f>ROUND(E248*U248,2)</f>
        <v>6.73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308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2.5" outlineLevel="1" x14ac:dyDescent="0.2">
      <c r="A249" s="237">
        <v>73</v>
      </c>
      <c r="B249" s="238" t="s">
        <v>583</v>
      </c>
      <c r="C249" s="248" t="s">
        <v>584</v>
      </c>
      <c r="D249" s="239" t="s">
        <v>554</v>
      </c>
      <c r="E249" s="240">
        <v>10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2">
        <v>2.2000000000000001E-4</v>
      </c>
      <c r="O249" s="242">
        <f>ROUND(E249*N249,2)</f>
        <v>0</v>
      </c>
      <c r="P249" s="242">
        <v>0</v>
      </c>
      <c r="Q249" s="242">
        <f>ROUND(E249*P249,2)</f>
        <v>0</v>
      </c>
      <c r="R249" s="242" t="s">
        <v>487</v>
      </c>
      <c r="S249" s="242" t="s">
        <v>190</v>
      </c>
      <c r="T249" s="243" t="s">
        <v>190</v>
      </c>
      <c r="U249" s="219">
        <v>1.554</v>
      </c>
      <c r="V249" s="219">
        <f>ROUND(E249*U249,2)</f>
        <v>15.54</v>
      </c>
      <c r="W249" s="219"/>
      <c r="X249" s="219" t="s">
        <v>287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308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ht="22.5" outlineLevel="1" x14ac:dyDescent="0.2">
      <c r="A250" s="237">
        <v>74</v>
      </c>
      <c r="B250" s="238" t="s">
        <v>585</v>
      </c>
      <c r="C250" s="248" t="s">
        <v>586</v>
      </c>
      <c r="D250" s="239" t="s">
        <v>554</v>
      </c>
      <c r="E250" s="240">
        <v>3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2">
        <v>1.1E-4</v>
      </c>
      <c r="O250" s="242">
        <f>ROUND(E250*N250,2)</f>
        <v>0</v>
      </c>
      <c r="P250" s="242">
        <v>0</v>
      </c>
      <c r="Q250" s="242">
        <f>ROUND(E250*P250,2)</f>
        <v>0</v>
      </c>
      <c r="R250" s="242" t="s">
        <v>487</v>
      </c>
      <c r="S250" s="242" t="s">
        <v>190</v>
      </c>
      <c r="T250" s="243" t="s">
        <v>190</v>
      </c>
      <c r="U250" s="219">
        <v>0.70799999999999996</v>
      </c>
      <c r="V250" s="219">
        <f>ROUND(E250*U250,2)</f>
        <v>2.12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308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30">
        <v>75</v>
      </c>
      <c r="B251" s="231" t="s">
        <v>589</v>
      </c>
      <c r="C251" s="249" t="s">
        <v>590</v>
      </c>
      <c r="D251" s="232" t="s">
        <v>323</v>
      </c>
      <c r="E251" s="233">
        <v>253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0</v>
      </c>
      <c r="O251" s="235">
        <f>ROUND(E251*N251,2)</f>
        <v>0</v>
      </c>
      <c r="P251" s="235">
        <v>0</v>
      </c>
      <c r="Q251" s="235">
        <f>ROUND(E251*P251,2)</f>
        <v>0</v>
      </c>
      <c r="R251" s="235" t="s">
        <v>487</v>
      </c>
      <c r="S251" s="235" t="s">
        <v>190</v>
      </c>
      <c r="T251" s="236" t="s">
        <v>190</v>
      </c>
      <c r="U251" s="219">
        <v>4.3999999999999997E-2</v>
      </c>
      <c r="V251" s="219">
        <f>ROUND(E251*U251,2)</f>
        <v>11.13</v>
      </c>
      <c r="W251" s="219"/>
      <c r="X251" s="219" t="s">
        <v>287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288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60" t="s">
        <v>591</v>
      </c>
      <c r="D252" s="256"/>
      <c r="E252" s="256"/>
      <c r="F252" s="256"/>
      <c r="G252" s="256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290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45" t="str">
        <f>C252</f>
        <v>přísun, montáže, demontáže a odsunu zkoušecího čerpadla, napuštění tlakovou vodou a dodání vody pro tlakovou zkoušku,</v>
      </c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30">
        <v>76</v>
      </c>
      <c r="B253" s="231" t="s">
        <v>592</v>
      </c>
      <c r="C253" s="249" t="s">
        <v>593</v>
      </c>
      <c r="D253" s="232" t="s">
        <v>323</v>
      </c>
      <c r="E253" s="233">
        <v>1</v>
      </c>
      <c r="F253" s="234"/>
      <c r="G253" s="235">
        <f>ROUND(E253*F253,2)</f>
        <v>0</v>
      </c>
      <c r="H253" s="234"/>
      <c r="I253" s="235">
        <f>ROUND(E253*H253,2)</f>
        <v>0</v>
      </c>
      <c r="J253" s="234"/>
      <c r="K253" s="235">
        <f>ROUND(E253*J253,2)</f>
        <v>0</v>
      </c>
      <c r="L253" s="235">
        <v>21</v>
      </c>
      <c r="M253" s="235">
        <f>G253*(1+L253/100)</f>
        <v>0</v>
      </c>
      <c r="N253" s="235">
        <v>0</v>
      </c>
      <c r="O253" s="235">
        <f>ROUND(E253*N253,2)</f>
        <v>0</v>
      </c>
      <c r="P253" s="235">
        <v>0</v>
      </c>
      <c r="Q253" s="235">
        <f>ROUND(E253*P253,2)</f>
        <v>0</v>
      </c>
      <c r="R253" s="235" t="s">
        <v>487</v>
      </c>
      <c r="S253" s="235" t="s">
        <v>190</v>
      </c>
      <c r="T253" s="236" t="s">
        <v>190</v>
      </c>
      <c r="U253" s="219">
        <v>4.3999999999999997E-2</v>
      </c>
      <c r="V253" s="219">
        <f>ROUND(E253*U253,2)</f>
        <v>0.04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288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60" t="s">
        <v>591</v>
      </c>
      <c r="D254" s="256"/>
      <c r="E254" s="256"/>
      <c r="F254" s="256"/>
      <c r="G254" s="256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290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45" t="str">
        <f>C254</f>
        <v>přísun, montáže, demontáže a odsunu zkoušecího čerpadla, napuštění tlakovou vodou a dodání vody pro tlakovou zkoušku,</v>
      </c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30">
        <v>77</v>
      </c>
      <c r="B255" s="231" t="s">
        <v>992</v>
      </c>
      <c r="C255" s="249" t="s">
        <v>993</v>
      </c>
      <c r="D255" s="232" t="s">
        <v>323</v>
      </c>
      <c r="E255" s="233">
        <v>270.10000000000002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0</v>
      </c>
      <c r="O255" s="235">
        <f>ROUND(E255*N255,2)</f>
        <v>0</v>
      </c>
      <c r="P255" s="235">
        <v>0</v>
      </c>
      <c r="Q255" s="235">
        <f>ROUND(E255*P255,2)</f>
        <v>0</v>
      </c>
      <c r="R255" s="235" t="s">
        <v>487</v>
      </c>
      <c r="S255" s="235" t="s">
        <v>190</v>
      </c>
      <c r="T255" s="236" t="s">
        <v>190</v>
      </c>
      <c r="U255" s="219">
        <v>5.5E-2</v>
      </c>
      <c r="V255" s="219">
        <f>ROUND(E255*U255,2)</f>
        <v>14.86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288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60" t="s">
        <v>591</v>
      </c>
      <c r="D256" s="256"/>
      <c r="E256" s="256"/>
      <c r="F256" s="256"/>
      <c r="G256" s="256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290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45" t="str">
        <f>C256</f>
        <v>přísun, montáže, demontáže a odsunu zkoušecího čerpadla, napuštění tlakovou vodou a dodání vody pro tlakovou zkoušku,</v>
      </c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0">
        <v>78</v>
      </c>
      <c r="B257" s="231" t="s">
        <v>594</v>
      </c>
      <c r="C257" s="249" t="s">
        <v>595</v>
      </c>
      <c r="D257" s="232" t="s">
        <v>596</v>
      </c>
      <c r="E257" s="233">
        <v>2</v>
      </c>
      <c r="F257" s="234"/>
      <c r="G257" s="235">
        <f>ROUND(E257*F257,2)</f>
        <v>0</v>
      </c>
      <c r="H257" s="234"/>
      <c r="I257" s="235">
        <f>ROUND(E257*H257,2)</f>
        <v>0</v>
      </c>
      <c r="J257" s="234"/>
      <c r="K257" s="235">
        <f>ROUND(E257*J257,2)</f>
        <v>0</v>
      </c>
      <c r="L257" s="235">
        <v>21</v>
      </c>
      <c r="M257" s="235">
        <f>G257*(1+L257/100)</f>
        <v>0</v>
      </c>
      <c r="N257" s="235">
        <v>3.5029999999999999E-2</v>
      </c>
      <c r="O257" s="235">
        <f>ROUND(E257*N257,2)</f>
        <v>7.0000000000000007E-2</v>
      </c>
      <c r="P257" s="235">
        <v>0</v>
      </c>
      <c r="Q257" s="235">
        <f>ROUND(E257*P257,2)</f>
        <v>0</v>
      </c>
      <c r="R257" s="235" t="s">
        <v>487</v>
      </c>
      <c r="S257" s="235" t="s">
        <v>190</v>
      </c>
      <c r="T257" s="236" t="s">
        <v>190</v>
      </c>
      <c r="U257" s="219">
        <v>10.130000000000001</v>
      </c>
      <c r="V257" s="219">
        <f>ROUND(E257*U257,2)</f>
        <v>20.260000000000002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308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ht="33.75" outlineLevel="1" x14ac:dyDescent="0.2">
      <c r="A258" s="216"/>
      <c r="B258" s="217"/>
      <c r="C258" s="260" t="s">
        <v>597</v>
      </c>
      <c r="D258" s="256"/>
      <c r="E258" s="256"/>
      <c r="F258" s="256"/>
      <c r="G258" s="256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290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45" t="str">
        <f>C258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0">
        <v>79</v>
      </c>
      <c r="B259" s="231" t="s">
        <v>598</v>
      </c>
      <c r="C259" s="249" t="s">
        <v>599</v>
      </c>
      <c r="D259" s="232" t="s">
        <v>323</v>
      </c>
      <c r="E259" s="233">
        <v>74.5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0</v>
      </c>
      <c r="O259" s="235">
        <f>ROUND(E259*N259,2)</f>
        <v>0</v>
      </c>
      <c r="P259" s="235">
        <v>0</v>
      </c>
      <c r="Q259" s="235">
        <f>ROUND(E259*P259,2)</f>
        <v>0</v>
      </c>
      <c r="R259" s="235" t="s">
        <v>487</v>
      </c>
      <c r="S259" s="235" t="s">
        <v>190</v>
      </c>
      <c r="T259" s="236" t="s">
        <v>190</v>
      </c>
      <c r="U259" s="219">
        <v>0.7</v>
      </c>
      <c r="V259" s="219">
        <f>ROUND(E259*U259,2)</f>
        <v>52.15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308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60" t="s">
        <v>600</v>
      </c>
      <c r="D260" s="256"/>
      <c r="E260" s="256"/>
      <c r="F260" s="256"/>
      <c r="G260" s="256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290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45" t="str">
        <f>C260</f>
        <v>napuštění a vypuštění vody, dodání vody a desinfekčního prostředku, náklady na bakteriologický rozbor vody,</v>
      </c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80</v>
      </c>
      <c r="B261" s="231" t="s">
        <v>601</v>
      </c>
      <c r="C261" s="249" t="s">
        <v>602</v>
      </c>
      <c r="D261" s="232" t="s">
        <v>323</v>
      </c>
      <c r="E261" s="233">
        <v>179.5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487</v>
      </c>
      <c r="S261" s="235" t="s">
        <v>190</v>
      </c>
      <c r="T261" s="236" t="s">
        <v>190</v>
      </c>
      <c r="U261" s="219">
        <v>0.28999999999999998</v>
      </c>
      <c r="V261" s="219">
        <f>ROUND(E261*U261,2)</f>
        <v>52.06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308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60" t="s">
        <v>600</v>
      </c>
      <c r="D262" s="256"/>
      <c r="E262" s="256"/>
      <c r="F262" s="256"/>
      <c r="G262" s="256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290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45" t="str">
        <f>C262</f>
        <v>napuštění a vypuštění vody, dodání vody a desinfekčního prostředku, náklady na bakteriologický rozbor vody,</v>
      </c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81</v>
      </c>
      <c r="B263" s="231" t="s">
        <v>994</v>
      </c>
      <c r="C263" s="249" t="s">
        <v>995</v>
      </c>
      <c r="D263" s="232" t="s">
        <v>323</v>
      </c>
      <c r="E263" s="233">
        <v>270.10000000000002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5" t="s">
        <v>487</v>
      </c>
      <c r="S263" s="235" t="s">
        <v>190</v>
      </c>
      <c r="T263" s="236" t="s">
        <v>190</v>
      </c>
      <c r="U263" s="219">
        <v>0.4</v>
      </c>
      <c r="V263" s="219">
        <f>ROUND(E263*U263,2)</f>
        <v>108.04</v>
      </c>
      <c r="W263" s="219"/>
      <c r="X263" s="219" t="s">
        <v>287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288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60" t="s">
        <v>600</v>
      </c>
      <c r="D264" s="256"/>
      <c r="E264" s="256"/>
      <c r="F264" s="256"/>
      <c r="G264" s="256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290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45" t="str">
        <f>C264</f>
        <v>napuštění a vypuštění vody, dodání vody a desinfekčního prostředku, náklady na bakteriologický rozbor vody,</v>
      </c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0">
        <v>82</v>
      </c>
      <c r="B265" s="231" t="s">
        <v>603</v>
      </c>
      <c r="C265" s="249" t="s">
        <v>604</v>
      </c>
      <c r="D265" s="232" t="s">
        <v>554</v>
      </c>
      <c r="E265" s="233">
        <v>11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5.8209999999999998E-2</v>
      </c>
      <c r="O265" s="235">
        <f>ROUND(E265*N265,2)</f>
        <v>0.64</v>
      </c>
      <c r="P265" s="235">
        <v>0</v>
      </c>
      <c r="Q265" s="235">
        <f>ROUND(E265*P265,2)</f>
        <v>0</v>
      </c>
      <c r="R265" s="235" t="s">
        <v>487</v>
      </c>
      <c r="S265" s="235" t="s">
        <v>190</v>
      </c>
      <c r="T265" s="236" t="s">
        <v>190</v>
      </c>
      <c r="U265" s="219">
        <v>0.77200000000000002</v>
      </c>
      <c r="V265" s="219">
        <f>ROUND(E265*U265,2)</f>
        <v>8.49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308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60" t="s">
        <v>605</v>
      </c>
      <c r="D266" s="256"/>
      <c r="E266" s="256"/>
      <c r="F266" s="256"/>
      <c r="G266" s="256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290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0">
        <v>83</v>
      </c>
      <c r="B267" s="231" t="s">
        <v>606</v>
      </c>
      <c r="C267" s="249" t="s">
        <v>607</v>
      </c>
      <c r="D267" s="232" t="s">
        <v>554</v>
      </c>
      <c r="E267" s="233">
        <v>11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5">
        <v>0.12303</v>
      </c>
      <c r="O267" s="235">
        <f>ROUND(E267*N267,2)</f>
        <v>1.35</v>
      </c>
      <c r="P267" s="235">
        <v>0</v>
      </c>
      <c r="Q267" s="235">
        <f>ROUND(E267*P267,2)</f>
        <v>0</v>
      </c>
      <c r="R267" s="235" t="s">
        <v>487</v>
      </c>
      <c r="S267" s="235" t="s">
        <v>190</v>
      </c>
      <c r="T267" s="236" t="s">
        <v>190</v>
      </c>
      <c r="U267" s="219">
        <v>0.86299999999999999</v>
      </c>
      <c r="V267" s="219">
        <f>ROUND(E267*U267,2)</f>
        <v>9.49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308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60" t="s">
        <v>605</v>
      </c>
      <c r="D268" s="256"/>
      <c r="E268" s="256"/>
      <c r="F268" s="256"/>
      <c r="G268" s="256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290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30">
        <v>84</v>
      </c>
      <c r="B269" s="231" t="s">
        <v>608</v>
      </c>
      <c r="C269" s="249" t="s">
        <v>609</v>
      </c>
      <c r="D269" s="232" t="s">
        <v>554</v>
      </c>
      <c r="E269" s="233">
        <v>3</v>
      </c>
      <c r="F269" s="234"/>
      <c r="G269" s="235">
        <f>ROUND(E269*F269,2)</f>
        <v>0</v>
      </c>
      <c r="H269" s="234"/>
      <c r="I269" s="235">
        <f>ROUND(E269*H269,2)</f>
        <v>0</v>
      </c>
      <c r="J269" s="234"/>
      <c r="K269" s="235">
        <f>ROUND(E269*J269,2)</f>
        <v>0</v>
      </c>
      <c r="L269" s="235">
        <v>21</v>
      </c>
      <c r="M269" s="235">
        <f>G269*(1+L269/100)</f>
        <v>0</v>
      </c>
      <c r="N269" s="235">
        <v>0.29823</v>
      </c>
      <c r="O269" s="235">
        <f>ROUND(E269*N269,2)</f>
        <v>0.89</v>
      </c>
      <c r="P269" s="235">
        <v>0</v>
      </c>
      <c r="Q269" s="235">
        <f>ROUND(E269*P269,2)</f>
        <v>0</v>
      </c>
      <c r="R269" s="235" t="s">
        <v>487</v>
      </c>
      <c r="S269" s="235" t="s">
        <v>190</v>
      </c>
      <c r="T269" s="236" t="s">
        <v>190</v>
      </c>
      <c r="U269" s="219">
        <v>1.1819999999999999</v>
      </c>
      <c r="V269" s="219">
        <f>ROUND(E269*U269,2)</f>
        <v>3.55</v>
      </c>
      <c r="W269" s="219"/>
      <c r="X269" s="219" t="s">
        <v>287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308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60" t="s">
        <v>605</v>
      </c>
      <c r="D270" s="256"/>
      <c r="E270" s="256"/>
      <c r="F270" s="256"/>
      <c r="G270" s="256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290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30">
        <v>85</v>
      </c>
      <c r="B271" s="231" t="s">
        <v>610</v>
      </c>
      <c r="C271" s="249" t="s">
        <v>611</v>
      </c>
      <c r="D271" s="232" t="s">
        <v>554</v>
      </c>
      <c r="E271" s="233">
        <v>17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2.1000000000000001E-4</v>
      </c>
      <c r="O271" s="235">
        <f>ROUND(E271*N271,2)</f>
        <v>0</v>
      </c>
      <c r="P271" s="235">
        <v>0</v>
      </c>
      <c r="Q271" s="235">
        <f>ROUND(E271*P271,2)</f>
        <v>0</v>
      </c>
      <c r="R271" s="235" t="s">
        <v>487</v>
      </c>
      <c r="S271" s="235" t="s">
        <v>190</v>
      </c>
      <c r="T271" s="236" t="s">
        <v>190</v>
      </c>
      <c r="U271" s="219">
        <v>0.33600000000000002</v>
      </c>
      <c r="V271" s="219">
        <f>ROUND(E271*U271,2)</f>
        <v>5.71</v>
      </c>
      <c r="W271" s="219"/>
      <c r="X271" s="219" t="s">
        <v>287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308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50" t="s">
        <v>612</v>
      </c>
      <c r="D272" s="244"/>
      <c r="E272" s="244"/>
      <c r="F272" s="244"/>
      <c r="G272" s="244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193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ht="22.5" outlineLevel="1" x14ac:dyDescent="0.2">
      <c r="A273" s="230">
        <v>86</v>
      </c>
      <c r="B273" s="231" t="s">
        <v>613</v>
      </c>
      <c r="C273" s="249" t="s">
        <v>614</v>
      </c>
      <c r="D273" s="232" t="s">
        <v>554</v>
      </c>
      <c r="E273" s="233">
        <v>5</v>
      </c>
      <c r="F273" s="234"/>
      <c r="G273" s="235">
        <f>ROUND(E273*F273,2)</f>
        <v>0</v>
      </c>
      <c r="H273" s="234"/>
      <c r="I273" s="235">
        <f>ROUND(E273*H273,2)</f>
        <v>0</v>
      </c>
      <c r="J273" s="234"/>
      <c r="K273" s="235">
        <f>ROUND(E273*J273,2)</f>
        <v>0</v>
      </c>
      <c r="L273" s="235">
        <v>21</v>
      </c>
      <c r="M273" s="235">
        <f>G273*(1+L273/100)</f>
        <v>0</v>
      </c>
      <c r="N273" s="235">
        <v>2.4000000000000001E-4</v>
      </c>
      <c r="O273" s="235">
        <f>ROUND(E273*N273,2)</f>
        <v>0</v>
      </c>
      <c r="P273" s="235">
        <v>0</v>
      </c>
      <c r="Q273" s="235">
        <f>ROUND(E273*P273,2)</f>
        <v>0</v>
      </c>
      <c r="R273" s="235" t="s">
        <v>487</v>
      </c>
      <c r="S273" s="235" t="s">
        <v>190</v>
      </c>
      <c r="T273" s="236" t="s">
        <v>190</v>
      </c>
      <c r="U273" s="219">
        <v>0.40300000000000002</v>
      </c>
      <c r="V273" s="219">
        <f>ROUND(E273*U273,2)</f>
        <v>2.02</v>
      </c>
      <c r="W273" s="219"/>
      <c r="X273" s="219" t="s">
        <v>287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308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50" t="s">
        <v>615</v>
      </c>
      <c r="D274" s="244"/>
      <c r="E274" s="244"/>
      <c r="F274" s="244"/>
      <c r="G274" s="244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193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37">
        <v>87</v>
      </c>
      <c r="B275" s="238" t="s">
        <v>616</v>
      </c>
      <c r="C275" s="248" t="s">
        <v>617</v>
      </c>
      <c r="D275" s="239" t="s">
        <v>323</v>
      </c>
      <c r="E275" s="240">
        <v>148</v>
      </c>
      <c r="F275" s="241"/>
      <c r="G275" s="242">
        <f>ROUND(E275*F275,2)</f>
        <v>0</v>
      </c>
      <c r="H275" s="241"/>
      <c r="I275" s="242">
        <f>ROUND(E275*H275,2)</f>
        <v>0</v>
      </c>
      <c r="J275" s="241"/>
      <c r="K275" s="242">
        <f>ROUND(E275*J275,2)</f>
        <v>0</v>
      </c>
      <c r="L275" s="242">
        <v>21</v>
      </c>
      <c r="M275" s="242">
        <f>G275*(1+L275/100)</f>
        <v>0</v>
      </c>
      <c r="N275" s="242">
        <v>5.0000000000000002E-5</v>
      </c>
      <c r="O275" s="242">
        <f>ROUND(E275*N275,2)</f>
        <v>0.01</v>
      </c>
      <c r="P275" s="242">
        <v>0</v>
      </c>
      <c r="Q275" s="242">
        <f>ROUND(E275*P275,2)</f>
        <v>0</v>
      </c>
      <c r="R275" s="242" t="s">
        <v>487</v>
      </c>
      <c r="S275" s="242" t="s">
        <v>190</v>
      </c>
      <c r="T275" s="243" t="s">
        <v>190</v>
      </c>
      <c r="U275" s="219">
        <v>3.4000000000000002E-2</v>
      </c>
      <c r="V275" s="219">
        <f>ROUND(E275*U275,2)</f>
        <v>5.03</v>
      </c>
      <c r="W275" s="219"/>
      <c r="X275" s="219" t="s">
        <v>287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288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37">
        <v>88</v>
      </c>
      <c r="B276" s="238" t="s">
        <v>618</v>
      </c>
      <c r="C276" s="248" t="s">
        <v>619</v>
      </c>
      <c r="D276" s="239" t="s">
        <v>323</v>
      </c>
      <c r="E276" s="240">
        <v>451.1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2">
        <v>8.0000000000000007E-5</v>
      </c>
      <c r="O276" s="242">
        <f>ROUND(E276*N276,2)</f>
        <v>0.04</v>
      </c>
      <c r="P276" s="242">
        <v>0</v>
      </c>
      <c r="Q276" s="242">
        <f>ROUND(E276*P276,2)</f>
        <v>0</v>
      </c>
      <c r="R276" s="242" t="s">
        <v>487</v>
      </c>
      <c r="S276" s="242" t="s">
        <v>190</v>
      </c>
      <c r="T276" s="243" t="s">
        <v>190</v>
      </c>
      <c r="U276" s="219">
        <v>3.4000000000000002E-2</v>
      </c>
      <c r="V276" s="219">
        <f>ROUND(E276*U276,2)</f>
        <v>15.34</v>
      </c>
      <c r="W276" s="219"/>
      <c r="X276" s="219" t="s">
        <v>287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620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0">
        <v>89</v>
      </c>
      <c r="B277" s="231" t="s">
        <v>621</v>
      </c>
      <c r="C277" s="249" t="s">
        <v>622</v>
      </c>
      <c r="D277" s="232" t="s">
        <v>554</v>
      </c>
      <c r="E277" s="233">
        <v>11</v>
      </c>
      <c r="F277" s="234"/>
      <c r="G277" s="235">
        <f>ROUND(E277*F277,2)</f>
        <v>0</v>
      </c>
      <c r="H277" s="234"/>
      <c r="I277" s="235">
        <f>ROUND(E277*H277,2)</f>
        <v>0</v>
      </c>
      <c r="J277" s="234"/>
      <c r="K277" s="235">
        <f>ROUND(E277*J277,2)</f>
        <v>0</v>
      </c>
      <c r="L277" s="235">
        <v>21</v>
      </c>
      <c r="M277" s="235">
        <f>G277*(1+L277/100)</f>
        <v>0</v>
      </c>
      <c r="N277" s="235">
        <v>8.0000000000000007E-5</v>
      </c>
      <c r="O277" s="235">
        <f>ROUND(E277*N277,2)</f>
        <v>0</v>
      </c>
      <c r="P277" s="235">
        <v>0</v>
      </c>
      <c r="Q277" s="235">
        <f>ROUND(E277*P277,2)</f>
        <v>0</v>
      </c>
      <c r="R277" s="235"/>
      <c r="S277" s="235" t="s">
        <v>174</v>
      </c>
      <c r="T277" s="236" t="s">
        <v>175</v>
      </c>
      <c r="U277" s="219">
        <v>0.17963000000000001</v>
      </c>
      <c r="V277" s="219">
        <f>ROUND(E277*U277,2)</f>
        <v>1.98</v>
      </c>
      <c r="W277" s="219"/>
      <c r="X277" s="219" t="s">
        <v>287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308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50" t="s">
        <v>623</v>
      </c>
      <c r="D278" s="244"/>
      <c r="E278" s="244"/>
      <c r="F278" s="244"/>
      <c r="G278" s="244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193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ht="22.5" outlineLevel="1" x14ac:dyDescent="0.2">
      <c r="A279" s="237">
        <v>90</v>
      </c>
      <c r="B279" s="238" t="s">
        <v>1456</v>
      </c>
      <c r="C279" s="248" t="s">
        <v>1457</v>
      </c>
      <c r="D279" s="239" t="s">
        <v>323</v>
      </c>
      <c r="E279" s="240">
        <v>9.5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2">
        <v>0</v>
      </c>
      <c r="O279" s="242">
        <f>ROUND(E279*N279,2)</f>
        <v>0</v>
      </c>
      <c r="P279" s="242">
        <v>0</v>
      </c>
      <c r="Q279" s="242">
        <f>ROUND(E279*P279,2)</f>
        <v>0</v>
      </c>
      <c r="R279" s="242"/>
      <c r="S279" s="242" t="s">
        <v>174</v>
      </c>
      <c r="T279" s="243" t="s">
        <v>175</v>
      </c>
      <c r="U279" s="219">
        <v>0.53600000000000003</v>
      </c>
      <c r="V279" s="219">
        <f>ROUND(E279*U279,2)</f>
        <v>5.09</v>
      </c>
      <c r="W279" s="219"/>
      <c r="X279" s="219" t="s">
        <v>287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288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7">
        <v>91</v>
      </c>
      <c r="B280" s="238" t="s">
        <v>624</v>
      </c>
      <c r="C280" s="248" t="s">
        <v>625</v>
      </c>
      <c r="D280" s="239" t="s">
        <v>554</v>
      </c>
      <c r="E280" s="240">
        <v>6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2">
        <v>0</v>
      </c>
      <c r="O280" s="242">
        <f>ROUND(E280*N280,2)</f>
        <v>0</v>
      </c>
      <c r="P280" s="242">
        <v>0</v>
      </c>
      <c r="Q280" s="242">
        <f>ROUND(E280*P280,2)</f>
        <v>0</v>
      </c>
      <c r="R280" s="242"/>
      <c r="S280" s="242" t="s">
        <v>174</v>
      </c>
      <c r="T280" s="243" t="s">
        <v>175</v>
      </c>
      <c r="U280" s="219">
        <v>0</v>
      </c>
      <c r="V280" s="219">
        <f>ROUND(E280*U280,2)</f>
        <v>0</v>
      </c>
      <c r="W280" s="219"/>
      <c r="X280" s="219" t="s">
        <v>287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288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7">
        <v>92</v>
      </c>
      <c r="B281" s="238" t="s">
        <v>627</v>
      </c>
      <c r="C281" s="248" t="s">
        <v>628</v>
      </c>
      <c r="D281" s="239" t="s">
        <v>554</v>
      </c>
      <c r="E281" s="240">
        <v>1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0</v>
      </c>
      <c r="O281" s="242">
        <f>ROUND(E281*N281,2)</f>
        <v>0</v>
      </c>
      <c r="P281" s="242">
        <v>0</v>
      </c>
      <c r="Q281" s="242">
        <f>ROUND(E281*P281,2)</f>
        <v>0</v>
      </c>
      <c r="R281" s="242"/>
      <c r="S281" s="242" t="s">
        <v>174</v>
      </c>
      <c r="T281" s="243" t="s">
        <v>175</v>
      </c>
      <c r="U281" s="219">
        <v>0</v>
      </c>
      <c r="V281" s="219">
        <f>ROUND(E281*U281,2)</f>
        <v>0</v>
      </c>
      <c r="W281" s="219"/>
      <c r="X281" s="219" t="s">
        <v>287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288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37">
        <v>93</v>
      </c>
      <c r="B282" s="238" t="s">
        <v>996</v>
      </c>
      <c r="C282" s="248" t="s">
        <v>997</v>
      </c>
      <c r="D282" s="239" t="s">
        <v>655</v>
      </c>
      <c r="E282" s="240">
        <v>1</v>
      </c>
      <c r="F282" s="241"/>
      <c r="G282" s="242">
        <f>ROUND(E282*F282,2)</f>
        <v>0</v>
      </c>
      <c r="H282" s="241"/>
      <c r="I282" s="242">
        <f>ROUND(E282*H282,2)</f>
        <v>0</v>
      </c>
      <c r="J282" s="241"/>
      <c r="K282" s="242">
        <f>ROUND(E282*J282,2)</f>
        <v>0</v>
      </c>
      <c r="L282" s="242">
        <v>21</v>
      </c>
      <c r="M282" s="242">
        <f>G282*(1+L282/100)</f>
        <v>0</v>
      </c>
      <c r="N282" s="242">
        <v>0</v>
      </c>
      <c r="O282" s="242">
        <f>ROUND(E282*N282,2)</f>
        <v>0</v>
      </c>
      <c r="P282" s="242">
        <v>0</v>
      </c>
      <c r="Q282" s="242">
        <f>ROUND(E282*P282,2)</f>
        <v>0</v>
      </c>
      <c r="R282" s="242"/>
      <c r="S282" s="242" t="s">
        <v>174</v>
      </c>
      <c r="T282" s="243" t="s">
        <v>175</v>
      </c>
      <c r="U282" s="219">
        <v>0</v>
      </c>
      <c r="V282" s="219">
        <f>ROUND(E282*U282,2)</f>
        <v>0</v>
      </c>
      <c r="W282" s="219"/>
      <c r="X282" s="219" t="s">
        <v>287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288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37">
        <v>94</v>
      </c>
      <c r="B283" s="238" t="s">
        <v>1458</v>
      </c>
      <c r="C283" s="248" t="s">
        <v>1459</v>
      </c>
      <c r="D283" s="239" t="s">
        <v>554</v>
      </c>
      <c r="E283" s="240">
        <v>1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2">
        <v>0</v>
      </c>
      <c r="O283" s="242">
        <f>ROUND(E283*N283,2)</f>
        <v>0</v>
      </c>
      <c r="P283" s="242">
        <v>0</v>
      </c>
      <c r="Q283" s="242">
        <f>ROUND(E283*P283,2)</f>
        <v>0</v>
      </c>
      <c r="R283" s="242"/>
      <c r="S283" s="242" t="s">
        <v>174</v>
      </c>
      <c r="T283" s="243" t="s">
        <v>175</v>
      </c>
      <c r="U283" s="219">
        <v>1.6055999999999999</v>
      </c>
      <c r="V283" s="219">
        <f>ROUND(E283*U283,2)</f>
        <v>1.61</v>
      </c>
      <c r="W283" s="219"/>
      <c r="X283" s="219" t="s">
        <v>287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288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0">
        <v>95</v>
      </c>
      <c r="B284" s="231" t="s">
        <v>1460</v>
      </c>
      <c r="C284" s="249" t="s">
        <v>1461</v>
      </c>
      <c r="D284" s="232" t="s">
        <v>554</v>
      </c>
      <c r="E284" s="233">
        <v>1.0149999999999999</v>
      </c>
      <c r="F284" s="234"/>
      <c r="G284" s="235">
        <f>ROUND(E284*F284,2)</f>
        <v>0</v>
      </c>
      <c r="H284" s="234"/>
      <c r="I284" s="235">
        <f>ROUND(E284*H284,2)</f>
        <v>0</v>
      </c>
      <c r="J284" s="234"/>
      <c r="K284" s="235">
        <f>ROUND(E284*J284,2)</f>
        <v>0</v>
      </c>
      <c r="L284" s="235">
        <v>21</v>
      </c>
      <c r="M284" s="235">
        <f>G284*(1+L284/100)</f>
        <v>0</v>
      </c>
      <c r="N284" s="235">
        <v>0</v>
      </c>
      <c r="O284" s="235">
        <f>ROUND(E284*N284,2)</f>
        <v>0</v>
      </c>
      <c r="P284" s="235">
        <v>0</v>
      </c>
      <c r="Q284" s="235">
        <f>ROUND(E284*P284,2)</f>
        <v>0</v>
      </c>
      <c r="R284" s="235"/>
      <c r="S284" s="235" t="s">
        <v>174</v>
      </c>
      <c r="T284" s="236" t="s">
        <v>175</v>
      </c>
      <c r="U284" s="219">
        <v>0</v>
      </c>
      <c r="V284" s="219">
        <f>ROUND(E284*U284,2)</f>
        <v>0</v>
      </c>
      <c r="W284" s="219"/>
      <c r="X284" s="219" t="s">
        <v>478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479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1" t="s">
        <v>656</v>
      </c>
      <c r="D285" s="221"/>
      <c r="E285" s="222">
        <v>1.0149999999999999</v>
      </c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232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96</v>
      </c>
      <c r="B286" s="231" t="s">
        <v>1000</v>
      </c>
      <c r="C286" s="249" t="s">
        <v>1001</v>
      </c>
      <c r="D286" s="232" t="s">
        <v>554</v>
      </c>
      <c r="E286" s="233">
        <v>8.1199999999999992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/>
      <c r="S286" s="235" t="s">
        <v>174</v>
      </c>
      <c r="T286" s="236" t="s">
        <v>175</v>
      </c>
      <c r="U286" s="219">
        <v>0</v>
      </c>
      <c r="V286" s="219">
        <f>ROUND(E286*U286,2)</f>
        <v>0</v>
      </c>
      <c r="W286" s="219"/>
      <c r="X286" s="219" t="s">
        <v>478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479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1" t="s">
        <v>1462</v>
      </c>
      <c r="D287" s="221"/>
      <c r="E287" s="222">
        <v>8.1199999999999992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232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30">
        <v>97</v>
      </c>
      <c r="B288" s="231" t="s">
        <v>1463</v>
      </c>
      <c r="C288" s="249" t="s">
        <v>1464</v>
      </c>
      <c r="D288" s="232" t="s">
        <v>554</v>
      </c>
      <c r="E288" s="233">
        <v>2.0299999999999998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5"/>
      <c r="S288" s="235" t="s">
        <v>174</v>
      </c>
      <c r="T288" s="236" t="s">
        <v>175</v>
      </c>
      <c r="U288" s="219">
        <v>0</v>
      </c>
      <c r="V288" s="219">
        <f>ROUND(E288*U288,2)</f>
        <v>0</v>
      </c>
      <c r="W288" s="219"/>
      <c r="X288" s="219" t="s">
        <v>478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479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1" t="s">
        <v>634</v>
      </c>
      <c r="D289" s="221"/>
      <c r="E289" s="222">
        <v>2.0299999999999998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232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0">
        <v>98</v>
      </c>
      <c r="B290" s="231" t="s">
        <v>632</v>
      </c>
      <c r="C290" s="249" t="s">
        <v>633</v>
      </c>
      <c r="D290" s="232" t="s">
        <v>554</v>
      </c>
      <c r="E290" s="233">
        <v>50.75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0</v>
      </c>
      <c r="O290" s="235">
        <f>ROUND(E290*N290,2)</f>
        <v>0</v>
      </c>
      <c r="P290" s="235">
        <v>0</v>
      </c>
      <c r="Q290" s="235">
        <f>ROUND(E290*P290,2)</f>
        <v>0</v>
      </c>
      <c r="R290" s="235" t="s">
        <v>477</v>
      </c>
      <c r="S290" s="235" t="s">
        <v>190</v>
      </c>
      <c r="T290" s="236" t="s">
        <v>190</v>
      </c>
      <c r="U290" s="219">
        <v>0</v>
      </c>
      <c r="V290" s="219">
        <f>ROUND(E290*U290,2)</f>
        <v>0</v>
      </c>
      <c r="W290" s="219"/>
      <c r="X290" s="219" t="s">
        <v>478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479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1" t="s">
        <v>1465</v>
      </c>
      <c r="D291" s="221"/>
      <c r="E291" s="222">
        <v>50.75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232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0">
        <v>99</v>
      </c>
      <c r="B292" s="231" t="s">
        <v>1007</v>
      </c>
      <c r="C292" s="249" t="s">
        <v>1008</v>
      </c>
      <c r="D292" s="232" t="s">
        <v>554</v>
      </c>
      <c r="E292" s="233">
        <v>53.795000000000002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5" t="s">
        <v>477</v>
      </c>
      <c r="S292" s="235" t="s">
        <v>190</v>
      </c>
      <c r="T292" s="236" t="s">
        <v>190</v>
      </c>
      <c r="U292" s="219">
        <v>0</v>
      </c>
      <c r="V292" s="219">
        <f>ROUND(E292*U292,2)</f>
        <v>0</v>
      </c>
      <c r="W292" s="219"/>
      <c r="X292" s="219" t="s">
        <v>478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555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1" t="s">
        <v>1466</v>
      </c>
      <c r="D293" s="221"/>
      <c r="E293" s="222">
        <v>53.795000000000002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232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100</v>
      </c>
      <c r="B294" s="231" t="s">
        <v>1467</v>
      </c>
      <c r="C294" s="249" t="s">
        <v>1468</v>
      </c>
      <c r="D294" s="232" t="s">
        <v>554</v>
      </c>
      <c r="E294" s="233">
        <v>2.0299999999999998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0</v>
      </c>
      <c r="O294" s="235">
        <f>ROUND(E294*N294,2)</f>
        <v>0</v>
      </c>
      <c r="P294" s="235">
        <v>0</v>
      </c>
      <c r="Q294" s="235">
        <f>ROUND(E294*P294,2)</f>
        <v>0</v>
      </c>
      <c r="R294" s="235" t="s">
        <v>477</v>
      </c>
      <c r="S294" s="235" t="s">
        <v>190</v>
      </c>
      <c r="T294" s="236" t="s">
        <v>190</v>
      </c>
      <c r="U294" s="219">
        <v>0</v>
      </c>
      <c r="V294" s="219">
        <f>ROUND(E294*U294,2)</f>
        <v>0</v>
      </c>
      <c r="W294" s="219"/>
      <c r="X294" s="219" t="s">
        <v>478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555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1" t="s">
        <v>634</v>
      </c>
      <c r="D295" s="221"/>
      <c r="E295" s="222">
        <v>2.0299999999999998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232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0">
        <v>101</v>
      </c>
      <c r="B296" s="231" t="s">
        <v>1012</v>
      </c>
      <c r="C296" s="249" t="s">
        <v>1013</v>
      </c>
      <c r="D296" s="232" t="s">
        <v>554</v>
      </c>
      <c r="E296" s="233">
        <v>4.0599999999999996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0</v>
      </c>
      <c r="O296" s="235">
        <f>ROUND(E296*N296,2)</f>
        <v>0</v>
      </c>
      <c r="P296" s="235">
        <v>0</v>
      </c>
      <c r="Q296" s="235">
        <f>ROUND(E296*P296,2)</f>
        <v>0</v>
      </c>
      <c r="R296" s="235"/>
      <c r="S296" s="235" t="s">
        <v>174</v>
      </c>
      <c r="T296" s="236" t="s">
        <v>175</v>
      </c>
      <c r="U296" s="219">
        <v>0</v>
      </c>
      <c r="V296" s="219">
        <f>ROUND(E296*U296,2)</f>
        <v>0</v>
      </c>
      <c r="W296" s="219"/>
      <c r="X296" s="219" t="s">
        <v>478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555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1" t="s">
        <v>1238</v>
      </c>
      <c r="D297" s="221"/>
      <c r="E297" s="222">
        <v>4.0599999999999996</v>
      </c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232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ht="22.5" outlineLevel="1" x14ac:dyDescent="0.2">
      <c r="A298" s="230">
        <v>102</v>
      </c>
      <c r="B298" s="231" t="s">
        <v>638</v>
      </c>
      <c r="C298" s="249" t="s">
        <v>639</v>
      </c>
      <c r="D298" s="232" t="s">
        <v>323</v>
      </c>
      <c r="E298" s="233">
        <v>67.497500000000002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2.7E-4</v>
      </c>
      <c r="O298" s="235">
        <f>ROUND(E298*N298,2)</f>
        <v>0.02</v>
      </c>
      <c r="P298" s="235">
        <v>0</v>
      </c>
      <c r="Q298" s="235">
        <f>ROUND(E298*P298,2)</f>
        <v>0</v>
      </c>
      <c r="R298" s="235" t="s">
        <v>477</v>
      </c>
      <c r="S298" s="235" t="s">
        <v>190</v>
      </c>
      <c r="T298" s="236" t="s">
        <v>190</v>
      </c>
      <c r="U298" s="219">
        <v>0</v>
      </c>
      <c r="V298" s="219">
        <f>ROUND(E298*U298,2)</f>
        <v>0</v>
      </c>
      <c r="W298" s="219"/>
      <c r="X298" s="219" t="s">
        <v>478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555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1469</v>
      </c>
      <c r="D299" s="221"/>
      <c r="E299" s="222">
        <v>67.497500000000002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30">
        <v>103</v>
      </c>
      <c r="B300" s="231" t="s">
        <v>1241</v>
      </c>
      <c r="C300" s="249" t="s">
        <v>1242</v>
      </c>
      <c r="D300" s="232" t="s">
        <v>323</v>
      </c>
      <c r="E300" s="233">
        <v>8.1199999999999992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6.7000000000000002E-4</v>
      </c>
      <c r="O300" s="235">
        <f>ROUND(E300*N300,2)</f>
        <v>0.01</v>
      </c>
      <c r="P300" s="235">
        <v>0</v>
      </c>
      <c r="Q300" s="235">
        <f>ROUND(E300*P300,2)</f>
        <v>0</v>
      </c>
      <c r="R300" s="235" t="s">
        <v>477</v>
      </c>
      <c r="S300" s="235" t="s">
        <v>190</v>
      </c>
      <c r="T300" s="236" t="s">
        <v>190</v>
      </c>
      <c r="U300" s="219">
        <v>0</v>
      </c>
      <c r="V300" s="219">
        <f>ROUND(E300*U300,2)</f>
        <v>0</v>
      </c>
      <c r="W300" s="219"/>
      <c r="X300" s="219" t="s">
        <v>478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555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1" t="s">
        <v>1470</v>
      </c>
      <c r="D301" s="221"/>
      <c r="E301" s="222">
        <v>8.1199999999999992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232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ht="22.5" outlineLevel="1" x14ac:dyDescent="0.2">
      <c r="A302" s="230">
        <v>104</v>
      </c>
      <c r="B302" s="231" t="s">
        <v>1471</v>
      </c>
      <c r="C302" s="249" t="s">
        <v>1472</v>
      </c>
      <c r="D302" s="232" t="s">
        <v>323</v>
      </c>
      <c r="E302" s="233">
        <v>22.837499999999999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1.4599999999999999E-3</v>
      </c>
      <c r="O302" s="235">
        <f>ROUND(E302*N302,2)</f>
        <v>0.03</v>
      </c>
      <c r="P302" s="235">
        <v>0</v>
      </c>
      <c r="Q302" s="235">
        <f>ROUND(E302*P302,2)</f>
        <v>0</v>
      </c>
      <c r="R302" s="235" t="s">
        <v>477</v>
      </c>
      <c r="S302" s="235" t="s">
        <v>190</v>
      </c>
      <c r="T302" s="236" t="s">
        <v>190</v>
      </c>
      <c r="U302" s="219">
        <v>0</v>
      </c>
      <c r="V302" s="219">
        <f>ROUND(E302*U302,2)</f>
        <v>0</v>
      </c>
      <c r="W302" s="219"/>
      <c r="X302" s="219" t="s">
        <v>478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555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1" t="s">
        <v>1473</v>
      </c>
      <c r="D303" s="221"/>
      <c r="E303" s="222">
        <v>22.837499999999999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232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ht="22.5" outlineLevel="1" x14ac:dyDescent="0.2">
      <c r="A304" s="230">
        <v>105</v>
      </c>
      <c r="B304" s="231" t="s">
        <v>641</v>
      </c>
      <c r="C304" s="249" t="s">
        <v>642</v>
      </c>
      <c r="D304" s="232" t="s">
        <v>323</v>
      </c>
      <c r="E304" s="233">
        <v>158.34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1.47E-3</v>
      </c>
      <c r="O304" s="235">
        <f>ROUND(E304*N304,2)</f>
        <v>0.23</v>
      </c>
      <c r="P304" s="235">
        <v>0</v>
      </c>
      <c r="Q304" s="235">
        <f>ROUND(E304*P304,2)</f>
        <v>0</v>
      </c>
      <c r="R304" s="235" t="s">
        <v>477</v>
      </c>
      <c r="S304" s="235" t="s">
        <v>190</v>
      </c>
      <c r="T304" s="236" t="s">
        <v>190</v>
      </c>
      <c r="U304" s="219">
        <v>0</v>
      </c>
      <c r="V304" s="219">
        <f>ROUND(E304*U304,2)</f>
        <v>0</v>
      </c>
      <c r="W304" s="219"/>
      <c r="X304" s="219" t="s">
        <v>478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555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1" t="s">
        <v>1474</v>
      </c>
      <c r="D305" s="221"/>
      <c r="E305" s="222">
        <v>158.34</v>
      </c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232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ht="22.5" outlineLevel="1" x14ac:dyDescent="0.2">
      <c r="A306" s="230">
        <v>106</v>
      </c>
      <c r="B306" s="231" t="s">
        <v>644</v>
      </c>
      <c r="C306" s="249" t="s">
        <v>645</v>
      </c>
      <c r="D306" s="232" t="s">
        <v>323</v>
      </c>
      <c r="E306" s="233">
        <v>1.0149999999999999</v>
      </c>
      <c r="F306" s="234"/>
      <c r="G306" s="235">
        <f>ROUND(E306*F306,2)</f>
        <v>0</v>
      </c>
      <c r="H306" s="234"/>
      <c r="I306" s="235">
        <f>ROUND(E306*H306,2)</f>
        <v>0</v>
      </c>
      <c r="J306" s="234"/>
      <c r="K306" s="235">
        <f>ROUND(E306*J306,2)</f>
        <v>0</v>
      </c>
      <c r="L306" s="235">
        <v>21</v>
      </c>
      <c r="M306" s="235">
        <f>G306*(1+L306/100)</f>
        <v>0</v>
      </c>
      <c r="N306" s="235">
        <v>2.1900000000000001E-3</v>
      </c>
      <c r="O306" s="235">
        <f>ROUND(E306*N306,2)</f>
        <v>0</v>
      </c>
      <c r="P306" s="235">
        <v>0</v>
      </c>
      <c r="Q306" s="235">
        <f>ROUND(E306*P306,2)</f>
        <v>0</v>
      </c>
      <c r="R306" s="235" t="s">
        <v>477</v>
      </c>
      <c r="S306" s="235" t="s">
        <v>190</v>
      </c>
      <c r="T306" s="236" t="s">
        <v>190</v>
      </c>
      <c r="U306" s="219">
        <v>0</v>
      </c>
      <c r="V306" s="219">
        <f>ROUND(E306*U306,2)</f>
        <v>0</v>
      </c>
      <c r="W306" s="219"/>
      <c r="X306" s="219" t="s">
        <v>478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555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1" t="s">
        <v>1475</v>
      </c>
      <c r="D307" s="221"/>
      <c r="E307" s="222">
        <v>1.0149999999999999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232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ht="22.5" outlineLevel="1" x14ac:dyDescent="0.2">
      <c r="A308" s="230">
        <v>107</v>
      </c>
      <c r="B308" s="231" t="s">
        <v>1017</v>
      </c>
      <c r="C308" s="249" t="s">
        <v>1018</v>
      </c>
      <c r="D308" s="232" t="s">
        <v>323</v>
      </c>
      <c r="E308" s="233">
        <v>264.50900000000001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4.5700000000000003E-3</v>
      </c>
      <c r="O308" s="235">
        <f>ROUND(E308*N308,2)</f>
        <v>1.21</v>
      </c>
      <c r="P308" s="235">
        <v>0</v>
      </c>
      <c r="Q308" s="235">
        <f>ROUND(E308*P308,2)</f>
        <v>0</v>
      </c>
      <c r="R308" s="235" t="s">
        <v>477</v>
      </c>
      <c r="S308" s="235" t="s">
        <v>190</v>
      </c>
      <c r="T308" s="236" t="s">
        <v>190</v>
      </c>
      <c r="U308" s="219">
        <v>0</v>
      </c>
      <c r="V308" s="219">
        <f>ROUND(E308*U308,2)</f>
        <v>0</v>
      </c>
      <c r="W308" s="219"/>
      <c r="X308" s="219" t="s">
        <v>478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555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1" t="s">
        <v>1476</v>
      </c>
      <c r="D309" s="221"/>
      <c r="E309" s="222">
        <v>264.50900000000001</v>
      </c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232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30">
        <v>108</v>
      </c>
      <c r="B310" s="231" t="s">
        <v>1477</v>
      </c>
      <c r="C310" s="249" t="s">
        <v>1478</v>
      </c>
      <c r="D310" s="232" t="s">
        <v>554</v>
      </c>
      <c r="E310" s="233">
        <v>1.0149999999999999</v>
      </c>
      <c r="F310" s="234"/>
      <c r="G310" s="235">
        <f>ROUND(E310*F310,2)</f>
        <v>0</v>
      </c>
      <c r="H310" s="234"/>
      <c r="I310" s="235">
        <f>ROUND(E310*H310,2)</f>
        <v>0</v>
      </c>
      <c r="J310" s="234"/>
      <c r="K310" s="235">
        <f>ROUND(E310*J310,2)</f>
        <v>0</v>
      </c>
      <c r="L310" s="235">
        <v>21</v>
      </c>
      <c r="M310" s="235">
        <f>G310*(1+L310/100)</f>
        <v>0</v>
      </c>
      <c r="N310" s="235">
        <v>6.2E-4</v>
      </c>
      <c r="O310" s="235">
        <f>ROUND(E310*N310,2)</f>
        <v>0</v>
      </c>
      <c r="P310" s="235">
        <v>0</v>
      </c>
      <c r="Q310" s="235">
        <f>ROUND(E310*P310,2)</f>
        <v>0</v>
      </c>
      <c r="R310" s="235" t="s">
        <v>477</v>
      </c>
      <c r="S310" s="235" t="s">
        <v>190</v>
      </c>
      <c r="T310" s="236" t="s">
        <v>190</v>
      </c>
      <c r="U310" s="219">
        <v>0</v>
      </c>
      <c r="V310" s="219">
        <f>ROUND(E310*U310,2)</f>
        <v>0</v>
      </c>
      <c r="W310" s="219"/>
      <c r="X310" s="219" t="s">
        <v>478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555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1" t="s">
        <v>656</v>
      </c>
      <c r="D311" s="221"/>
      <c r="E311" s="222">
        <v>1.0149999999999999</v>
      </c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232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30">
        <v>109</v>
      </c>
      <c r="B312" s="231" t="s">
        <v>1020</v>
      </c>
      <c r="C312" s="249" t="s">
        <v>1021</v>
      </c>
      <c r="D312" s="232" t="s">
        <v>554</v>
      </c>
      <c r="E312" s="233">
        <v>1.0149999999999999</v>
      </c>
      <c r="F312" s="234"/>
      <c r="G312" s="235">
        <f>ROUND(E312*F312,2)</f>
        <v>0</v>
      </c>
      <c r="H312" s="234"/>
      <c r="I312" s="235">
        <f>ROUND(E312*H312,2)</f>
        <v>0</v>
      </c>
      <c r="J312" s="234"/>
      <c r="K312" s="235">
        <f>ROUND(E312*J312,2)</f>
        <v>0</v>
      </c>
      <c r="L312" s="235">
        <v>21</v>
      </c>
      <c r="M312" s="235">
        <f>G312*(1+L312/100)</f>
        <v>0</v>
      </c>
      <c r="N312" s="235">
        <v>2.7799999999999999E-3</v>
      </c>
      <c r="O312" s="235">
        <f>ROUND(E312*N312,2)</f>
        <v>0</v>
      </c>
      <c r="P312" s="235">
        <v>0</v>
      </c>
      <c r="Q312" s="235">
        <f>ROUND(E312*P312,2)</f>
        <v>0</v>
      </c>
      <c r="R312" s="235" t="s">
        <v>477</v>
      </c>
      <c r="S312" s="235" t="s">
        <v>190</v>
      </c>
      <c r="T312" s="236" t="s">
        <v>190</v>
      </c>
      <c r="U312" s="219">
        <v>0</v>
      </c>
      <c r="V312" s="219">
        <f>ROUND(E312*U312,2)</f>
        <v>0</v>
      </c>
      <c r="W312" s="219"/>
      <c r="X312" s="219" t="s">
        <v>478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555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51" t="s">
        <v>656</v>
      </c>
      <c r="D313" s="221"/>
      <c r="E313" s="222">
        <v>1.0149999999999999</v>
      </c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232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0">
        <v>110</v>
      </c>
      <c r="B314" s="231" t="s">
        <v>653</v>
      </c>
      <c r="C314" s="249" t="s">
        <v>654</v>
      </c>
      <c r="D314" s="232" t="s">
        <v>655</v>
      </c>
      <c r="E314" s="233">
        <v>14.21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0</v>
      </c>
      <c r="O314" s="235">
        <f>ROUND(E314*N314,2)</f>
        <v>0</v>
      </c>
      <c r="P314" s="235">
        <v>0</v>
      </c>
      <c r="Q314" s="235">
        <f>ROUND(E314*P314,2)</f>
        <v>0</v>
      </c>
      <c r="R314" s="235"/>
      <c r="S314" s="235" t="s">
        <v>174</v>
      </c>
      <c r="T314" s="236" t="s">
        <v>175</v>
      </c>
      <c r="U314" s="219">
        <v>0</v>
      </c>
      <c r="V314" s="219">
        <f>ROUND(E314*U314,2)</f>
        <v>0</v>
      </c>
      <c r="W314" s="219"/>
      <c r="X314" s="219" t="s">
        <v>478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479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1" t="s">
        <v>1479</v>
      </c>
      <c r="D315" s="221"/>
      <c r="E315" s="222">
        <v>14.21</v>
      </c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232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30">
        <v>111</v>
      </c>
      <c r="B316" s="231" t="s">
        <v>1023</v>
      </c>
      <c r="C316" s="249" t="s">
        <v>1024</v>
      </c>
      <c r="D316" s="232" t="s">
        <v>655</v>
      </c>
      <c r="E316" s="233">
        <v>3.0449999999999999</v>
      </c>
      <c r="F316" s="234"/>
      <c r="G316" s="235">
        <f>ROUND(E316*F316,2)</f>
        <v>0</v>
      </c>
      <c r="H316" s="234"/>
      <c r="I316" s="235">
        <f>ROUND(E316*H316,2)</f>
        <v>0</v>
      </c>
      <c r="J316" s="234"/>
      <c r="K316" s="235">
        <f>ROUND(E316*J316,2)</f>
        <v>0</v>
      </c>
      <c r="L316" s="235">
        <v>21</v>
      </c>
      <c r="M316" s="235">
        <f>G316*(1+L316/100)</f>
        <v>0</v>
      </c>
      <c r="N316" s="235">
        <v>0</v>
      </c>
      <c r="O316" s="235">
        <f>ROUND(E316*N316,2)</f>
        <v>0</v>
      </c>
      <c r="P316" s="235">
        <v>0</v>
      </c>
      <c r="Q316" s="235">
        <f>ROUND(E316*P316,2)</f>
        <v>0</v>
      </c>
      <c r="R316" s="235"/>
      <c r="S316" s="235" t="s">
        <v>174</v>
      </c>
      <c r="T316" s="236" t="s">
        <v>175</v>
      </c>
      <c r="U316" s="219">
        <v>0</v>
      </c>
      <c r="V316" s="219">
        <f>ROUND(E316*U316,2)</f>
        <v>0</v>
      </c>
      <c r="W316" s="219"/>
      <c r="X316" s="219" t="s">
        <v>478</v>
      </c>
      <c r="Y316" s="209"/>
      <c r="Z316" s="209"/>
      <c r="AA316" s="209"/>
      <c r="AB316" s="209"/>
      <c r="AC316" s="209"/>
      <c r="AD316" s="209"/>
      <c r="AE316" s="209"/>
      <c r="AF316" s="209"/>
      <c r="AG316" s="209" t="s">
        <v>555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1" t="s">
        <v>1022</v>
      </c>
      <c r="D317" s="221"/>
      <c r="E317" s="222">
        <v>3.0449999999999999</v>
      </c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232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30">
        <v>112</v>
      </c>
      <c r="B318" s="231" t="s">
        <v>1480</v>
      </c>
      <c r="C318" s="249" t="s">
        <v>1481</v>
      </c>
      <c r="D318" s="232" t="s">
        <v>554</v>
      </c>
      <c r="E318" s="233">
        <v>1.0149999999999999</v>
      </c>
      <c r="F318" s="234"/>
      <c r="G318" s="235">
        <f>ROUND(E318*F318,2)</f>
        <v>0</v>
      </c>
      <c r="H318" s="234"/>
      <c r="I318" s="235">
        <f>ROUND(E318*H318,2)</f>
        <v>0</v>
      </c>
      <c r="J318" s="234"/>
      <c r="K318" s="235">
        <f>ROUND(E318*J318,2)</f>
        <v>0</v>
      </c>
      <c r="L318" s="235">
        <v>21</v>
      </c>
      <c r="M318" s="235">
        <f>G318*(1+L318/100)</f>
        <v>0</v>
      </c>
      <c r="N318" s="235">
        <v>5.0000000000000001E-4</v>
      </c>
      <c r="O318" s="235">
        <f>ROUND(E318*N318,2)</f>
        <v>0</v>
      </c>
      <c r="P318" s="235">
        <v>0</v>
      </c>
      <c r="Q318" s="235">
        <f>ROUND(E318*P318,2)</f>
        <v>0</v>
      </c>
      <c r="R318" s="235" t="s">
        <v>477</v>
      </c>
      <c r="S318" s="235" t="s">
        <v>190</v>
      </c>
      <c r="T318" s="236" t="s">
        <v>190</v>
      </c>
      <c r="U318" s="219">
        <v>0</v>
      </c>
      <c r="V318" s="219">
        <f>ROUND(E318*U318,2)</f>
        <v>0</v>
      </c>
      <c r="W318" s="219"/>
      <c r="X318" s="219" t="s">
        <v>478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555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1" t="s">
        <v>656</v>
      </c>
      <c r="D319" s="221"/>
      <c r="E319" s="222">
        <v>1.0149999999999999</v>
      </c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232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0">
        <v>113</v>
      </c>
      <c r="B320" s="231" t="s">
        <v>1028</v>
      </c>
      <c r="C320" s="249" t="s">
        <v>1029</v>
      </c>
      <c r="D320" s="232" t="s">
        <v>554</v>
      </c>
      <c r="E320" s="233">
        <v>1.0149999999999999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1.9E-3</v>
      </c>
      <c r="O320" s="235">
        <f>ROUND(E320*N320,2)</f>
        <v>0</v>
      </c>
      <c r="P320" s="235">
        <v>0</v>
      </c>
      <c r="Q320" s="235">
        <f>ROUND(E320*P320,2)</f>
        <v>0</v>
      </c>
      <c r="R320" s="235" t="s">
        <v>477</v>
      </c>
      <c r="S320" s="235" t="s">
        <v>190</v>
      </c>
      <c r="T320" s="236" t="s">
        <v>190</v>
      </c>
      <c r="U320" s="219">
        <v>0</v>
      </c>
      <c r="V320" s="219">
        <f>ROUND(E320*U320,2)</f>
        <v>0</v>
      </c>
      <c r="W320" s="219"/>
      <c r="X320" s="219" t="s">
        <v>478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555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1" t="s">
        <v>656</v>
      </c>
      <c r="D321" s="221"/>
      <c r="E321" s="222">
        <v>1.0149999999999999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232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30">
        <v>114</v>
      </c>
      <c r="B322" s="231" t="s">
        <v>1482</v>
      </c>
      <c r="C322" s="249" t="s">
        <v>1483</v>
      </c>
      <c r="D322" s="232" t="s">
        <v>554</v>
      </c>
      <c r="E322" s="233">
        <v>1.0149999999999999</v>
      </c>
      <c r="F322" s="234"/>
      <c r="G322" s="235">
        <f>ROUND(E322*F322,2)</f>
        <v>0</v>
      </c>
      <c r="H322" s="234"/>
      <c r="I322" s="235">
        <f>ROUND(E322*H322,2)</f>
        <v>0</v>
      </c>
      <c r="J322" s="234"/>
      <c r="K322" s="235">
        <f>ROUND(E322*J322,2)</f>
        <v>0</v>
      </c>
      <c r="L322" s="235">
        <v>21</v>
      </c>
      <c r="M322" s="235">
        <f>G322*(1+L322/100)</f>
        <v>0</v>
      </c>
      <c r="N322" s="235">
        <v>5.0000000000000001E-4</v>
      </c>
      <c r="O322" s="235">
        <f>ROUND(E322*N322,2)</f>
        <v>0</v>
      </c>
      <c r="P322" s="235">
        <v>0</v>
      </c>
      <c r="Q322" s="235">
        <f>ROUND(E322*P322,2)</f>
        <v>0</v>
      </c>
      <c r="R322" s="235" t="s">
        <v>477</v>
      </c>
      <c r="S322" s="235" t="s">
        <v>190</v>
      </c>
      <c r="T322" s="236" t="s">
        <v>190</v>
      </c>
      <c r="U322" s="219">
        <v>0</v>
      </c>
      <c r="V322" s="219">
        <f>ROUND(E322*U322,2)</f>
        <v>0</v>
      </c>
      <c r="W322" s="219"/>
      <c r="X322" s="219" t="s">
        <v>478</v>
      </c>
      <c r="Y322" s="209"/>
      <c r="Z322" s="209"/>
      <c r="AA322" s="209"/>
      <c r="AB322" s="209"/>
      <c r="AC322" s="209"/>
      <c r="AD322" s="209"/>
      <c r="AE322" s="209"/>
      <c r="AF322" s="209"/>
      <c r="AG322" s="209" t="s">
        <v>555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1" t="s">
        <v>656</v>
      </c>
      <c r="D323" s="221"/>
      <c r="E323" s="222">
        <v>1.0149999999999999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232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0">
        <v>115</v>
      </c>
      <c r="B324" s="231" t="s">
        <v>1484</v>
      </c>
      <c r="C324" s="249" t="s">
        <v>1485</v>
      </c>
      <c r="D324" s="232" t="s">
        <v>554</v>
      </c>
      <c r="E324" s="233">
        <v>1.0149999999999999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1.9E-3</v>
      </c>
      <c r="O324" s="235">
        <f>ROUND(E324*N324,2)</f>
        <v>0</v>
      </c>
      <c r="P324" s="235">
        <v>0</v>
      </c>
      <c r="Q324" s="235">
        <f>ROUND(E324*P324,2)</f>
        <v>0</v>
      </c>
      <c r="R324" s="235" t="s">
        <v>477</v>
      </c>
      <c r="S324" s="235" t="s">
        <v>190</v>
      </c>
      <c r="T324" s="236" t="s">
        <v>190</v>
      </c>
      <c r="U324" s="219">
        <v>0</v>
      </c>
      <c r="V324" s="219">
        <f>ROUND(E324*U324,2)</f>
        <v>0</v>
      </c>
      <c r="W324" s="219"/>
      <c r="X324" s="219" t="s">
        <v>478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555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51" t="s">
        <v>656</v>
      </c>
      <c r="D325" s="221"/>
      <c r="E325" s="222">
        <v>1.0149999999999999</v>
      </c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232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0">
        <v>116</v>
      </c>
      <c r="B326" s="231" t="s">
        <v>1486</v>
      </c>
      <c r="C326" s="249" t="s">
        <v>1487</v>
      </c>
      <c r="D326" s="232" t="s">
        <v>554</v>
      </c>
      <c r="E326" s="233">
        <v>3.0449999999999999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5.0000000000000001E-4</v>
      </c>
      <c r="O326" s="235">
        <f>ROUND(E326*N326,2)</f>
        <v>0</v>
      </c>
      <c r="P326" s="235">
        <v>0</v>
      </c>
      <c r="Q326" s="235">
        <f>ROUND(E326*P326,2)</f>
        <v>0</v>
      </c>
      <c r="R326" s="235" t="s">
        <v>477</v>
      </c>
      <c r="S326" s="235" t="s">
        <v>190</v>
      </c>
      <c r="T326" s="236" t="s">
        <v>190</v>
      </c>
      <c r="U326" s="219">
        <v>0</v>
      </c>
      <c r="V326" s="219">
        <f>ROUND(E326*U326,2)</f>
        <v>0</v>
      </c>
      <c r="W326" s="219"/>
      <c r="X326" s="219" t="s">
        <v>478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555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1" t="s">
        <v>1022</v>
      </c>
      <c r="D327" s="221"/>
      <c r="E327" s="222">
        <v>3.0449999999999999</v>
      </c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232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117</v>
      </c>
      <c r="B328" s="231" t="s">
        <v>1032</v>
      </c>
      <c r="C328" s="249" t="s">
        <v>1033</v>
      </c>
      <c r="D328" s="232" t="s">
        <v>554</v>
      </c>
      <c r="E328" s="233">
        <v>2.0299999999999998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1.9E-3</v>
      </c>
      <c r="O328" s="235">
        <f>ROUND(E328*N328,2)</f>
        <v>0</v>
      </c>
      <c r="P328" s="235">
        <v>0</v>
      </c>
      <c r="Q328" s="235">
        <f>ROUND(E328*P328,2)</f>
        <v>0</v>
      </c>
      <c r="R328" s="235" t="s">
        <v>477</v>
      </c>
      <c r="S328" s="235" t="s">
        <v>190</v>
      </c>
      <c r="T328" s="236" t="s">
        <v>190</v>
      </c>
      <c r="U328" s="219">
        <v>0</v>
      </c>
      <c r="V328" s="219">
        <f>ROUND(E328*U328,2)</f>
        <v>0</v>
      </c>
      <c r="W328" s="219"/>
      <c r="X328" s="219" t="s">
        <v>478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555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1" t="s">
        <v>634</v>
      </c>
      <c r="D329" s="221"/>
      <c r="E329" s="222">
        <v>2.0299999999999998</v>
      </c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232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7">
        <v>118</v>
      </c>
      <c r="B330" s="238" t="s">
        <v>662</v>
      </c>
      <c r="C330" s="248" t="s">
        <v>663</v>
      </c>
      <c r="D330" s="239" t="s">
        <v>655</v>
      </c>
      <c r="E330" s="240">
        <v>9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2">
        <v>0</v>
      </c>
      <c r="O330" s="242">
        <f>ROUND(E330*N330,2)</f>
        <v>0</v>
      </c>
      <c r="P330" s="242">
        <v>0</v>
      </c>
      <c r="Q330" s="242">
        <f>ROUND(E330*P330,2)</f>
        <v>0</v>
      </c>
      <c r="R330" s="242"/>
      <c r="S330" s="242" t="s">
        <v>174</v>
      </c>
      <c r="T330" s="243" t="s">
        <v>175</v>
      </c>
      <c r="U330" s="219">
        <v>0</v>
      </c>
      <c r="V330" s="219">
        <f>ROUND(E330*U330,2)</f>
        <v>0</v>
      </c>
      <c r="W330" s="219"/>
      <c r="X330" s="219" t="s">
        <v>478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555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37">
        <v>119</v>
      </c>
      <c r="B331" s="238" t="s">
        <v>1247</v>
      </c>
      <c r="C331" s="248" t="s">
        <v>1248</v>
      </c>
      <c r="D331" s="239" t="s">
        <v>655</v>
      </c>
      <c r="E331" s="240">
        <v>2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0</v>
      </c>
      <c r="Q331" s="242">
        <f>ROUND(E331*P331,2)</f>
        <v>0</v>
      </c>
      <c r="R331" s="242"/>
      <c r="S331" s="242" t="s">
        <v>174</v>
      </c>
      <c r="T331" s="243" t="s">
        <v>175</v>
      </c>
      <c r="U331" s="219">
        <v>0</v>
      </c>
      <c r="V331" s="219">
        <f>ROUND(E331*U331,2)</f>
        <v>0</v>
      </c>
      <c r="W331" s="219"/>
      <c r="X331" s="219" t="s">
        <v>478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555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ht="33.75" outlineLevel="1" x14ac:dyDescent="0.2">
      <c r="A332" s="230">
        <v>120</v>
      </c>
      <c r="B332" s="231" t="s">
        <v>1488</v>
      </c>
      <c r="C332" s="249" t="s">
        <v>1489</v>
      </c>
      <c r="D332" s="232" t="s">
        <v>554</v>
      </c>
      <c r="E332" s="233">
        <v>1.01</v>
      </c>
      <c r="F332" s="234"/>
      <c r="G332" s="235">
        <f>ROUND(E332*F332,2)</f>
        <v>0</v>
      </c>
      <c r="H332" s="234"/>
      <c r="I332" s="235">
        <f>ROUND(E332*H332,2)</f>
        <v>0</v>
      </c>
      <c r="J332" s="234"/>
      <c r="K332" s="235">
        <f>ROUND(E332*J332,2)</f>
        <v>0</v>
      </c>
      <c r="L332" s="235">
        <v>21</v>
      </c>
      <c r="M332" s="235">
        <f>G332*(1+L332/100)</f>
        <v>0</v>
      </c>
      <c r="N332" s="235">
        <v>1.0999999999999999E-2</v>
      </c>
      <c r="O332" s="235">
        <f>ROUND(E332*N332,2)</f>
        <v>0.01</v>
      </c>
      <c r="P332" s="235">
        <v>0</v>
      </c>
      <c r="Q332" s="235">
        <f>ROUND(E332*P332,2)</f>
        <v>0</v>
      </c>
      <c r="R332" s="235" t="s">
        <v>477</v>
      </c>
      <c r="S332" s="235" t="s">
        <v>190</v>
      </c>
      <c r="T332" s="236" t="s">
        <v>190</v>
      </c>
      <c r="U332" s="219">
        <v>0</v>
      </c>
      <c r="V332" s="219">
        <f>ROUND(E332*U332,2)</f>
        <v>0</v>
      </c>
      <c r="W332" s="219"/>
      <c r="X332" s="219" t="s">
        <v>478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555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1" t="s">
        <v>672</v>
      </c>
      <c r="D333" s="221"/>
      <c r="E333" s="222">
        <v>1.01</v>
      </c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232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ht="33.75" outlineLevel="1" x14ac:dyDescent="0.2">
      <c r="A334" s="230">
        <v>121</v>
      </c>
      <c r="B334" s="231" t="s">
        <v>664</v>
      </c>
      <c r="C334" s="249" t="s">
        <v>665</v>
      </c>
      <c r="D334" s="232" t="s">
        <v>554</v>
      </c>
      <c r="E334" s="233">
        <v>10.1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1.4999999999999999E-2</v>
      </c>
      <c r="O334" s="235">
        <f>ROUND(E334*N334,2)</f>
        <v>0.15</v>
      </c>
      <c r="P334" s="235">
        <v>0</v>
      </c>
      <c r="Q334" s="235">
        <f>ROUND(E334*P334,2)</f>
        <v>0</v>
      </c>
      <c r="R334" s="235" t="s">
        <v>477</v>
      </c>
      <c r="S334" s="235" t="s">
        <v>190</v>
      </c>
      <c r="T334" s="236" t="s">
        <v>190</v>
      </c>
      <c r="U334" s="219">
        <v>0</v>
      </c>
      <c r="V334" s="219">
        <f>ROUND(E334*U334,2)</f>
        <v>0</v>
      </c>
      <c r="W334" s="219"/>
      <c r="X334" s="219" t="s">
        <v>478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479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1" t="s">
        <v>1490</v>
      </c>
      <c r="D335" s="221"/>
      <c r="E335" s="222">
        <v>10.1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232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ht="33.75" outlineLevel="1" x14ac:dyDescent="0.2">
      <c r="A336" s="230">
        <v>122</v>
      </c>
      <c r="B336" s="231" t="s">
        <v>670</v>
      </c>
      <c r="C336" s="249" t="s">
        <v>671</v>
      </c>
      <c r="D336" s="232" t="s">
        <v>554</v>
      </c>
      <c r="E336" s="233">
        <v>3.03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4.8000000000000001E-2</v>
      </c>
      <c r="O336" s="235">
        <f>ROUND(E336*N336,2)</f>
        <v>0.15</v>
      </c>
      <c r="P336" s="235">
        <v>0</v>
      </c>
      <c r="Q336" s="235">
        <f>ROUND(E336*P336,2)</f>
        <v>0</v>
      </c>
      <c r="R336" s="235" t="s">
        <v>477</v>
      </c>
      <c r="S336" s="235" t="s">
        <v>190</v>
      </c>
      <c r="T336" s="236" t="s">
        <v>190</v>
      </c>
      <c r="U336" s="219">
        <v>0</v>
      </c>
      <c r="V336" s="219">
        <f>ROUND(E336*U336,2)</f>
        <v>0</v>
      </c>
      <c r="W336" s="219"/>
      <c r="X336" s="219" t="s">
        <v>478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479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51" t="s">
        <v>669</v>
      </c>
      <c r="D337" s="221"/>
      <c r="E337" s="222">
        <v>3.03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232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30">
        <v>123</v>
      </c>
      <c r="B338" s="231" t="s">
        <v>673</v>
      </c>
      <c r="C338" s="249" t="s">
        <v>674</v>
      </c>
      <c r="D338" s="232" t="s">
        <v>655</v>
      </c>
      <c r="E338" s="233">
        <v>3.03</v>
      </c>
      <c r="F338" s="234"/>
      <c r="G338" s="235">
        <f>ROUND(E338*F338,2)</f>
        <v>0</v>
      </c>
      <c r="H338" s="234"/>
      <c r="I338" s="235">
        <f>ROUND(E338*H338,2)</f>
        <v>0</v>
      </c>
      <c r="J338" s="234"/>
      <c r="K338" s="235">
        <f>ROUND(E338*J338,2)</f>
        <v>0</v>
      </c>
      <c r="L338" s="235">
        <v>21</v>
      </c>
      <c r="M338" s="235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5"/>
      <c r="S338" s="235" t="s">
        <v>174</v>
      </c>
      <c r="T338" s="236" t="s">
        <v>175</v>
      </c>
      <c r="U338" s="219">
        <v>0</v>
      </c>
      <c r="V338" s="219">
        <f>ROUND(E338*U338,2)</f>
        <v>0</v>
      </c>
      <c r="W338" s="219"/>
      <c r="X338" s="219" t="s">
        <v>478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479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1" t="s">
        <v>669</v>
      </c>
      <c r="D339" s="221"/>
      <c r="E339" s="222">
        <v>3.03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232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30">
        <v>124</v>
      </c>
      <c r="B340" s="231" t="s">
        <v>675</v>
      </c>
      <c r="C340" s="249" t="s">
        <v>676</v>
      </c>
      <c r="D340" s="232" t="s">
        <v>655</v>
      </c>
      <c r="E340" s="233">
        <v>11.11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0</v>
      </c>
      <c r="O340" s="235">
        <f>ROUND(E340*N340,2)</f>
        <v>0</v>
      </c>
      <c r="P340" s="235">
        <v>0</v>
      </c>
      <c r="Q340" s="235">
        <f>ROUND(E340*P340,2)</f>
        <v>0</v>
      </c>
      <c r="R340" s="235"/>
      <c r="S340" s="235" t="s">
        <v>174</v>
      </c>
      <c r="T340" s="236" t="s">
        <v>175</v>
      </c>
      <c r="U340" s="219">
        <v>0</v>
      </c>
      <c r="V340" s="219">
        <f>ROUND(E340*U340,2)</f>
        <v>0</v>
      </c>
      <c r="W340" s="219"/>
      <c r="X340" s="219" t="s">
        <v>478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479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51" t="s">
        <v>677</v>
      </c>
      <c r="D341" s="221"/>
      <c r="E341" s="222">
        <v>11.11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232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ht="33.75" outlineLevel="1" x14ac:dyDescent="0.2">
      <c r="A342" s="230">
        <v>125</v>
      </c>
      <c r="B342" s="231" t="s">
        <v>1491</v>
      </c>
      <c r="C342" s="249" t="s">
        <v>1492</v>
      </c>
      <c r="D342" s="232" t="s">
        <v>554</v>
      </c>
      <c r="E342" s="233">
        <v>1.01</v>
      </c>
      <c r="F342" s="234"/>
      <c r="G342" s="235">
        <f>ROUND(E342*F342,2)</f>
        <v>0</v>
      </c>
      <c r="H342" s="234"/>
      <c r="I342" s="235">
        <f>ROUND(E342*H342,2)</f>
        <v>0</v>
      </c>
      <c r="J342" s="234"/>
      <c r="K342" s="235">
        <f>ROUND(E342*J342,2)</f>
        <v>0</v>
      </c>
      <c r="L342" s="235">
        <v>21</v>
      </c>
      <c r="M342" s="235">
        <f>G342*(1+L342/100)</f>
        <v>0</v>
      </c>
      <c r="N342" s="235">
        <v>4.3E-3</v>
      </c>
      <c r="O342" s="235">
        <f>ROUND(E342*N342,2)</f>
        <v>0</v>
      </c>
      <c r="P342" s="235">
        <v>0</v>
      </c>
      <c r="Q342" s="235">
        <f>ROUND(E342*P342,2)</f>
        <v>0</v>
      </c>
      <c r="R342" s="235" t="s">
        <v>477</v>
      </c>
      <c r="S342" s="235" t="s">
        <v>190</v>
      </c>
      <c r="T342" s="236" t="s">
        <v>190</v>
      </c>
      <c r="U342" s="219">
        <v>0</v>
      </c>
      <c r="V342" s="219">
        <f>ROUND(E342*U342,2)</f>
        <v>0</v>
      </c>
      <c r="W342" s="219"/>
      <c r="X342" s="219" t="s">
        <v>478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479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1" t="s">
        <v>672</v>
      </c>
      <c r="D343" s="221"/>
      <c r="E343" s="222">
        <v>1.01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232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ht="33.75" outlineLevel="1" x14ac:dyDescent="0.2">
      <c r="A344" s="230">
        <v>126</v>
      </c>
      <c r="B344" s="231" t="s">
        <v>1037</v>
      </c>
      <c r="C344" s="249" t="s">
        <v>1038</v>
      </c>
      <c r="D344" s="232" t="s">
        <v>554</v>
      </c>
      <c r="E344" s="233">
        <v>10.1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6.0000000000000001E-3</v>
      </c>
      <c r="O344" s="235">
        <f>ROUND(E344*N344,2)</f>
        <v>0.06</v>
      </c>
      <c r="P344" s="235">
        <v>0</v>
      </c>
      <c r="Q344" s="235">
        <f>ROUND(E344*P344,2)</f>
        <v>0</v>
      </c>
      <c r="R344" s="235" t="s">
        <v>477</v>
      </c>
      <c r="S344" s="235" t="s">
        <v>190</v>
      </c>
      <c r="T344" s="236" t="s">
        <v>190</v>
      </c>
      <c r="U344" s="219">
        <v>0</v>
      </c>
      <c r="V344" s="219">
        <f>ROUND(E344*U344,2)</f>
        <v>0</v>
      </c>
      <c r="W344" s="219"/>
      <c r="X344" s="219" t="s">
        <v>478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555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1" t="s">
        <v>1490</v>
      </c>
      <c r="D345" s="221"/>
      <c r="E345" s="222">
        <v>10.1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232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37">
        <v>127</v>
      </c>
      <c r="B346" s="238" t="s">
        <v>687</v>
      </c>
      <c r="C346" s="248" t="s">
        <v>688</v>
      </c>
      <c r="D346" s="239" t="s">
        <v>655</v>
      </c>
      <c r="E346" s="240">
        <v>11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2">
        <v>0</v>
      </c>
      <c r="O346" s="242">
        <f>ROUND(E346*N346,2)</f>
        <v>0</v>
      </c>
      <c r="P346" s="242">
        <v>0</v>
      </c>
      <c r="Q346" s="242">
        <f>ROUND(E346*P346,2)</f>
        <v>0</v>
      </c>
      <c r="R346" s="242"/>
      <c r="S346" s="242" t="s">
        <v>174</v>
      </c>
      <c r="T346" s="243" t="s">
        <v>175</v>
      </c>
      <c r="U346" s="219">
        <v>0</v>
      </c>
      <c r="V346" s="219">
        <f>ROUND(E346*U346,2)</f>
        <v>0</v>
      </c>
      <c r="W346" s="219"/>
      <c r="X346" s="219" t="s">
        <v>478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555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37">
        <v>128</v>
      </c>
      <c r="B347" s="238" t="s">
        <v>689</v>
      </c>
      <c r="C347" s="248" t="s">
        <v>690</v>
      </c>
      <c r="D347" s="239" t="s">
        <v>655</v>
      </c>
      <c r="E347" s="240">
        <v>11</v>
      </c>
      <c r="F347" s="241"/>
      <c r="G347" s="242">
        <f>ROUND(E347*F347,2)</f>
        <v>0</v>
      </c>
      <c r="H347" s="241"/>
      <c r="I347" s="242">
        <f>ROUND(E347*H347,2)</f>
        <v>0</v>
      </c>
      <c r="J347" s="241"/>
      <c r="K347" s="242">
        <f>ROUND(E347*J347,2)</f>
        <v>0</v>
      </c>
      <c r="L347" s="242">
        <v>21</v>
      </c>
      <c r="M347" s="242">
        <f>G347*(1+L347/100)</f>
        <v>0</v>
      </c>
      <c r="N347" s="242">
        <v>0</v>
      </c>
      <c r="O347" s="242">
        <f>ROUND(E347*N347,2)</f>
        <v>0</v>
      </c>
      <c r="P347" s="242">
        <v>0</v>
      </c>
      <c r="Q347" s="242">
        <f>ROUND(E347*P347,2)</f>
        <v>0</v>
      </c>
      <c r="R347" s="242"/>
      <c r="S347" s="242" t="s">
        <v>174</v>
      </c>
      <c r="T347" s="243" t="s">
        <v>175</v>
      </c>
      <c r="U347" s="219">
        <v>0</v>
      </c>
      <c r="V347" s="219">
        <f>ROUND(E347*U347,2)</f>
        <v>0</v>
      </c>
      <c r="W347" s="219"/>
      <c r="X347" s="219" t="s">
        <v>478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479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37">
        <v>129</v>
      </c>
      <c r="B348" s="238" t="s">
        <v>691</v>
      </c>
      <c r="C348" s="248" t="s">
        <v>692</v>
      </c>
      <c r="D348" s="239" t="s">
        <v>655</v>
      </c>
      <c r="E348" s="240">
        <v>3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0</v>
      </c>
      <c r="O348" s="242">
        <f>ROUND(E348*N348,2)</f>
        <v>0</v>
      </c>
      <c r="P348" s="242">
        <v>0</v>
      </c>
      <c r="Q348" s="242">
        <f>ROUND(E348*P348,2)</f>
        <v>0</v>
      </c>
      <c r="R348" s="242"/>
      <c r="S348" s="242" t="s">
        <v>174</v>
      </c>
      <c r="T348" s="243" t="s">
        <v>175</v>
      </c>
      <c r="U348" s="219">
        <v>0</v>
      </c>
      <c r="V348" s="219">
        <f>ROUND(E348*U348,2)</f>
        <v>0</v>
      </c>
      <c r="W348" s="219"/>
      <c r="X348" s="219" t="s">
        <v>478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479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30">
        <v>130</v>
      </c>
      <c r="B349" s="231" t="s">
        <v>693</v>
      </c>
      <c r="C349" s="249" t="s">
        <v>694</v>
      </c>
      <c r="D349" s="232" t="s">
        <v>554</v>
      </c>
      <c r="E349" s="233">
        <v>22</v>
      </c>
      <c r="F349" s="234"/>
      <c r="G349" s="235">
        <f>ROUND(E349*F349,2)</f>
        <v>0</v>
      </c>
      <c r="H349" s="234"/>
      <c r="I349" s="235">
        <f>ROUND(E349*H349,2)</f>
        <v>0</v>
      </c>
      <c r="J349" s="234"/>
      <c r="K349" s="235">
        <f>ROUND(E349*J349,2)</f>
        <v>0</v>
      </c>
      <c r="L349" s="235">
        <v>21</v>
      </c>
      <c r="M349" s="235">
        <f>G349*(1+L349/100)</f>
        <v>0</v>
      </c>
      <c r="N349" s="235">
        <v>8.9999999999999998E-4</v>
      </c>
      <c r="O349" s="235">
        <f>ROUND(E349*N349,2)</f>
        <v>0.02</v>
      </c>
      <c r="P349" s="235">
        <v>0</v>
      </c>
      <c r="Q349" s="235">
        <f>ROUND(E349*P349,2)</f>
        <v>0</v>
      </c>
      <c r="R349" s="235" t="s">
        <v>477</v>
      </c>
      <c r="S349" s="235" t="s">
        <v>190</v>
      </c>
      <c r="T349" s="236" t="s">
        <v>190</v>
      </c>
      <c r="U349" s="219">
        <v>0</v>
      </c>
      <c r="V349" s="219">
        <f>ROUND(E349*U349,2)</f>
        <v>0</v>
      </c>
      <c r="W349" s="219"/>
      <c r="X349" s="219" t="s">
        <v>478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479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51" t="s">
        <v>1493</v>
      </c>
      <c r="D350" s="221"/>
      <c r="E350" s="222">
        <v>22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09"/>
      <c r="Z350" s="209"/>
      <c r="AA350" s="209"/>
      <c r="AB350" s="209"/>
      <c r="AC350" s="209"/>
      <c r="AD350" s="209"/>
      <c r="AE350" s="209"/>
      <c r="AF350" s="209"/>
      <c r="AG350" s="209" t="s">
        <v>232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37">
        <v>131</v>
      </c>
      <c r="B351" s="238" t="s">
        <v>696</v>
      </c>
      <c r="C351" s="248" t="s">
        <v>697</v>
      </c>
      <c r="D351" s="239" t="s">
        <v>554</v>
      </c>
      <c r="E351" s="240">
        <v>3</v>
      </c>
      <c r="F351" s="241"/>
      <c r="G351" s="242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2">
        <v>1.9E-3</v>
      </c>
      <c r="O351" s="242">
        <f>ROUND(E351*N351,2)</f>
        <v>0.01</v>
      </c>
      <c r="P351" s="242">
        <v>0</v>
      </c>
      <c r="Q351" s="242">
        <f>ROUND(E351*P351,2)</f>
        <v>0</v>
      </c>
      <c r="R351" s="242" t="s">
        <v>477</v>
      </c>
      <c r="S351" s="242" t="s">
        <v>190</v>
      </c>
      <c r="T351" s="243" t="s">
        <v>190</v>
      </c>
      <c r="U351" s="219">
        <v>0</v>
      </c>
      <c r="V351" s="219">
        <f>ROUND(E351*U351,2)</f>
        <v>0</v>
      </c>
      <c r="W351" s="219"/>
      <c r="X351" s="219" t="s">
        <v>478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479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37">
        <v>132</v>
      </c>
      <c r="B352" s="238" t="s">
        <v>698</v>
      </c>
      <c r="C352" s="248" t="s">
        <v>699</v>
      </c>
      <c r="D352" s="239" t="s">
        <v>247</v>
      </c>
      <c r="E352" s="240">
        <v>33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2">
        <v>0</v>
      </c>
      <c r="O352" s="242">
        <f>ROUND(E352*N352,2)</f>
        <v>0</v>
      </c>
      <c r="P352" s="242">
        <v>0</v>
      </c>
      <c r="Q352" s="242">
        <f>ROUND(E352*P352,2)</f>
        <v>0</v>
      </c>
      <c r="R352" s="242"/>
      <c r="S352" s="242" t="s">
        <v>174</v>
      </c>
      <c r="T352" s="243" t="s">
        <v>700</v>
      </c>
      <c r="U352" s="219">
        <v>0</v>
      </c>
      <c r="V352" s="219">
        <f>ROUND(E352*U352,2)</f>
        <v>0</v>
      </c>
      <c r="W352" s="219"/>
      <c r="X352" s="219" t="s">
        <v>478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479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37">
        <v>133</v>
      </c>
      <c r="B353" s="238" t="s">
        <v>701</v>
      </c>
      <c r="C353" s="248" t="s">
        <v>702</v>
      </c>
      <c r="D353" s="239" t="s">
        <v>655</v>
      </c>
      <c r="E353" s="240">
        <v>17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2">
        <v>0</v>
      </c>
      <c r="O353" s="242">
        <f>ROUND(E353*N353,2)</f>
        <v>0</v>
      </c>
      <c r="P353" s="242">
        <v>0</v>
      </c>
      <c r="Q353" s="242">
        <f>ROUND(E353*P353,2)</f>
        <v>0</v>
      </c>
      <c r="R353" s="242"/>
      <c r="S353" s="242" t="s">
        <v>174</v>
      </c>
      <c r="T353" s="243" t="s">
        <v>700</v>
      </c>
      <c r="U353" s="219">
        <v>0</v>
      </c>
      <c r="V353" s="219">
        <f>ROUND(E353*U353,2)</f>
        <v>0</v>
      </c>
      <c r="W353" s="219"/>
      <c r="X353" s="219" t="s">
        <v>478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555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37">
        <v>134</v>
      </c>
      <c r="B354" s="238" t="s">
        <v>703</v>
      </c>
      <c r="C354" s="248" t="s">
        <v>704</v>
      </c>
      <c r="D354" s="239" t="s">
        <v>655</v>
      </c>
      <c r="E354" s="240">
        <v>8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2">
        <v>0</v>
      </c>
      <c r="O354" s="242">
        <f>ROUND(E354*N354,2)</f>
        <v>0</v>
      </c>
      <c r="P354" s="242">
        <v>0</v>
      </c>
      <c r="Q354" s="242">
        <f>ROUND(E354*P354,2)</f>
        <v>0</v>
      </c>
      <c r="R354" s="242"/>
      <c r="S354" s="242" t="s">
        <v>174</v>
      </c>
      <c r="T354" s="243" t="s">
        <v>700</v>
      </c>
      <c r="U354" s="219">
        <v>0</v>
      </c>
      <c r="V354" s="219">
        <f>ROUND(E354*U354,2)</f>
        <v>0</v>
      </c>
      <c r="W354" s="219"/>
      <c r="X354" s="219" t="s">
        <v>478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555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37">
        <v>135</v>
      </c>
      <c r="B355" s="238" t="s">
        <v>705</v>
      </c>
      <c r="C355" s="248" t="s">
        <v>706</v>
      </c>
      <c r="D355" s="239" t="s">
        <v>655</v>
      </c>
      <c r="E355" s="240">
        <v>5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2">
        <v>0</v>
      </c>
      <c r="O355" s="242">
        <f>ROUND(E355*N355,2)</f>
        <v>0</v>
      </c>
      <c r="P355" s="242">
        <v>0</v>
      </c>
      <c r="Q355" s="242">
        <f>ROUND(E355*P355,2)</f>
        <v>0</v>
      </c>
      <c r="R355" s="242"/>
      <c r="S355" s="242" t="s">
        <v>174</v>
      </c>
      <c r="T355" s="243" t="s">
        <v>175</v>
      </c>
      <c r="U355" s="219">
        <v>0</v>
      </c>
      <c r="V355" s="219">
        <f>ROUND(E355*U355,2)</f>
        <v>0</v>
      </c>
      <c r="W355" s="219"/>
      <c r="X355" s="219" t="s">
        <v>478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479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30">
        <v>136</v>
      </c>
      <c r="B356" s="231" t="s">
        <v>1494</v>
      </c>
      <c r="C356" s="249" t="s">
        <v>1495</v>
      </c>
      <c r="D356" s="232" t="s">
        <v>323</v>
      </c>
      <c r="E356" s="233">
        <v>9.5950000000000006</v>
      </c>
      <c r="F356" s="234"/>
      <c r="G356" s="235">
        <f>ROUND(E356*F356,2)</f>
        <v>0</v>
      </c>
      <c r="H356" s="234"/>
      <c r="I356" s="235">
        <f>ROUND(E356*H356,2)</f>
        <v>0</v>
      </c>
      <c r="J356" s="234"/>
      <c r="K356" s="235">
        <f>ROUND(E356*J356,2)</f>
        <v>0</v>
      </c>
      <c r="L356" s="235">
        <v>21</v>
      </c>
      <c r="M356" s="235">
        <f>G356*(1+L356/100)</f>
        <v>0</v>
      </c>
      <c r="N356" s="235">
        <v>2.8000000000000001E-2</v>
      </c>
      <c r="O356" s="235">
        <f>ROUND(E356*N356,2)</f>
        <v>0.27</v>
      </c>
      <c r="P356" s="235">
        <v>0</v>
      </c>
      <c r="Q356" s="235">
        <f>ROUND(E356*P356,2)</f>
        <v>0</v>
      </c>
      <c r="R356" s="235"/>
      <c r="S356" s="235" t="s">
        <v>174</v>
      </c>
      <c r="T356" s="236" t="s">
        <v>190</v>
      </c>
      <c r="U356" s="219">
        <v>0</v>
      </c>
      <c r="V356" s="219">
        <f>ROUND(E356*U356,2)</f>
        <v>0</v>
      </c>
      <c r="W356" s="219"/>
      <c r="X356" s="219" t="s">
        <v>478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555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51" t="s">
        <v>1496</v>
      </c>
      <c r="D357" s="221"/>
      <c r="E357" s="222">
        <v>9.5950000000000006</v>
      </c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232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ht="22.5" outlineLevel="1" x14ac:dyDescent="0.2">
      <c r="A358" s="230">
        <v>137</v>
      </c>
      <c r="B358" s="231" t="s">
        <v>707</v>
      </c>
      <c r="C358" s="249" t="s">
        <v>708</v>
      </c>
      <c r="D358" s="232" t="s">
        <v>554</v>
      </c>
      <c r="E358" s="233">
        <v>3.03</v>
      </c>
      <c r="F358" s="234"/>
      <c r="G358" s="235">
        <f>ROUND(E358*F358,2)</f>
        <v>0</v>
      </c>
      <c r="H358" s="234"/>
      <c r="I358" s="235">
        <f>ROUND(E358*H358,2)</f>
        <v>0</v>
      </c>
      <c r="J358" s="234"/>
      <c r="K358" s="235">
        <f>ROUND(E358*J358,2)</f>
        <v>0</v>
      </c>
      <c r="L358" s="235">
        <v>21</v>
      </c>
      <c r="M358" s="235">
        <f>G358*(1+L358/100)</f>
        <v>0</v>
      </c>
      <c r="N358" s="235">
        <v>8.6999999999999994E-3</v>
      </c>
      <c r="O358" s="235">
        <f>ROUND(E358*N358,2)</f>
        <v>0.03</v>
      </c>
      <c r="P358" s="235">
        <v>0</v>
      </c>
      <c r="Q358" s="235">
        <f>ROUND(E358*P358,2)</f>
        <v>0</v>
      </c>
      <c r="R358" s="235" t="s">
        <v>477</v>
      </c>
      <c r="S358" s="235" t="s">
        <v>190</v>
      </c>
      <c r="T358" s="236" t="s">
        <v>190</v>
      </c>
      <c r="U358" s="219">
        <v>0</v>
      </c>
      <c r="V358" s="219">
        <f>ROUND(E358*U358,2)</f>
        <v>0</v>
      </c>
      <c r="W358" s="219"/>
      <c r="X358" s="219" t="s">
        <v>478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555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51" t="s">
        <v>669</v>
      </c>
      <c r="D359" s="221"/>
      <c r="E359" s="222">
        <v>3.03</v>
      </c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232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ht="22.5" outlineLevel="1" x14ac:dyDescent="0.2">
      <c r="A360" s="230">
        <v>138</v>
      </c>
      <c r="B360" s="231" t="s">
        <v>1497</v>
      </c>
      <c r="C360" s="249" t="s">
        <v>1498</v>
      </c>
      <c r="D360" s="232" t="s">
        <v>554</v>
      </c>
      <c r="E360" s="233">
        <v>1.01</v>
      </c>
      <c r="F360" s="234"/>
      <c r="G360" s="235">
        <f>ROUND(E360*F360,2)</f>
        <v>0</v>
      </c>
      <c r="H360" s="234"/>
      <c r="I360" s="235">
        <f>ROUND(E360*H360,2)</f>
        <v>0</v>
      </c>
      <c r="J360" s="234"/>
      <c r="K360" s="235">
        <f>ROUND(E360*J360,2)</f>
        <v>0</v>
      </c>
      <c r="L360" s="235">
        <v>21</v>
      </c>
      <c r="M360" s="235">
        <f>G360*(1+L360/100)</f>
        <v>0</v>
      </c>
      <c r="N360" s="235">
        <v>1.6E-2</v>
      </c>
      <c r="O360" s="235">
        <f>ROUND(E360*N360,2)</f>
        <v>0.02</v>
      </c>
      <c r="P360" s="235">
        <v>0</v>
      </c>
      <c r="Q360" s="235">
        <f>ROUND(E360*P360,2)</f>
        <v>0</v>
      </c>
      <c r="R360" s="235" t="s">
        <v>477</v>
      </c>
      <c r="S360" s="235" t="s">
        <v>190</v>
      </c>
      <c r="T360" s="236" t="s">
        <v>190</v>
      </c>
      <c r="U360" s="219">
        <v>0</v>
      </c>
      <c r="V360" s="219">
        <f>ROUND(E360*U360,2)</f>
        <v>0</v>
      </c>
      <c r="W360" s="219"/>
      <c r="X360" s="219" t="s">
        <v>478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555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51" t="s">
        <v>672</v>
      </c>
      <c r="D361" s="221"/>
      <c r="E361" s="222">
        <v>1.01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232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ht="22.5" outlineLevel="1" x14ac:dyDescent="0.2">
      <c r="A362" s="230">
        <v>139</v>
      </c>
      <c r="B362" s="231" t="s">
        <v>1499</v>
      </c>
      <c r="C362" s="249" t="s">
        <v>1500</v>
      </c>
      <c r="D362" s="232" t="s">
        <v>554</v>
      </c>
      <c r="E362" s="233">
        <v>1.01</v>
      </c>
      <c r="F362" s="234"/>
      <c r="G362" s="235">
        <f>ROUND(E362*F362,2)</f>
        <v>0</v>
      </c>
      <c r="H362" s="234"/>
      <c r="I362" s="235">
        <f>ROUND(E362*H362,2)</f>
        <v>0</v>
      </c>
      <c r="J362" s="234"/>
      <c r="K362" s="235">
        <f>ROUND(E362*J362,2)</f>
        <v>0</v>
      </c>
      <c r="L362" s="235">
        <v>21</v>
      </c>
      <c r="M362" s="235">
        <f>G362*(1+L362/100)</f>
        <v>0</v>
      </c>
      <c r="N362" s="235">
        <v>1.49E-2</v>
      </c>
      <c r="O362" s="235">
        <f>ROUND(E362*N362,2)</f>
        <v>0.02</v>
      </c>
      <c r="P362" s="235">
        <v>0</v>
      </c>
      <c r="Q362" s="235">
        <f>ROUND(E362*P362,2)</f>
        <v>0</v>
      </c>
      <c r="R362" s="235" t="s">
        <v>477</v>
      </c>
      <c r="S362" s="235" t="s">
        <v>190</v>
      </c>
      <c r="T362" s="236" t="s">
        <v>190</v>
      </c>
      <c r="U362" s="219">
        <v>0</v>
      </c>
      <c r="V362" s="219">
        <f>ROUND(E362*U362,2)</f>
        <v>0</v>
      </c>
      <c r="W362" s="219"/>
      <c r="X362" s="219" t="s">
        <v>478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555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16"/>
      <c r="B363" s="217"/>
      <c r="C363" s="251" t="s">
        <v>672</v>
      </c>
      <c r="D363" s="221"/>
      <c r="E363" s="222">
        <v>1.01</v>
      </c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232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ht="22.5" outlineLevel="1" x14ac:dyDescent="0.2">
      <c r="A364" s="230">
        <v>140</v>
      </c>
      <c r="B364" s="231" t="s">
        <v>1501</v>
      </c>
      <c r="C364" s="249" t="s">
        <v>1502</v>
      </c>
      <c r="D364" s="232" t="s">
        <v>554</v>
      </c>
      <c r="E364" s="233">
        <v>1.01</v>
      </c>
      <c r="F364" s="234"/>
      <c r="G364" s="235">
        <f>ROUND(E364*F364,2)</f>
        <v>0</v>
      </c>
      <c r="H364" s="234"/>
      <c r="I364" s="235">
        <f>ROUND(E364*H364,2)</f>
        <v>0</v>
      </c>
      <c r="J364" s="234"/>
      <c r="K364" s="235">
        <f>ROUND(E364*J364,2)</f>
        <v>0</v>
      </c>
      <c r="L364" s="235">
        <v>21</v>
      </c>
      <c r="M364" s="235">
        <f>G364*(1+L364/100)</f>
        <v>0</v>
      </c>
      <c r="N364" s="235">
        <v>2.75E-2</v>
      </c>
      <c r="O364" s="235">
        <f>ROUND(E364*N364,2)</f>
        <v>0.03</v>
      </c>
      <c r="P364" s="235">
        <v>0</v>
      </c>
      <c r="Q364" s="235">
        <f>ROUND(E364*P364,2)</f>
        <v>0</v>
      </c>
      <c r="R364" s="235" t="s">
        <v>477</v>
      </c>
      <c r="S364" s="235" t="s">
        <v>190</v>
      </c>
      <c r="T364" s="236" t="s">
        <v>190</v>
      </c>
      <c r="U364" s="219">
        <v>0</v>
      </c>
      <c r="V364" s="219">
        <f>ROUND(E364*U364,2)</f>
        <v>0</v>
      </c>
      <c r="W364" s="219"/>
      <c r="X364" s="219" t="s">
        <v>478</v>
      </c>
      <c r="Y364" s="209"/>
      <c r="Z364" s="209"/>
      <c r="AA364" s="209"/>
      <c r="AB364" s="209"/>
      <c r="AC364" s="209"/>
      <c r="AD364" s="209"/>
      <c r="AE364" s="209"/>
      <c r="AF364" s="209"/>
      <c r="AG364" s="209" t="s">
        <v>555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1" t="s">
        <v>672</v>
      </c>
      <c r="D365" s="221"/>
      <c r="E365" s="222">
        <v>1.01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232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30">
        <v>141</v>
      </c>
      <c r="B366" s="231" t="s">
        <v>1503</v>
      </c>
      <c r="C366" s="249" t="s">
        <v>1504</v>
      </c>
      <c r="D366" s="232" t="s">
        <v>554</v>
      </c>
      <c r="E366" s="233">
        <v>1.01</v>
      </c>
      <c r="F366" s="234"/>
      <c r="G366" s="235">
        <f>ROUND(E366*F366,2)</f>
        <v>0</v>
      </c>
      <c r="H366" s="234"/>
      <c r="I366" s="235">
        <f>ROUND(E366*H366,2)</f>
        <v>0</v>
      </c>
      <c r="J366" s="234"/>
      <c r="K366" s="235">
        <f>ROUND(E366*J366,2)</f>
        <v>0</v>
      </c>
      <c r="L366" s="235">
        <v>21</v>
      </c>
      <c r="M366" s="235">
        <f>G366*(1+L366/100)</f>
        <v>0</v>
      </c>
      <c r="N366" s="235">
        <v>3.7999999999999999E-2</v>
      </c>
      <c r="O366" s="235">
        <f>ROUND(E366*N366,2)</f>
        <v>0.04</v>
      </c>
      <c r="P366" s="235">
        <v>0</v>
      </c>
      <c r="Q366" s="235">
        <f>ROUND(E366*P366,2)</f>
        <v>0</v>
      </c>
      <c r="R366" s="235"/>
      <c r="S366" s="235" t="s">
        <v>174</v>
      </c>
      <c r="T366" s="236" t="s">
        <v>175</v>
      </c>
      <c r="U366" s="219">
        <v>0</v>
      </c>
      <c r="V366" s="219">
        <f>ROUND(E366*U366,2)</f>
        <v>0</v>
      </c>
      <c r="W366" s="219"/>
      <c r="X366" s="219" t="s">
        <v>478</v>
      </c>
      <c r="Y366" s="209"/>
      <c r="Z366" s="209"/>
      <c r="AA366" s="209"/>
      <c r="AB366" s="209"/>
      <c r="AC366" s="209"/>
      <c r="AD366" s="209"/>
      <c r="AE366" s="209"/>
      <c r="AF366" s="209"/>
      <c r="AG366" s="209" t="s">
        <v>555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51" t="s">
        <v>672</v>
      </c>
      <c r="D367" s="221"/>
      <c r="E367" s="222">
        <v>1.01</v>
      </c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232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30">
        <v>142</v>
      </c>
      <c r="B368" s="231" t="s">
        <v>1505</v>
      </c>
      <c r="C368" s="249" t="s">
        <v>1506</v>
      </c>
      <c r="D368" s="232" t="s">
        <v>554</v>
      </c>
      <c r="E368" s="233">
        <v>1.01</v>
      </c>
      <c r="F368" s="234"/>
      <c r="G368" s="235">
        <f>ROUND(E368*F368,2)</f>
        <v>0</v>
      </c>
      <c r="H368" s="234"/>
      <c r="I368" s="235">
        <f>ROUND(E368*H368,2)</f>
        <v>0</v>
      </c>
      <c r="J368" s="234"/>
      <c r="K368" s="235">
        <f>ROUND(E368*J368,2)</f>
        <v>0</v>
      </c>
      <c r="L368" s="235">
        <v>21</v>
      </c>
      <c r="M368" s="235">
        <f>G368*(1+L368/100)</f>
        <v>0</v>
      </c>
      <c r="N368" s="235">
        <v>2.5999999999999999E-3</v>
      </c>
      <c r="O368" s="235">
        <f>ROUND(E368*N368,2)</f>
        <v>0</v>
      </c>
      <c r="P368" s="235">
        <v>0</v>
      </c>
      <c r="Q368" s="235">
        <f>ROUND(E368*P368,2)</f>
        <v>0</v>
      </c>
      <c r="R368" s="235" t="s">
        <v>477</v>
      </c>
      <c r="S368" s="235" t="s">
        <v>190</v>
      </c>
      <c r="T368" s="236" t="s">
        <v>190</v>
      </c>
      <c r="U368" s="219">
        <v>0</v>
      </c>
      <c r="V368" s="219">
        <f>ROUND(E368*U368,2)</f>
        <v>0</v>
      </c>
      <c r="W368" s="219"/>
      <c r="X368" s="219" t="s">
        <v>478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555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51" t="s">
        <v>672</v>
      </c>
      <c r="D369" s="221"/>
      <c r="E369" s="222">
        <v>1.01</v>
      </c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232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30">
        <v>143</v>
      </c>
      <c r="B370" s="231" t="s">
        <v>1507</v>
      </c>
      <c r="C370" s="249" t="s">
        <v>1508</v>
      </c>
      <c r="D370" s="232" t="s">
        <v>554</v>
      </c>
      <c r="E370" s="233">
        <v>1.01</v>
      </c>
      <c r="F370" s="234"/>
      <c r="G370" s="235">
        <f>ROUND(E370*F370,2)</f>
        <v>0</v>
      </c>
      <c r="H370" s="234"/>
      <c r="I370" s="235">
        <f>ROUND(E370*H370,2)</f>
        <v>0</v>
      </c>
      <c r="J370" s="234"/>
      <c r="K370" s="235">
        <f>ROUND(E370*J370,2)</f>
        <v>0</v>
      </c>
      <c r="L370" s="235">
        <v>21</v>
      </c>
      <c r="M370" s="235">
        <f>G370*(1+L370/100)</f>
        <v>0</v>
      </c>
      <c r="N370" s="235">
        <v>3.8E-3</v>
      </c>
      <c r="O370" s="235">
        <f>ROUND(E370*N370,2)</f>
        <v>0</v>
      </c>
      <c r="P370" s="235">
        <v>0</v>
      </c>
      <c r="Q370" s="235">
        <f>ROUND(E370*P370,2)</f>
        <v>0</v>
      </c>
      <c r="R370" s="235" t="s">
        <v>477</v>
      </c>
      <c r="S370" s="235" t="s">
        <v>190</v>
      </c>
      <c r="T370" s="236" t="s">
        <v>190</v>
      </c>
      <c r="U370" s="219">
        <v>0</v>
      </c>
      <c r="V370" s="219">
        <f>ROUND(E370*U370,2)</f>
        <v>0</v>
      </c>
      <c r="W370" s="219"/>
      <c r="X370" s="219" t="s">
        <v>478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555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51" t="s">
        <v>672</v>
      </c>
      <c r="D371" s="221"/>
      <c r="E371" s="222">
        <v>1.01</v>
      </c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232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ht="22.5" outlineLevel="1" x14ac:dyDescent="0.2">
      <c r="A372" s="230">
        <v>144</v>
      </c>
      <c r="B372" s="231" t="s">
        <v>717</v>
      </c>
      <c r="C372" s="249" t="s">
        <v>718</v>
      </c>
      <c r="D372" s="232" t="s">
        <v>554</v>
      </c>
      <c r="E372" s="233">
        <v>3.03</v>
      </c>
      <c r="F372" s="234"/>
      <c r="G372" s="235">
        <f>ROUND(E372*F372,2)</f>
        <v>0</v>
      </c>
      <c r="H372" s="234"/>
      <c r="I372" s="235">
        <f>ROUND(E372*H372,2)</f>
        <v>0</v>
      </c>
      <c r="J372" s="234"/>
      <c r="K372" s="235">
        <f>ROUND(E372*J372,2)</f>
        <v>0</v>
      </c>
      <c r="L372" s="235">
        <v>21</v>
      </c>
      <c r="M372" s="235">
        <f>G372*(1+L372/100)</f>
        <v>0</v>
      </c>
      <c r="N372" s="235">
        <v>1.2200000000000001E-2</v>
      </c>
      <c r="O372" s="235">
        <f>ROUND(E372*N372,2)</f>
        <v>0.04</v>
      </c>
      <c r="P372" s="235">
        <v>0</v>
      </c>
      <c r="Q372" s="235">
        <f>ROUND(E372*P372,2)</f>
        <v>0</v>
      </c>
      <c r="R372" s="235" t="s">
        <v>477</v>
      </c>
      <c r="S372" s="235" t="s">
        <v>190</v>
      </c>
      <c r="T372" s="236" t="s">
        <v>190</v>
      </c>
      <c r="U372" s="219">
        <v>0</v>
      </c>
      <c r="V372" s="219">
        <f>ROUND(E372*U372,2)</f>
        <v>0</v>
      </c>
      <c r="W372" s="219"/>
      <c r="X372" s="219" t="s">
        <v>478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479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51" t="s">
        <v>669</v>
      </c>
      <c r="D373" s="221"/>
      <c r="E373" s="222">
        <v>3.03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09"/>
      <c r="Z373" s="209"/>
      <c r="AA373" s="209"/>
      <c r="AB373" s="209"/>
      <c r="AC373" s="209"/>
      <c r="AD373" s="209"/>
      <c r="AE373" s="209"/>
      <c r="AF373" s="209"/>
      <c r="AG373" s="209" t="s">
        <v>232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30">
        <v>145</v>
      </c>
      <c r="B374" s="231" t="s">
        <v>1509</v>
      </c>
      <c r="C374" s="249" t="s">
        <v>1510</v>
      </c>
      <c r="D374" s="232" t="s">
        <v>554</v>
      </c>
      <c r="E374" s="233">
        <v>2.02</v>
      </c>
      <c r="F374" s="234"/>
      <c r="G374" s="235">
        <f>ROUND(E374*F374,2)</f>
        <v>0</v>
      </c>
      <c r="H374" s="234"/>
      <c r="I374" s="235">
        <f>ROUND(E374*H374,2)</f>
        <v>0</v>
      </c>
      <c r="J374" s="234"/>
      <c r="K374" s="235">
        <f>ROUND(E374*J374,2)</f>
        <v>0</v>
      </c>
      <c r="L374" s="235">
        <v>21</v>
      </c>
      <c r="M374" s="235">
        <f>G374*(1+L374/100)</f>
        <v>0</v>
      </c>
      <c r="N374" s="235">
        <v>5.0000000000000001E-4</v>
      </c>
      <c r="O374" s="235">
        <f>ROUND(E374*N374,2)</f>
        <v>0</v>
      </c>
      <c r="P374" s="235">
        <v>0</v>
      </c>
      <c r="Q374" s="235">
        <f>ROUND(E374*P374,2)</f>
        <v>0</v>
      </c>
      <c r="R374" s="235" t="s">
        <v>477</v>
      </c>
      <c r="S374" s="235" t="s">
        <v>190</v>
      </c>
      <c r="T374" s="236" t="s">
        <v>190</v>
      </c>
      <c r="U374" s="219">
        <v>0</v>
      </c>
      <c r="V374" s="219">
        <f>ROUND(E374*U374,2)</f>
        <v>0</v>
      </c>
      <c r="W374" s="219"/>
      <c r="X374" s="219" t="s">
        <v>478</v>
      </c>
      <c r="Y374" s="209"/>
      <c r="Z374" s="209"/>
      <c r="AA374" s="209"/>
      <c r="AB374" s="209"/>
      <c r="AC374" s="209"/>
      <c r="AD374" s="209"/>
      <c r="AE374" s="209"/>
      <c r="AF374" s="209"/>
      <c r="AG374" s="209" t="s">
        <v>555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16"/>
      <c r="B375" s="217"/>
      <c r="C375" s="251" t="s">
        <v>666</v>
      </c>
      <c r="D375" s="221"/>
      <c r="E375" s="222">
        <v>2.02</v>
      </c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232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37">
        <v>146</v>
      </c>
      <c r="B376" s="238" t="s">
        <v>719</v>
      </c>
      <c r="C376" s="248" t="s">
        <v>720</v>
      </c>
      <c r="D376" s="239" t="s">
        <v>655</v>
      </c>
      <c r="E376" s="240">
        <v>6</v>
      </c>
      <c r="F376" s="241"/>
      <c r="G376" s="242">
        <f>ROUND(E376*F376,2)</f>
        <v>0</v>
      </c>
      <c r="H376" s="241"/>
      <c r="I376" s="242">
        <f>ROUND(E376*H376,2)</f>
        <v>0</v>
      </c>
      <c r="J376" s="241"/>
      <c r="K376" s="242">
        <f>ROUND(E376*J376,2)</f>
        <v>0</v>
      </c>
      <c r="L376" s="242">
        <v>21</v>
      </c>
      <c r="M376" s="242">
        <f>G376*(1+L376/100)</f>
        <v>0</v>
      </c>
      <c r="N376" s="242">
        <v>0</v>
      </c>
      <c r="O376" s="242">
        <f>ROUND(E376*N376,2)</f>
        <v>0</v>
      </c>
      <c r="P376" s="242">
        <v>0</v>
      </c>
      <c r="Q376" s="242">
        <f>ROUND(E376*P376,2)</f>
        <v>0</v>
      </c>
      <c r="R376" s="242"/>
      <c r="S376" s="242" t="s">
        <v>174</v>
      </c>
      <c r="T376" s="243" t="s">
        <v>175</v>
      </c>
      <c r="U376" s="219">
        <v>0</v>
      </c>
      <c r="V376" s="219">
        <f>ROUND(E376*U376,2)</f>
        <v>0</v>
      </c>
      <c r="W376" s="219"/>
      <c r="X376" s="219" t="s">
        <v>478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479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37">
        <v>147</v>
      </c>
      <c r="B377" s="238" t="s">
        <v>721</v>
      </c>
      <c r="C377" s="248" t="s">
        <v>722</v>
      </c>
      <c r="D377" s="239" t="s">
        <v>655</v>
      </c>
      <c r="E377" s="240">
        <v>1</v>
      </c>
      <c r="F377" s="241"/>
      <c r="G377" s="242">
        <f>ROUND(E377*F377,2)</f>
        <v>0</v>
      </c>
      <c r="H377" s="241"/>
      <c r="I377" s="242">
        <f>ROUND(E377*H377,2)</f>
        <v>0</v>
      </c>
      <c r="J377" s="241"/>
      <c r="K377" s="242">
        <f>ROUND(E377*J377,2)</f>
        <v>0</v>
      </c>
      <c r="L377" s="242">
        <v>21</v>
      </c>
      <c r="M377" s="242">
        <f>G377*(1+L377/100)</f>
        <v>0</v>
      </c>
      <c r="N377" s="242">
        <v>0</v>
      </c>
      <c r="O377" s="242">
        <f>ROUND(E377*N377,2)</f>
        <v>0</v>
      </c>
      <c r="P377" s="242">
        <v>0</v>
      </c>
      <c r="Q377" s="242">
        <f>ROUND(E377*P377,2)</f>
        <v>0</v>
      </c>
      <c r="R377" s="242"/>
      <c r="S377" s="242" t="s">
        <v>174</v>
      </c>
      <c r="T377" s="243" t="s">
        <v>175</v>
      </c>
      <c r="U377" s="219">
        <v>0</v>
      </c>
      <c r="V377" s="219">
        <f>ROUND(E377*U377,2)</f>
        <v>0</v>
      </c>
      <c r="W377" s="219"/>
      <c r="X377" s="219" t="s">
        <v>478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555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37">
        <v>148</v>
      </c>
      <c r="B378" s="238" t="s">
        <v>1511</v>
      </c>
      <c r="C378" s="248" t="s">
        <v>1512</v>
      </c>
      <c r="D378" s="239" t="s">
        <v>655</v>
      </c>
      <c r="E378" s="240">
        <v>1</v>
      </c>
      <c r="F378" s="241"/>
      <c r="G378" s="242">
        <f>ROUND(E378*F378,2)</f>
        <v>0</v>
      </c>
      <c r="H378" s="241"/>
      <c r="I378" s="242">
        <f>ROUND(E378*H378,2)</f>
        <v>0</v>
      </c>
      <c r="J378" s="241"/>
      <c r="K378" s="242">
        <f>ROUND(E378*J378,2)</f>
        <v>0</v>
      </c>
      <c r="L378" s="242">
        <v>21</v>
      </c>
      <c r="M378" s="242">
        <f>G378*(1+L378/100)</f>
        <v>0</v>
      </c>
      <c r="N378" s="242">
        <v>0</v>
      </c>
      <c r="O378" s="242">
        <f>ROUND(E378*N378,2)</f>
        <v>0</v>
      </c>
      <c r="P378" s="242">
        <v>0</v>
      </c>
      <c r="Q378" s="242">
        <f>ROUND(E378*P378,2)</f>
        <v>0</v>
      </c>
      <c r="R378" s="242"/>
      <c r="S378" s="242" t="s">
        <v>174</v>
      </c>
      <c r="T378" s="243" t="s">
        <v>175</v>
      </c>
      <c r="U378" s="219">
        <v>0</v>
      </c>
      <c r="V378" s="219">
        <f>ROUND(E378*U378,2)</f>
        <v>0</v>
      </c>
      <c r="W378" s="219"/>
      <c r="X378" s="219" t="s">
        <v>478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555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37">
        <v>149</v>
      </c>
      <c r="B379" s="238" t="s">
        <v>723</v>
      </c>
      <c r="C379" s="248" t="s">
        <v>724</v>
      </c>
      <c r="D379" s="239" t="s">
        <v>655</v>
      </c>
      <c r="E379" s="240">
        <v>12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2">
        <v>0</v>
      </c>
      <c r="O379" s="242">
        <f>ROUND(E379*N379,2)</f>
        <v>0</v>
      </c>
      <c r="P379" s="242">
        <v>0</v>
      </c>
      <c r="Q379" s="242">
        <f>ROUND(E379*P379,2)</f>
        <v>0</v>
      </c>
      <c r="R379" s="242"/>
      <c r="S379" s="242" t="s">
        <v>174</v>
      </c>
      <c r="T379" s="243" t="s">
        <v>175</v>
      </c>
      <c r="U379" s="219">
        <v>0</v>
      </c>
      <c r="V379" s="219">
        <f>ROUND(E379*U379,2)</f>
        <v>0</v>
      </c>
      <c r="W379" s="219"/>
      <c r="X379" s="219" t="s">
        <v>478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555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37">
        <v>150</v>
      </c>
      <c r="B380" s="238" t="s">
        <v>725</v>
      </c>
      <c r="C380" s="248" t="s">
        <v>726</v>
      </c>
      <c r="D380" s="239" t="s">
        <v>655</v>
      </c>
      <c r="E380" s="240">
        <v>3</v>
      </c>
      <c r="F380" s="241"/>
      <c r="G380" s="242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2">
        <v>0</v>
      </c>
      <c r="O380" s="242">
        <f>ROUND(E380*N380,2)</f>
        <v>0</v>
      </c>
      <c r="P380" s="242">
        <v>0</v>
      </c>
      <c r="Q380" s="242">
        <f>ROUND(E380*P380,2)</f>
        <v>0</v>
      </c>
      <c r="R380" s="242"/>
      <c r="S380" s="242" t="s">
        <v>174</v>
      </c>
      <c r="T380" s="243" t="s">
        <v>175</v>
      </c>
      <c r="U380" s="219">
        <v>0</v>
      </c>
      <c r="V380" s="219">
        <f>ROUND(E380*U380,2)</f>
        <v>0</v>
      </c>
      <c r="W380" s="219"/>
      <c r="X380" s="219" t="s">
        <v>478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555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x14ac:dyDescent="0.2">
      <c r="A381" s="224" t="s">
        <v>169</v>
      </c>
      <c r="B381" s="225" t="s">
        <v>111</v>
      </c>
      <c r="C381" s="247" t="s">
        <v>112</v>
      </c>
      <c r="D381" s="226"/>
      <c r="E381" s="227"/>
      <c r="F381" s="228"/>
      <c r="G381" s="228">
        <f>SUMIF(AG382:AG386,"&lt;&gt;NOR",G382:G386)</f>
        <v>0</v>
      </c>
      <c r="H381" s="228"/>
      <c r="I381" s="228">
        <f>SUM(I382:I386)</f>
        <v>0</v>
      </c>
      <c r="J381" s="228"/>
      <c r="K381" s="228">
        <f>SUM(K382:K386)</f>
        <v>0</v>
      </c>
      <c r="L381" s="228"/>
      <c r="M381" s="228">
        <f>SUM(M382:M386)</f>
        <v>0</v>
      </c>
      <c r="N381" s="228"/>
      <c r="O381" s="228">
        <f>SUM(O382:O386)</f>
        <v>1.32</v>
      </c>
      <c r="P381" s="228"/>
      <c r="Q381" s="228">
        <f>SUM(Q382:Q386)</f>
        <v>0</v>
      </c>
      <c r="R381" s="228"/>
      <c r="S381" s="228"/>
      <c r="T381" s="229"/>
      <c r="U381" s="223"/>
      <c r="V381" s="223">
        <f>SUM(V382:V386)</f>
        <v>3.67</v>
      </c>
      <c r="W381" s="223"/>
      <c r="X381" s="223"/>
      <c r="AG381" t="s">
        <v>170</v>
      </c>
    </row>
    <row r="382" spans="1:60" ht="22.5" outlineLevel="1" x14ac:dyDescent="0.2">
      <c r="A382" s="230">
        <v>151</v>
      </c>
      <c r="B382" s="231" t="s">
        <v>727</v>
      </c>
      <c r="C382" s="249" t="s">
        <v>728</v>
      </c>
      <c r="D382" s="232" t="s">
        <v>323</v>
      </c>
      <c r="E382" s="233">
        <v>7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0.188</v>
      </c>
      <c r="O382" s="235">
        <f>ROUND(E382*N382,2)</f>
        <v>1.32</v>
      </c>
      <c r="P382" s="235">
        <v>0</v>
      </c>
      <c r="Q382" s="235">
        <f>ROUND(E382*P382,2)</f>
        <v>0</v>
      </c>
      <c r="R382" s="235" t="s">
        <v>286</v>
      </c>
      <c r="S382" s="235" t="s">
        <v>190</v>
      </c>
      <c r="T382" s="236" t="s">
        <v>190</v>
      </c>
      <c r="U382" s="219">
        <v>0.216</v>
      </c>
      <c r="V382" s="219">
        <f>ROUND(E382*U382,2)</f>
        <v>1.51</v>
      </c>
      <c r="W382" s="219"/>
      <c r="X382" s="219" t="s">
        <v>287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308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60" t="s">
        <v>729</v>
      </c>
      <c r="D383" s="256"/>
      <c r="E383" s="256"/>
      <c r="F383" s="256"/>
      <c r="G383" s="256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290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45" t="str">
        <f>C383</f>
        <v>se zatřením lože, s vyplněním a zatřením spár cementovou maltou. S dodáním hmot pro lože tl. 80-100 mm.</v>
      </c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30">
        <v>152</v>
      </c>
      <c r="B384" s="231" t="s">
        <v>734</v>
      </c>
      <c r="C384" s="249" t="s">
        <v>735</v>
      </c>
      <c r="D384" s="232" t="s">
        <v>323</v>
      </c>
      <c r="E384" s="233">
        <v>39.200000000000003</v>
      </c>
      <c r="F384" s="234"/>
      <c r="G384" s="235">
        <f>ROUND(E384*F384,2)</f>
        <v>0</v>
      </c>
      <c r="H384" s="234"/>
      <c r="I384" s="235">
        <f>ROUND(E384*H384,2)</f>
        <v>0</v>
      </c>
      <c r="J384" s="234"/>
      <c r="K384" s="235">
        <f>ROUND(E384*J384,2)</f>
        <v>0</v>
      </c>
      <c r="L384" s="235">
        <v>21</v>
      </c>
      <c r="M384" s="235">
        <f>G384*(1+L384/100)</f>
        <v>0</v>
      </c>
      <c r="N384" s="235">
        <v>0</v>
      </c>
      <c r="O384" s="235">
        <f>ROUND(E384*N384,2)</f>
        <v>0</v>
      </c>
      <c r="P384" s="235">
        <v>0</v>
      </c>
      <c r="Q384" s="235">
        <f>ROUND(E384*P384,2)</f>
        <v>0</v>
      </c>
      <c r="R384" s="235" t="s">
        <v>286</v>
      </c>
      <c r="S384" s="235" t="s">
        <v>190</v>
      </c>
      <c r="T384" s="236" t="s">
        <v>190</v>
      </c>
      <c r="U384" s="219">
        <v>5.5E-2</v>
      </c>
      <c r="V384" s="219">
        <f>ROUND(E384*U384,2)</f>
        <v>2.16</v>
      </c>
      <c r="W384" s="219"/>
      <c r="X384" s="219" t="s">
        <v>287</v>
      </c>
      <c r="Y384" s="209"/>
      <c r="Z384" s="209"/>
      <c r="AA384" s="209"/>
      <c r="AB384" s="209"/>
      <c r="AC384" s="209"/>
      <c r="AD384" s="209"/>
      <c r="AE384" s="209"/>
      <c r="AF384" s="209"/>
      <c r="AG384" s="209" t="s">
        <v>308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60" t="s">
        <v>732</v>
      </c>
      <c r="D385" s="256"/>
      <c r="E385" s="256"/>
      <c r="F385" s="256"/>
      <c r="G385" s="256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290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16"/>
      <c r="B386" s="217"/>
      <c r="C386" s="251" t="s">
        <v>1513</v>
      </c>
      <c r="D386" s="221"/>
      <c r="E386" s="222">
        <v>39.200000000000003</v>
      </c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232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x14ac:dyDescent="0.2">
      <c r="A387" s="224" t="s">
        <v>169</v>
      </c>
      <c r="B387" s="225" t="s">
        <v>117</v>
      </c>
      <c r="C387" s="247" t="s">
        <v>118</v>
      </c>
      <c r="D387" s="226"/>
      <c r="E387" s="227"/>
      <c r="F387" s="228"/>
      <c r="G387" s="228">
        <f>SUMIF(AG388:AG396,"&lt;&gt;NOR",G388:G396)</f>
        <v>0</v>
      </c>
      <c r="H387" s="228"/>
      <c r="I387" s="228">
        <f>SUM(I388:I396)</f>
        <v>0</v>
      </c>
      <c r="J387" s="228"/>
      <c r="K387" s="228">
        <f>SUM(K388:K396)</f>
        <v>0</v>
      </c>
      <c r="L387" s="228"/>
      <c r="M387" s="228">
        <f>SUM(M388:M396)</f>
        <v>0</v>
      </c>
      <c r="N387" s="228"/>
      <c r="O387" s="228">
        <f>SUM(O388:O396)</f>
        <v>0</v>
      </c>
      <c r="P387" s="228"/>
      <c r="Q387" s="228">
        <f>SUM(Q388:Q396)</f>
        <v>0</v>
      </c>
      <c r="R387" s="228"/>
      <c r="S387" s="228"/>
      <c r="T387" s="229"/>
      <c r="U387" s="223"/>
      <c r="V387" s="223">
        <f>SUM(V388:V396)</f>
        <v>1.78</v>
      </c>
      <c r="W387" s="223"/>
      <c r="X387" s="223"/>
      <c r="AG387" t="s">
        <v>170</v>
      </c>
    </row>
    <row r="388" spans="1:60" ht="22.5" outlineLevel="1" x14ac:dyDescent="0.2">
      <c r="A388" s="230">
        <v>153</v>
      </c>
      <c r="B388" s="231" t="s">
        <v>750</v>
      </c>
      <c r="C388" s="249" t="s">
        <v>751</v>
      </c>
      <c r="D388" s="232" t="s">
        <v>323</v>
      </c>
      <c r="E388" s="233">
        <v>7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0</v>
      </c>
      <c r="O388" s="235">
        <f>ROUND(E388*N388,2)</f>
        <v>0</v>
      </c>
      <c r="P388" s="235">
        <v>0</v>
      </c>
      <c r="Q388" s="235">
        <f>ROUND(E388*P388,2)</f>
        <v>0</v>
      </c>
      <c r="R388" s="235" t="s">
        <v>286</v>
      </c>
      <c r="S388" s="235" t="s">
        <v>190</v>
      </c>
      <c r="T388" s="236" t="s">
        <v>190</v>
      </c>
      <c r="U388" s="219">
        <v>0.09</v>
      </c>
      <c r="V388" s="219">
        <f>ROUND(E388*U388,2)</f>
        <v>0.63</v>
      </c>
      <c r="W388" s="219"/>
      <c r="X388" s="219" t="s">
        <v>287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308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ht="22.5" outlineLevel="1" x14ac:dyDescent="0.2">
      <c r="A389" s="216"/>
      <c r="B389" s="217"/>
      <c r="C389" s="260" t="s">
        <v>752</v>
      </c>
      <c r="D389" s="256"/>
      <c r="E389" s="256"/>
      <c r="F389" s="256"/>
      <c r="G389" s="256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290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45" t="str">
        <f>C389</f>
        <v>krajníků, desek nebo panelů od spojovacího materiálu s odklizením a uložením očištěných hmot a spojovacího materiálu na skládku na vzdálenost do 10 m</v>
      </c>
      <c r="BB389" s="209"/>
      <c r="BC389" s="209"/>
      <c r="BD389" s="209"/>
      <c r="BE389" s="209"/>
      <c r="BF389" s="209"/>
      <c r="BG389" s="209"/>
      <c r="BH389" s="209"/>
    </row>
    <row r="390" spans="1:60" ht="22.5" outlineLevel="1" x14ac:dyDescent="0.2">
      <c r="A390" s="230">
        <v>154</v>
      </c>
      <c r="B390" s="231" t="s">
        <v>753</v>
      </c>
      <c r="C390" s="249" t="s">
        <v>754</v>
      </c>
      <c r="D390" s="232" t="s">
        <v>285</v>
      </c>
      <c r="E390" s="233">
        <v>6.25</v>
      </c>
      <c r="F390" s="234"/>
      <c r="G390" s="235">
        <f>ROUND(E390*F390,2)</f>
        <v>0</v>
      </c>
      <c r="H390" s="234"/>
      <c r="I390" s="235">
        <f>ROUND(E390*H390,2)</f>
        <v>0</v>
      </c>
      <c r="J390" s="234"/>
      <c r="K390" s="235">
        <f>ROUND(E390*J390,2)</f>
        <v>0</v>
      </c>
      <c r="L390" s="235">
        <v>21</v>
      </c>
      <c r="M390" s="235">
        <f>G390*(1+L390/100)</f>
        <v>0</v>
      </c>
      <c r="N390" s="235">
        <v>0</v>
      </c>
      <c r="O390" s="235">
        <f>ROUND(E390*N390,2)</f>
        <v>0</v>
      </c>
      <c r="P390" s="235">
        <v>0</v>
      </c>
      <c r="Q390" s="235">
        <f>ROUND(E390*P390,2)</f>
        <v>0</v>
      </c>
      <c r="R390" s="235" t="s">
        <v>286</v>
      </c>
      <c r="S390" s="235" t="s">
        <v>190</v>
      </c>
      <c r="T390" s="236" t="s">
        <v>190</v>
      </c>
      <c r="U390" s="219">
        <v>0.115</v>
      </c>
      <c r="V390" s="219">
        <f>ROUND(E390*U390,2)</f>
        <v>0.72</v>
      </c>
      <c r="W390" s="219"/>
      <c r="X390" s="219" t="s">
        <v>287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288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ht="22.5" outlineLevel="1" x14ac:dyDescent="0.2">
      <c r="A391" s="216"/>
      <c r="B391" s="217"/>
      <c r="C391" s="260" t="s">
        <v>752</v>
      </c>
      <c r="D391" s="256"/>
      <c r="E391" s="256"/>
      <c r="F391" s="256"/>
      <c r="G391" s="256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290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45" t="str">
        <f>C391</f>
        <v>krajníků, desek nebo panelů od spojovacího materiálu s odklizením a uložením očištěných hmot a spojovacího materiálu na skládku na vzdálenost do 10 m</v>
      </c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51" t="s">
        <v>1350</v>
      </c>
      <c r="D392" s="221"/>
      <c r="E392" s="222">
        <v>4.95</v>
      </c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232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16"/>
      <c r="B393" s="217"/>
      <c r="C393" s="251" t="s">
        <v>1347</v>
      </c>
      <c r="D393" s="221"/>
      <c r="E393" s="222">
        <v>1.3</v>
      </c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232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ht="22.5" outlineLevel="1" x14ac:dyDescent="0.2">
      <c r="A394" s="230">
        <v>155</v>
      </c>
      <c r="B394" s="231" t="s">
        <v>1074</v>
      </c>
      <c r="C394" s="249" t="s">
        <v>1075</v>
      </c>
      <c r="D394" s="232" t="s">
        <v>285</v>
      </c>
      <c r="E394" s="233">
        <v>4.29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5">
        <v>0</v>
      </c>
      <c r="O394" s="235">
        <f>ROUND(E394*N394,2)</f>
        <v>0</v>
      </c>
      <c r="P394" s="235">
        <v>0</v>
      </c>
      <c r="Q394" s="235">
        <f>ROUND(E394*P394,2)</f>
        <v>0</v>
      </c>
      <c r="R394" s="235" t="s">
        <v>286</v>
      </c>
      <c r="S394" s="235" t="s">
        <v>190</v>
      </c>
      <c r="T394" s="236" t="s">
        <v>190</v>
      </c>
      <c r="U394" s="219">
        <v>0.1</v>
      </c>
      <c r="V394" s="219">
        <f>ROUND(E394*U394,2)</f>
        <v>0.43</v>
      </c>
      <c r="W394" s="219"/>
      <c r="X394" s="219" t="s">
        <v>287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288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ht="22.5" outlineLevel="1" x14ac:dyDescent="0.2">
      <c r="A395" s="216"/>
      <c r="B395" s="217"/>
      <c r="C395" s="260" t="s">
        <v>1076</v>
      </c>
      <c r="D395" s="256"/>
      <c r="E395" s="256"/>
      <c r="F395" s="256"/>
      <c r="G395" s="256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290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45" t="str">
        <f>C395</f>
        <v>od spojovacího materiálu, s uložením očištěných kostek na skládku, s odklizením odpadových hmot na hromady a s odklizením vybouraných kostek na vzdálenost do 3 m</v>
      </c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51" t="s">
        <v>1346</v>
      </c>
      <c r="D396" s="221"/>
      <c r="E396" s="222">
        <v>4.29</v>
      </c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232</v>
      </c>
      <c r="AH396" s="209">
        <v>0</v>
      </c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x14ac:dyDescent="0.2">
      <c r="A397" s="224" t="s">
        <v>169</v>
      </c>
      <c r="B397" s="225" t="s">
        <v>119</v>
      </c>
      <c r="C397" s="247" t="s">
        <v>120</v>
      </c>
      <c r="D397" s="226"/>
      <c r="E397" s="227"/>
      <c r="F397" s="228"/>
      <c r="G397" s="228">
        <f>SUMIF(AG398:AG399,"&lt;&gt;NOR",G398:G399)</f>
        <v>0</v>
      </c>
      <c r="H397" s="228"/>
      <c r="I397" s="228">
        <f>SUM(I398:I399)</f>
        <v>0</v>
      </c>
      <c r="J397" s="228"/>
      <c r="K397" s="228">
        <f>SUM(K398:K399)</f>
        <v>0</v>
      </c>
      <c r="L397" s="228"/>
      <c r="M397" s="228">
        <f>SUM(M398:M399)</f>
        <v>0</v>
      </c>
      <c r="N397" s="228"/>
      <c r="O397" s="228">
        <f>SUM(O398:O399)</f>
        <v>0</v>
      </c>
      <c r="P397" s="228"/>
      <c r="Q397" s="228">
        <f>SUM(Q398:Q399)</f>
        <v>0</v>
      </c>
      <c r="R397" s="228"/>
      <c r="S397" s="228"/>
      <c r="T397" s="229"/>
      <c r="U397" s="223"/>
      <c r="V397" s="223">
        <f>SUM(V398:V399)</f>
        <v>350.83</v>
      </c>
      <c r="W397" s="223"/>
      <c r="X397" s="223"/>
      <c r="AG397" t="s">
        <v>170</v>
      </c>
    </row>
    <row r="398" spans="1:60" ht="22.5" outlineLevel="1" x14ac:dyDescent="0.2">
      <c r="A398" s="230">
        <v>156</v>
      </c>
      <c r="B398" s="231" t="s">
        <v>757</v>
      </c>
      <c r="C398" s="249" t="s">
        <v>758</v>
      </c>
      <c r="D398" s="232" t="s">
        <v>483</v>
      </c>
      <c r="E398" s="233">
        <v>552.92435</v>
      </c>
      <c r="F398" s="234"/>
      <c r="G398" s="235">
        <f>ROUND(E398*F398,2)</f>
        <v>0</v>
      </c>
      <c r="H398" s="234"/>
      <c r="I398" s="235">
        <f>ROUND(E398*H398,2)</f>
        <v>0</v>
      </c>
      <c r="J398" s="234"/>
      <c r="K398" s="235">
        <f>ROUND(E398*J398,2)</f>
        <v>0</v>
      </c>
      <c r="L398" s="235">
        <v>21</v>
      </c>
      <c r="M398" s="235">
        <f>G398*(1+L398/100)</f>
        <v>0</v>
      </c>
      <c r="N398" s="235">
        <v>0</v>
      </c>
      <c r="O398" s="235">
        <f>ROUND(E398*N398,2)</f>
        <v>0</v>
      </c>
      <c r="P398" s="235">
        <v>0</v>
      </c>
      <c r="Q398" s="235">
        <f>ROUND(E398*P398,2)</f>
        <v>0</v>
      </c>
      <c r="R398" s="235" t="s">
        <v>487</v>
      </c>
      <c r="S398" s="235" t="s">
        <v>190</v>
      </c>
      <c r="T398" s="236" t="s">
        <v>190</v>
      </c>
      <c r="U398" s="219">
        <v>0.63449999999999995</v>
      </c>
      <c r="V398" s="219">
        <f>ROUND(E398*U398,2)</f>
        <v>350.83</v>
      </c>
      <c r="W398" s="219"/>
      <c r="X398" s="219" t="s">
        <v>759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760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60" t="s">
        <v>761</v>
      </c>
      <c r="D399" s="256"/>
      <c r="E399" s="256"/>
      <c r="F399" s="256"/>
      <c r="G399" s="256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290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x14ac:dyDescent="0.2">
      <c r="A400" s="224" t="s">
        <v>169</v>
      </c>
      <c r="B400" s="225" t="s">
        <v>125</v>
      </c>
      <c r="C400" s="247" t="s">
        <v>126</v>
      </c>
      <c r="D400" s="226"/>
      <c r="E400" s="227"/>
      <c r="F400" s="228"/>
      <c r="G400" s="228">
        <f>SUMIF(AG401:AG416,"&lt;&gt;NOR",G401:G416)</f>
        <v>0</v>
      </c>
      <c r="H400" s="228"/>
      <c r="I400" s="228">
        <f>SUM(I401:I416)</f>
        <v>0</v>
      </c>
      <c r="J400" s="228"/>
      <c r="K400" s="228">
        <f>SUM(K401:K416)</f>
        <v>0</v>
      </c>
      <c r="L400" s="228"/>
      <c r="M400" s="228">
        <f>SUM(M401:M416)</f>
        <v>0</v>
      </c>
      <c r="N400" s="228"/>
      <c r="O400" s="228">
        <f>SUM(O401:O416)</f>
        <v>0</v>
      </c>
      <c r="P400" s="228"/>
      <c r="Q400" s="228">
        <f>SUM(Q401:Q416)</f>
        <v>1.02</v>
      </c>
      <c r="R400" s="228"/>
      <c r="S400" s="228"/>
      <c r="T400" s="229"/>
      <c r="U400" s="223"/>
      <c r="V400" s="223">
        <f>SUM(V401:V416)</f>
        <v>28.89</v>
      </c>
      <c r="W400" s="223"/>
      <c r="X400" s="223"/>
      <c r="AG400" t="s">
        <v>170</v>
      </c>
    </row>
    <row r="401" spans="1:60" outlineLevel="1" x14ac:dyDescent="0.2">
      <c r="A401" s="237">
        <v>157</v>
      </c>
      <c r="B401" s="238" t="s">
        <v>762</v>
      </c>
      <c r="C401" s="248" t="s">
        <v>763</v>
      </c>
      <c r="D401" s="239" t="s">
        <v>323</v>
      </c>
      <c r="E401" s="240">
        <v>17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0</v>
      </c>
      <c r="O401" s="242">
        <f>ROUND(E401*N401,2)</f>
        <v>0</v>
      </c>
      <c r="P401" s="242">
        <v>2.7999999999999998E-4</v>
      </c>
      <c r="Q401" s="242">
        <f>ROUND(E401*P401,2)</f>
        <v>0</v>
      </c>
      <c r="R401" s="242" t="s">
        <v>764</v>
      </c>
      <c r="S401" s="242" t="s">
        <v>190</v>
      </c>
      <c r="T401" s="243" t="s">
        <v>190</v>
      </c>
      <c r="U401" s="219">
        <v>5.1999999999999998E-2</v>
      </c>
      <c r="V401" s="219">
        <f>ROUND(E401*U401,2)</f>
        <v>0.88</v>
      </c>
      <c r="W401" s="219"/>
      <c r="X401" s="219" t="s">
        <v>287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288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30">
        <v>158</v>
      </c>
      <c r="B402" s="231" t="s">
        <v>765</v>
      </c>
      <c r="C402" s="249" t="s">
        <v>766</v>
      </c>
      <c r="D402" s="232" t="s">
        <v>323</v>
      </c>
      <c r="E402" s="233">
        <v>40</v>
      </c>
      <c r="F402" s="234"/>
      <c r="G402" s="235">
        <f>ROUND(E402*F402,2)</f>
        <v>0</v>
      </c>
      <c r="H402" s="234"/>
      <c r="I402" s="235">
        <f>ROUND(E402*H402,2)</f>
        <v>0</v>
      </c>
      <c r="J402" s="234"/>
      <c r="K402" s="235">
        <f>ROUND(E402*J402,2)</f>
        <v>0</v>
      </c>
      <c r="L402" s="235">
        <v>21</v>
      </c>
      <c r="M402" s="235">
        <f>G402*(1+L402/100)</f>
        <v>0</v>
      </c>
      <c r="N402" s="235">
        <v>0</v>
      </c>
      <c r="O402" s="235">
        <f>ROUND(E402*N402,2)</f>
        <v>0</v>
      </c>
      <c r="P402" s="235">
        <v>3.2000000000000003E-4</v>
      </c>
      <c r="Q402" s="235">
        <f>ROUND(E402*P402,2)</f>
        <v>0.01</v>
      </c>
      <c r="R402" s="235" t="s">
        <v>764</v>
      </c>
      <c r="S402" s="235" t="s">
        <v>190</v>
      </c>
      <c r="T402" s="236" t="s">
        <v>190</v>
      </c>
      <c r="U402" s="219">
        <v>0.13500000000000001</v>
      </c>
      <c r="V402" s="219">
        <f>ROUND(E402*U402,2)</f>
        <v>5.4</v>
      </c>
      <c r="W402" s="219"/>
      <c r="X402" s="219" t="s">
        <v>287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288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51" t="s">
        <v>1514</v>
      </c>
      <c r="D403" s="221"/>
      <c r="E403" s="222">
        <v>40</v>
      </c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232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ht="22.5" outlineLevel="1" x14ac:dyDescent="0.2">
      <c r="A404" s="237">
        <v>159</v>
      </c>
      <c r="B404" s="238" t="s">
        <v>767</v>
      </c>
      <c r="C404" s="248" t="s">
        <v>768</v>
      </c>
      <c r="D404" s="239" t="s">
        <v>554</v>
      </c>
      <c r="E404" s="240">
        <v>9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2">
        <v>0</v>
      </c>
      <c r="O404" s="242">
        <f>ROUND(E404*N404,2)</f>
        <v>0</v>
      </c>
      <c r="P404" s="242">
        <v>0</v>
      </c>
      <c r="Q404" s="242">
        <f>ROUND(E404*P404,2)</f>
        <v>0</v>
      </c>
      <c r="R404" s="242" t="s">
        <v>764</v>
      </c>
      <c r="S404" s="242" t="s">
        <v>190</v>
      </c>
      <c r="T404" s="243" t="s">
        <v>190</v>
      </c>
      <c r="U404" s="219">
        <v>0.21593999999999999</v>
      </c>
      <c r="V404" s="219">
        <f>ROUND(E404*U404,2)</f>
        <v>1.94</v>
      </c>
      <c r="W404" s="219"/>
      <c r="X404" s="219" t="s">
        <v>287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288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ht="22.5" outlineLevel="1" x14ac:dyDescent="0.2">
      <c r="A405" s="237">
        <v>160</v>
      </c>
      <c r="B405" s="238" t="s">
        <v>1313</v>
      </c>
      <c r="C405" s="248" t="s">
        <v>1314</v>
      </c>
      <c r="D405" s="239" t="s">
        <v>554</v>
      </c>
      <c r="E405" s="240">
        <v>2</v>
      </c>
      <c r="F405" s="241"/>
      <c r="G405" s="242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2">
        <v>0</v>
      </c>
      <c r="O405" s="242">
        <f>ROUND(E405*N405,2)</f>
        <v>0</v>
      </c>
      <c r="P405" s="242">
        <v>0</v>
      </c>
      <c r="Q405" s="242">
        <f>ROUND(E405*P405,2)</f>
        <v>0</v>
      </c>
      <c r="R405" s="242" t="s">
        <v>764</v>
      </c>
      <c r="S405" s="242" t="s">
        <v>190</v>
      </c>
      <c r="T405" s="243" t="s">
        <v>190</v>
      </c>
      <c r="U405" s="219">
        <v>0.34131</v>
      </c>
      <c r="V405" s="219">
        <f>ROUND(E405*U405,2)</f>
        <v>0.68</v>
      </c>
      <c r="W405" s="219"/>
      <c r="X405" s="219" t="s">
        <v>287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288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ht="22.5" outlineLevel="1" x14ac:dyDescent="0.2">
      <c r="A406" s="237">
        <v>161</v>
      </c>
      <c r="B406" s="238" t="s">
        <v>769</v>
      </c>
      <c r="C406" s="248" t="s">
        <v>770</v>
      </c>
      <c r="D406" s="239" t="s">
        <v>554</v>
      </c>
      <c r="E406" s="240">
        <v>6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21</v>
      </c>
      <c r="M406" s="242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2">
        <f>ROUND(E406*P406,2)</f>
        <v>0</v>
      </c>
      <c r="R406" s="242" t="s">
        <v>764</v>
      </c>
      <c r="S406" s="242" t="s">
        <v>190</v>
      </c>
      <c r="T406" s="243" t="s">
        <v>190</v>
      </c>
      <c r="U406" s="219">
        <v>0.64734999999999998</v>
      </c>
      <c r="V406" s="219">
        <f>ROUND(E406*U406,2)</f>
        <v>3.88</v>
      </c>
      <c r="W406" s="219"/>
      <c r="X406" s="219" t="s">
        <v>287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288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33.75" outlineLevel="1" x14ac:dyDescent="0.2">
      <c r="A407" s="237">
        <v>162</v>
      </c>
      <c r="B407" s="238" t="s">
        <v>771</v>
      </c>
      <c r="C407" s="248" t="s">
        <v>772</v>
      </c>
      <c r="D407" s="239" t="s">
        <v>554</v>
      </c>
      <c r="E407" s="240">
        <v>9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2">
        <v>0</v>
      </c>
      <c r="O407" s="242">
        <f>ROUND(E407*N407,2)</f>
        <v>0</v>
      </c>
      <c r="P407" s="242">
        <v>0</v>
      </c>
      <c r="Q407" s="242">
        <f>ROUND(E407*P407,2)</f>
        <v>0</v>
      </c>
      <c r="R407" s="242" t="s">
        <v>764</v>
      </c>
      <c r="S407" s="242" t="s">
        <v>190</v>
      </c>
      <c r="T407" s="243" t="s">
        <v>190</v>
      </c>
      <c r="U407" s="219">
        <v>2.2499999999999999E-2</v>
      </c>
      <c r="V407" s="219">
        <f>ROUND(E407*U407,2)</f>
        <v>0.2</v>
      </c>
      <c r="W407" s="219"/>
      <c r="X407" s="219" t="s">
        <v>287</v>
      </c>
      <c r="Y407" s="209"/>
      <c r="Z407" s="209"/>
      <c r="AA407" s="209"/>
      <c r="AB407" s="209"/>
      <c r="AC407" s="209"/>
      <c r="AD407" s="209"/>
      <c r="AE407" s="209"/>
      <c r="AF407" s="209"/>
      <c r="AG407" s="209" t="s">
        <v>288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ht="33.75" outlineLevel="1" x14ac:dyDescent="0.2">
      <c r="A408" s="237">
        <v>163</v>
      </c>
      <c r="B408" s="238" t="s">
        <v>1315</v>
      </c>
      <c r="C408" s="248" t="s">
        <v>1316</v>
      </c>
      <c r="D408" s="239" t="s">
        <v>554</v>
      </c>
      <c r="E408" s="240">
        <v>2</v>
      </c>
      <c r="F408" s="241"/>
      <c r="G408" s="242">
        <f>ROUND(E408*F408,2)</f>
        <v>0</v>
      </c>
      <c r="H408" s="241"/>
      <c r="I408" s="242">
        <f>ROUND(E408*H408,2)</f>
        <v>0</v>
      </c>
      <c r="J408" s="241"/>
      <c r="K408" s="242">
        <f>ROUND(E408*J408,2)</f>
        <v>0</v>
      </c>
      <c r="L408" s="242">
        <v>21</v>
      </c>
      <c r="M408" s="242">
        <f>G408*(1+L408/100)</f>
        <v>0</v>
      </c>
      <c r="N408" s="242">
        <v>0</v>
      </c>
      <c r="O408" s="242">
        <f>ROUND(E408*N408,2)</f>
        <v>0</v>
      </c>
      <c r="P408" s="242">
        <v>0</v>
      </c>
      <c r="Q408" s="242">
        <f>ROUND(E408*P408,2)</f>
        <v>0</v>
      </c>
      <c r="R408" s="242" t="s">
        <v>764</v>
      </c>
      <c r="S408" s="242" t="s">
        <v>190</v>
      </c>
      <c r="T408" s="243" t="s">
        <v>190</v>
      </c>
      <c r="U408" s="219">
        <v>2.87E-2</v>
      </c>
      <c r="V408" s="219">
        <f>ROUND(E408*U408,2)</f>
        <v>0.06</v>
      </c>
      <c r="W408" s="219"/>
      <c r="X408" s="219" t="s">
        <v>287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288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33.75" outlineLevel="1" x14ac:dyDescent="0.2">
      <c r="A409" s="237">
        <v>164</v>
      </c>
      <c r="B409" s="238" t="s">
        <v>773</v>
      </c>
      <c r="C409" s="248" t="s">
        <v>774</v>
      </c>
      <c r="D409" s="239" t="s">
        <v>554</v>
      </c>
      <c r="E409" s="240">
        <v>6</v>
      </c>
      <c r="F409" s="241"/>
      <c r="G409" s="242">
        <f>ROUND(E409*F409,2)</f>
        <v>0</v>
      </c>
      <c r="H409" s="241"/>
      <c r="I409" s="242">
        <f>ROUND(E409*H409,2)</f>
        <v>0</v>
      </c>
      <c r="J409" s="241"/>
      <c r="K409" s="242">
        <f>ROUND(E409*J409,2)</f>
        <v>0</v>
      </c>
      <c r="L409" s="242">
        <v>21</v>
      </c>
      <c r="M409" s="242">
        <f>G409*(1+L409/100)</f>
        <v>0</v>
      </c>
      <c r="N409" s="242">
        <v>0</v>
      </c>
      <c r="O409" s="242">
        <f>ROUND(E409*N409,2)</f>
        <v>0</v>
      </c>
      <c r="P409" s="242">
        <v>0</v>
      </c>
      <c r="Q409" s="242">
        <f>ROUND(E409*P409,2)</f>
        <v>0</v>
      </c>
      <c r="R409" s="242" t="s">
        <v>764</v>
      </c>
      <c r="S409" s="242" t="s">
        <v>190</v>
      </c>
      <c r="T409" s="243" t="s">
        <v>190</v>
      </c>
      <c r="U409" s="219">
        <v>4.0300000000000002E-2</v>
      </c>
      <c r="V409" s="219">
        <f>ROUND(E409*U409,2)</f>
        <v>0.24</v>
      </c>
      <c r="W409" s="219"/>
      <c r="X409" s="219" t="s">
        <v>287</v>
      </c>
      <c r="Y409" s="209"/>
      <c r="Z409" s="209"/>
      <c r="AA409" s="209"/>
      <c r="AB409" s="209"/>
      <c r="AC409" s="209"/>
      <c r="AD409" s="209"/>
      <c r="AE409" s="209"/>
      <c r="AF409" s="209"/>
      <c r="AG409" s="209" t="s">
        <v>288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33.75" outlineLevel="1" x14ac:dyDescent="0.2">
      <c r="A410" s="237">
        <v>165</v>
      </c>
      <c r="B410" s="238" t="s">
        <v>775</v>
      </c>
      <c r="C410" s="248" t="s">
        <v>776</v>
      </c>
      <c r="D410" s="239" t="s">
        <v>554</v>
      </c>
      <c r="E410" s="240">
        <v>1</v>
      </c>
      <c r="F410" s="241"/>
      <c r="G410" s="242">
        <f>ROUND(E410*F410,2)</f>
        <v>0</v>
      </c>
      <c r="H410" s="241"/>
      <c r="I410" s="242">
        <f>ROUND(E410*H410,2)</f>
        <v>0</v>
      </c>
      <c r="J410" s="241"/>
      <c r="K410" s="242">
        <f>ROUND(E410*J410,2)</f>
        <v>0</v>
      </c>
      <c r="L410" s="242">
        <v>21</v>
      </c>
      <c r="M410" s="242">
        <f>G410*(1+L410/100)</f>
        <v>0</v>
      </c>
      <c r="N410" s="242">
        <v>0</v>
      </c>
      <c r="O410" s="242">
        <f>ROUND(E410*N410,2)</f>
        <v>0</v>
      </c>
      <c r="P410" s="242">
        <v>0</v>
      </c>
      <c r="Q410" s="242">
        <f>ROUND(E410*P410,2)</f>
        <v>0</v>
      </c>
      <c r="R410" s="242" t="s">
        <v>764</v>
      </c>
      <c r="S410" s="242" t="s">
        <v>190</v>
      </c>
      <c r="T410" s="243" t="s">
        <v>190</v>
      </c>
      <c r="U410" s="219">
        <v>4.5499999999999999E-2</v>
      </c>
      <c r="V410" s="219">
        <f>ROUND(E410*U410,2)</f>
        <v>0.05</v>
      </c>
      <c r="W410" s="219"/>
      <c r="X410" s="219" t="s">
        <v>287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288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ht="22.5" outlineLevel="1" x14ac:dyDescent="0.2">
      <c r="A411" s="237">
        <v>166</v>
      </c>
      <c r="B411" s="238" t="s">
        <v>1515</v>
      </c>
      <c r="C411" s="248" t="s">
        <v>1516</v>
      </c>
      <c r="D411" s="239" t="s">
        <v>554</v>
      </c>
      <c r="E411" s="240">
        <v>1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2">
        <v>0</v>
      </c>
      <c r="O411" s="242">
        <f>ROUND(E411*N411,2)</f>
        <v>0</v>
      </c>
      <c r="P411" s="242">
        <v>2.826E-2</v>
      </c>
      <c r="Q411" s="242">
        <f>ROUND(E411*P411,2)</f>
        <v>0.03</v>
      </c>
      <c r="R411" s="242" t="s">
        <v>764</v>
      </c>
      <c r="S411" s="242" t="s">
        <v>190</v>
      </c>
      <c r="T411" s="243" t="s">
        <v>190</v>
      </c>
      <c r="U411" s="219">
        <v>0.434</v>
      </c>
      <c r="V411" s="219">
        <f>ROUND(E411*U411,2)</f>
        <v>0.43</v>
      </c>
      <c r="W411" s="219"/>
      <c r="X411" s="219" t="s">
        <v>287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288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37">
        <v>167</v>
      </c>
      <c r="B412" s="238" t="s">
        <v>777</v>
      </c>
      <c r="C412" s="248" t="s">
        <v>778</v>
      </c>
      <c r="D412" s="239" t="s">
        <v>554</v>
      </c>
      <c r="E412" s="240">
        <v>1</v>
      </c>
      <c r="F412" s="241"/>
      <c r="G412" s="242">
        <f>ROUND(E412*F412,2)</f>
        <v>0</v>
      </c>
      <c r="H412" s="241"/>
      <c r="I412" s="242">
        <f>ROUND(E412*H412,2)</f>
        <v>0</v>
      </c>
      <c r="J412" s="241"/>
      <c r="K412" s="242">
        <f>ROUND(E412*J412,2)</f>
        <v>0</v>
      </c>
      <c r="L412" s="242">
        <v>21</v>
      </c>
      <c r="M412" s="242">
        <f>G412*(1+L412/100)</f>
        <v>0</v>
      </c>
      <c r="N412" s="242">
        <v>0</v>
      </c>
      <c r="O412" s="242">
        <f>ROUND(E412*N412,2)</f>
        <v>0</v>
      </c>
      <c r="P412" s="242">
        <v>0</v>
      </c>
      <c r="Q412" s="242">
        <f>ROUND(E412*P412,2)</f>
        <v>0</v>
      </c>
      <c r="R412" s="242"/>
      <c r="S412" s="242" t="s">
        <v>174</v>
      </c>
      <c r="T412" s="243" t="s">
        <v>175</v>
      </c>
      <c r="U412" s="219">
        <v>0.64734999999999998</v>
      </c>
      <c r="V412" s="219">
        <f>ROUND(E412*U412,2)</f>
        <v>0.65</v>
      </c>
      <c r="W412" s="219"/>
      <c r="X412" s="219" t="s">
        <v>287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288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37">
        <v>168</v>
      </c>
      <c r="B413" s="238" t="s">
        <v>779</v>
      </c>
      <c r="C413" s="248" t="s">
        <v>780</v>
      </c>
      <c r="D413" s="239" t="s">
        <v>554</v>
      </c>
      <c r="E413" s="240">
        <v>25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0</v>
      </c>
      <c r="O413" s="242">
        <f>ROUND(E413*N413,2)</f>
        <v>0</v>
      </c>
      <c r="P413" s="242">
        <v>3.3079999999999998E-2</v>
      </c>
      <c r="Q413" s="242">
        <f>ROUND(E413*P413,2)</f>
        <v>0.83</v>
      </c>
      <c r="R413" s="242"/>
      <c r="S413" s="242" t="s">
        <v>174</v>
      </c>
      <c r="T413" s="243" t="s">
        <v>175</v>
      </c>
      <c r="U413" s="219">
        <v>0.57899999999999996</v>
      </c>
      <c r="V413" s="219">
        <f>ROUND(E413*U413,2)</f>
        <v>14.48</v>
      </c>
      <c r="W413" s="219"/>
      <c r="X413" s="219" t="s">
        <v>287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288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30">
        <v>169</v>
      </c>
      <c r="B414" s="231" t="s">
        <v>781</v>
      </c>
      <c r="C414" s="249" t="s">
        <v>782</v>
      </c>
      <c r="D414" s="232" t="s">
        <v>554</v>
      </c>
      <c r="E414" s="233">
        <v>3</v>
      </c>
      <c r="F414" s="234"/>
      <c r="G414" s="235">
        <f>ROUND(E414*F414,2)</f>
        <v>0</v>
      </c>
      <c r="H414" s="234"/>
      <c r="I414" s="235">
        <f>ROUND(E414*H414,2)</f>
        <v>0</v>
      </c>
      <c r="J414" s="234"/>
      <c r="K414" s="235">
        <f>ROUND(E414*J414,2)</f>
        <v>0</v>
      </c>
      <c r="L414" s="235">
        <v>21</v>
      </c>
      <c r="M414" s="235">
        <f>G414*(1+L414/100)</f>
        <v>0</v>
      </c>
      <c r="N414" s="235">
        <v>0</v>
      </c>
      <c r="O414" s="235">
        <f>ROUND(E414*N414,2)</f>
        <v>0</v>
      </c>
      <c r="P414" s="235">
        <v>0.05</v>
      </c>
      <c r="Q414" s="235">
        <f>ROUND(E414*P414,2)</f>
        <v>0.15</v>
      </c>
      <c r="R414" s="235"/>
      <c r="S414" s="235" t="s">
        <v>174</v>
      </c>
      <c r="T414" s="236" t="s">
        <v>175</v>
      </c>
      <c r="U414" s="219">
        <v>0</v>
      </c>
      <c r="V414" s="219">
        <f>ROUND(E414*U414,2)</f>
        <v>0</v>
      </c>
      <c r="W414" s="219"/>
      <c r="X414" s="219" t="s">
        <v>287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288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>
        <v>170</v>
      </c>
      <c r="B415" s="217" t="s">
        <v>783</v>
      </c>
      <c r="C415" s="262" t="s">
        <v>784</v>
      </c>
      <c r="D415" s="218" t="s">
        <v>0</v>
      </c>
      <c r="E415" s="258"/>
      <c r="F415" s="220"/>
      <c r="G415" s="219">
        <f>ROUND(E415*F415,2)</f>
        <v>0</v>
      </c>
      <c r="H415" s="220"/>
      <c r="I415" s="219">
        <f>ROUND(E415*H415,2)</f>
        <v>0</v>
      </c>
      <c r="J415" s="220"/>
      <c r="K415" s="219">
        <f>ROUND(E415*J415,2)</f>
        <v>0</v>
      </c>
      <c r="L415" s="219">
        <v>21</v>
      </c>
      <c r="M415" s="219">
        <f>G415*(1+L415/100)</f>
        <v>0</v>
      </c>
      <c r="N415" s="219">
        <v>0</v>
      </c>
      <c r="O415" s="219">
        <f>ROUND(E415*N415,2)</f>
        <v>0</v>
      </c>
      <c r="P415" s="219">
        <v>0</v>
      </c>
      <c r="Q415" s="219">
        <f>ROUND(E415*P415,2)</f>
        <v>0</v>
      </c>
      <c r="R415" s="219" t="s">
        <v>764</v>
      </c>
      <c r="S415" s="219" t="s">
        <v>190</v>
      </c>
      <c r="T415" s="219" t="s">
        <v>190</v>
      </c>
      <c r="U415" s="219">
        <v>0</v>
      </c>
      <c r="V415" s="219">
        <f>ROUND(E415*U415,2)</f>
        <v>0</v>
      </c>
      <c r="W415" s="219"/>
      <c r="X415" s="219" t="s">
        <v>759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760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16"/>
      <c r="B416" s="217"/>
      <c r="C416" s="263" t="s">
        <v>785</v>
      </c>
      <c r="D416" s="259"/>
      <c r="E416" s="259"/>
      <c r="F416" s="259"/>
      <c r="G416" s="25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09"/>
      <c r="Z416" s="209"/>
      <c r="AA416" s="209"/>
      <c r="AB416" s="209"/>
      <c r="AC416" s="209"/>
      <c r="AD416" s="209"/>
      <c r="AE416" s="209"/>
      <c r="AF416" s="209"/>
      <c r="AG416" s="209" t="s">
        <v>290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x14ac:dyDescent="0.2">
      <c r="A417" s="224" t="s">
        <v>169</v>
      </c>
      <c r="B417" s="225" t="s">
        <v>135</v>
      </c>
      <c r="C417" s="247" t="s">
        <v>136</v>
      </c>
      <c r="D417" s="226"/>
      <c r="E417" s="227"/>
      <c r="F417" s="228"/>
      <c r="G417" s="228">
        <f>SUMIF(AG418:AG421,"&lt;&gt;NOR",G418:G421)</f>
        <v>0</v>
      </c>
      <c r="H417" s="228"/>
      <c r="I417" s="228">
        <f>SUM(I418:I421)</f>
        <v>0</v>
      </c>
      <c r="J417" s="228"/>
      <c r="K417" s="228">
        <f>SUM(K418:K421)</f>
        <v>0</v>
      </c>
      <c r="L417" s="228"/>
      <c r="M417" s="228">
        <f>SUM(M418:M421)</f>
        <v>0</v>
      </c>
      <c r="N417" s="228"/>
      <c r="O417" s="228">
        <f>SUM(O418:O421)</f>
        <v>0.72000000000000008</v>
      </c>
      <c r="P417" s="228"/>
      <c r="Q417" s="228">
        <f>SUM(Q418:Q421)</f>
        <v>0</v>
      </c>
      <c r="R417" s="228"/>
      <c r="S417" s="228"/>
      <c r="T417" s="229"/>
      <c r="U417" s="223"/>
      <c r="V417" s="223">
        <f>SUM(V418:V421)</f>
        <v>14.080000000000002</v>
      </c>
      <c r="W417" s="223"/>
      <c r="X417" s="223"/>
      <c r="AG417" t="s">
        <v>170</v>
      </c>
    </row>
    <row r="418" spans="1:60" outlineLevel="1" x14ac:dyDescent="0.2">
      <c r="A418" s="237">
        <v>171</v>
      </c>
      <c r="B418" s="238" t="s">
        <v>786</v>
      </c>
      <c r="C418" s="248" t="s">
        <v>787</v>
      </c>
      <c r="D418" s="239" t="s">
        <v>323</v>
      </c>
      <c r="E418" s="240">
        <v>3.3</v>
      </c>
      <c r="F418" s="241"/>
      <c r="G418" s="242">
        <f>ROUND(E418*F418,2)</f>
        <v>0</v>
      </c>
      <c r="H418" s="241"/>
      <c r="I418" s="242">
        <f>ROUND(E418*H418,2)</f>
        <v>0</v>
      </c>
      <c r="J418" s="241"/>
      <c r="K418" s="242">
        <f>ROUND(E418*J418,2)</f>
        <v>0</v>
      </c>
      <c r="L418" s="242">
        <v>21</v>
      </c>
      <c r="M418" s="242">
        <f>G418*(1+L418/100)</f>
        <v>0</v>
      </c>
      <c r="N418" s="242">
        <v>0.20474999999999999</v>
      </c>
      <c r="O418" s="242">
        <f>ROUND(E418*N418,2)</f>
        <v>0.68</v>
      </c>
      <c r="P418" s="242">
        <v>0</v>
      </c>
      <c r="Q418" s="242">
        <f>ROUND(E418*P418,2)</f>
        <v>0</v>
      </c>
      <c r="R418" s="242"/>
      <c r="S418" s="242" t="s">
        <v>190</v>
      </c>
      <c r="T418" s="243" t="s">
        <v>190</v>
      </c>
      <c r="U418" s="219">
        <v>7.2999999999999995E-2</v>
      </c>
      <c r="V418" s="219">
        <f>ROUND(E418*U418,2)</f>
        <v>0.24</v>
      </c>
      <c r="W418" s="219"/>
      <c r="X418" s="219" t="s">
        <v>287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620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37">
        <v>172</v>
      </c>
      <c r="B419" s="238" t="s">
        <v>788</v>
      </c>
      <c r="C419" s="248" t="s">
        <v>789</v>
      </c>
      <c r="D419" s="239" t="s">
        <v>323</v>
      </c>
      <c r="E419" s="240">
        <v>524.1</v>
      </c>
      <c r="F419" s="241"/>
      <c r="G419" s="242">
        <f>ROUND(E419*F419,2)</f>
        <v>0</v>
      </c>
      <c r="H419" s="241"/>
      <c r="I419" s="242">
        <f>ROUND(E419*H419,2)</f>
        <v>0</v>
      </c>
      <c r="J419" s="241"/>
      <c r="K419" s="242">
        <f>ROUND(E419*J419,2)</f>
        <v>0</v>
      </c>
      <c r="L419" s="242">
        <v>21</v>
      </c>
      <c r="M419" s="242">
        <f>G419*(1+L419/100)</f>
        <v>0</v>
      </c>
      <c r="N419" s="242">
        <v>6.0000000000000002E-5</v>
      </c>
      <c r="O419" s="242">
        <f>ROUND(E419*N419,2)</f>
        <v>0.03</v>
      </c>
      <c r="P419" s="242">
        <v>0</v>
      </c>
      <c r="Q419" s="242">
        <f>ROUND(E419*P419,2)</f>
        <v>0</v>
      </c>
      <c r="R419" s="242"/>
      <c r="S419" s="242" t="s">
        <v>190</v>
      </c>
      <c r="T419" s="243" t="s">
        <v>190</v>
      </c>
      <c r="U419" s="219">
        <v>2.5999999999999999E-2</v>
      </c>
      <c r="V419" s="219">
        <f>ROUND(E419*U419,2)</f>
        <v>13.63</v>
      </c>
      <c r="W419" s="219"/>
      <c r="X419" s="219" t="s">
        <v>287</v>
      </c>
      <c r="Y419" s="209"/>
      <c r="Z419" s="209"/>
      <c r="AA419" s="209"/>
      <c r="AB419" s="209"/>
      <c r="AC419" s="209"/>
      <c r="AD419" s="209"/>
      <c r="AE419" s="209"/>
      <c r="AF419" s="209"/>
      <c r="AG419" s="209" t="s">
        <v>620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37">
        <v>173</v>
      </c>
      <c r="B420" s="238" t="s">
        <v>790</v>
      </c>
      <c r="C420" s="248" t="s">
        <v>791</v>
      </c>
      <c r="D420" s="239" t="s">
        <v>323</v>
      </c>
      <c r="E420" s="240">
        <v>3.3</v>
      </c>
      <c r="F420" s="241"/>
      <c r="G420" s="242">
        <f>ROUND(E420*F420,2)</f>
        <v>0</v>
      </c>
      <c r="H420" s="241"/>
      <c r="I420" s="242">
        <f>ROUND(E420*H420,2)</f>
        <v>0</v>
      </c>
      <c r="J420" s="241"/>
      <c r="K420" s="242">
        <f>ROUND(E420*J420,2)</f>
        <v>0</v>
      </c>
      <c r="L420" s="242">
        <v>21</v>
      </c>
      <c r="M420" s="242">
        <f>G420*(1+L420/100)</f>
        <v>0</v>
      </c>
      <c r="N420" s="242">
        <v>2.3E-3</v>
      </c>
      <c r="O420" s="242">
        <f>ROUND(E420*N420,2)</f>
        <v>0.01</v>
      </c>
      <c r="P420" s="242">
        <v>0</v>
      </c>
      <c r="Q420" s="242">
        <f>ROUND(E420*P420,2)</f>
        <v>0</v>
      </c>
      <c r="R420" s="242"/>
      <c r="S420" s="242" t="s">
        <v>174</v>
      </c>
      <c r="T420" s="243" t="s">
        <v>175</v>
      </c>
      <c r="U420" s="219">
        <v>6.5000000000000002E-2</v>
      </c>
      <c r="V420" s="219">
        <f>ROUND(E420*U420,2)</f>
        <v>0.21</v>
      </c>
      <c r="W420" s="219"/>
      <c r="X420" s="219" t="s">
        <v>287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620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37">
        <v>174</v>
      </c>
      <c r="B421" s="238" t="s">
        <v>792</v>
      </c>
      <c r="C421" s="248" t="s">
        <v>793</v>
      </c>
      <c r="D421" s="239" t="s">
        <v>323</v>
      </c>
      <c r="E421" s="240">
        <v>3.3</v>
      </c>
      <c r="F421" s="241"/>
      <c r="G421" s="242">
        <f>ROUND(E421*F421,2)</f>
        <v>0</v>
      </c>
      <c r="H421" s="241"/>
      <c r="I421" s="242">
        <f>ROUND(E421*H421,2)</f>
        <v>0</v>
      </c>
      <c r="J421" s="241"/>
      <c r="K421" s="242">
        <f>ROUND(E421*J421,2)</f>
        <v>0</v>
      </c>
      <c r="L421" s="242">
        <v>21</v>
      </c>
      <c r="M421" s="242">
        <f>G421*(1+L421/100)</f>
        <v>0</v>
      </c>
      <c r="N421" s="242">
        <v>4.2000000000000002E-4</v>
      </c>
      <c r="O421" s="242">
        <f>ROUND(E421*N421,2)</f>
        <v>0</v>
      </c>
      <c r="P421" s="242">
        <v>0</v>
      </c>
      <c r="Q421" s="242">
        <f>ROUND(E421*P421,2)</f>
        <v>0</v>
      </c>
      <c r="R421" s="242"/>
      <c r="S421" s="242" t="s">
        <v>174</v>
      </c>
      <c r="T421" s="243" t="s">
        <v>175</v>
      </c>
      <c r="U421" s="219">
        <v>0</v>
      </c>
      <c r="V421" s="219">
        <f>ROUND(E421*U421,2)</f>
        <v>0</v>
      </c>
      <c r="W421" s="219"/>
      <c r="X421" s="219" t="s">
        <v>478</v>
      </c>
      <c r="Y421" s="209"/>
      <c r="Z421" s="209"/>
      <c r="AA421" s="209"/>
      <c r="AB421" s="209"/>
      <c r="AC421" s="209"/>
      <c r="AD421" s="209"/>
      <c r="AE421" s="209"/>
      <c r="AF421" s="209"/>
      <c r="AG421" s="209" t="s">
        <v>794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x14ac:dyDescent="0.2">
      <c r="A422" s="224" t="s">
        <v>169</v>
      </c>
      <c r="B422" s="225" t="s">
        <v>137</v>
      </c>
      <c r="C422" s="247" t="s">
        <v>138</v>
      </c>
      <c r="D422" s="226"/>
      <c r="E422" s="227"/>
      <c r="F422" s="228"/>
      <c r="G422" s="228">
        <f>SUMIF(AG423:AG427,"&lt;&gt;NOR",G423:G427)</f>
        <v>0</v>
      </c>
      <c r="H422" s="228"/>
      <c r="I422" s="228">
        <f>SUM(I423:I427)</f>
        <v>0</v>
      </c>
      <c r="J422" s="228"/>
      <c r="K422" s="228">
        <f>SUM(K423:K427)</f>
        <v>0</v>
      </c>
      <c r="L422" s="228"/>
      <c r="M422" s="228">
        <f>SUM(M423:M427)</f>
        <v>0</v>
      </c>
      <c r="N422" s="228"/>
      <c r="O422" s="228">
        <f>SUM(O423:O427)</f>
        <v>0</v>
      </c>
      <c r="P422" s="228"/>
      <c r="Q422" s="228">
        <f>SUM(Q423:Q427)</f>
        <v>0</v>
      </c>
      <c r="R422" s="228"/>
      <c r="S422" s="228"/>
      <c r="T422" s="229"/>
      <c r="U422" s="223"/>
      <c r="V422" s="223">
        <f>SUM(V423:V427)</f>
        <v>0.56999999999999995</v>
      </c>
      <c r="W422" s="223"/>
      <c r="X422" s="223"/>
      <c r="AG422" t="s">
        <v>170</v>
      </c>
    </row>
    <row r="423" spans="1:60" outlineLevel="1" x14ac:dyDescent="0.2">
      <c r="A423" s="237">
        <v>175</v>
      </c>
      <c r="B423" s="238" t="s">
        <v>795</v>
      </c>
      <c r="C423" s="248" t="s">
        <v>796</v>
      </c>
      <c r="D423" s="239" t="s">
        <v>797</v>
      </c>
      <c r="E423" s="240">
        <v>6.6404800000000002</v>
      </c>
      <c r="F423" s="241"/>
      <c r="G423" s="242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2">
        <v>0</v>
      </c>
      <c r="O423" s="242">
        <f>ROUND(E423*N423,2)</f>
        <v>0</v>
      </c>
      <c r="P423" s="242">
        <v>0</v>
      </c>
      <c r="Q423" s="242">
        <f>ROUND(E423*P423,2)</f>
        <v>0</v>
      </c>
      <c r="R423" s="242"/>
      <c r="S423" s="242" t="s">
        <v>174</v>
      </c>
      <c r="T423" s="243" t="s">
        <v>700</v>
      </c>
      <c r="U423" s="219">
        <v>0</v>
      </c>
      <c r="V423" s="219">
        <f>ROUND(E423*U423,2)</f>
        <v>0</v>
      </c>
      <c r="W423" s="219"/>
      <c r="X423" s="219" t="s">
        <v>287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288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">
      <c r="A424" s="237">
        <v>176</v>
      </c>
      <c r="B424" s="238" t="s">
        <v>798</v>
      </c>
      <c r="C424" s="248" t="s">
        <v>799</v>
      </c>
      <c r="D424" s="239" t="s">
        <v>797</v>
      </c>
      <c r="E424" s="240">
        <v>24.269079999999999</v>
      </c>
      <c r="F424" s="241"/>
      <c r="G424" s="242">
        <f>ROUND(E424*F424,2)</f>
        <v>0</v>
      </c>
      <c r="H424" s="241"/>
      <c r="I424" s="242">
        <f>ROUND(E424*H424,2)</f>
        <v>0</v>
      </c>
      <c r="J424" s="241"/>
      <c r="K424" s="242">
        <f>ROUND(E424*J424,2)</f>
        <v>0</v>
      </c>
      <c r="L424" s="242">
        <v>21</v>
      </c>
      <c r="M424" s="242">
        <f>G424*(1+L424/100)</f>
        <v>0</v>
      </c>
      <c r="N424" s="242">
        <v>0</v>
      </c>
      <c r="O424" s="242">
        <f>ROUND(E424*N424,2)</f>
        <v>0</v>
      </c>
      <c r="P424" s="242">
        <v>0</v>
      </c>
      <c r="Q424" s="242">
        <f>ROUND(E424*P424,2)</f>
        <v>0</v>
      </c>
      <c r="R424" s="242"/>
      <c r="S424" s="242" t="s">
        <v>174</v>
      </c>
      <c r="T424" s="243" t="s">
        <v>700</v>
      </c>
      <c r="U424" s="219">
        <v>0</v>
      </c>
      <c r="V424" s="219">
        <f>ROUND(E424*U424,2)</f>
        <v>0</v>
      </c>
      <c r="W424" s="219"/>
      <c r="X424" s="219" t="s">
        <v>287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288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ht="22.5" outlineLevel="1" x14ac:dyDescent="0.2">
      <c r="A425" s="237">
        <v>177</v>
      </c>
      <c r="B425" s="238" t="s">
        <v>802</v>
      </c>
      <c r="C425" s="248" t="s">
        <v>803</v>
      </c>
      <c r="D425" s="239" t="s">
        <v>483</v>
      </c>
      <c r="E425" s="240">
        <v>35.65598</v>
      </c>
      <c r="F425" s="241"/>
      <c r="G425" s="242">
        <f>ROUND(E425*F425,2)</f>
        <v>0</v>
      </c>
      <c r="H425" s="241"/>
      <c r="I425" s="242">
        <f>ROUND(E425*H425,2)</f>
        <v>0</v>
      </c>
      <c r="J425" s="241"/>
      <c r="K425" s="242">
        <f>ROUND(E425*J425,2)</f>
        <v>0</v>
      </c>
      <c r="L425" s="242">
        <v>21</v>
      </c>
      <c r="M425" s="242">
        <f>G425*(1+L425/100)</f>
        <v>0</v>
      </c>
      <c r="N425" s="242">
        <v>0</v>
      </c>
      <c r="O425" s="242">
        <f>ROUND(E425*N425,2)</f>
        <v>0</v>
      </c>
      <c r="P425" s="242">
        <v>0</v>
      </c>
      <c r="Q425" s="242">
        <f>ROUND(E425*P425,2)</f>
        <v>0</v>
      </c>
      <c r="R425" s="242" t="s">
        <v>286</v>
      </c>
      <c r="S425" s="242" t="s">
        <v>190</v>
      </c>
      <c r="T425" s="243" t="s">
        <v>190</v>
      </c>
      <c r="U425" s="219">
        <v>0.01</v>
      </c>
      <c r="V425" s="219">
        <f>ROUND(E425*U425,2)</f>
        <v>0.36</v>
      </c>
      <c r="W425" s="219"/>
      <c r="X425" s="219" t="s">
        <v>804</v>
      </c>
      <c r="Y425" s="209"/>
      <c r="Z425" s="209"/>
      <c r="AA425" s="209"/>
      <c r="AB425" s="209"/>
      <c r="AC425" s="209"/>
      <c r="AD425" s="209"/>
      <c r="AE425" s="209"/>
      <c r="AF425" s="209"/>
      <c r="AG425" s="209" t="s">
        <v>805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ht="22.5" outlineLevel="1" x14ac:dyDescent="0.2">
      <c r="A426" s="237">
        <v>178</v>
      </c>
      <c r="B426" s="238" t="s">
        <v>806</v>
      </c>
      <c r="C426" s="248" t="s">
        <v>807</v>
      </c>
      <c r="D426" s="239" t="s">
        <v>483</v>
      </c>
      <c r="E426" s="240">
        <v>142.62392</v>
      </c>
      <c r="F426" s="241"/>
      <c r="G426" s="242">
        <f>ROUND(E426*F426,2)</f>
        <v>0</v>
      </c>
      <c r="H426" s="241"/>
      <c r="I426" s="242">
        <f>ROUND(E426*H426,2)</f>
        <v>0</v>
      </c>
      <c r="J426" s="241"/>
      <c r="K426" s="242">
        <f>ROUND(E426*J426,2)</f>
        <v>0</v>
      </c>
      <c r="L426" s="242">
        <v>21</v>
      </c>
      <c r="M426" s="242">
        <f>G426*(1+L426/100)</f>
        <v>0</v>
      </c>
      <c r="N426" s="242">
        <v>0</v>
      </c>
      <c r="O426" s="242">
        <f>ROUND(E426*N426,2)</f>
        <v>0</v>
      </c>
      <c r="P426" s="242">
        <v>0</v>
      </c>
      <c r="Q426" s="242">
        <f>ROUND(E426*P426,2)</f>
        <v>0</v>
      </c>
      <c r="R426" s="242" t="s">
        <v>286</v>
      </c>
      <c r="S426" s="242" t="s">
        <v>190</v>
      </c>
      <c r="T426" s="243" t="s">
        <v>190</v>
      </c>
      <c r="U426" s="219">
        <v>0</v>
      </c>
      <c r="V426" s="219">
        <f>ROUND(E426*U426,2)</f>
        <v>0</v>
      </c>
      <c r="W426" s="219"/>
      <c r="X426" s="219" t="s">
        <v>804</v>
      </c>
      <c r="Y426" s="209"/>
      <c r="Z426" s="209"/>
      <c r="AA426" s="209"/>
      <c r="AB426" s="209"/>
      <c r="AC426" s="209"/>
      <c r="AD426" s="209"/>
      <c r="AE426" s="209"/>
      <c r="AF426" s="209"/>
      <c r="AG426" s="209" t="s">
        <v>805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30">
        <v>179</v>
      </c>
      <c r="B427" s="231" t="s">
        <v>808</v>
      </c>
      <c r="C427" s="249" t="s">
        <v>809</v>
      </c>
      <c r="D427" s="232" t="s">
        <v>483</v>
      </c>
      <c r="E427" s="233">
        <v>35.65598</v>
      </c>
      <c r="F427" s="234"/>
      <c r="G427" s="235">
        <f>ROUND(E427*F427,2)</f>
        <v>0</v>
      </c>
      <c r="H427" s="234"/>
      <c r="I427" s="235">
        <f>ROUND(E427*H427,2)</f>
        <v>0</v>
      </c>
      <c r="J427" s="234"/>
      <c r="K427" s="235">
        <f>ROUND(E427*J427,2)</f>
        <v>0</v>
      </c>
      <c r="L427" s="235">
        <v>21</v>
      </c>
      <c r="M427" s="235">
        <f>G427*(1+L427/100)</f>
        <v>0</v>
      </c>
      <c r="N427" s="235">
        <v>0</v>
      </c>
      <c r="O427" s="235">
        <f>ROUND(E427*N427,2)</f>
        <v>0</v>
      </c>
      <c r="P427" s="235">
        <v>0</v>
      </c>
      <c r="Q427" s="235">
        <f>ROUND(E427*P427,2)</f>
        <v>0</v>
      </c>
      <c r="R427" s="235"/>
      <c r="S427" s="235" t="s">
        <v>190</v>
      </c>
      <c r="T427" s="236" t="s">
        <v>190</v>
      </c>
      <c r="U427" s="219">
        <v>6.0000000000000001E-3</v>
      </c>
      <c r="V427" s="219">
        <f>ROUND(E427*U427,2)</f>
        <v>0.21</v>
      </c>
      <c r="W427" s="219"/>
      <c r="X427" s="219" t="s">
        <v>804</v>
      </c>
      <c r="Y427" s="209"/>
      <c r="Z427" s="209"/>
      <c r="AA427" s="209"/>
      <c r="AB427" s="209"/>
      <c r="AC427" s="209"/>
      <c r="AD427" s="209"/>
      <c r="AE427" s="209"/>
      <c r="AF427" s="209"/>
      <c r="AG427" s="209" t="s">
        <v>805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x14ac:dyDescent="0.2">
      <c r="A428" s="5"/>
      <c r="B428" s="6"/>
      <c r="C428" s="252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AE428">
        <v>15</v>
      </c>
      <c r="AF428">
        <v>21</v>
      </c>
    </row>
    <row r="429" spans="1:60" x14ac:dyDescent="0.2">
      <c r="A429" s="212"/>
      <c r="B429" s="213" t="s">
        <v>29</v>
      </c>
      <c r="C429" s="253"/>
      <c r="D429" s="214"/>
      <c r="E429" s="215"/>
      <c r="F429" s="215"/>
      <c r="G429" s="246">
        <f>G8+G177+G193+G220+G381+G387+G397+G400+G417+G422</f>
        <v>0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AE429">
        <f>SUMIF(L7:L427,AE428,G7:G427)</f>
        <v>0</v>
      </c>
      <c r="AF429">
        <f>SUMIF(L7:L427,AF428,G7:G427)</f>
        <v>0</v>
      </c>
      <c r="AG429" t="s">
        <v>280</v>
      </c>
    </row>
    <row r="430" spans="1:60" x14ac:dyDescent="0.2">
      <c r="A430" s="255" t="s">
        <v>810</v>
      </c>
      <c r="B430" s="255"/>
      <c r="C430" s="252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60" x14ac:dyDescent="0.2">
      <c r="A431" s="5"/>
      <c r="B431" s="6" t="s">
        <v>811</v>
      </c>
      <c r="C431" s="252" t="s">
        <v>812</v>
      </c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AG431" t="s">
        <v>813</v>
      </c>
    </row>
    <row r="432" spans="1:60" x14ac:dyDescent="0.2">
      <c r="A432" s="5"/>
      <c r="B432" s="6" t="s">
        <v>1517</v>
      </c>
      <c r="C432" s="252" t="s">
        <v>815</v>
      </c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AG432" t="s">
        <v>816</v>
      </c>
    </row>
    <row r="433" spans="1:33" x14ac:dyDescent="0.2">
      <c r="A433" s="5"/>
      <c r="B433" s="6"/>
      <c r="C433" s="252" t="s">
        <v>817</v>
      </c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AG433" t="s">
        <v>818</v>
      </c>
    </row>
    <row r="434" spans="1:33" x14ac:dyDescent="0.2">
      <c r="A434" s="5"/>
      <c r="B434" s="6"/>
      <c r="C434" s="252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33" x14ac:dyDescent="0.2">
      <c r="C435" s="254"/>
      <c r="D435" s="193"/>
      <c r="AG435" t="s">
        <v>281</v>
      </c>
    </row>
    <row r="436" spans="1:33" x14ac:dyDescent="0.2">
      <c r="D436" s="193"/>
    </row>
    <row r="437" spans="1:33" x14ac:dyDescent="0.2">
      <c r="D437" s="193"/>
    </row>
    <row r="438" spans="1:33" x14ac:dyDescent="0.2">
      <c r="D438" s="193"/>
    </row>
    <row r="439" spans="1:33" x14ac:dyDescent="0.2">
      <c r="D439" s="193"/>
    </row>
    <row r="440" spans="1:33" x14ac:dyDescent="0.2">
      <c r="D440" s="193"/>
    </row>
    <row r="441" spans="1:33" x14ac:dyDescent="0.2">
      <c r="D441" s="193"/>
    </row>
    <row r="442" spans="1:33" x14ac:dyDescent="0.2">
      <c r="D442" s="193"/>
    </row>
    <row r="443" spans="1:33" x14ac:dyDescent="0.2">
      <c r="D443" s="193"/>
    </row>
    <row r="444" spans="1:33" x14ac:dyDescent="0.2">
      <c r="D444" s="193"/>
    </row>
    <row r="445" spans="1:33" x14ac:dyDescent="0.2">
      <c r="D445" s="193"/>
    </row>
    <row r="446" spans="1:33" x14ac:dyDescent="0.2">
      <c r="D446" s="193"/>
    </row>
    <row r="447" spans="1:33" x14ac:dyDescent="0.2">
      <c r="D447" s="193"/>
    </row>
    <row r="448" spans="1:33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78">
    <mergeCell ref="C399:G399"/>
    <mergeCell ref="C416:G416"/>
    <mergeCell ref="C278:G278"/>
    <mergeCell ref="C383:G383"/>
    <mergeCell ref="C385:G385"/>
    <mergeCell ref="C389:G389"/>
    <mergeCell ref="C391:G391"/>
    <mergeCell ref="C395:G395"/>
    <mergeCell ref="C264:G264"/>
    <mergeCell ref="C266:G266"/>
    <mergeCell ref="C268:G268"/>
    <mergeCell ref="C270:G270"/>
    <mergeCell ref="C272:G272"/>
    <mergeCell ref="C274:G274"/>
    <mergeCell ref="C252:G252"/>
    <mergeCell ref="C254:G254"/>
    <mergeCell ref="C256:G256"/>
    <mergeCell ref="C258:G258"/>
    <mergeCell ref="C260:G260"/>
    <mergeCell ref="C262:G262"/>
    <mergeCell ref="C236:G236"/>
    <mergeCell ref="C238:G238"/>
    <mergeCell ref="C240:G240"/>
    <mergeCell ref="C242:G242"/>
    <mergeCell ref="C244:G244"/>
    <mergeCell ref="C246:G246"/>
    <mergeCell ref="C215:G215"/>
    <mergeCell ref="C218:G218"/>
    <mergeCell ref="C227:G227"/>
    <mergeCell ref="C229:G229"/>
    <mergeCell ref="C231:G231"/>
    <mergeCell ref="C234:G234"/>
    <mergeCell ref="C188:G188"/>
    <mergeCell ref="C191:G191"/>
    <mergeCell ref="C195:G195"/>
    <mergeCell ref="C201:G201"/>
    <mergeCell ref="C207:G207"/>
    <mergeCell ref="C212:G212"/>
    <mergeCell ref="C157:G157"/>
    <mergeCell ref="C160:G160"/>
    <mergeCell ref="C163:G163"/>
    <mergeCell ref="C164:G164"/>
    <mergeCell ref="C167:G167"/>
    <mergeCell ref="C179:G179"/>
    <mergeCell ref="C129:G129"/>
    <mergeCell ref="C134:G134"/>
    <mergeCell ref="C138:G138"/>
    <mergeCell ref="C139:G139"/>
    <mergeCell ref="C143:G143"/>
    <mergeCell ref="C154:G154"/>
    <mergeCell ref="C104:G104"/>
    <mergeCell ref="C107:G107"/>
    <mergeCell ref="C110:G110"/>
    <mergeCell ref="C113:G113"/>
    <mergeCell ref="C123:G123"/>
    <mergeCell ref="C126:G126"/>
    <mergeCell ref="C53:G53"/>
    <mergeCell ref="C59:G59"/>
    <mergeCell ref="C78:G78"/>
    <mergeCell ref="C81:G81"/>
    <mergeCell ref="C84:G84"/>
    <mergeCell ref="C102:G102"/>
    <mergeCell ref="C23:G23"/>
    <mergeCell ref="C39:G39"/>
    <mergeCell ref="C41:G41"/>
    <mergeCell ref="C44:G44"/>
    <mergeCell ref="C47:G47"/>
    <mergeCell ref="C50:G50"/>
    <mergeCell ref="A1:G1"/>
    <mergeCell ref="C2:G2"/>
    <mergeCell ref="C3:G3"/>
    <mergeCell ref="C4:G4"/>
    <mergeCell ref="A430:B430"/>
    <mergeCell ref="C10:G10"/>
    <mergeCell ref="C13:G13"/>
    <mergeCell ref="C15:G15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68</v>
      </c>
      <c r="C3" s="198" t="s">
        <v>69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70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105</v>
      </c>
      <c r="C8" s="247" t="s">
        <v>106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0</v>
      </c>
      <c r="J8" s="228"/>
      <c r="K8" s="228">
        <f>SUM(K9:K13)</f>
        <v>0</v>
      </c>
      <c r="L8" s="228"/>
      <c r="M8" s="228">
        <f>SUM(M9:M13)</f>
        <v>0</v>
      </c>
      <c r="N8" s="228"/>
      <c r="O8" s="228">
        <f>SUM(O9:O13)</f>
        <v>0.8899999999999999</v>
      </c>
      <c r="P8" s="228"/>
      <c r="Q8" s="228">
        <f>SUM(Q9:Q13)</f>
        <v>0</v>
      </c>
      <c r="R8" s="228"/>
      <c r="S8" s="228"/>
      <c r="T8" s="229"/>
      <c r="U8" s="223"/>
      <c r="V8" s="223">
        <f>SUM(V9:V13)</f>
        <v>13.77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1518</v>
      </c>
      <c r="C9" s="249" t="s">
        <v>1519</v>
      </c>
      <c r="D9" s="232" t="s">
        <v>247</v>
      </c>
      <c r="E9" s="233">
        <v>11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6.3659999999999994E-2</v>
      </c>
      <c r="O9" s="235">
        <f>ROUND(E9*N9,2)</f>
        <v>0.7</v>
      </c>
      <c r="P9" s="235">
        <v>0</v>
      </c>
      <c r="Q9" s="235">
        <f>ROUND(E9*P9,2)</f>
        <v>0</v>
      </c>
      <c r="R9" s="235"/>
      <c r="S9" s="235" t="s">
        <v>174</v>
      </c>
      <c r="T9" s="236" t="s">
        <v>175</v>
      </c>
      <c r="U9" s="219">
        <v>0.98399999999999999</v>
      </c>
      <c r="V9" s="219">
        <f>ROUND(E9*U9,2)</f>
        <v>10.82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1" t="s">
        <v>1520</v>
      </c>
      <c r="D10" s="221"/>
      <c r="E10" s="222">
        <v>11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232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1521</v>
      </c>
      <c r="D11" s="221"/>
      <c r="E11" s="222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0">
        <v>2</v>
      </c>
      <c r="B12" s="231" t="s">
        <v>1522</v>
      </c>
      <c r="C12" s="249" t="s">
        <v>1523</v>
      </c>
      <c r="D12" s="232" t="s">
        <v>247</v>
      </c>
      <c r="E12" s="233">
        <v>3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6.3659999999999994E-2</v>
      </c>
      <c r="O12" s="235">
        <f>ROUND(E12*N12,2)</f>
        <v>0.19</v>
      </c>
      <c r="P12" s="235">
        <v>0</v>
      </c>
      <c r="Q12" s="235">
        <f>ROUND(E12*P12,2)</f>
        <v>0</v>
      </c>
      <c r="R12" s="235"/>
      <c r="S12" s="235" t="s">
        <v>174</v>
      </c>
      <c r="T12" s="236" t="s">
        <v>175</v>
      </c>
      <c r="U12" s="219">
        <v>0.98399999999999999</v>
      </c>
      <c r="V12" s="219">
        <f>ROUND(E12*U12,2)</f>
        <v>2.95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1" t="s">
        <v>1524</v>
      </c>
      <c r="D13" s="221"/>
      <c r="E13" s="222">
        <v>3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232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x14ac:dyDescent="0.2">
      <c r="A14" s="224" t="s">
        <v>169</v>
      </c>
      <c r="B14" s="225" t="s">
        <v>109</v>
      </c>
      <c r="C14" s="247" t="s">
        <v>110</v>
      </c>
      <c r="D14" s="226"/>
      <c r="E14" s="227"/>
      <c r="F14" s="228"/>
      <c r="G14" s="228">
        <f>SUMIF(AG15:AG19,"&lt;&gt;NOR",G15:G19)</f>
        <v>0</v>
      </c>
      <c r="H14" s="228"/>
      <c r="I14" s="228">
        <f>SUM(I15:I19)</f>
        <v>0</v>
      </c>
      <c r="J14" s="228"/>
      <c r="K14" s="228">
        <f>SUM(K15:K19)</f>
        <v>0</v>
      </c>
      <c r="L14" s="228"/>
      <c r="M14" s="228">
        <f>SUM(M15:M19)</f>
        <v>0</v>
      </c>
      <c r="N14" s="228"/>
      <c r="O14" s="228">
        <f>SUM(O15:O19)</f>
        <v>0</v>
      </c>
      <c r="P14" s="228"/>
      <c r="Q14" s="228">
        <f>SUM(Q15:Q19)</f>
        <v>0</v>
      </c>
      <c r="R14" s="228"/>
      <c r="S14" s="228"/>
      <c r="T14" s="229"/>
      <c r="U14" s="223"/>
      <c r="V14" s="223">
        <f>SUM(V15:V19)</f>
        <v>40.409999999999997</v>
      </c>
      <c r="W14" s="223"/>
      <c r="X14" s="223"/>
      <c r="AG14" t="s">
        <v>170</v>
      </c>
    </row>
    <row r="15" spans="1:60" outlineLevel="1" x14ac:dyDescent="0.2">
      <c r="A15" s="230">
        <v>3</v>
      </c>
      <c r="B15" s="231" t="s">
        <v>1525</v>
      </c>
      <c r="C15" s="249" t="s">
        <v>1526</v>
      </c>
      <c r="D15" s="232" t="s">
        <v>323</v>
      </c>
      <c r="E15" s="233">
        <v>320.10000000000002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 t="s">
        <v>487</v>
      </c>
      <c r="S15" s="235" t="s">
        <v>190</v>
      </c>
      <c r="T15" s="236" t="s">
        <v>190</v>
      </c>
      <c r="U15" s="219">
        <v>6.9000000000000006E-2</v>
      </c>
      <c r="V15" s="219">
        <f>ROUND(E15*U15,2)</f>
        <v>22.09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1" t="s">
        <v>1527</v>
      </c>
      <c r="D16" s="221"/>
      <c r="E16" s="222">
        <v>320.10000000000002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232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0">
        <v>4</v>
      </c>
      <c r="B17" s="231" t="s">
        <v>1528</v>
      </c>
      <c r="C17" s="249" t="s">
        <v>1529</v>
      </c>
      <c r="D17" s="232" t="s">
        <v>323</v>
      </c>
      <c r="E17" s="233">
        <v>590.9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5" t="s">
        <v>487</v>
      </c>
      <c r="S17" s="235" t="s">
        <v>190</v>
      </c>
      <c r="T17" s="236" t="s">
        <v>190</v>
      </c>
      <c r="U17" s="219">
        <v>3.1E-2</v>
      </c>
      <c r="V17" s="219">
        <f>ROUND(E17*U17,2)</f>
        <v>18.32</v>
      </c>
      <c r="W17" s="219"/>
      <c r="X17" s="219" t="s">
        <v>287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288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1530</v>
      </c>
      <c r="D18" s="221"/>
      <c r="E18" s="222">
        <v>270.8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1531</v>
      </c>
      <c r="D19" s="221"/>
      <c r="E19" s="222">
        <v>320.10000000000002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232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4" t="s">
        <v>169</v>
      </c>
      <c r="B20" s="225" t="s">
        <v>119</v>
      </c>
      <c r="C20" s="247" t="s">
        <v>120</v>
      </c>
      <c r="D20" s="226"/>
      <c r="E20" s="227"/>
      <c r="F20" s="228"/>
      <c r="G20" s="228">
        <f>SUMIF(AG21:AG23,"&lt;&gt;NOR",G21:G23)</f>
        <v>0</v>
      </c>
      <c r="H20" s="228"/>
      <c r="I20" s="228">
        <f>SUM(I21:I23)</f>
        <v>0</v>
      </c>
      <c r="J20" s="228"/>
      <c r="K20" s="228">
        <f>SUM(K21:K23)</f>
        <v>0</v>
      </c>
      <c r="L20" s="228"/>
      <c r="M20" s="228">
        <f>SUM(M21:M23)</f>
        <v>0</v>
      </c>
      <c r="N20" s="228"/>
      <c r="O20" s="228">
        <f>SUM(O21:O23)</f>
        <v>0</v>
      </c>
      <c r="P20" s="228"/>
      <c r="Q20" s="228">
        <f>SUM(Q21:Q23)</f>
        <v>0</v>
      </c>
      <c r="R20" s="228"/>
      <c r="S20" s="228"/>
      <c r="T20" s="229"/>
      <c r="U20" s="223"/>
      <c r="V20" s="223">
        <f>SUM(V21:V23)</f>
        <v>0.1</v>
      </c>
      <c r="W20" s="223"/>
      <c r="X20" s="223"/>
      <c r="AG20" t="s">
        <v>170</v>
      </c>
    </row>
    <row r="21" spans="1:60" outlineLevel="1" x14ac:dyDescent="0.2">
      <c r="A21" s="230">
        <v>5</v>
      </c>
      <c r="B21" s="231" t="s">
        <v>1532</v>
      </c>
      <c r="C21" s="249" t="s">
        <v>1533</v>
      </c>
      <c r="D21" s="232" t="s">
        <v>483</v>
      </c>
      <c r="E21" s="233">
        <v>0.89124000000000003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5" t="s">
        <v>487</v>
      </c>
      <c r="S21" s="235" t="s">
        <v>190</v>
      </c>
      <c r="T21" s="236" t="s">
        <v>190</v>
      </c>
      <c r="U21" s="219">
        <v>0.11749999999999999</v>
      </c>
      <c r="V21" s="219">
        <f>ROUND(E21*U21,2)</f>
        <v>0.1</v>
      </c>
      <c r="W21" s="219"/>
      <c r="X21" s="219" t="s">
        <v>759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760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60" t="s">
        <v>1534</v>
      </c>
      <c r="D22" s="256"/>
      <c r="E22" s="256"/>
      <c r="F22" s="256"/>
      <c r="G22" s="256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290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45" t="str">
        <f>C22</f>
        <v>vodovodu nebo kanalizace ražené nebo hloubené (827 1.4, 827 2.4) z trub betonových nebo železobetonových včetně drobných objektů,</v>
      </c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61" t="s">
        <v>1535</v>
      </c>
      <c r="D23" s="257"/>
      <c r="E23" s="257"/>
      <c r="F23" s="257"/>
      <c r="G23" s="257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193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5"/>
      <c r="B24" s="6"/>
      <c r="C24" s="252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AE24">
        <v>15</v>
      </c>
      <c r="AF24">
        <v>21</v>
      </c>
    </row>
    <row r="25" spans="1:60" x14ac:dyDescent="0.2">
      <c r="A25" s="212"/>
      <c r="B25" s="213" t="s">
        <v>29</v>
      </c>
      <c r="C25" s="253"/>
      <c r="D25" s="214"/>
      <c r="E25" s="215"/>
      <c r="F25" s="215"/>
      <c r="G25" s="246">
        <f>G8+G14+G20</f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AE25">
        <f>SUMIF(L7:L23,AE24,G7:G23)</f>
        <v>0</v>
      </c>
      <c r="AF25">
        <f>SUMIF(L7:L23,AF24,G7:G23)</f>
        <v>0</v>
      </c>
      <c r="AG25" t="s">
        <v>280</v>
      </c>
    </row>
    <row r="26" spans="1:60" x14ac:dyDescent="0.2">
      <c r="A26" s="255" t="s">
        <v>810</v>
      </c>
      <c r="B26" s="255"/>
      <c r="C26" s="252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60" x14ac:dyDescent="0.2">
      <c r="A27" s="5"/>
      <c r="B27" s="6" t="s">
        <v>1536</v>
      </c>
      <c r="C27" s="252" t="s">
        <v>1537</v>
      </c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G27" t="s">
        <v>813</v>
      </c>
    </row>
    <row r="28" spans="1:60" x14ac:dyDescent="0.2">
      <c r="A28" s="5"/>
      <c r="B28" s="6" t="s">
        <v>1538</v>
      </c>
      <c r="C28" s="252" t="s">
        <v>1539</v>
      </c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AG28" t="s">
        <v>816</v>
      </c>
    </row>
    <row r="29" spans="1:60" x14ac:dyDescent="0.2">
      <c r="A29" s="5"/>
      <c r="B29" s="6"/>
      <c r="C29" s="252" t="s">
        <v>817</v>
      </c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AG29" t="s">
        <v>818</v>
      </c>
    </row>
    <row r="30" spans="1:60" x14ac:dyDescent="0.2">
      <c r="A30" s="5"/>
      <c r="B30" s="6"/>
      <c r="C30" s="252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60" x14ac:dyDescent="0.2">
      <c r="C31" s="254"/>
      <c r="D31" s="193"/>
      <c r="AG31" t="s">
        <v>281</v>
      </c>
    </row>
    <row r="32" spans="1:60" x14ac:dyDescent="0.2">
      <c r="D32" s="193"/>
    </row>
    <row r="33" spans="4:4" x14ac:dyDescent="0.2">
      <c r="D33" s="193"/>
    </row>
    <row r="34" spans="4:4" x14ac:dyDescent="0.2">
      <c r="D34" s="193"/>
    </row>
    <row r="35" spans="4:4" x14ac:dyDescent="0.2">
      <c r="D35" s="193"/>
    </row>
    <row r="36" spans="4:4" x14ac:dyDescent="0.2">
      <c r="D36" s="193"/>
    </row>
    <row r="37" spans="4:4" x14ac:dyDescent="0.2">
      <c r="D37" s="193"/>
    </row>
    <row r="38" spans="4:4" x14ac:dyDescent="0.2">
      <c r="D38" s="193"/>
    </row>
    <row r="39" spans="4:4" x14ac:dyDescent="0.2">
      <c r="D39" s="193"/>
    </row>
    <row r="40" spans="4:4" x14ac:dyDescent="0.2">
      <c r="D40" s="193"/>
    </row>
    <row r="41" spans="4:4" x14ac:dyDescent="0.2">
      <c r="D41" s="193"/>
    </row>
    <row r="42" spans="4:4" x14ac:dyDescent="0.2">
      <c r="D42" s="193"/>
    </row>
    <row r="43" spans="4:4" x14ac:dyDescent="0.2">
      <c r="D43" s="193"/>
    </row>
    <row r="44" spans="4:4" x14ac:dyDescent="0.2">
      <c r="D44" s="193"/>
    </row>
    <row r="45" spans="4:4" x14ac:dyDescent="0.2">
      <c r="D45" s="193"/>
    </row>
    <row r="46" spans="4:4" x14ac:dyDescent="0.2">
      <c r="D46" s="193"/>
    </row>
    <row r="47" spans="4:4" x14ac:dyDescent="0.2">
      <c r="D47" s="193"/>
    </row>
    <row r="48" spans="4:4" x14ac:dyDescent="0.2">
      <c r="D48" s="193"/>
    </row>
    <row r="49" spans="4:4" x14ac:dyDescent="0.2">
      <c r="D49" s="193"/>
    </row>
    <row r="50" spans="4:4" x14ac:dyDescent="0.2">
      <c r="D50" s="193"/>
    </row>
    <row r="51" spans="4:4" x14ac:dyDescent="0.2">
      <c r="D51" s="193"/>
    </row>
    <row r="52" spans="4:4" x14ac:dyDescent="0.2">
      <c r="D52" s="193"/>
    </row>
    <row r="53" spans="4:4" x14ac:dyDescent="0.2">
      <c r="D53" s="193"/>
    </row>
    <row r="54" spans="4:4" x14ac:dyDescent="0.2">
      <c r="D54" s="193"/>
    </row>
    <row r="55" spans="4:4" x14ac:dyDescent="0.2">
      <c r="D55" s="193"/>
    </row>
    <row r="56" spans="4:4" x14ac:dyDescent="0.2">
      <c r="D56" s="193"/>
    </row>
    <row r="57" spans="4:4" x14ac:dyDescent="0.2">
      <c r="D57" s="193"/>
    </row>
    <row r="58" spans="4:4" x14ac:dyDescent="0.2">
      <c r="D58" s="193"/>
    </row>
    <row r="59" spans="4:4" x14ac:dyDescent="0.2">
      <c r="D59" s="193"/>
    </row>
    <row r="60" spans="4:4" x14ac:dyDescent="0.2">
      <c r="D60" s="193"/>
    </row>
    <row r="61" spans="4:4" x14ac:dyDescent="0.2">
      <c r="D61" s="193"/>
    </row>
    <row r="62" spans="4:4" x14ac:dyDescent="0.2">
      <c r="D62" s="193"/>
    </row>
    <row r="63" spans="4:4" x14ac:dyDescent="0.2">
      <c r="D63" s="193"/>
    </row>
    <row r="64" spans="4:4" x14ac:dyDescent="0.2">
      <c r="D64" s="193"/>
    </row>
    <row r="65" spans="4:4" x14ac:dyDescent="0.2">
      <c r="D65" s="193"/>
    </row>
    <row r="66" spans="4:4" x14ac:dyDescent="0.2">
      <c r="D66" s="193"/>
    </row>
    <row r="67" spans="4:4" x14ac:dyDescent="0.2">
      <c r="D67" s="193"/>
    </row>
    <row r="68" spans="4:4" x14ac:dyDescent="0.2">
      <c r="D68" s="193"/>
    </row>
    <row r="69" spans="4:4" x14ac:dyDescent="0.2">
      <c r="D69" s="193"/>
    </row>
    <row r="70" spans="4:4" x14ac:dyDescent="0.2">
      <c r="D70" s="193"/>
    </row>
    <row r="71" spans="4:4" x14ac:dyDescent="0.2">
      <c r="D71" s="193"/>
    </row>
    <row r="72" spans="4:4" x14ac:dyDescent="0.2">
      <c r="D72" s="193"/>
    </row>
    <row r="73" spans="4:4" x14ac:dyDescent="0.2">
      <c r="D73" s="193"/>
    </row>
    <row r="74" spans="4:4" x14ac:dyDescent="0.2">
      <c r="D74" s="193"/>
    </row>
    <row r="75" spans="4:4" x14ac:dyDescent="0.2">
      <c r="D75" s="193"/>
    </row>
    <row r="76" spans="4:4" x14ac:dyDescent="0.2">
      <c r="D76" s="193"/>
    </row>
    <row r="77" spans="4:4" x14ac:dyDescent="0.2">
      <c r="D77" s="193"/>
    </row>
    <row r="78" spans="4:4" x14ac:dyDescent="0.2">
      <c r="D78" s="193"/>
    </row>
    <row r="79" spans="4:4" x14ac:dyDescent="0.2">
      <c r="D79" s="193"/>
    </row>
    <row r="80" spans="4:4" x14ac:dyDescent="0.2">
      <c r="D80" s="193"/>
    </row>
    <row r="81" spans="4:4" x14ac:dyDescent="0.2">
      <c r="D81" s="193"/>
    </row>
    <row r="82" spans="4:4" x14ac:dyDescent="0.2">
      <c r="D82" s="193"/>
    </row>
    <row r="83" spans="4:4" x14ac:dyDescent="0.2">
      <c r="D83" s="193"/>
    </row>
    <row r="84" spans="4:4" x14ac:dyDescent="0.2">
      <c r="D84" s="193"/>
    </row>
    <row r="85" spans="4:4" x14ac:dyDescent="0.2">
      <c r="D85" s="193"/>
    </row>
    <row r="86" spans="4:4" x14ac:dyDescent="0.2">
      <c r="D86" s="193"/>
    </row>
    <row r="87" spans="4:4" x14ac:dyDescent="0.2">
      <c r="D87" s="193"/>
    </row>
    <row r="88" spans="4:4" x14ac:dyDescent="0.2">
      <c r="D88" s="193"/>
    </row>
    <row r="89" spans="4:4" x14ac:dyDescent="0.2">
      <c r="D89" s="193"/>
    </row>
    <row r="90" spans="4:4" x14ac:dyDescent="0.2">
      <c r="D90" s="193"/>
    </row>
    <row r="91" spans="4:4" x14ac:dyDescent="0.2">
      <c r="D91" s="193"/>
    </row>
    <row r="92" spans="4:4" x14ac:dyDescent="0.2">
      <c r="D92" s="193"/>
    </row>
    <row r="93" spans="4:4" x14ac:dyDescent="0.2">
      <c r="D93" s="193"/>
    </row>
    <row r="94" spans="4:4" x14ac:dyDescent="0.2">
      <c r="D94" s="193"/>
    </row>
    <row r="95" spans="4:4" x14ac:dyDescent="0.2">
      <c r="D95" s="193"/>
    </row>
    <row r="96" spans="4:4" x14ac:dyDescent="0.2">
      <c r="D96" s="193"/>
    </row>
    <row r="97" spans="4:4" x14ac:dyDescent="0.2">
      <c r="D97" s="193"/>
    </row>
    <row r="98" spans="4:4" x14ac:dyDescent="0.2">
      <c r="D98" s="193"/>
    </row>
    <row r="99" spans="4:4" x14ac:dyDescent="0.2">
      <c r="D99" s="193"/>
    </row>
    <row r="100" spans="4:4" x14ac:dyDescent="0.2">
      <c r="D100" s="193"/>
    </row>
    <row r="101" spans="4:4" x14ac:dyDescent="0.2">
      <c r="D101" s="193"/>
    </row>
    <row r="102" spans="4:4" x14ac:dyDescent="0.2">
      <c r="D102" s="193"/>
    </row>
    <row r="103" spans="4:4" x14ac:dyDescent="0.2">
      <c r="D103" s="193"/>
    </row>
    <row r="104" spans="4:4" x14ac:dyDescent="0.2">
      <c r="D104" s="193"/>
    </row>
    <row r="105" spans="4:4" x14ac:dyDescent="0.2">
      <c r="D105" s="193"/>
    </row>
    <row r="106" spans="4:4" x14ac:dyDescent="0.2">
      <c r="D106" s="193"/>
    </row>
    <row r="107" spans="4:4" x14ac:dyDescent="0.2">
      <c r="D107" s="193"/>
    </row>
    <row r="108" spans="4:4" x14ac:dyDescent="0.2">
      <c r="D108" s="193"/>
    </row>
    <row r="109" spans="4:4" x14ac:dyDescent="0.2">
      <c r="D109" s="193"/>
    </row>
    <row r="110" spans="4:4" x14ac:dyDescent="0.2">
      <c r="D110" s="193"/>
    </row>
    <row r="111" spans="4:4" x14ac:dyDescent="0.2">
      <c r="D111" s="193"/>
    </row>
    <row r="112" spans="4:4" x14ac:dyDescent="0.2">
      <c r="D112" s="193"/>
    </row>
    <row r="113" spans="4:4" x14ac:dyDescent="0.2">
      <c r="D113" s="193"/>
    </row>
    <row r="114" spans="4:4" x14ac:dyDescent="0.2">
      <c r="D114" s="193"/>
    </row>
    <row r="115" spans="4:4" x14ac:dyDescent="0.2">
      <c r="D115" s="193"/>
    </row>
    <row r="116" spans="4:4" x14ac:dyDescent="0.2">
      <c r="D116" s="193"/>
    </row>
    <row r="117" spans="4:4" x14ac:dyDescent="0.2">
      <c r="D117" s="193"/>
    </row>
    <row r="118" spans="4:4" x14ac:dyDescent="0.2">
      <c r="D118" s="193"/>
    </row>
    <row r="119" spans="4:4" x14ac:dyDescent="0.2">
      <c r="D119" s="193"/>
    </row>
    <row r="120" spans="4:4" x14ac:dyDescent="0.2">
      <c r="D120" s="193"/>
    </row>
    <row r="121" spans="4:4" x14ac:dyDescent="0.2">
      <c r="D121" s="193"/>
    </row>
    <row r="122" spans="4:4" x14ac:dyDescent="0.2">
      <c r="D122" s="193"/>
    </row>
    <row r="123" spans="4:4" x14ac:dyDescent="0.2">
      <c r="D123" s="193"/>
    </row>
    <row r="124" spans="4:4" x14ac:dyDescent="0.2">
      <c r="D124" s="193"/>
    </row>
    <row r="125" spans="4:4" x14ac:dyDescent="0.2">
      <c r="D125" s="193"/>
    </row>
    <row r="126" spans="4:4" x14ac:dyDescent="0.2">
      <c r="D126" s="193"/>
    </row>
    <row r="127" spans="4:4" x14ac:dyDescent="0.2">
      <c r="D127" s="193"/>
    </row>
    <row r="128" spans="4:4" x14ac:dyDescent="0.2">
      <c r="D128" s="193"/>
    </row>
    <row r="129" spans="4:4" x14ac:dyDescent="0.2">
      <c r="D129" s="193"/>
    </row>
    <row r="130" spans="4:4" x14ac:dyDescent="0.2">
      <c r="D130" s="193"/>
    </row>
    <row r="131" spans="4:4" x14ac:dyDescent="0.2">
      <c r="D131" s="193"/>
    </row>
    <row r="132" spans="4:4" x14ac:dyDescent="0.2">
      <c r="D132" s="193"/>
    </row>
    <row r="133" spans="4:4" x14ac:dyDescent="0.2">
      <c r="D133" s="193"/>
    </row>
    <row r="134" spans="4:4" x14ac:dyDescent="0.2">
      <c r="D134" s="193"/>
    </row>
    <row r="135" spans="4:4" x14ac:dyDescent="0.2">
      <c r="D135" s="193"/>
    </row>
    <row r="136" spans="4:4" x14ac:dyDescent="0.2">
      <c r="D136" s="193"/>
    </row>
    <row r="137" spans="4:4" x14ac:dyDescent="0.2">
      <c r="D137" s="193"/>
    </row>
    <row r="138" spans="4:4" x14ac:dyDescent="0.2">
      <c r="D138" s="193"/>
    </row>
    <row r="139" spans="4:4" x14ac:dyDescent="0.2">
      <c r="D139" s="193"/>
    </row>
    <row r="140" spans="4:4" x14ac:dyDescent="0.2">
      <c r="D140" s="193"/>
    </row>
    <row r="141" spans="4:4" x14ac:dyDescent="0.2">
      <c r="D141" s="193"/>
    </row>
    <row r="142" spans="4:4" x14ac:dyDescent="0.2">
      <c r="D142" s="193"/>
    </row>
    <row r="143" spans="4:4" x14ac:dyDescent="0.2">
      <c r="D143" s="193"/>
    </row>
    <row r="144" spans="4:4" x14ac:dyDescent="0.2">
      <c r="D144" s="193"/>
    </row>
    <row r="145" spans="4:4" x14ac:dyDescent="0.2">
      <c r="D145" s="193"/>
    </row>
    <row r="146" spans="4:4" x14ac:dyDescent="0.2">
      <c r="D146" s="193"/>
    </row>
    <row r="147" spans="4:4" x14ac:dyDescent="0.2">
      <c r="D147" s="193"/>
    </row>
    <row r="148" spans="4:4" x14ac:dyDescent="0.2">
      <c r="D148" s="193"/>
    </row>
    <row r="149" spans="4:4" x14ac:dyDescent="0.2">
      <c r="D149" s="193"/>
    </row>
    <row r="150" spans="4:4" x14ac:dyDescent="0.2">
      <c r="D150" s="193"/>
    </row>
    <row r="151" spans="4:4" x14ac:dyDescent="0.2">
      <c r="D151" s="193"/>
    </row>
    <row r="152" spans="4:4" x14ac:dyDescent="0.2">
      <c r="D152" s="193"/>
    </row>
    <row r="153" spans="4:4" x14ac:dyDescent="0.2">
      <c r="D153" s="193"/>
    </row>
    <row r="154" spans="4:4" x14ac:dyDescent="0.2">
      <c r="D154" s="193"/>
    </row>
    <row r="155" spans="4:4" x14ac:dyDescent="0.2">
      <c r="D155" s="193"/>
    </row>
    <row r="156" spans="4:4" x14ac:dyDescent="0.2">
      <c r="D156" s="193"/>
    </row>
    <row r="157" spans="4:4" x14ac:dyDescent="0.2">
      <c r="D157" s="193"/>
    </row>
    <row r="158" spans="4:4" x14ac:dyDescent="0.2">
      <c r="D158" s="193"/>
    </row>
    <row r="159" spans="4:4" x14ac:dyDescent="0.2">
      <c r="D159" s="193"/>
    </row>
    <row r="160" spans="4:4" x14ac:dyDescent="0.2">
      <c r="D160" s="193"/>
    </row>
    <row r="161" spans="4:4" x14ac:dyDescent="0.2">
      <c r="D161" s="193"/>
    </row>
    <row r="162" spans="4:4" x14ac:dyDescent="0.2">
      <c r="D162" s="193"/>
    </row>
    <row r="163" spans="4:4" x14ac:dyDescent="0.2">
      <c r="D163" s="193"/>
    </row>
    <row r="164" spans="4:4" x14ac:dyDescent="0.2">
      <c r="D164" s="193"/>
    </row>
    <row r="165" spans="4:4" x14ac:dyDescent="0.2">
      <c r="D165" s="193"/>
    </row>
    <row r="166" spans="4:4" x14ac:dyDescent="0.2">
      <c r="D166" s="193"/>
    </row>
    <row r="167" spans="4:4" x14ac:dyDescent="0.2">
      <c r="D167" s="193"/>
    </row>
    <row r="168" spans="4:4" x14ac:dyDescent="0.2">
      <c r="D168" s="193"/>
    </row>
    <row r="169" spans="4:4" x14ac:dyDescent="0.2">
      <c r="D169" s="193"/>
    </row>
    <row r="170" spans="4:4" x14ac:dyDescent="0.2">
      <c r="D170" s="193"/>
    </row>
    <row r="171" spans="4:4" x14ac:dyDescent="0.2">
      <c r="D171" s="193"/>
    </row>
    <row r="172" spans="4:4" x14ac:dyDescent="0.2">
      <c r="D172" s="193"/>
    </row>
    <row r="173" spans="4:4" x14ac:dyDescent="0.2">
      <c r="D173" s="193"/>
    </row>
    <row r="174" spans="4:4" x14ac:dyDescent="0.2">
      <c r="D174" s="193"/>
    </row>
    <row r="175" spans="4:4" x14ac:dyDescent="0.2">
      <c r="D175" s="193"/>
    </row>
    <row r="176" spans="4:4" x14ac:dyDescent="0.2">
      <c r="D176" s="193"/>
    </row>
    <row r="177" spans="4:4" x14ac:dyDescent="0.2">
      <c r="D177" s="193"/>
    </row>
    <row r="178" spans="4:4" x14ac:dyDescent="0.2">
      <c r="D178" s="193"/>
    </row>
    <row r="179" spans="4:4" x14ac:dyDescent="0.2">
      <c r="D179" s="193"/>
    </row>
    <row r="180" spans="4:4" x14ac:dyDescent="0.2">
      <c r="D180" s="193"/>
    </row>
    <row r="181" spans="4:4" x14ac:dyDescent="0.2">
      <c r="D181" s="193"/>
    </row>
    <row r="182" spans="4:4" x14ac:dyDescent="0.2">
      <c r="D182" s="193"/>
    </row>
    <row r="183" spans="4:4" x14ac:dyDescent="0.2">
      <c r="D183" s="193"/>
    </row>
    <row r="184" spans="4:4" x14ac:dyDescent="0.2">
      <c r="D184" s="193"/>
    </row>
    <row r="185" spans="4:4" x14ac:dyDescent="0.2">
      <c r="D185" s="193"/>
    </row>
    <row r="186" spans="4:4" x14ac:dyDescent="0.2">
      <c r="D186" s="193"/>
    </row>
    <row r="187" spans="4:4" x14ac:dyDescent="0.2">
      <c r="D187" s="193"/>
    </row>
    <row r="188" spans="4:4" x14ac:dyDescent="0.2">
      <c r="D188" s="193"/>
    </row>
    <row r="189" spans="4:4" x14ac:dyDescent="0.2">
      <c r="D189" s="193"/>
    </row>
    <row r="190" spans="4:4" x14ac:dyDescent="0.2">
      <c r="D190" s="193"/>
    </row>
    <row r="191" spans="4:4" x14ac:dyDescent="0.2">
      <c r="D191" s="193"/>
    </row>
    <row r="192" spans="4:4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7">
    <mergeCell ref="A1:G1"/>
    <mergeCell ref="C2:G2"/>
    <mergeCell ref="C3:G3"/>
    <mergeCell ref="C4:G4"/>
    <mergeCell ref="A26:B26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71</v>
      </c>
      <c r="C3" s="198" t="s">
        <v>72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72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SUMIF(AG9:AG161,"&lt;&gt;NOR",G9:G161)</f>
        <v>0</v>
      </c>
      <c r="H8" s="228"/>
      <c r="I8" s="228">
        <f>SUM(I9:I161)</f>
        <v>0</v>
      </c>
      <c r="J8" s="228"/>
      <c r="K8" s="228">
        <f>SUM(K9:K161)</f>
        <v>0</v>
      </c>
      <c r="L8" s="228"/>
      <c r="M8" s="228">
        <f>SUM(M9:M161)</f>
        <v>0</v>
      </c>
      <c r="N8" s="228"/>
      <c r="O8" s="228">
        <f>SUM(O9:O161)</f>
        <v>184.38</v>
      </c>
      <c r="P8" s="228"/>
      <c r="Q8" s="228">
        <f>SUM(Q9:Q161)</f>
        <v>55.609999999999992</v>
      </c>
      <c r="R8" s="228"/>
      <c r="S8" s="228"/>
      <c r="T8" s="229"/>
      <c r="U8" s="223"/>
      <c r="V8" s="223">
        <f>SUM(V9:V161)</f>
        <v>1771.7499999999998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819</v>
      </c>
      <c r="C9" s="249" t="s">
        <v>820</v>
      </c>
      <c r="D9" s="232" t="s">
        <v>285</v>
      </c>
      <c r="E9" s="233">
        <v>1.87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0.26</v>
      </c>
      <c r="R9" s="235" t="s">
        <v>286</v>
      </c>
      <c r="S9" s="235" t="s">
        <v>190</v>
      </c>
      <c r="T9" s="236" t="s">
        <v>190</v>
      </c>
      <c r="U9" s="219">
        <v>0.16</v>
      </c>
      <c r="V9" s="219">
        <f>ROUND(E9*U9,2)</f>
        <v>0.3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1540</v>
      </c>
      <c r="D11" s="221"/>
      <c r="E11" s="222">
        <v>1.87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33.75" outlineLevel="1" x14ac:dyDescent="0.2">
      <c r="A12" s="230">
        <v>2</v>
      </c>
      <c r="B12" s="231" t="s">
        <v>822</v>
      </c>
      <c r="C12" s="249" t="s">
        <v>823</v>
      </c>
      <c r="D12" s="232" t="s">
        <v>285</v>
      </c>
      <c r="E12" s="233">
        <v>1.8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0.2</v>
      </c>
      <c r="Q12" s="235">
        <f>ROUND(E12*P12,2)</f>
        <v>0.36</v>
      </c>
      <c r="R12" s="235" t="s">
        <v>286</v>
      </c>
      <c r="S12" s="235" t="s">
        <v>190</v>
      </c>
      <c r="T12" s="236" t="s">
        <v>190</v>
      </c>
      <c r="U12" s="219">
        <v>0.1</v>
      </c>
      <c r="V12" s="219">
        <f>ROUND(E12*U12,2)</f>
        <v>0.18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60" t="s">
        <v>289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1" t="s">
        <v>1541</v>
      </c>
      <c r="D14" s="221"/>
      <c r="E14" s="222">
        <v>1.8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232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30">
        <v>3</v>
      </c>
      <c r="B15" s="231" t="s">
        <v>283</v>
      </c>
      <c r="C15" s="249" t="s">
        <v>284</v>
      </c>
      <c r="D15" s="232" t="s">
        <v>285</v>
      </c>
      <c r="E15" s="233">
        <v>17.39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0.22500000000000001</v>
      </c>
      <c r="Q15" s="235">
        <f>ROUND(E15*P15,2)</f>
        <v>3.91</v>
      </c>
      <c r="R15" s="235" t="s">
        <v>286</v>
      </c>
      <c r="S15" s="235" t="s">
        <v>190</v>
      </c>
      <c r="T15" s="236" t="s">
        <v>190</v>
      </c>
      <c r="U15" s="219">
        <v>0.14199999999999999</v>
      </c>
      <c r="V15" s="219">
        <f>ROUND(E15*U15,2)</f>
        <v>2.4700000000000002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60" t="s">
        <v>289</v>
      </c>
      <c r="D16" s="256"/>
      <c r="E16" s="256"/>
      <c r="F16" s="256"/>
      <c r="G16" s="256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290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1542</v>
      </c>
      <c r="D17" s="221"/>
      <c r="E17" s="222">
        <v>15.29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452</v>
      </c>
      <c r="D18" s="221"/>
      <c r="E18" s="222">
        <v>2.1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4</v>
      </c>
      <c r="B19" s="231" t="s">
        <v>294</v>
      </c>
      <c r="C19" s="249" t="s">
        <v>295</v>
      </c>
      <c r="D19" s="232" t="s">
        <v>285</v>
      </c>
      <c r="E19" s="233">
        <v>56.31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18.579999999999998</v>
      </c>
      <c r="R19" s="235" t="s">
        <v>286</v>
      </c>
      <c r="S19" s="235" t="s">
        <v>190</v>
      </c>
      <c r="T19" s="236" t="s">
        <v>190</v>
      </c>
      <c r="U19" s="219">
        <v>4.0500000000000001E-2</v>
      </c>
      <c r="V19" s="219">
        <f>ROUND(E19*U19,2)</f>
        <v>2.2799999999999998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827</v>
      </c>
      <c r="D20" s="221"/>
      <c r="E20" s="222">
        <v>18.7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1543</v>
      </c>
      <c r="D21" s="221"/>
      <c r="E21" s="222">
        <v>17.39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1544</v>
      </c>
      <c r="D22" s="221"/>
      <c r="E22" s="222">
        <v>12.65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1545</v>
      </c>
      <c r="D23" s="221"/>
      <c r="E23" s="222">
        <v>3.9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1546</v>
      </c>
      <c r="D24" s="221"/>
      <c r="E24" s="222">
        <v>1.8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1547</v>
      </c>
      <c r="D25" s="221"/>
      <c r="E25" s="222">
        <v>1.87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 x14ac:dyDescent="0.2">
      <c r="A26" s="230">
        <v>5</v>
      </c>
      <c r="B26" s="231" t="s">
        <v>304</v>
      </c>
      <c r="C26" s="249" t="s">
        <v>305</v>
      </c>
      <c r="D26" s="232" t="s">
        <v>285</v>
      </c>
      <c r="E26" s="233">
        <v>33.71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</v>
      </c>
      <c r="O26" s="235">
        <f>ROUND(E26*N26,2)</f>
        <v>0</v>
      </c>
      <c r="P26" s="235">
        <v>0.33</v>
      </c>
      <c r="Q26" s="235">
        <f>ROUND(E26*P26,2)</f>
        <v>11.12</v>
      </c>
      <c r="R26" s="235" t="s">
        <v>286</v>
      </c>
      <c r="S26" s="235" t="s">
        <v>190</v>
      </c>
      <c r="T26" s="236" t="s">
        <v>190</v>
      </c>
      <c r="U26" s="219">
        <v>0.06</v>
      </c>
      <c r="V26" s="219">
        <f>ROUND(E26*U26,2)</f>
        <v>2.02</v>
      </c>
      <c r="W26" s="219"/>
      <c r="X26" s="219" t="s">
        <v>287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288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1543</v>
      </c>
      <c r="D27" s="221"/>
      <c r="E27" s="222">
        <v>17.39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1544</v>
      </c>
      <c r="D28" s="221"/>
      <c r="E28" s="222">
        <v>12.65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1546</v>
      </c>
      <c r="D29" s="221"/>
      <c r="E29" s="222">
        <v>1.8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1547</v>
      </c>
      <c r="D30" s="221"/>
      <c r="E30" s="222">
        <v>1.87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30">
        <v>6</v>
      </c>
      <c r="B31" s="231" t="s">
        <v>306</v>
      </c>
      <c r="C31" s="249" t="s">
        <v>307</v>
      </c>
      <c r="D31" s="232" t="s">
        <v>285</v>
      </c>
      <c r="E31" s="233">
        <v>22.6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0.44</v>
      </c>
      <c r="Q31" s="235">
        <f>ROUND(E31*P31,2)</f>
        <v>9.94</v>
      </c>
      <c r="R31" s="235" t="s">
        <v>286</v>
      </c>
      <c r="S31" s="235" t="s">
        <v>190</v>
      </c>
      <c r="T31" s="236" t="s">
        <v>190</v>
      </c>
      <c r="U31" s="219">
        <v>7.2999999999999995E-2</v>
      </c>
      <c r="V31" s="219">
        <f>ROUND(E31*U31,2)</f>
        <v>1.65</v>
      </c>
      <c r="W31" s="219"/>
      <c r="X31" s="219" t="s">
        <v>287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308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1" t="s">
        <v>827</v>
      </c>
      <c r="D32" s="221"/>
      <c r="E32" s="222">
        <v>18.7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232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1545</v>
      </c>
      <c r="D33" s="221"/>
      <c r="E33" s="222">
        <v>3.9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30">
        <v>7</v>
      </c>
      <c r="B34" s="231" t="s">
        <v>309</v>
      </c>
      <c r="C34" s="249" t="s">
        <v>310</v>
      </c>
      <c r="D34" s="232" t="s">
        <v>285</v>
      </c>
      <c r="E34" s="233">
        <v>12.65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0.11</v>
      </c>
      <c r="Q34" s="235">
        <f>ROUND(E34*P34,2)</f>
        <v>1.39</v>
      </c>
      <c r="R34" s="235" t="s">
        <v>286</v>
      </c>
      <c r="S34" s="235" t="s">
        <v>190</v>
      </c>
      <c r="T34" s="236" t="s">
        <v>190</v>
      </c>
      <c r="U34" s="219">
        <v>4.2999999999999997E-2</v>
      </c>
      <c r="V34" s="219">
        <f>ROUND(E34*U34,2)</f>
        <v>0.54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288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1548</v>
      </c>
      <c r="D35" s="221"/>
      <c r="E35" s="222">
        <v>12.65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8</v>
      </c>
      <c r="B36" s="231" t="s">
        <v>312</v>
      </c>
      <c r="C36" s="249" t="s">
        <v>313</v>
      </c>
      <c r="D36" s="232" t="s">
        <v>285</v>
      </c>
      <c r="E36" s="233">
        <v>18.7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0.308</v>
      </c>
      <c r="Q36" s="235">
        <f>ROUND(E36*P36,2)</f>
        <v>5.76</v>
      </c>
      <c r="R36" s="235" t="s">
        <v>286</v>
      </c>
      <c r="S36" s="235" t="s">
        <v>190</v>
      </c>
      <c r="T36" s="236" t="s">
        <v>190</v>
      </c>
      <c r="U36" s="219">
        <v>0.10440000000000001</v>
      </c>
      <c r="V36" s="219">
        <f>ROUND(E36*U36,2)</f>
        <v>1.95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288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831</v>
      </c>
      <c r="D37" s="221"/>
      <c r="E37" s="222">
        <v>18.7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30">
        <v>9</v>
      </c>
      <c r="B38" s="231" t="s">
        <v>317</v>
      </c>
      <c r="C38" s="249" t="s">
        <v>318</v>
      </c>
      <c r="D38" s="232" t="s">
        <v>285</v>
      </c>
      <c r="E38" s="233">
        <v>3.9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0.36</v>
      </c>
      <c r="Q38" s="235">
        <f>ROUND(E38*P38,2)</f>
        <v>1.4</v>
      </c>
      <c r="R38" s="235" t="s">
        <v>286</v>
      </c>
      <c r="S38" s="235" t="s">
        <v>190</v>
      </c>
      <c r="T38" s="236" t="s">
        <v>190</v>
      </c>
      <c r="U38" s="219">
        <v>4.4999999999999998E-2</v>
      </c>
      <c r="V38" s="219">
        <f>ROUND(E38*U38,2)</f>
        <v>0.18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288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1" t="s">
        <v>1549</v>
      </c>
      <c r="D39" s="221"/>
      <c r="E39" s="222">
        <v>3.9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232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30">
        <v>10</v>
      </c>
      <c r="B40" s="231" t="s">
        <v>321</v>
      </c>
      <c r="C40" s="249" t="s">
        <v>322</v>
      </c>
      <c r="D40" s="232" t="s">
        <v>323</v>
      </c>
      <c r="E40" s="233">
        <v>9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0</v>
      </c>
      <c r="O40" s="235">
        <f>ROUND(E40*N40,2)</f>
        <v>0</v>
      </c>
      <c r="P40" s="235">
        <v>0.27</v>
      </c>
      <c r="Q40" s="235">
        <f>ROUND(E40*P40,2)</f>
        <v>2.4300000000000002</v>
      </c>
      <c r="R40" s="235" t="s">
        <v>286</v>
      </c>
      <c r="S40" s="235" t="s">
        <v>190</v>
      </c>
      <c r="T40" s="236" t="s">
        <v>190</v>
      </c>
      <c r="U40" s="219">
        <v>0.13300000000000001</v>
      </c>
      <c r="V40" s="219">
        <f>ROUND(E40*U40,2)</f>
        <v>1.2</v>
      </c>
      <c r="W40" s="219"/>
      <c r="X40" s="219" t="s">
        <v>287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288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60" t="s">
        <v>324</v>
      </c>
      <c r="D41" s="256"/>
      <c r="E41" s="256"/>
      <c r="F41" s="256"/>
      <c r="G41" s="256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290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45" t="str">
        <f>C41</f>
        <v>s vybouráním lože, s přemístěním hmot na skládku na vzdálenost do 3 m nebo naložením na dopravní prostředek</v>
      </c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30">
        <v>11</v>
      </c>
      <c r="B42" s="231" t="s">
        <v>1102</v>
      </c>
      <c r="C42" s="249" t="s">
        <v>1103</v>
      </c>
      <c r="D42" s="232" t="s">
        <v>323</v>
      </c>
      <c r="E42" s="233">
        <v>4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0.115</v>
      </c>
      <c r="Q42" s="235">
        <f>ROUND(E42*P42,2)</f>
        <v>0.46</v>
      </c>
      <c r="R42" s="235" t="s">
        <v>286</v>
      </c>
      <c r="S42" s="235" t="s">
        <v>190</v>
      </c>
      <c r="T42" s="236" t="s">
        <v>190</v>
      </c>
      <c r="U42" s="219">
        <v>0.13700000000000001</v>
      </c>
      <c r="V42" s="219">
        <f>ROUND(E42*U42,2)</f>
        <v>0.55000000000000004</v>
      </c>
      <c r="W42" s="219"/>
      <c r="X42" s="219" t="s">
        <v>287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288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60" t="s">
        <v>324</v>
      </c>
      <c r="D43" s="256"/>
      <c r="E43" s="256"/>
      <c r="F43" s="256"/>
      <c r="G43" s="256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290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45" t="str">
        <f>C43</f>
        <v>s vybouráním lože, s přemístěním hmot na skládku na vzdálenost do 3 m nebo naložením na dopravní prostředek</v>
      </c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30">
        <v>12</v>
      </c>
      <c r="B44" s="231" t="s">
        <v>325</v>
      </c>
      <c r="C44" s="249" t="s">
        <v>326</v>
      </c>
      <c r="D44" s="232" t="s">
        <v>323</v>
      </c>
      <c r="E44" s="233">
        <v>26.4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8.6899999999999998E-3</v>
      </c>
      <c r="O44" s="235">
        <f>ROUND(E44*N44,2)</f>
        <v>0.23</v>
      </c>
      <c r="P44" s="235">
        <v>0</v>
      </c>
      <c r="Q44" s="235">
        <f>ROUND(E44*P44,2)</f>
        <v>0</v>
      </c>
      <c r="R44" s="235" t="s">
        <v>327</v>
      </c>
      <c r="S44" s="235" t="s">
        <v>190</v>
      </c>
      <c r="T44" s="236" t="s">
        <v>190</v>
      </c>
      <c r="U44" s="219">
        <v>0.70299999999999996</v>
      </c>
      <c r="V44" s="219">
        <f>ROUND(E44*U44,2)</f>
        <v>18.559999999999999</v>
      </c>
      <c r="W44" s="219"/>
      <c r="X44" s="219" t="s">
        <v>287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288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2.5" outlineLevel="1" x14ac:dyDescent="0.2">
      <c r="A45" s="216"/>
      <c r="B45" s="217"/>
      <c r="C45" s="260" t="s">
        <v>328</v>
      </c>
      <c r="D45" s="256"/>
      <c r="E45" s="256"/>
      <c r="F45" s="256"/>
      <c r="G45" s="256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290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45" t="str">
        <f>C45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1550</v>
      </c>
      <c r="D46" s="221"/>
      <c r="E46" s="222">
        <v>26.4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13</v>
      </c>
      <c r="B47" s="231" t="s">
        <v>333</v>
      </c>
      <c r="C47" s="249" t="s">
        <v>334</v>
      </c>
      <c r="D47" s="232" t="s">
        <v>323</v>
      </c>
      <c r="E47" s="233">
        <v>46.2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2.478E-2</v>
      </c>
      <c r="O47" s="235">
        <f>ROUND(E47*N47,2)</f>
        <v>1.1399999999999999</v>
      </c>
      <c r="P47" s="235">
        <v>0</v>
      </c>
      <c r="Q47" s="235">
        <f>ROUND(E47*P47,2)</f>
        <v>0</v>
      </c>
      <c r="R47" s="235" t="s">
        <v>327</v>
      </c>
      <c r="S47" s="235" t="s">
        <v>190</v>
      </c>
      <c r="T47" s="236" t="s">
        <v>190</v>
      </c>
      <c r="U47" s="219">
        <v>0.54700000000000004</v>
      </c>
      <c r="V47" s="219">
        <f>ROUND(E47*U47,2)</f>
        <v>25.27</v>
      </c>
      <c r="W47" s="219"/>
      <c r="X47" s="219" t="s">
        <v>287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288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 x14ac:dyDescent="0.2">
      <c r="A48" s="216"/>
      <c r="B48" s="217"/>
      <c r="C48" s="260" t="s">
        <v>328</v>
      </c>
      <c r="D48" s="256"/>
      <c r="E48" s="256"/>
      <c r="F48" s="256"/>
      <c r="G48" s="256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290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45" t="str">
        <f>C48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1" t="s">
        <v>1551</v>
      </c>
      <c r="D49" s="221"/>
      <c r="E49" s="222">
        <v>46.2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232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30">
        <v>14</v>
      </c>
      <c r="B50" s="231" t="s">
        <v>336</v>
      </c>
      <c r="C50" s="249" t="s">
        <v>337</v>
      </c>
      <c r="D50" s="232" t="s">
        <v>338</v>
      </c>
      <c r="E50" s="233">
        <v>98.01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327</v>
      </c>
      <c r="S50" s="235" t="s">
        <v>190</v>
      </c>
      <c r="T50" s="236" t="s">
        <v>190</v>
      </c>
      <c r="U50" s="219">
        <v>1.548</v>
      </c>
      <c r="V50" s="219">
        <f>ROUND(E50*U50,2)</f>
        <v>151.72</v>
      </c>
      <c r="W50" s="219"/>
      <c r="X50" s="219" t="s">
        <v>287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308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60" t="s">
        <v>339</v>
      </c>
      <c r="D51" s="256"/>
      <c r="E51" s="256"/>
      <c r="F51" s="256"/>
      <c r="G51" s="256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290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45" t="str">
        <f>C51</f>
        <v>příplatek k cenám vykopávek za ztížení vykopávky v blízkosti podzemního vedení nebo výbušnin v horninách jakékoliv třídy,</v>
      </c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1552</v>
      </c>
      <c r="D52" s="221"/>
      <c r="E52" s="222">
        <v>98.01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0">
        <v>15</v>
      </c>
      <c r="B53" s="231" t="s">
        <v>341</v>
      </c>
      <c r="C53" s="249" t="s">
        <v>342</v>
      </c>
      <c r="D53" s="232" t="s">
        <v>338</v>
      </c>
      <c r="E53" s="233">
        <v>3.3879999999999999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 t="s">
        <v>327</v>
      </c>
      <c r="S53" s="235" t="s">
        <v>190</v>
      </c>
      <c r="T53" s="236" t="s">
        <v>190</v>
      </c>
      <c r="U53" s="219">
        <v>1.34E-2</v>
      </c>
      <c r="V53" s="219">
        <f>ROUND(E53*U53,2)</f>
        <v>0.05</v>
      </c>
      <c r="W53" s="219"/>
      <c r="X53" s="219" t="s">
        <v>287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308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22.5" outlineLevel="1" x14ac:dyDescent="0.2">
      <c r="A54" s="216"/>
      <c r="B54" s="217"/>
      <c r="C54" s="260" t="s">
        <v>343</v>
      </c>
      <c r="D54" s="256"/>
      <c r="E54" s="256"/>
      <c r="F54" s="256"/>
      <c r="G54" s="256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290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45" t="str">
        <f>C54</f>
        <v>nebo lesní půdy, s naložením na dopravní prostředek a vodorovným přemístěním na hromady v místě upotřebení nebo na dočasné či trvalé skládky se složením,</v>
      </c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1553</v>
      </c>
      <c r="D55" s="221"/>
      <c r="E55" s="222">
        <v>3.3879999999999999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1" x14ac:dyDescent="0.2">
      <c r="A56" s="230">
        <v>16</v>
      </c>
      <c r="B56" s="231" t="s">
        <v>837</v>
      </c>
      <c r="C56" s="249" t="s">
        <v>838</v>
      </c>
      <c r="D56" s="232" t="s">
        <v>338</v>
      </c>
      <c r="E56" s="233">
        <v>2.7909999999999999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5" t="s">
        <v>327</v>
      </c>
      <c r="S56" s="235" t="s">
        <v>190</v>
      </c>
      <c r="T56" s="236" t="s">
        <v>190</v>
      </c>
      <c r="U56" s="219">
        <v>42.4</v>
      </c>
      <c r="V56" s="219">
        <f>ROUND(E56*U56,2)</f>
        <v>118.34</v>
      </c>
      <c r="W56" s="219"/>
      <c r="X56" s="219" t="s">
        <v>287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308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60" t="s">
        <v>839</v>
      </c>
      <c r="D57" s="256"/>
      <c r="E57" s="256"/>
      <c r="F57" s="256"/>
      <c r="G57" s="25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290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1554</v>
      </c>
      <c r="D58" s="221"/>
      <c r="E58" s="222">
        <v>0.44800000000000001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1555</v>
      </c>
      <c r="D59" s="221"/>
      <c r="E59" s="222">
        <v>2.2679999999999998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843</v>
      </c>
      <c r="D60" s="221"/>
      <c r="E60" s="222">
        <v>7.4999999999999997E-2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0">
        <v>17</v>
      </c>
      <c r="B61" s="231" t="s">
        <v>346</v>
      </c>
      <c r="C61" s="249" t="s">
        <v>347</v>
      </c>
      <c r="D61" s="232" t="s">
        <v>338</v>
      </c>
      <c r="E61" s="233">
        <v>144.59505999999999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5" t="s">
        <v>327</v>
      </c>
      <c r="S61" s="235" t="s">
        <v>190</v>
      </c>
      <c r="T61" s="236" t="s">
        <v>190</v>
      </c>
      <c r="U61" s="219">
        <v>0.16</v>
      </c>
      <c r="V61" s="219">
        <f>ROUND(E61*U61,2)</f>
        <v>23.14</v>
      </c>
      <c r="W61" s="219"/>
      <c r="X61" s="219" t="s">
        <v>287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308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33.75" outlineLevel="1" x14ac:dyDescent="0.2">
      <c r="A62" s="216"/>
      <c r="B62" s="217"/>
      <c r="C62" s="260" t="s">
        <v>348</v>
      </c>
      <c r="D62" s="256"/>
      <c r="E62" s="256"/>
      <c r="F62" s="256"/>
      <c r="G62" s="256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290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45" t="str">
        <f>C62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1556</v>
      </c>
      <c r="D63" s="221"/>
      <c r="E63" s="222">
        <v>171.86686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1557</v>
      </c>
      <c r="D64" s="221"/>
      <c r="E64" s="222">
        <v>-3.3879999999999999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1558</v>
      </c>
      <c r="D65" s="221"/>
      <c r="E65" s="222">
        <v>-9.1630000000000003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1559</v>
      </c>
      <c r="D66" s="221"/>
      <c r="E66" s="222">
        <v>-1.911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1560</v>
      </c>
      <c r="D67" s="221"/>
      <c r="E67" s="222">
        <v>-12.809799999999999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30">
        <v>18</v>
      </c>
      <c r="B68" s="231" t="s">
        <v>354</v>
      </c>
      <c r="C68" s="249" t="s">
        <v>355</v>
      </c>
      <c r="D68" s="232" t="s">
        <v>338</v>
      </c>
      <c r="E68" s="233">
        <v>214.83357000000001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5" t="s">
        <v>327</v>
      </c>
      <c r="S68" s="235" t="s">
        <v>190</v>
      </c>
      <c r="T68" s="236" t="s">
        <v>190</v>
      </c>
      <c r="U68" s="219">
        <v>0.3</v>
      </c>
      <c r="V68" s="219">
        <f>ROUND(E68*U68,2)</f>
        <v>64.45</v>
      </c>
      <c r="W68" s="219"/>
      <c r="X68" s="219" t="s">
        <v>287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288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ht="33.75" outlineLevel="1" x14ac:dyDescent="0.2">
      <c r="A69" s="216"/>
      <c r="B69" s="217"/>
      <c r="C69" s="260" t="s">
        <v>348</v>
      </c>
      <c r="D69" s="256"/>
      <c r="E69" s="256"/>
      <c r="F69" s="256"/>
      <c r="G69" s="256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290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45" t="str">
        <f>C69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1561</v>
      </c>
      <c r="D70" s="221"/>
      <c r="E70" s="222">
        <v>14.193849999999999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1562</v>
      </c>
      <c r="D71" s="221"/>
      <c r="E71" s="222">
        <v>12.2958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1563</v>
      </c>
      <c r="D72" s="221"/>
      <c r="E72" s="222">
        <v>165.57749999999999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1564</v>
      </c>
      <c r="D73" s="221"/>
      <c r="E73" s="222">
        <v>237.6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1565</v>
      </c>
      <c r="D74" s="221"/>
      <c r="E74" s="222">
        <v>-171.86686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1566</v>
      </c>
      <c r="D75" s="221"/>
      <c r="E75" s="222">
        <v>-42.966720000000002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30">
        <v>19</v>
      </c>
      <c r="B76" s="231" t="s">
        <v>373</v>
      </c>
      <c r="C76" s="249" t="s">
        <v>374</v>
      </c>
      <c r="D76" s="232" t="s">
        <v>338</v>
      </c>
      <c r="E76" s="233">
        <v>42.966720000000002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5">
        <v>0</v>
      </c>
      <c r="O76" s="235">
        <f>ROUND(E76*N76,2)</f>
        <v>0</v>
      </c>
      <c r="P76" s="235">
        <v>0</v>
      </c>
      <c r="Q76" s="235">
        <f>ROUND(E76*P76,2)</f>
        <v>0</v>
      </c>
      <c r="R76" s="235" t="s">
        <v>327</v>
      </c>
      <c r="S76" s="235" t="s">
        <v>190</v>
      </c>
      <c r="T76" s="236" t="s">
        <v>190</v>
      </c>
      <c r="U76" s="219">
        <v>0.53</v>
      </c>
      <c r="V76" s="219">
        <f>ROUND(E76*U76,2)</f>
        <v>22.77</v>
      </c>
      <c r="W76" s="219"/>
      <c r="X76" s="219" t="s">
        <v>287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308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33.75" outlineLevel="1" x14ac:dyDescent="0.2">
      <c r="A77" s="216"/>
      <c r="B77" s="217"/>
      <c r="C77" s="260" t="s">
        <v>348</v>
      </c>
      <c r="D77" s="256"/>
      <c r="E77" s="256"/>
      <c r="F77" s="256"/>
      <c r="G77" s="256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290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45" t="str">
        <f>C77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1567</v>
      </c>
      <c r="D78" s="221"/>
      <c r="E78" s="222">
        <v>42.966720000000002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0">
        <v>20</v>
      </c>
      <c r="B79" s="231" t="s">
        <v>376</v>
      </c>
      <c r="C79" s="249" t="s">
        <v>377</v>
      </c>
      <c r="D79" s="232" t="s">
        <v>338</v>
      </c>
      <c r="E79" s="233">
        <v>0.88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5" t="s">
        <v>327</v>
      </c>
      <c r="S79" s="235" t="s">
        <v>190</v>
      </c>
      <c r="T79" s="236" t="s">
        <v>190</v>
      </c>
      <c r="U79" s="219">
        <v>5.9260000000000002</v>
      </c>
      <c r="V79" s="219">
        <f>ROUND(E79*U79,2)</f>
        <v>5.21</v>
      </c>
      <c r="W79" s="219"/>
      <c r="X79" s="219" t="s">
        <v>287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288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60" t="s">
        <v>378</v>
      </c>
      <c r="D80" s="256"/>
      <c r="E80" s="256"/>
      <c r="F80" s="256"/>
      <c r="G80" s="256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290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1568</v>
      </c>
      <c r="D81" s="221"/>
      <c r="E81" s="222">
        <v>0.88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 x14ac:dyDescent="0.2">
      <c r="A82" s="230">
        <v>21</v>
      </c>
      <c r="B82" s="231" t="s">
        <v>380</v>
      </c>
      <c r="C82" s="249" t="s">
        <v>381</v>
      </c>
      <c r="D82" s="232" t="s">
        <v>338</v>
      </c>
      <c r="E82" s="233">
        <v>4.2966699999999998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5" t="s">
        <v>327</v>
      </c>
      <c r="S82" s="235" t="s">
        <v>190</v>
      </c>
      <c r="T82" s="236" t="s">
        <v>190</v>
      </c>
      <c r="U82" s="219">
        <v>7.5220000000000002</v>
      </c>
      <c r="V82" s="219">
        <f>ROUND(E82*U82,2)</f>
        <v>32.32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308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60" t="s">
        <v>382</v>
      </c>
      <c r="D83" s="256"/>
      <c r="E83" s="256"/>
      <c r="F83" s="256"/>
      <c r="G83" s="25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290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45" t="str">
        <f>C83</f>
        <v>zapažených i nezapažených v hor. 5 - 7 s případným nutným přemístěním výkopku ve výkopišti, bez naložení.</v>
      </c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1569</v>
      </c>
      <c r="D84" s="221"/>
      <c r="E84" s="222">
        <v>4.2966699999999998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22</v>
      </c>
      <c r="B85" s="231" t="s">
        <v>384</v>
      </c>
      <c r="C85" s="249" t="s">
        <v>385</v>
      </c>
      <c r="D85" s="232" t="s">
        <v>285</v>
      </c>
      <c r="E85" s="233">
        <v>781.21299999999997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9.8999999999999999E-4</v>
      </c>
      <c r="O85" s="235">
        <f>ROUND(E85*N85,2)</f>
        <v>0.77</v>
      </c>
      <c r="P85" s="235">
        <v>0</v>
      </c>
      <c r="Q85" s="235">
        <f>ROUND(E85*P85,2)</f>
        <v>0</v>
      </c>
      <c r="R85" s="235" t="s">
        <v>327</v>
      </c>
      <c r="S85" s="235" t="s">
        <v>190</v>
      </c>
      <c r="T85" s="236" t="s">
        <v>190</v>
      </c>
      <c r="U85" s="219">
        <v>0.23599999999999999</v>
      </c>
      <c r="V85" s="219">
        <f>ROUND(E85*U85,2)</f>
        <v>184.37</v>
      </c>
      <c r="W85" s="219"/>
      <c r="X85" s="219" t="s">
        <v>287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308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60" t="s">
        <v>386</v>
      </c>
      <c r="D86" s="256"/>
      <c r="E86" s="256"/>
      <c r="F86" s="256"/>
      <c r="G86" s="256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290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1570</v>
      </c>
      <c r="D87" s="221"/>
      <c r="E87" s="222">
        <v>12.903499999999999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1" t="s">
        <v>1571</v>
      </c>
      <c r="D88" s="221"/>
      <c r="E88" s="222">
        <v>11.178000000000001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232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1572</v>
      </c>
      <c r="D89" s="221"/>
      <c r="E89" s="222">
        <v>150.52500000000001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1573</v>
      </c>
      <c r="D90" s="221"/>
      <c r="E90" s="222">
        <v>216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1574</v>
      </c>
      <c r="D91" s="221"/>
      <c r="E91" s="222">
        <v>390.60649999999998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30">
        <v>23</v>
      </c>
      <c r="B92" s="231" t="s">
        <v>402</v>
      </c>
      <c r="C92" s="249" t="s">
        <v>403</v>
      </c>
      <c r="D92" s="232" t="s">
        <v>285</v>
      </c>
      <c r="E92" s="233">
        <v>781.21299999999997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5">
        <v>0</v>
      </c>
      <c r="O92" s="235">
        <f>ROUND(E92*N92,2)</f>
        <v>0</v>
      </c>
      <c r="P92" s="235">
        <v>0</v>
      </c>
      <c r="Q92" s="235">
        <f>ROUND(E92*P92,2)</f>
        <v>0</v>
      </c>
      <c r="R92" s="235" t="s">
        <v>327</v>
      </c>
      <c r="S92" s="235" t="s">
        <v>190</v>
      </c>
      <c r="T92" s="236" t="s">
        <v>190</v>
      </c>
      <c r="U92" s="219">
        <v>7.0000000000000007E-2</v>
      </c>
      <c r="V92" s="219">
        <f>ROUND(E92*U92,2)</f>
        <v>54.68</v>
      </c>
      <c r="W92" s="219"/>
      <c r="X92" s="219" t="s">
        <v>287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308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60" t="s">
        <v>404</v>
      </c>
      <c r="D93" s="256"/>
      <c r="E93" s="256"/>
      <c r="F93" s="256"/>
      <c r="G93" s="256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290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0">
        <v>24</v>
      </c>
      <c r="B94" s="231" t="s">
        <v>405</v>
      </c>
      <c r="C94" s="249" t="s">
        <v>406</v>
      </c>
      <c r="D94" s="232" t="s">
        <v>338</v>
      </c>
      <c r="E94" s="233">
        <v>179.71431000000001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5" t="s">
        <v>327</v>
      </c>
      <c r="S94" s="235" t="s">
        <v>190</v>
      </c>
      <c r="T94" s="236" t="s">
        <v>190</v>
      </c>
      <c r="U94" s="219">
        <v>1.38</v>
      </c>
      <c r="V94" s="219">
        <f>ROUND(E94*U94,2)</f>
        <v>248.01</v>
      </c>
      <c r="W94" s="219"/>
      <c r="X94" s="219" t="s">
        <v>287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308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60" t="s">
        <v>407</v>
      </c>
      <c r="D95" s="256"/>
      <c r="E95" s="256"/>
      <c r="F95" s="256"/>
      <c r="G95" s="256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290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45" t="str">
        <f>C95</f>
        <v>bez naložení do dopravní nádoby, ale s vyprázdněním dopravní nádoby na hromadu nebo na dopravní prostředek,</v>
      </c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1575</v>
      </c>
      <c r="D96" s="221"/>
      <c r="E96" s="222">
        <v>179.71431999999999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25</v>
      </c>
      <c r="B97" s="231" t="s">
        <v>409</v>
      </c>
      <c r="C97" s="249" t="s">
        <v>410</v>
      </c>
      <c r="D97" s="232" t="s">
        <v>338</v>
      </c>
      <c r="E97" s="233">
        <v>24.274360000000001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0</v>
      </c>
      <c r="O97" s="235">
        <f>ROUND(E97*N97,2)</f>
        <v>0</v>
      </c>
      <c r="P97" s="235">
        <v>0</v>
      </c>
      <c r="Q97" s="235">
        <f>ROUND(E97*P97,2)</f>
        <v>0</v>
      </c>
      <c r="R97" s="235" t="s">
        <v>327</v>
      </c>
      <c r="S97" s="235" t="s">
        <v>190</v>
      </c>
      <c r="T97" s="236" t="s">
        <v>190</v>
      </c>
      <c r="U97" s="219">
        <v>0.48399999999999999</v>
      </c>
      <c r="V97" s="219">
        <f>ROUND(E97*U97,2)</f>
        <v>11.75</v>
      </c>
      <c r="W97" s="219"/>
      <c r="X97" s="219" t="s">
        <v>287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288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60" t="s">
        <v>407</v>
      </c>
      <c r="D98" s="256"/>
      <c r="E98" s="256"/>
      <c r="F98" s="256"/>
      <c r="G98" s="256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290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45" t="str">
        <f>C98</f>
        <v>bez naložení do dopravní nádoby, ale s vyprázdněním dopravní nádoby na hromadu nebo na dopravní prostředek,</v>
      </c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1576</v>
      </c>
      <c r="D99" s="221"/>
      <c r="E99" s="222">
        <v>21.483360000000001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1577</v>
      </c>
      <c r="D100" s="221"/>
      <c r="E100" s="222">
        <v>2.7909999999999999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30">
        <v>26</v>
      </c>
      <c r="B101" s="231" t="s">
        <v>412</v>
      </c>
      <c r="C101" s="249" t="s">
        <v>413</v>
      </c>
      <c r="D101" s="232" t="s">
        <v>338</v>
      </c>
      <c r="E101" s="233">
        <v>534.06970000000001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</v>
      </c>
      <c r="Q101" s="235">
        <f>ROUND(E101*P101,2)</f>
        <v>0</v>
      </c>
      <c r="R101" s="235" t="s">
        <v>327</v>
      </c>
      <c r="S101" s="235" t="s">
        <v>190</v>
      </c>
      <c r="T101" s="236" t="s">
        <v>190</v>
      </c>
      <c r="U101" s="219">
        <v>1.0999999999999999E-2</v>
      </c>
      <c r="V101" s="219">
        <f>ROUND(E101*U101,2)</f>
        <v>5.87</v>
      </c>
      <c r="W101" s="219"/>
      <c r="X101" s="219" t="s">
        <v>287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288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60" t="s">
        <v>414</v>
      </c>
      <c r="D102" s="256"/>
      <c r="E102" s="256"/>
      <c r="F102" s="256"/>
      <c r="G102" s="25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290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45" t="str">
        <f>C102</f>
        <v>po suchu, bez ohledu na druh dopravního prostředku, bez naložení výkopku, avšak se složením bez rozhrnutí,</v>
      </c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1578</v>
      </c>
      <c r="D103" s="221"/>
      <c r="E103" s="222">
        <v>534.06970000000001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30">
        <v>27</v>
      </c>
      <c r="B104" s="231" t="s">
        <v>911</v>
      </c>
      <c r="C104" s="249" t="s">
        <v>912</v>
      </c>
      <c r="D104" s="232" t="s">
        <v>338</v>
      </c>
      <c r="E104" s="233">
        <v>2.7909999999999999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0</v>
      </c>
      <c r="O104" s="235">
        <f>ROUND(E104*N104,2)</f>
        <v>0</v>
      </c>
      <c r="P104" s="235">
        <v>0</v>
      </c>
      <c r="Q104" s="235">
        <f>ROUND(E104*P104,2)</f>
        <v>0</v>
      </c>
      <c r="R104" s="235" t="s">
        <v>327</v>
      </c>
      <c r="S104" s="235" t="s">
        <v>190</v>
      </c>
      <c r="T104" s="236" t="s">
        <v>190</v>
      </c>
      <c r="U104" s="219">
        <v>1.2E-2</v>
      </c>
      <c r="V104" s="219">
        <f>ROUND(E104*U104,2)</f>
        <v>0.03</v>
      </c>
      <c r="W104" s="219"/>
      <c r="X104" s="219" t="s">
        <v>287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288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60" t="s">
        <v>414</v>
      </c>
      <c r="D105" s="256"/>
      <c r="E105" s="256"/>
      <c r="F105" s="256"/>
      <c r="G105" s="256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290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45" t="str">
        <f>C105</f>
        <v>po suchu, bez ohledu na druh dopravního prostředku, bez naložení výkopku, avšak se složením bez rozhrnutí,</v>
      </c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1577</v>
      </c>
      <c r="D106" s="221"/>
      <c r="E106" s="222">
        <v>2.7909999999999999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0">
        <v>28</v>
      </c>
      <c r="B107" s="231" t="s">
        <v>416</v>
      </c>
      <c r="C107" s="249" t="s">
        <v>417</v>
      </c>
      <c r="D107" s="232" t="s">
        <v>338</v>
      </c>
      <c r="E107" s="233">
        <v>84.273780000000002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5">
        <v>0</v>
      </c>
      <c r="O107" s="235">
        <f>ROUND(E107*N107,2)</f>
        <v>0</v>
      </c>
      <c r="P107" s="235">
        <v>0</v>
      </c>
      <c r="Q107" s="235">
        <f>ROUND(E107*P107,2)</f>
        <v>0</v>
      </c>
      <c r="R107" s="235" t="s">
        <v>327</v>
      </c>
      <c r="S107" s="235" t="s">
        <v>190</v>
      </c>
      <c r="T107" s="236" t="s">
        <v>190</v>
      </c>
      <c r="U107" s="219">
        <v>1.0999999999999999E-2</v>
      </c>
      <c r="V107" s="219">
        <f>ROUND(E107*U107,2)</f>
        <v>0.93</v>
      </c>
      <c r="W107" s="219"/>
      <c r="X107" s="219" t="s">
        <v>287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288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60" t="s">
        <v>414</v>
      </c>
      <c r="D108" s="256"/>
      <c r="E108" s="256"/>
      <c r="F108" s="256"/>
      <c r="G108" s="256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290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45" t="str">
        <f>C108</f>
        <v>po suchu, bez ohledu na druh dopravního prostředku, bez naložení výkopku, avšak se složením bez rozhrnutí,</v>
      </c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1579</v>
      </c>
      <c r="D109" s="221"/>
      <c r="E109" s="222">
        <v>64.152000000000001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1580</v>
      </c>
      <c r="D110" s="221"/>
      <c r="E110" s="222">
        <v>72.088499999999996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1581</v>
      </c>
      <c r="D111" s="221"/>
      <c r="E111" s="222">
        <v>-9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232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1566</v>
      </c>
      <c r="D112" s="221"/>
      <c r="E112" s="222">
        <v>-42.966720000000002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0">
        <v>29</v>
      </c>
      <c r="B113" s="231" t="s">
        <v>421</v>
      </c>
      <c r="C113" s="249" t="s">
        <v>422</v>
      </c>
      <c r="D113" s="232" t="s">
        <v>338</v>
      </c>
      <c r="E113" s="233">
        <v>42.966720000000002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327</v>
      </c>
      <c r="S113" s="235" t="s">
        <v>190</v>
      </c>
      <c r="T113" s="236" t="s">
        <v>190</v>
      </c>
      <c r="U113" s="219">
        <v>1.2E-2</v>
      </c>
      <c r="V113" s="219">
        <f>ROUND(E113*U113,2)</f>
        <v>0.52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308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414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45" t="str">
        <f>C114</f>
        <v>po suchu, bez ohledu na druh dopravního prostředku, bez naložení výkopku, avšak se složením bez rozhrnutí,</v>
      </c>
      <c r="BB114" s="209"/>
      <c r="BC114" s="209"/>
      <c r="BD114" s="209"/>
      <c r="BE114" s="209"/>
      <c r="BF114" s="209"/>
      <c r="BG114" s="209"/>
      <c r="BH114" s="209"/>
    </row>
    <row r="115" spans="1:60" ht="33.75" outlineLevel="1" x14ac:dyDescent="0.2">
      <c r="A115" s="230">
        <v>30</v>
      </c>
      <c r="B115" s="231" t="s">
        <v>423</v>
      </c>
      <c r="C115" s="249" t="s">
        <v>424</v>
      </c>
      <c r="D115" s="232" t="s">
        <v>338</v>
      </c>
      <c r="E115" s="233">
        <v>842.73779999999999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0</v>
      </c>
      <c r="O115" s="235">
        <f>ROUND(E115*N115,2)</f>
        <v>0</v>
      </c>
      <c r="P115" s="235">
        <v>0</v>
      </c>
      <c r="Q115" s="235">
        <f>ROUND(E115*P115,2)</f>
        <v>0</v>
      </c>
      <c r="R115" s="235" t="s">
        <v>327</v>
      </c>
      <c r="S115" s="235" t="s">
        <v>190</v>
      </c>
      <c r="T115" s="236" t="s">
        <v>190</v>
      </c>
      <c r="U115" s="219">
        <v>0</v>
      </c>
      <c r="V115" s="219">
        <f>ROUND(E115*U115,2)</f>
        <v>0</v>
      </c>
      <c r="W115" s="219"/>
      <c r="X115" s="219" t="s">
        <v>287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288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60" t="s">
        <v>414</v>
      </c>
      <c r="D116" s="256"/>
      <c r="E116" s="256"/>
      <c r="F116" s="256"/>
      <c r="G116" s="256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290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45" t="str">
        <f>C116</f>
        <v>po suchu, bez ohledu na druh dopravního prostředku, bez naložení výkopku, avšak se složením bez rozhrnutí,</v>
      </c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1582</v>
      </c>
      <c r="D117" s="221"/>
      <c r="E117" s="222">
        <v>932.73779999999999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1583</v>
      </c>
      <c r="D118" s="221"/>
      <c r="E118" s="222">
        <v>-90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33.75" outlineLevel="1" x14ac:dyDescent="0.2">
      <c r="A119" s="230">
        <v>31</v>
      </c>
      <c r="B119" s="231" t="s">
        <v>426</v>
      </c>
      <c r="C119" s="249" t="s">
        <v>427</v>
      </c>
      <c r="D119" s="232" t="s">
        <v>338</v>
      </c>
      <c r="E119" s="233">
        <v>429.66719999999998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5" t="s">
        <v>327</v>
      </c>
      <c r="S119" s="235" t="s">
        <v>190</v>
      </c>
      <c r="T119" s="236" t="s">
        <v>190</v>
      </c>
      <c r="U119" s="219">
        <v>0</v>
      </c>
      <c r="V119" s="219">
        <f>ROUND(E119*U119,2)</f>
        <v>0</v>
      </c>
      <c r="W119" s="219"/>
      <c r="X119" s="219" t="s">
        <v>287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288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60" t="s">
        <v>414</v>
      </c>
      <c r="D120" s="256"/>
      <c r="E120" s="256"/>
      <c r="F120" s="256"/>
      <c r="G120" s="256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290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45" t="str">
        <f>C120</f>
        <v>po suchu, bez ohledu na druh dopravního prostředku, bez naložení výkopku, avšak se složením bez rozhrnutí,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1584</v>
      </c>
      <c r="D121" s="221"/>
      <c r="E121" s="222">
        <v>429.66719999999998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30">
        <v>32</v>
      </c>
      <c r="B122" s="231" t="s">
        <v>429</v>
      </c>
      <c r="C122" s="249" t="s">
        <v>430</v>
      </c>
      <c r="D122" s="232" t="s">
        <v>338</v>
      </c>
      <c r="E122" s="233">
        <v>267.03485000000001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327</v>
      </c>
      <c r="S122" s="235" t="s">
        <v>190</v>
      </c>
      <c r="T122" s="236" t="s">
        <v>190</v>
      </c>
      <c r="U122" s="219">
        <v>5.2999999999999999E-2</v>
      </c>
      <c r="V122" s="219">
        <f>ROUND(E122*U122,2)</f>
        <v>14.15</v>
      </c>
      <c r="W122" s="219"/>
      <c r="X122" s="219" t="s">
        <v>287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288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1585</v>
      </c>
      <c r="D123" s="221"/>
      <c r="E123" s="222">
        <v>267.03485000000001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30">
        <v>33</v>
      </c>
      <c r="B124" s="231" t="s">
        <v>432</v>
      </c>
      <c r="C124" s="249" t="s">
        <v>433</v>
      </c>
      <c r="D124" s="232" t="s">
        <v>338</v>
      </c>
      <c r="E124" s="233">
        <v>397.06635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5">
        <v>0</v>
      </c>
      <c r="O124" s="235">
        <f>ROUND(E124*N124,2)</f>
        <v>0</v>
      </c>
      <c r="P124" s="235">
        <v>0</v>
      </c>
      <c r="Q124" s="235">
        <f>ROUND(E124*P124,2)</f>
        <v>0</v>
      </c>
      <c r="R124" s="235" t="s">
        <v>327</v>
      </c>
      <c r="S124" s="235" t="s">
        <v>190</v>
      </c>
      <c r="T124" s="236" t="s">
        <v>190</v>
      </c>
      <c r="U124" s="219">
        <v>3.1E-2</v>
      </c>
      <c r="V124" s="219">
        <f>ROUND(E124*U124,2)</f>
        <v>12.31</v>
      </c>
      <c r="W124" s="219"/>
      <c r="X124" s="219" t="s">
        <v>287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308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0" t="s">
        <v>434</v>
      </c>
      <c r="D125" s="244"/>
      <c r="E125" s="244"/>
      <c r="F125" s="244"/>
      <c r="G125" s="244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193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45" t="str">
        <f>C125</f>
        <v>Uložení sypaniny do násypů nebo na skládku s rozprostřením sypaniny ve vrstvách a s hrubým urovnáním.</v>
      </c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1586</v>
      </c>
      <c r="D126" s="221"/>
      <c r="E126" s="222">
        <v>136.2405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1581</v>
      </c>
      <c r="D127" s="221"/>
      <c r="E127" s="222">
        <v>-9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1585</v>
      </c>
      <c r="D128" s="221"/>
      <c r="E128" s="222">
        <v>267.03485000000001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1" t="s">
        <v>1577</v>
      </c>
      <c r="D129" s="221"/>
      <c r="E129" s="222">
        <v>2.7909999999999999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232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2.5" outlineLevel="1" x14ac:dyDescent="0.2">
      <c r="A130" s="230">
        <v>34</v>
      </c>
      <c r="B130" s="231" t="s">
        <v>436</v>
      </c>
      <c r="C130" s="249" t="s">
        <v>437</v>
      </c>
      <c r="D130" s="232" t="s">
        <v>338</v>
      </c>
      <c r="E130" s="233">
        <v>276.03485000000001</v>
      </c>
      <c r="F130" s="234"/>
      <c r="G130" s="235">
        <f>ROUND(E130*F130,2)</f>
        <v>0</v>
      </c>
      <c r="H130" s="234"/>
      <c r="I130" s="235">
        <f>ROUND(E130*H130,2)</f>
        <v>0</v>
      </c>
      <c r="J130" s="234"/>
      <c r="K130" s="235">
        <f>ROUND(E130*J130,2)</f>
        <v>0</v>
      </c>
      <c r="L130" s="235">
        <v>21</v>
      </c>
      <c r="M130" s="235">
        <f>G130*(1+L130/100)</f>
        <v>0</v>
      </c>
      <c r="N130" s="235">
        <v>0</v>
      </c>
      <c r="O130" s="235">
        <f>ROUND(E130*N130,2)</f>
        <v>0</v>
      </c>
      <c r="P130" s="235">
        <v>0</v>
      </c>
      <c r="Q130" s="235">
        <f>ROUND(E130*P130,2)</f>
        <v>0</v>
      </c>
      <c r="R130" s="235" t="s">
        <v>327</v>
      </c>
      <c r="S130" s="235" t="s">
        <v>190</v>
      </c>
      <c r="T130" s="236" t="s">
        <v>190</v>
      </c>
      <c r="U130" s="219">
        <v>0.29899999999999999</v>
      </c>
      <c r="V130" s="219">
        <f>ROUND(E130*U130,2)</f>
        <v>82.53</v>
      </c>
      <c r="W130" s="219"/>
      <c r="X130" s="219" t="s">
        <v>287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308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60" t="s">
        <v>438</v>
      </c>
      <c r="D131" s="256"/>
      <c r="E131" s="256"/>
      <c r="F131" s="256"/>
      <c r="G131" s="256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290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61" t="s">
        <v>439</v>
      </c>
      <c r="D132" s="257"/>
      <c r="E132" s="257"/>
      <c r="F132" s="257"/>
      <c r="G132" s="257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193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1587</v>
      </c>
      <c r="D133" s="221"/>
      <c r="E133" s="222">
        <v>402.39535000000001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1588</v>
      </c>
      <c r="D134" s="221"/>
      <c r="E134" s="222">
        <v>0.88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931</v>
      </c>
      <c r="D135" s="221"/>
      <c r="E135" s="222">
        <v>9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232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1589</v>
      </c>
      <c r="D136" s="221"/>
      <c r="E136" s="222">
        <v>-136.2405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30">
        <v>35</v>
      </c>
      <c r="B137" s="231" t="s">
        <v>443</v>
      </c>
      <c r="C137" s="249" t="s">
        <v>444</v>
      </c>
      <c r="D137" s="232" t="s">
        <v>338</v>
      </c>
      <c r="E137" s="233">
        <v>105.92675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35">
        <v>0</v>
      </c>
      <c r="O137" s="235">
        <f>ROUND(E137*N137,2)</f>
        <v>0</v>
      </c>
      <c r="P137" s="235">
        <v>0</v>
      </c>
      <c r="Q137" s="235">
        <f>ROUND(E137*P137,2)</f>
        <v>0</v>
      </c>
      <c r="R137" s="235" t="s">
        <v>327</v>
      </c>
      <c r="S137" s="235" t="s">
        <v>190</v>
      </c>
      <c r="T137" s="236" t="s">
        <v>190</v>
      </c>
      <c r="U137" s="219">
        <v>6.3479999999999999</v>
      </c>
      <c r="V137" s="219">
        <f>ROUND(E137*U137,2)</f>
        <v>672.42</v>
      </c>
      <c r="W137" s="219"/>
      <c r="X137" s="219" t="s">
        <v>287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308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16"/>
      <c r="B138" s="217"/>
      <c r="C138" s="260" t="s">
        <v>445</v>
      </c>
      <c r="D138" s="256"/>
      <c r="E138" s="256"/>
      <c r="F138" s="256"/>
      <c r="G138" s="256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290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45" t="str">
        <f>C138</f>
        <v>sypaninou z vhodných hornin tř. 1 - 4 nebo materiálem připraveným podél výkopu ve vzdálenosti do 3 m od jeho kraje, pro jakoukoliv hloubku výkopu a jakoukoliv míru zhutnění,</v>
      </c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1" t="s">
        <v>1590</v>
      </c>
      <c r="D139" s="221"/>
      <c r="E139" s="222">
        <v>49.194000000000003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232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1591</v>
      </c>
      <c r="D140" s="221"/>
      <c r="E140" s="222">
        <v>56.732750000000003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36</v>
      </c>
      <c r="B141" s="231" t="s">
        <v>449</v>
      </c>
      <c r="C141" s="249" t="s">
        <v>450</v>
      </c>
      <c r="D141" s="232" t="s">
        <v>285</v>
      </c>
      <c r="E141" s="233">
        <v>33.880000000000003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5"/>
      <c r="S141" s="235" t="s">
        <v>190</v>
      </c>
      <c r="T141" s="236" t="s">
        <v>190</v>
      </c>
      <c r="U141" s="219">
        <v>0.06</v>
      </c>
      <c r="V141" s="219">
        <f>ROUND(E141*U141,2)</f>
        <v>2.0299999999999998</v>
      </c>
      <c r="W141" s="219"/>
      <c r="X141" s="219" t="s">
        <v>287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308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1592</v>
      </c>
      <c r="D142" s="221"/>
      <c r="E142" s="222">
        <v>33.880000000000003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30">
        <v>37</v>
      </c>
      <c r="B143" s="231" t="s">
        <v>453</v>
      </c>
      <c r="C143" s="249" t="s">
        <v>454</v>
      </c>
      <c r="D143" s="232" t="s">
        <v>285</v>
      </c>
      <c r="E143" s="233">
        <v>1.87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0.19017999999999999</v>
      </c>
      <c r="O143" s="235">
        <f>ROUND(E143*N143,2)</f>
        <v>0.36</v>
      </c>
      <c r="P143" s="235">
        <v>0</v>
      </c>
      <c r="Q143" s="235">
        <f>ROUND(E143*P143,2)</f>
        <v>0</v>
      </c>
      <c r="R143" s="235" t="s">
        <v>455</v>
      </c>
      <c r="S143" s="235" t="s">
        <v>190</v>
      </c>
      <c r="T143" s="236" t="s">
        <v>190</v>
      </c>
      <c r="U143" s="219">
        <v>0.94099999999999995</v>
      </c>
      <c r="V143" s="219">
        <f>ROUND(E143*U143,2)</f>
        <v>1.76</v>
      </c>
      <c r="W143" s="219"/>
      <c r="X143" s="219" t="s">
        <v>287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288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60" t="s">
        <v>456</v>
      </c>
      <c r="D144" s="256"/>
      <c r="E144" s="256"/>
      <c r="F144" s="256"/>
      <c r="G144" s="256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290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45" t="str">
        <f>C144</f>
        <v>z přírodního kamene s vyhloubením drenážních stružek a jejich vyplněním štěrkopískem při zakrytí povrchu kameny,</v>
      </c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1540</v>
      </c>
      <c r="D145" s="221"/>
      <c r="E145" s="222">
        <v>1.87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30">
        <v>38</v>
      </c>
      <c r="B146" s="231" t="s">
        <v>458</v>
      </c>
      <c r="C146" s="249" t="s">
        <v>459</v>
      </c>
      <c r="D146" s="232" t="s">
        <v>285</v>
      </c>
      <c r="E146" s="233">
        <v>33.880000000000003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5" t="s">
        <v>327</v>
      </c>
      <c r="S146" s="235" t="s">
        <v>190</v>
      </c>
      <c r="T146" s="236" t="s">
        <v>190</v>
      </c>
      <c r="U146" s="219">
        <v>1.2999999999999999E-2</v>
      </c>
      <c r="V146" s="219">
        <f>ROUND(E146*U146,2)</f>
        <v>0.44</v>
      </c>
      <c r="W146" s="219"/>
      <c r="X146" s="219" t="s">
        <v>287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308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60" t="s">
        <v>460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30">
        <v>39</v>
      </c>
      <c r="B148" s="231" t="s">
        <v>461</v>
      </c>
      <c r="C148" s="249" t="s">
        <v>462</v>
      </c>
      <c r="D148" s="232" t="s">
        <v>285</v>
      </c>
      <c r="E148" s="233">
        <v>33.880000000000003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5">
        <v>0</v>
      </c>
      <c r="O148" s="235">
        <f>ROUND(E148*N148,2)</f>
        <v>0</v>
      </c>
      <c r="P148" s="235">
        <v>0</v>
      </c>
      <c r="Q148" s="235">
        <f>ROUND(E148*P148,2)</f>
        <v>0</v>
      </c>
      <c r="R148" s="235" t="s">
        <v>327</v>
      </c>
      <c r="S148" s="235" t="s">
        <v>190</v>
      </c>
      <c r="T148" s="236" t="s">
        <v>190</v>
      </c>
      <c r="U148" s="219">
        <v>0.13</v>
      </c>
      <c r="V148" s="219">
        <f>ROUND(E148*U148,2)</f>
        <v>4.4000000000000004</v>
      </c>
      <c r="W148" s="219"/>
      <c r="X148" s="219" t="s">
        <v>287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308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16"/>
      <c r="B149" s="217"/>
      <c r="C149" s="260" t="s">
        <v>463</v>
      </c>
      <c r="D149" s="256"/>
      <c r="E149" s="256"/>
      <c r="F149" s="256"/>
      <c r="G149" s="256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290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45" t="str">
        <f>C149</f>
        <v>s případným nutným přemístěním hromad nebo dočasných skládek na místo potřeby ze vzdálenosti do 30 m, v rovině nebo ve svahu do 1 : 5,</v>
      </c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40</v>
      </c>
      <c r="B150" s="231" t="s">
        <v>464</v>
      </c>
      <c r="C150" s="249" t="s">
        <v>465</v>
      </c>
      <c r="D150" s="232" t="s">
        <v>285</v>
      </c>
      <c r="E150" s="233">
        <v>1.87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 t="s">
        <v>455</v>
      </c>
      <c r="S150" s="235" t="s">
        <v>190</v>
      </c>
      <c r="T150" s="236" t="s">
        <v>190</v>
      </c>
      <c r="U150" s="219">
        <v>4.4999999999999998E-2</v>
      </c>
      <c r="V150" s="219">
        <f>ROUND(E150*U150,2)</f>
        <v>0.08</v>
      </c>
      <c r="W150" s="219"/>
      <c r="X150" s="219" t="s">
        <v>287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288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2.5" outlineLevel="1" x14ac:dyDescent="0.2">
      <c r="A151" s="216"/>
      <c r="B151" s="217"/>
      <c r="C151" s="260" t="s">
        <v>466</v>
      </c>
      <c r="D151" s="256"/>
      <c r="E151" s="256"/>
      <c r="F151" s="256"/>
      <c r="G151" s="256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290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45" t="str">
        <f>C151</f>
        <v>pro vysazování rostlin s urovnáním a s případným naložením odpadu na dopravní prostředek, s odvozem na vzdálenost do 20 km a se složením,</v>
      </c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61" t="s">
        <v>467</v>
      </c>
      <c r="D152" s="257"/>
      <c r="E152" s="257"/>
      <c r="F152" s="257"/>
      <c r="G152" s="257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193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1540</v>
      </c>
      <c r="D153" s="221"/>
      <c r="E153" s="222">
        <v>1.87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37">
        <v>41</v>
      </c>
      <c r="B154" s="238" t="s">
        <v>468</v>
      </c>
      <c r="C154" s="248" t="s">
        <v>469</v>
      </c>
      <c r="D154" s="239" t="s">
        <v>338</v>
      </c>
      <c r="E154" s="240">
        <v>93.273780000000002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0</v>
      </c>
      <c r="O154" s="242">
        <f>ROUND(E154*N154,2)</f>
        <v>0</v>
      </c>
      <c r="P154" s="242">
        <v>0</v>
      </c>
      <c r="Q154" s="242">
        <f>ROUND(E154*P154,2)</f>
        <v>0</v>
      </c>
      <c r="R154" s="242" t="s">
        <v>327</v>
      </c>
      <c r="S154" s="242" t="s">
        <v>190</v>
      </c>
      <c r="T154" s="243" t="s">
        <v>190</v>
      </c>
      <c r="U154" s="219">
        <v>0</v>
      </c>
      <c r="V154" s="219">
        <f>ROUND(E154*U154,2)</f>
        <v>0</v>
      </c>
      <c r="W154" s="219"/>
      <c r="X154" s="219" t="s">
        <v>287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308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37">
        <v>42</v>
      </c>
      <c r="B155" s="238" t="s">
        <v>470</v>
      </c>
      <c r="C155" s="248" t="s">
        <v>471</v>
      </c>
      <c r="D155" s="239" t="s">
        <v>338</v>
      </c>
      <c r="E155" s="240">
        <v>42.966720000000002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0</v>
      </c>
      <c r="O155" s="242">
        <f>ROUND(E155*N155,2)</f>
        <v>0</v>
      </c>
      <c r="P155" s="242">
        <v>0</v>
      </c>
      <c r="Q155" s="242">
        <f>ROUND(E155*P155,2)</f>
        <v>0</v>
      </c>
      <c r="R155" s="242" t="s">
        <v>327</v>
      </c>
      <c r="S155" s="242" t="s">
        <v>190</v>
      </c>
      <c r="T155" s="243" t="s">
        <v>190</v>
      </c>
      <c r="U155" s="219">
        <v>0</v>
      </c>
      <c r="V155" s="219">
        <f>ROUND(E155*U155,2)</f>
        <v>0</v>
      </c>
      <c r="W155" s="219"/>
      <c r="X155" s="219" t="s">
        <v>287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308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43</v>
      </c>
      <c r="B156" s="231" t="s">
        <v>472</v>
      </c>
      <c r="C156" s="249" t="s">
        <v>473</v>
      </c>
      <c r="D156" s="232" t="s">
        <v>285</v>
      </c>
      <c r="E156" s="233">
        <v>1.87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/>
      <c r="S156" s="235" t="s">
        <v>174</v>
      </c>
      <c r="T156" s="236" t="s">
        <v>190</v>
      </c>
      <c r="U156" s="219">
        <v>0.17199999999999999</v>
      </c>
      <c r="V156" s="219">
        <f>ROUND(E156*U156,2)</f>
        <v>0.32</v>
      </c>
      <c r="W156" s="219"/>
      <c r="X156" s="219" t="s">
        <v>287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288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1" t="s">
        <v>1540</v>
      </c>
      <c r="D157" s="221"/>
      <c r="E157" s="222">
        <v>1.87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232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30">
        <v>44</v>
      </c>
      <c r="B158" s="231" t="s">
        <v>474</v>
      </c>
      <c r="C158" s="249" t="s">
        <v>475</v>
      </c>
      <c r="D158" s="232" t="s">
        <v>476</v>
      </c>
      <c r="E158" s="233">
        <v>0.88934999999999997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5">
        <v>1E-3</v>
      </c>
      <c r="O158" s="235">
        <f>ROUND(E158*N158,2)</f>
        <v>0</v>
      </c>
      <c r="P158" s="235">
        <v>0</v>
      </c>
      <c r="Q158" s="235">
        <f>ROUND(E158*P158,2)</f>
        <v>0</v>
      </c>
      <c r="R158" s="235" t="s">
        <v>477</v>
      </c>
      <c r="S158" s="235" t="s">
        <v>190</v>
      </c>
      <c r="T158" s="236" t="s">
        <v>190</v>
      </c>
      <c r="U158" s="219">
        <v>0</v>
      </c>
      <c r="V158" s="219">
        <f>ROUND(E158*U158,2)</f>
        <v>0</v>
      </c>
      <c r="W158" s="219"/>
      <c r="X158" s="219" t="s">
        <v>478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479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1593</v>
      </c>
      <c r="D159" s="221"/>
      <c r="E159" s="222">
        <v>0.88934999999999997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30">
        <v>45</v>
      </c>
      <c r="B160" s="231" t="s">
        <v>481</v>
      </c>
      <c r="C160" s="249" t="s">
        <v>482</v>
      </c>
      <c r="D160" s="232" t="s">
        <v>483</v>
      </c>
      <c r="E160" s="233">
        <v>181.87622999999999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1</v>
      </c>
      <c r="O160" s="235">
        <f>ROUND(E160*N160,2)</f>
        <v>181.88</v>
      </c>
      <c r="P160" s="235">
        <v>0</v>
      </c>
      <c r="Q160" s="235">
        <f>ROUND(E160*P160,2)</f>
        <v>0</v>
      </c>
      <c r="R160" s="235" t="s">
        <v>477</v>
      </c>
      <c r="S160" s="235" t="s">
        <v>190</v>
      </c>
      <c r="T160" s="236" t="s">
        <v>190</v>
      </c>
      <c r="U160" s="219">
        <v>0</v>
      </c>
      <c r="V160" s="219">
        <f>ROUND(E160*U160,2)</f>
        <v>0</v>
      </c>
      <c r="W160" s="219"/>
      <c r="X160" s="219" t="s">
        <v>478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479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1" t="s">
        <v>1594</v>
      </c>
      <c r="D161" s="221"/>
      <c r="E161" s="222">
        <v>181.87622999999999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232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4" t="s">
        <v>169</v>
      </c>
      <c r="B162" s="225" t="s">
        <v>101</v>
      </c>
      <c r="C162" s="247" t="s">
        <v>102</v>
      </c>
      <c r="D162" s="226"/>
      <c r="E162" s="227"/>
      <c r="F162" s="228"/>
      <c r="G162" s="228">
        <f>SUMIF(AG163:AG172,"&lt;&gt;NOR",G163:G172)</f>
        <v>0</v>
      </c>
      <c r="H162" s="228"/>
      <c r="I162" s="228">
        <f>SUM(I163:I172)</f>
        <v>0</v>
      </c>
      <c r="J162" s="228"/>
      <c r="K162" s="228">
        <f>SUM(K163:K172)</f>
        <v>0</v>
      </c>
      <c r="L162" s="228"/>
      <c r="M162" s="228">
        <f>SUM(M163:M172)</f>
        <v>0</v>
      </c>
      <c r="N162" s="228"/>
      <c r="O162" s="228">
        <f>SUM(O163:O172)</f>
        <v>55.099999999999994</v>
      </c>
      <c r="P162" s="228"/>
      <c r="Q162" s="228">
        <f>SUM(Q163:Q172)</f>
        <v>0</v>
      </c>
      <c r="R162" s="228"/>
      <c r="S162" s="228"/>
      <c r="T162" s="229"/>
      <c r="U162" s="223"/>
      <c r="V162" s="223">
        <f>SUM(V163:V172)</f>
        <v>39.1</v>
      </c>
      <c r="W162" s="223"/>
      <c r="X162" s="223"/>
      <c r="AG162" t="s">
        <v>170</v>
      </c>
    </row>
    <row r="163" spans="1:60" outlineLevel="1" x14ac:dyDescent="0.2">
      <c r="A163" s="230">
        <v>46</v>
      </c>
      <c r="B163" s="231" t="s">
        <v>485</v>
      </c>
      <c r="C163" s="249" t="s">
        <v>486</v>
      </c>
      <c r="D163" s="232" t="s">
        <v>338</v>
      </c>
      <c r="E163" s="233">
        <v>28.984999999999999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35">
        <v>1.8907700000000001</v>
      </c>
      <c r="O163" s="235">
        <f>ROUND(E163*N163,2)</f>
        <v>54.8</v>
      </c>
      <c r="P163" s="235">
        <v>0</v>
      </c>
      <c r="Q163" s="235">
        <f>ROUND(E163*P163,2)</f>
        <v>0</v>
      </c>
      <c r="R163" s="235" t="s">
        <v>487</v>
      </c>
      <c r="S163" s="235" t="s">
        <v>190</v>
      </c>
      <c r="T163" s="236" t="s">
        <v>190</v>
      </c>
      <c r="U163" s="219">
        <v>1.3169999999999999</v>
      </c>
      <c r="V163" s="219">
        <f>ROUND(E163*U163,2)</f>
        <v>38.17</v>
      </c>
      <c r="W163" s="219"/>
      <c r="X163" s="219" t="s">
        <v>287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308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60" t="s">
        <v>488</v>
      </c>
      <c r="D164" s="256"/>
      <c r="E164" s="256"/>
      <c r="F164" s="256"/>
      <c r="G164" s="256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290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1" t="s">
        <v>1595</v>
      </c>
      <c r="D165" s="221"/>
      <c r="E165" s="222">
        <v>14.85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232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1" t="s">
        <v>1596</v>
      </c>
      <c r="D166" s="221"/>
      <c r="E166" s="222">
        <v>14.135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232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22.5" outlineLevel="1" x14ac:dyDescent="0.2">
      <c r="A167" s="230">
        <v>47</v>
      </c>
      <c r="B167" s="231" t="s">
        <v>492</v>
      </c>
      <c r="C167" s="249" t="s">
        <v>493</v>
      </c>
      <c r="D167" s="232" t="s">
        <v>338</v>
      </c>
      <c r="E167" s="233">
        <v>0.12130000000000001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5">
        <v>2.5</v>
      </c>
      <c r="O167" s="235">
        <f>ROUND(E167*N167,2)</f>
        <v>0.3</v>
      </c>
      <c r="P167" s="235">
        <v>0</v>
      </c>
      <c r="Q167" s="235">
        <f>ROUND(E167*P167,2)</f>
        <v>0</v>
      </c>
      <c r="R167" s="235" t="s">
        <v>487</v>
      </c>
      <c r="S167" s="235" t="s">
        <v>190</v>
      </c>
      <c r="T167" s="236" t="s">
        <v>190</v>
      </c>
      <c r="U167" s="219">
        <v>1.1919999999999999</v>
      </c>
      <c r="V167" s="219">
        <f>ROUND(E167*U167,2)</f>
        <v>0.14000000000000001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308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60" t="s">
        <v>494</v>
      </c>
      <c r="D168" s="256"/>
      <c r="E168" s="256"/>
      <c r="F168" s="256"/>
      <c r="G168" s="25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290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496</v>
      </c>
      <c r="D169" s="221"/>
      <c r="E169" s="222">
        <v>0.12130000000000001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30">
        <v>48</v>
      </c>
      <c r="B170" s="231" t="s">
        <v>497</v>
      </c>
      <c r="C170" s="249" t="s">
        <v>498</v>
      </c>
      <c r="D170" s="232" t="s">
        <v>285</v>
      </c>
      <c r="E170" s="233">
        <v>0.95760000000000001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4.7999999999999996E-3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487</v>
      </c>
      <c r="S170" s="235" t="s">
        <v>190</v>
      </c>
      <c r="T170" s="236" t="s">
        <v>190</v>
      </c>
      <c r="U170" s="219">
        <v>0.82499999999999996</v>
      </c>
      <c r="V170" s="219">
        <f>ROUND(E170*U170,2)</f>
        <v>0.79</v>
      </c>
      <c r="W170" s="219"/>
      <c r="X170" s="219" t="s">
        <v>287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308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60" t="s">
        <v>488</v>
      </c>
      <c r="D171" s="256"/>
      <c r="E171" s="256"/>
      <c r="F171" s="256"/>
      <c r="G171" s="256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290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1" t="s">
        <v>500</v>
      </c>
      <c r="D172" s="221"/>
      <c r="E172" s="222">
        <v>0.95760000000000001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232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224" t="s">
        <v>169</v>
      </c>
      <c r="B173" s="225" t="s">
        <v>103</v>
      </c>
      <c r="C173" s="247" t="s">
        <v>104</v>
      </c>
      <c r="D173" s="226"/>
      <c r="E173" s="227"/>
      <c r="F173" s="228"/>
      <c r="G173" s="228">
        <f>SUMIF(AG174:AG219,"&lt;&gt;NOR",G174:G219)</f>
        <v>0</v>
      </c>
      <c r="H173" s="228"/>
      <c r="I173" s="228">
        <f>SUM(I174:I219)</f>
        <v>0</v>
      </c>
      <c r="J173" s="228"/>
      <c r="K173" s="228">
        <f>SUM(K174:K219)</f>
        <v>0</v>
      </c>
      <c r="L173" s="228"/>
      <c r="M173" s="228">
        <f>SUM(M174:M219)</f>
        <v>0</v>
      </c>
      <c r="N173" s="228"/>
      <c r="O173" s="228">
        <f>SUM(O174:O219)</f>
        <v>42.96</v>
      </c>
      <c r="P173" s="228"/>
      <c r="Q173" s="228">
        <f>SUM(Q174:Q219)</f>
        <v>0</v>
      </c>
      <c r="R173" s="228"/>
      <c r="S173" s="228"/>
      <c r="T173" s="229"/>
      <c r="U173" s="223"/>
      <c r="V173" s="223">
        <f>SUM(V174:V219)</f>
        <v>25.4</v>
      </c>
      <c r="W173" s="223"/>
      <c r="X173" s="223"/>
      <c r="AG173" t="s">
        <v>170</v>
      </c>
    </row>
    <row r="174" spans="1:60" outlineLevel="1" x14ac:dyDescent="0.2">
      <c r="A174" s="230">
        <v>49</v>
      </c>
      <c r="B174" s="231" t="s">
        <v>501</v>
      </c>
      <c r="C174" s="249" t="s">
        <v>502</v>
      </c>
      <c r="D174" s="232" t="s">
        <v>338</v>
      </c>
      <c r="E174" s="233">
        <v>8.4465000000000003</v>
      </c>
      <c r="F174" s="234"/>
      <c r="G174" s="235">
        <f>ROUND(E174*F174,2)</f>
        <v>0</v>
      </c>
      <c r="H174" s="234"/>
      <c r="I174" s="235">
        <f>ROUND(E174*H174,2)</f>
        <v>0</v>
      </c>
      <c r="J174" s="234"/>
      <c r="K174" s="235">
        <f>ROUND(E174*J174,2)</f>
        <v>0</v>
      </c>
      <c r="L174" s="235">
        <v>21</v>
      </c>
      <c r="M174" s="235">
        <f>G174*(1+L174/100)</f>
        <v>0</v>
      </c>
      <c r="N174" s="235">
        <v>1.6867000000000001</v>
      </c>
      <c r="O174" s="235">
        <f>ROUND(E174*N174,2)</f>
        <v>14.25</v>
      </c>
      <c r="P174" s="235">
        <v>0</v>
      </c>
      <c r="Q174" s="235">
        <f>ROUND(E174*P174,2)</f>
        <v>0</v>
      </c>
      <c r="R174" s="235" t="s">
        <v>286</v>
      </c>
      <c r="S174" s="235" t="s">
        <v>190</v>
      </c>
      <c r="T174" s="236" t="s">
        <v>190</v>
      </c>
      <c r="U174" s="219">
        <v>0.16200000000000001</v>
      </c>
      <c r="V174" s="219">
        <f>ROUND(E174*U174,2)</f>
        <v>1.37</v>
      </c>
      <c r="W174" s="219"/>
      <c r="X174" s="219" t="s">
        <v>287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308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60" t="s">
        <v>503</v>
      </c>
      <c r="D175" s="256"/>
      <c r="E175" s="256"/>
      <c r="F175" s="256"/>
      <c r="G175" s="256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290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1" t="s">
        <v>1597</v>
      </c>
      <c r="D176" s="221"/>
      <c r="E176" s="222">
        <v>2.8050000000000002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232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1598</v>
      </c>
      <c r="D177" s="221"/>
      <c r="E177" s="222">
        <v>0.28050000000000003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1" t="s">
        <v>1599</v>
      </c>
      <c r="D178" s="221"/>
      <c r="E178" s="222">
        <v>2.6084999999999998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232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1" t="s">
        <v>1600</v>
      </c>
      <c r="D179" s="221"/>
      <c r="E179" s="222">
        <v>0.27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232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1601</v>
      </c>
      <c r="D180" s="221"/>
      <c r="E180" s="222">
        <v>1.8975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1602</v>
      </c>
      <c r="D181" s="221"/>
      <c r="E181" s="222">
        <v>0.58499999999999996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0">
        <v>50</v>
      </c>
      <c r="B182" s="231" t="s">
        <v>510</v>
      </c>
      <c r="C182" s="249" t="s">
        <v>511</v>
      </c>
      <c r="D182" s="232" t="s">
        <v>483</v>
      </c>
      <c r="E182" s="233">
        <v>14.91053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1.1000000000000001</v>
      </c>
      <c r="O182" s="235">
        <f>ROUND(E182*N182,2)</f>
        <v>16.399999999999999</v>
      </c>
      <c r="P182" s="235">
        <v>0</v>
      </c>
      <c r="Q182" s="235">
        <f>ROUND(E182*P182,2)</f>
        <v>0</v>
      </c>
      <c r="R182" s="235" t="s">
        <v>286</v>
      </c>
      <c r="S182" s="235" t="s">
        <v>190</v>
      </c>
      <c r="T182" s="236" t="s">
        <v>190</v>
      </c>
      <c r="U182" s="219">
        <v>0.16300000000000001</v>
      </c>
      <c r="V182" s="219">
        <f>ROUND(E182*U182,2)</f>
        <v>2.4300000000000002</v>
      </c>
      <c r="W182" s="219"/>
      <c r="X182" s="219" t="s">
        <v>287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308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60" t="s">
        <v>503</v>
      </c>
      <c r="D183" s="256"/>
      <c r="E183" s="256"/>
      <c r="F183" s="256"/>
      <c r="G183" s="256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290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1603</v>
      </c>
      <c r="D184" s="221"/>
      <c r="E184" s="222">
        <v>6.3579999999999997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1604</v>
      </c>
      <c r="D185" s="221"/>
      <c r="E185" s="222">
        <v>0.38147999999999999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1" t="s">
        <v>1605</v>
      </c>
      <c r="D186" s="221"/>
      <c r="E186" s="222">
        <v>2.9563000000000001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232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1606</v>
      </c>
      <c r="D187" s="221"/>
      <c r="E187" s="222">
        <v>0.66300000000000003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232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1" t="s">
        <v>1607</v>
      </c>
      <c r="D188" s="221"/>
      <c r="E188" s="222">
        <v>3.2257500000000001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232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1608</v>
      </c>
      <c r="D189" s="221"/>
      <c r="E189" s="222">
        <v>1.3260000000000001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30">
        <v>51</v>
      </c>
      <c r="B190" s="231" t="s">
        <v>518</v>
      </c>
      <c r="C190" s="249" t="s">
        <v>519</v>
      </c>
      <c r="D190" s="232" t="s">
        <v>483</v>
      </c>
      <c r="E190" s="233">
        <v>3.62032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35">
        <v>1</v>
      </c>
      <c r="O190" s="235">
        <f>ROUND(E190*N190,2)</f>
        <v>3.62</v>
      </c>
      <c r="P190" s="235">
        <v>0</v>
      </c>
      <c r="Q190" s="235">
        <f>ROUND(E190*P190,2)</f>
        <v>0</v>
      </c>
      <c r="R190" s="235" t="s">
        <v>286</v>
      </c>
      <c r="S190" s="235" t="s">
        <v>190</v>
      </c>
      <c r="T190" s="236" t="s">
        <v>190</v>
      </c>
      <c r="U190" s="219">
        <v>0.40600000000000003</v>
      </c>
      <c r="V190" s="219">
        <f>ROUND(E190*U190,2)</f>
        <v>1.47</v>
      </c>
      <c r="W190" s="219"/>
      <c r="X190" s="219" t="s">
        <v>287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288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60" t="s">
        <v>503</v>
      </c>
      <c r="D191" s="256"/>
      <c r="E191" s="256"/>
      <c r="F191" s="256"/>
      <c r="G191" s="256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290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1609</v>
      </c>
      <c r="D192" s="221"/>
      <c r="E192" s="222">
        <v>3.62032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30">
        <v>52</v>
      </c>
      <c r="B193" s="231" t="s">
        <v>521</v>
      </c>
      <c r="C193" s="249" t="s">
        <v>522</v>
      </c>
      <c r="D193" s="232" t="s">
        <v>338</v>
      </c>
      <c r="E193" s="233">
        <v>0.58499999999999996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5">
        <v>2.5</v>
      </c>
      <c r="O193" s="235">
        <f>ROUND(E193*N193,2)</f>
        <v>1.46</v>
      </c>
      <c r="P193" s="235">
        <v>0</v>
      </c>
      <c r="Q193" s="235">
        <f>ROUND(E193*P193,2)</f>
        <v>0</v>
      </c>
      <c r="R193" s="235" t="s">
        <v>286</v>
      </c>
      <c r="S193" s="235" t="s">
        <v>190</v>
      </c>
      <c r="T193" s="236" t="s">
        <v>190</v>
      </c>
      <c r="U193" s="219">
        <v>1.21</v>
      </c>
      <c r="V193" s="219">
        <f>ROUND(E193*U193,2)</f>
        <v>0.71</v>
      </c>
      <c r="W193" s="219"/>
      <c r="X193" s="219" t="s">
        <v>287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288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60" t="s">
        <v>503</v>
      </c>
      <c r="D194" s="256"/>
      <c r="E194" s="256"/>
      <c r="F194" s="256"/>
      <c r="G194" s="256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290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1" t="s">
        <v>1610</v>
      </c>
      <c r="D195" s="221"/>
      <c r="E195" s="222">
        <v>0.58499999999999996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232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ht="22.5" outlineLevel="1" x14ac:dyDescent="0.2">
      <c r="A196" s="230">
        <v>53</v>
      </c>
      <c r="B196" s="231" t="s">
        <v>525</v>
      </c>
      <c r="C196" s="249" t="s">
        <v>526</v>
      </c>
      <c r="D196" s="232" t="s">
        <v>285</v>
      </c>
      <c r="E196" s="233">
        <v>12.65</v>
      </c>
      <c r="F196" s="234"/>
      <c r="G196" s="235">
        <f>ROUND(E196*F196,2)</f>
        <v>0</v>
      </c>
      <c r="H196" s="234"/>
      <c r="I196" s="235">
        <f>ROUND(E196*H196,2)</f>
        <v>0</v>
      </c>
      <c r="J196" s="234"/>
      <c r="K196" s="235">
        <f>ROUND(E196*J196,2)</f>
        <v>0</v>
      </c>
      <c r="L196" s="235">
        <v>21</v>
      </c>
      <c r="M196" s="235">
        <f>G196*(1+L196/100)</f>
        <v>0</v>
      </c>
      <c r="N196" s="235">
        <v>0.12659999999999999</v>
      </c>
      <c r="O196" s="235">
        <f>ROUND(E196*N196,2)</f>
        <v>1.6</v>
      </c>
      <c r="P196" s="235">
        <v>0</v>
      </c>
      <c r="Q196" s="235">
        <f>ROUND(E196*P196,2)</f>
        <v>0</v>
      </c>
      <c r="R196" s="235" t="s">
        <v>286</v>
      </c>
      <c r="S196" s="235" t="s">
        <v>190</v>
      </c>
      <c r="T196" s="236" t="s">
        <v>190</v>
      </c>
      <c r="U196" s="219">
        <v>9.1999999999999998E-2</v>
      </c>
      <c r="V196" s="219">
        <f>ROUND(E196*U196,2)</f>
        <v>1.1599999999999999</v>
      </c>
      <c r="W196" s="219"/>
      <c r="X196" s="219" t="s">
        <v>287</v>
      </c>
      <c r="Y196" s="209"/>
      <c r="Z196" s="209"/>
      <c r="AA196" s="209"/>
      <c r="AB196" s="209"/>
      <c r="AC196" s="209"/>
      <c r="AD196" s="209"/>
      <c r="AE196" s="209"/>
      <c r="AF196" s="209"/>
      <c r="AG196" s="209" t="s">
        <v>288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1548</v>
      </c>
      <c r="D197" s="221"/>
      <c r="E197" s="222">
        <v>12.65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2.5" outlineLevel="1" x14ac:dyDescent="0.2">
      <c r="A198" s="230">
        <v>54</v>
      </c>
      <c r="B198" s="231" t="s">
        <v>527</v>
      </c>
      <c r="C198" s="249" t="s">
        <v>528</v>
      </c>
      <c r="D198" s="232" t="s">
        <v>285</v>
      </c>
      <c r="E198" s="233">
        <v>18.7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0.15382000000000001</v>
      </c>
      <c r="O198" s="235">
        <f>ROUND(E198*N198,2)</f>
        <v>2.88</v>
      </c>
      <c r="P198" s="235">
        <v>0</v>
      </c>
      <c r="Q198" s="235">
        <f>ROUND(E198*P198,2)</f>
        <v>0</v>
      </c>
      <c r="R198" s="235" t="s">
        <v>286</v>
      </c>
      <c r="S198" s="235" t="s">
        <v>190</v>
      </c>
      <c r="T198" s="236" t="s">
        <v>190</v>
      </c>
      <c r="U198" s="219">
        <v>0.123</v>
      </c>
      <c r="V198" s="219">
        <f>ROUND(E198*U198,2)</f>
        <v>2.2999999999999998</v>
      </c>
      <c r="W198" s="219"/>
      <c r="X198" s="219" t="s">
        <v>287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288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831</v>
      </c>
      <c r="D199" s="221"/>
      <c r="E199" s="222">
        <v>18.7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ht="22.5" outlineLevel="1" x14ac:dyDescent="0.2">
      <c r="A200" s="237">
        <v>55</v>
      </c>
      <c r="B200" s="238" t="s">
        <v>529</v>
      </c>
      <c r="C200" s="248" t="s">
        <v>530</v>
      </c>
      <c r="D200" s="239" t="s">
        <v>285</v>
      </c>
      <c r="E200" s="240">
        <v>18.7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2">
        <v>5.0000000000000001E-4</v>
      </c>
      <c r="O200" s="242">
        <f>ROUND(E200*N200,2)</f>
        <v>0.01</v>
      </c>
      <c r="P200" s="242">
        <v>0</v>
      </c>
      <c r="Q200" s="242">
        <f>ROUND(E200*P200,2)</f>
        <v>0</v>
      </c>
      <c r="R200" s="242" t="s">
        <v>286</v>
      </c>
      <c r="S200" s="242" t="s">
        <v>190</v>
      </c>
      <c r="T200" s="243" t="s">
        <v>190</v>
      </c>
      <c r="U200" s="219">
        <v>2E-3</v>
      </c>
      <c r="V200" s="219">
        <f>ROUND(E200*U200,2)</f>
        <v>0.04</v>
      </c>
      <c r="W200" s="219"/>
      <c r="X200" s="219" t="s">
        <v>287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288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ht="22.5" outlineLevel="1" x14ac:dyDescent="0.2">
      <c r="A201" s="230">
        <v>56</v>
      </c>
      <c r="B201" s="231" t="s">
        <v>960</v>
      </c>
      <c r="C201" s="249" t="s">
        <v>961</v>
      </c>
      <c r="D201" s="232" t="s">
        <v>285</v>
      </c>
      <c r="E201" s="233">
        <v>2.2999999999999998</v>
      </c>
      <c r="F201" s="234"/>
      <c r="G201" s="235">
        <f>ROUND(E201*F201,2)</f>
        <v>0</v>
      </c>
      <c r="H201" s="234"/>
      <c r="I201" s="235">
        <f>ROUND(E201*H201,2)</f>
        <v>0</v>
      </c>
      <c r="J201" s="234"/>
      <c r="K201" s="235">
        <f>ROUND(E201*J201,2)</f>
        <v>0</v>
      </c>
      <c r="L201" s="235">
        <v>21</v>
      </c>
      <c r="M201" s="235">
        <f>G201*(1+L201/100)</f>
        <v>0</v>
      </c>
      <c r="N201" s="235">
        <v>0.11</v>
      </c>
      <c r="O201" s="235">
        <f>ROUND(E201*N201,2)</f>
        <v>0.25</v>
      </c>
      <c r="P201" s="235">
        <v>0</v>
      </c>
      <c r="Q201" s="235">
        <f>ROUND(E201*P201,2)</f>
        <v>0</v>
      </c>
      <c r="R201" s="235" t="s">
        <v>286</v>
      </c>
      <c r="S201" s="235" t="s">
        <v>190</v>
      </c>
      <c r="T201" s="236" t="s">
        <v>190</v>
      </c>
      <c r="U201" s="219">
        <v>1.1930000000000001</v>
      </c>
      <c r="V201" s="219">
        <f>ROUND(E201*U201,2)</f>
        <v>2.74</v>
      </c>
      <c r="W201" s="219"/>
      <c r="X201" s="219" t="s">
        <v>287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288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60" t="s">
        <v>962</v>
      </c>
      <c r="D202" s="256"/>
      <c r="E202" s="256"/>
      <c r="F202" s="256"/>
      <c r="G202" s="256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290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45" t="str">
        <f>C202</f>
        <v>s provedením lože do 50 mm, s vyplněním spár, s dvojím beraněním a se smetením přebytečného materiálu na krajnici</v>
      </c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1611</v>
      </c>
      <c r="D203" s="221"/>
      <c r="E203" s="222">
        <v>1.8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1" t="s">
        <v>972</v>
      </c>
      <c r="D204" s="221"/>
      <c r="E204" s="222">
        <v>0.5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232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30">
        <v>57</v>
      </c>
      <c r="B205" s="231" t="s">
        <v>531</v>
      </c>
      <c r="C205" s="249" t="s">
        <v>532</v>
      </c>
      <c r="D205" s="232" t="s">
        <v>285</v>
      </c>
      <c r="E205" s="233">
        <v>19.89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35">
        <v>9.2799999999999994E-2</v>
      </c>
      <c r="O205" s="235">
        <f>ROUND(E205*N205,2)</f>
        <v>1.85</v>
      </c>
      <c r="P205" s="235">
        <v>0</v>
      </c>
      <c r="Q205" s="235">
        <f>ROUND(E205*P205,2)</f>
        <v>0</v>
      </c>
      <c r="R205" s="235" t="s">
        <v>286</v>
      </c>
      <c r="S205" s="235" t="s">
        <v>190</v>
      </c>
      <c r="T205" s="236" t="s">
        <v>190</v>
      </c>
      <c r="U205" s="219">
        <v>0.47799999999999998</v>
      </c>
      <c r="V205" s="219">
        <f>ROUND(E205*U205,2)</f>
        <v>9.51</v>
      </c>
      <c r="W205" s="219"/>
      <c r="X205" s="219" t="s">
        <v>287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288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22.5" outlineLevel="1" x14ac:dyDescent="0.2">
      <c r="A206" s="216"/>
      <c r="B206" s="217"/>
      <c r="C206" s="260" t="s">
        <v>533</v>
      </c>
      <c r="D206" s="256"/>
      <c r="E206" s="256"/>
      <c r="F206" s="256"/>
      <c r="G206" s="256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290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45" t="str">
        <f>C206</f>
        <v>s provedením lože z kameniva drceného, s vyplněním spár, s dvojitým hutněním a se smetením přebytečného materiálu na krajnici. S dodáním hmot pro lože a výplň spár.</v>
      </c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1" t="s">
        <v>1612</v>
      </c>
      <c r="D207" s="221"/>
      <c r="E207" s="222">
        <v>15.29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232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452</v>
      </c>
      <c r="D208" s="221"/>
      <c r="E208" s="222">
        <v>2.1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535</v>
      </c>
      <c r="D209" s="221"/>
      <c r="E209" s="222">
        <v>2.5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 x14ac:dyDescent="0.2">
      <c r="A210" s="230">
        <v>58</v>
      </c>
      <c r="B210" s="231" t="s">
        <v>968</v>
      </c>
      <c r="C210" s="249" t="s">
        <v>969</v>
      </c>
      <c r="D210" s="232" t="s">
        <v>285</v>
      </c>
      <c r="E210" s="233">
        <v>1.87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7.1999999999999995E-2</v>
      </c>
      <c r="O210" s="235">
        <f>ROUND(E210*N210,2)</f>
        <v>0.13</v>
      </c>
      <c r="P210" s="235">
        <v>0</v>
      </c>
      <c r="Q210" s="235">
        <f>ROUND(E210*P210,2)</f>
        <v>0</v>
      </c>
      <c r="R210" s="235" t="s">
        <v>286</v>
      </c>
      <c r="S210" s="235" t="s">
        <v>190</v>
      </c>
      <c r="T210" s="236" t="s">
        <v>190</v>
      </c>
      <c r="U210" s="219">
        <v>0.375</v>
      </c>
      <c r="V210" s="219">
        <f>ROUND(E210*U210,2)</f>
        <v>0.7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288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16"/>
      <c r="B211" s="217"/>
      <c r="C211" s="260" t="s">
        <v>970</v>
      </c>
      <c r="D211" s="256"/>
      <c r="E211" s="256"/>
      <c r="F211" s="256"/>
      <c r="G211" s="256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290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45" t="str">
        <f>C211</f>
        <v>komunikací pro pěší do velikosti dlaždic 0,25 m2 s provedením lože do tl. 30 mm, s vyplněním spár a se smetením přebytečného materiálu na vzdálenost do 3 m</v>
      </c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1613</v>
      </c>
      <c r="D212" s="221"/>
      <c r="E212" s="222">
        <v>1.87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232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30">
        <v>59</v>
      </c>
      <c r="B213" s="231" t="s">
        <v>547</v>
      </c>
      <c r="C213" s="249" t="s">
        <v>548</v>
      </c>
      <c r="D213" s="232" t="s">
        <v>323</v>
      </c>
      <c r="E213" s="233">
        <v>23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2.2399999999999998E-3</v>
      </c>
      <c r="O213" s="235">
        <f>ROUND(E213*N213,2)</f>
        <v>0.05</v>
      </c>
      <c r="P213" s="235">
        <v>0</v>
      </c>
      <c r="Q213" s="235">
        <f>ROUND(E213*P213,2)</f>
        <v>0</v>
      </c>
      <c r="R213" s="235" t="s">
        <v>286</v>
      </c>
      <c r="S213" s="235" t="s">
        <v>190</v>
      </c>
      <c r="T213" s="236" t="s">
        <v>190</v>
      </c>
      <c r="U213" s="219">
        <v>0.129</v>
      </c>
      <c r="V213" s="219">
        <f>ROUND(E213*U213,2)</f>
        <v>2.97</v>
      </c>
      <c r="W213" s="219"/>
      <c r="X213" s="219" t="s">
        <v>287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288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60" t="s">
        <v>549</v>
      </c>
      <c r="D214" s="256"/>
      <c r="E214" s="256"/>
      <c r="F214" s="256"/>
      <c r="G214" s="256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290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61" t="s">
        <v>550</v>
      </c>
      <c r="D215" s="257"/>
      <c r="E215" s="257"/>
      <c r="F215" s="257"/>
      <c r="G215" s="257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193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45" t="str">
        <f>C215</f>
        <v>Včetně odstranění zvětralé asfaltové zálivky, vyčištění spár, zalití spár asfaltovou zálivkou, nátěru asfaltovým lakem a posyp drtí.</v>
      </c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1614</v>
      </c>
      <c r="D216" s="221"/>
      <c r="E216" s="222">
        <v>23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0">
        <v>60</v>
      </c>
      <c r="B217" s="231" t="s">
        <v>973</v>
      </c>
      <c r="C217" s="249" t="s">
        <v>974</v>
      </c>
      <c r="D217" s="232" t="s">
        <v>285</v>
      </c>
      <c r="E217" s="233">
        <v>0.1</v>
      </c>
      <c r="F217" s="234"/>
      <c r="G217" s="235">
        <f>ROUND(E217*F217,2)</f>
        <v>0</v>
      </c>
      <c r="H217" s="234"/>
      <c r="I217" s="235">
        <f>ROUND(E217*H217,2)</f>
        <v>0</v>
      </c>
      <c r="J217" s="234"/>
      <c r="K217" s="235">
        <f>ROUND(E217*J217,2)</f>
        <v>0</v>
      </c>
      <c r="L217" s="235">
        <v>21</v>
      </c>
      <c r="M217" s="235">
        <f>G217*(1+L217/100)</f>
        <v>0</v>
      </c>
      <c r="N217" s="235">
        <v>0.2</v>
      </c>
      <c r="O217" s="235">
        <f>ROUND(E217*N217,2)</f>
        <v>0.02</v>
      </c>
      <c r="P217" s="235">
        <v>0</v>
      </c>
      <c r="Q217" s="235">
        <f>ROUND(E217*P217,2)</f>
        <v>0</v>
      </c>
      <c r="R217" s="235"/>
      <c r="S217" s="235" t="s">
        <v>174</v>
      </c>
      <c r="T217" s="236" t="s">
        <v>190</v>
      </c>
      <c r="U217" s="219">
        <v>0</v>
      </c>
      <c r="V217" s="219">
        <f>ROUND(E217*U217,2)</f>
        <v>0</v>
      </c>
      <c r="W217" s="219"/>
      <c r="X217" s="219" t="s">
        <v>478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555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1" t="s">
        <v>1200</v>
      </c>
      <c r="D218" s="221"/>
      <c r="E218" s="222">
        <v>0.1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232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37">
        <v>61</v>
      </c>
      <c r="B219" s="238" t="s">
        <v>557</v>
      </c>
      <c r="C219" s="248" t="s">
        <v>558</v>
      </c>
      <c r="D219" s="239" t="s">
        <v>285</v>
      </c>
      <c r="E219" s="240">
        <v>2.5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0.17599999999999999</v>
      </c>
      <c r="O219" s="242">
        <f>ROUND(E219*N219,2)</f>
        <v>0.44</v>
      </c>
      <c r="P219" s="242">
        <v>0</v>
      </c>
      <c r="Q219" s="242">
        <f>ROUND(E219*P219,2)</f>
        <v>0</v>
      </c>
      <c r="R219" s="242"/>
      <c r="S219" s="242" t="s">
        <v>174</v>
      </c>
      <c r="T219" s="243" t="s">
        <v>190</v>
      </c>
      <c r="U219" s="219">
        <v>0</v>
      </c>
      <c r="V219" s="219">
        <f>ROUND(E219*U219,2)</f>
        <v>0</v>
      </c>
      <c r="W219" s="219"/>
      <c r="X219" s="219" t="s">
        <v>478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555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x14ac:dyDescent="0.2">
      <c r="A220" s="224" t="s">
        <v>169</v>
      </c>
      <c r="B220" s="225" t="s">
        <v>107</v>
      </c>
      <c r="C220" s="247" t="s">
        <v>108</v>
      </c>
      <c r="D220" s="226"/>
      <c r="E220" s="227"/>
      <c r="F220" s="228"/>
      <c r="G220" s="228">
        <f>SUMIF(AG221:AG223,"&lt;&gt;NOR",G221:G223)</f>
        <v>0</v>
      </c>
      <c r="H220" s="228"/>
      <c r="I220" s="228">
        <f>SUM(I221:I223)</f>
        <v>0</v>
      </c>
      <c r="J220" s="228"/>
      <c r="K220" s="228">
        <f>SUM(K221:K223)</f>
        <v>0</v>
      </c>
      <c r="L220" s="228"/>
      <c r="M220" s="228">
        <f>SUM(M221:M223)</f>
        <v>0</v>
      </c>
      <c r="N220" s="228"/>
      <c r="O220" s="228">
        <f>SUM(O221:O223)</f>
        <v>0.6</v>
      </c>
      <c r="P220" s="228"/>
      <c r="Q220" s="228">
        <f>SUM(Q221:Q223)</f>
        <v>0</v>
      </c>
      <c r="R220" s="228"/>
      <c r="S220" s="228"/>
      <c r="T220" s="229"/>
      <c r="U220" s="223"/>
      <c r="V220" s="223">
        <f>SUM(V221:V223)</f>
        <v>1.1600000000000001</v>
      </c>
      <c r="W220" s="223"/>
      <c r="X220" s="223"/>
      <c r="AG220" t="s">
        <v>170</v>
      </c>
    </row>
    <row r="221" spans="1:60" outlineLevel="1" x14ac:dyDescent="0.2">
      <c r="A221" s="230">
        <v>62</v>
      </c>
      <c r="B221" s="231" t="s">
        <v>1615</v>
      </c>
      <c r="C221" s="249" t="s">
        <v>1616</v>
      </c>
      <c r="D221" s="232" t="s">
        <v>285</v>
      </c>
      <c r="E221" s="233">
        <v>3.74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0.16</v>
      </c>
      <c r="O221" s="235">
        <f>ROUND(E221*N221,2)</f>
        <v>0.6</v>
      </c>
      <c r="P221" s="235">
        <v>0</v>
      </c>
      <c r="Q221" s="235">
        <f>ROUND(E221*P221,2)</f>
        <v>0</v>
      </c>
      <c r="R221" s="235" t="s">
        <v>1162</v>
      </c>
      <c r="S221" s="235" t="s">
        <v>190</v>
      </c>
      <c r="T221" s="236" t="s">
        <v>190</v>
      </c>
      <c r="U221" s="219">
        <v>0.18</v>
      </c>
      <c r="V221" s="219">
        <f>ROUND(E221*U221,2)</f>
        <v>0.67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1" t="s">
        <v>1617</v>
      </c>
      <c r="D222" s="221"/>
      <c r="E222" s="222">
        <v>3.74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232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37">
        <v>63</v>
      </c>
      <c r="B223" s="238" t="s">
        <v>1618</v>
      </c>
      <c r="C223" s="248" t="s">
        <v>1619</v>
      </c>
      <c r="D223" s="239" t="s">
        <v>285</v>
      </c>
      <c r="E223" s="240">
        <v>3.74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0</v>
      </c>
      <c r="O223" s="242">
        <f>ROUND(E223*N223,2)</f>
        <v>0</v>
      </c>
      <c r="P223" s="242">
        <v>0</v>
      </c>
      <c r="Q223" s="242">
        <f>ROUND(E223*P223,2)</f>
        <v>0</v>
      </c>
      <c r="R223" s="242" t="s">
        <v>1162</v>
      </c>
      <c r="S223" s="242" t="s">
        <v>190</v>
      </c>
      <c r="T223" s="243" t="s">
        <v>190</v>
      </c>
      <c r="U223" s="219">
        <v>0.13</v>
      </c>
      <c r="V223" s="219">
        <f>ROUND(E223*U223,2)</f>
        <v>0.49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288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x14ac:dyDescent="0.2">
      <c r="A224" s="224" t="s">
        <v>169</v>
      </c>
      <c r="B224" s="225" t="s">
        <v>109</v>
      </c>
      <c r="C224" s="247" t="s">
        <v>110</v>
      </c>
      <c r="D224" s="226"/>
      <c r="E224" s="227"/>
      <c r="F224" s="228"/>
      <c r="G224" s="228">
        <f>SUMIF(AG225:AG308,"&lt;&gt;NOR",G225:G308)</f>
        <v>0</v>
      </c>
      <c r="H224" s="228"/>
      <c r="I224" s="228">
        <f>SUM(I225:I308)</f>
        <v>0</v>
      </c>
      <c r="J224" s="228"/>
      <c r="K224" s="228">
        <f>SUM(K225:K308)</f>
        <v>0</v>
      </c>
      <c r="L224" s="228"/>
      <c r="M224" s="228">
        <f>SUM(M225:M308)</f>
        <v>0</v>
      </c>
      <c r="N224" s="228"/>
      <c r="O224" s="228">
        <f>SUM(O225:O308)</f>
        <v>2.3399999999999994</v>
      </c>
      <c r="P224" s="228"/>
      <c r="Q224" s="228">
        <f>SUM(Q225:Q308)</f>
        <v>0.2</v>
      </c>
      <c r="R224" s="228"/>
      <c r="S224" s="228"/>
      <c r="T224" s="229"/>
      <c r="U224" s="223"/>
      <c r="V224" s="223">
        <f>SUM(V225:V308)</f>
        <v>278.39</v>
      </c>
      <c r="W224" s="223"/>
      <c r="X224" s="223"/>
      <c r="AG224" t="s">
        <v>170</v>
      </c>
    </row>
    <row r="225" spans="1:60" ht="22.5" outlineLevel="1" x14ac:dyDescent="0.2">
      <c r="A225" s="237">
        <v>64</v>
      </c>
      <c r="B225" s="238" t="s">
        <v>559</v>
      </c>
      <c r="C225" s="248" t="s">
        <v>560</v>
      </c>
      <c r="D225" s="239" t="s">
        <v>554</v>
      </c>
      <c r="E225" s="240">
        <v>1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2">
        <v>2.2000000000000001E-4</v>
      </c>
      <c r="O225" s="242">
        <f>ROUND(E225*N225,2)</f>
        <v>0</v>
      </c>
      <c r="P225" s="242">
        <v>0</v>
      </c>
      <c r="Q225" s="242">
        <f>ROUND(E225*P225,2)</f>
        <v>0</v>
      </c>
      <c r="R225" s="242" t="s">
        <v>487</v>
      </c>
      <c r="S225" s="242" t="s">
        <v>190</v>
      </c>
      <c r="T225" s="243" t="s">
        <v>190</v>
      </c>
      <c r="U225" s="219">
        <v>1.2210000000000001</v>
      </c>
      <c r="V225" s="219">
        <f>ROUND(E225*U225,2)</f>
        <v>1.22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288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2.5" outlineLevel="1" x14ac:dyDescent="0.2">
      <c r="A226" s="237">
        <v>65</v>
      </c>
      <c r="B226" s="238" t="s">
        <v>561</v>
      </c>
      <c r="C226" s="248" t="s">
        <v>562</v>
      </c>
      <c r="D226" s="239" t="s">
        <v>554</v>
      </c>
      <c r="E226" s="240">
        <v>2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2.2000000000000001E-4</v>
      </c>
      <c r="O226" s="242">
        <f>ROUND(E226*N226,2)</f>
        <v>0</v>
      </c>
      <c r="P226" s="242">
        <v>0</v>
      </c>
      <c r="Q226" s="242">
        <f>ROUND(E226*P226,2)</f>
        <v>0</v>
      </c>
      <c r="R226" s="242" t="s">
        <v>487</v>
      </c>
      <c r="S226" s="242" t="s">
        <v>190</v>
      </c>
      <c r="T226" s="243" t="s">
        <v>190</v>
      </c>
      <c r="U226" s="219">
        <v>0.75900000000000001</v>
      </c>
      <c r="V226" s="219">
        <f>ROUND(E226*U226,2)</f>
        <v>1.52</v>
      </c>
      <c r="W226" s="219"/>
      <c r="X226" s="219" t="s">
        <v>287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308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ht="22.5" outlineLevel="1" x14ac:dyDescent="0.2">
      <c r="A227" s="237">
        <v>66</v>
      </c>
      <c r="B227" s="238" t="s">
        <v>563</v>
      </c>
      <c r="C227" s="248" t="s">
        <v>564</v>
      </c>
      <c r="D227" s="239" t="s">
        <v>554</v>
      </c>
      <c r="E227" s="240">
        <v>1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4.0999999999999999E-4</v>
      </c>
      <c r="O227" s="242">
        <f>ROUND(E227*N227,2)</f>
        <v>0</v>
      </c>
      <c r="P227" s="242">
        <v>0</v>
      </c>
      <c r="Q227" s="242">
        <f>ROUND(E227*P227,2)</f>
        <v>0</v>
      </c>
      <c r="R227" s="242" t="s">
        <v>487</v>
      </c>
      <c r="S227" s="242" t="s">
        <v>190</v>
      </c>
      <c r="T227" s="243" t="s">
        <v>190</v>
      </c>
      <c r="U227" s="219">
        <v>0.85599999999999998</v>
      </c>
      <c r="V227" s="219">
        <f>ROUND(E227*U227,2)</f>
        <v>0.86</v>
      </c>
      <c r="W227" s="219"/>
      <c r="X227" s="219" t="s">
        <v>287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288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ht="22.5" outlineLevel="1" x14ac:dyDescent="0.2">
      <c r="A228" s="230">
        <v>67</v>
      </c>
      <c r="B228" s="231" t="s">
        <v>567</v>
      </c>
      <c r="C228" s="249" t="s">
        <v>568</v>
      </c>
      <c r="D228" s="232" t="s">
        <v>323</v>
      </c>
      <c r="E228" s="233">
        <v>135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5">
        <v>0</v>
      </c>
      <c r="O228" s="235">
        <f>ROUND(E228*N228,2)</f>
        <v>0</v>
      </c>
      <c r="P228" s="235">
        <v>0</v>
      </c>
      <c r="Q228" s="235">
        <f>ROUND(E228*P228,2)</f>
        <v>0</v>
      </c>
      <c r="R228" s="235" t="s">
        <v>487</v>
      </c>
      <c r="S228" s="235" t="s">
        <v>190</v>
      </c>
      <c r="T228" s="236" t="s">
        <v>190</v>
      </c>
      <c r="U228" s="219">
        <v>3.4000000000000002E-2</v>
      </c>
      <c r="V228" s="219">
        <f>ROUND(E228*U228,2)</f>
        <v>4.59</v>
      </c>
      <c r="W228" s="219"/>
      <c r="X228" s="219" t="s">
        <v>287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288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60" t="s">
        <v>488</v>
      </c>
      <c r="D229" s="256"/>
      <c r="E229" s="256"/>
      <c r="F229" s="256"/>
      <c r="G229" s="256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290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ht="22.5" outlineLevel="1" x14ac:dyDescent="0.2">
      <c r="A230" s="230">
        <v>68</v>
      </c>
      <c r="B230" s="231" t="s">
        <v>571</v>
      </c>
      <c r="C230" s="249" t="s">
        <v>572</v>
      </c>
      <c r="D230" s="232" t="s">
        <v>323</v>
      </c>
      <c r="E230" s="233">
        <v>128.5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5">
        <v>0</v>
      </c>
      <c r="O230" s="235">
        <f>ROUND(E230*N230,2)</f>
        <v>0</v>
      </c>
      <c r="P230" s="235">
        <v>0</v>
      </c>
      <c r="Q230" s="235">
        <f>ROUND(E230*P230,2)</f>
        <v>0</v>
      </c>
      <c r="R230" s="235" t="s">
        <v>487</v>
      </c>
      <c r="S230" s="235" t="s">
        <v>190</v>
      </c>
      <c r="T230" s="236" t="s">
        <v>190</v>
      </c>
      <c r="U230" s="219">
        <v>0.17199999999999999</v>
      </c>
      <c r="V230" s="219">
        <f>ROUND(E230*U230,2)</f>
        <v>22.1</v>
      </c>
      <c r="W230" s="219"/>
      <c r="X230" s="219" t="s">
        <v>287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288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60" t="s">
        <v>488</v>
      </c>
      <c r="D231" s="256"/>
      <c r="E231" s="256"/>
      <c r="F231" s="256"/>
      <c r="G231" s="256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290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30">
        <v>69</v>
      </c>
      <c r="B232" s="231" t="s">
        <v>573</v>
      </c>
      <c r="C232" s="249" t="s">
        <v>574</v>
      </c>
      <c r="D232" s="232" t="s">
        <v>554</v>
      </c>
      <c r="E232" s="233">
        <v>24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5">
        <v>0</v>
      </c>
      <c r="O232" s="235">
        <f>ROUND(E232*N232,2)</f>
        <v>0</v>
      </c>
      <c r="P232" s="235">
        <v>0</v>
      </c>
      <c r="Q232" s="235">
        <f>ROUND(E232*P232,2)</f>
        <v>0</v>
      </c>
      <c r="R232" s="235" t="s">
        <v>487</v>
      </c>
      <c r="S232" s="235" t="s">
        <v>190</v>
      </c>
      <c r="T232" s="236" t="s">
        <v>190</v>
      </c>
      <c r="U232" s="219">
        <v>0.16632</v>
      </c>
      <c r="V232" s="219">
        <f>ROUND(E232*U232,2)</f>
        <v>3.99</v>
      </c>
      <c r="W232" s="219"/>
      <c r="X232" s="219" t="s">
        <v>287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308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60" t="s">
        <v>488</v>
      </c>
      <c r="D233" s="256"/>
      <c r="E233" s="256"/>
      <c r="F233" s="256"/>
      <c r="G233" s="256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290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30">
        <v>70</v>
      </c>
      <c r="B234" s="231" t="s">
        <v>575</v>
      </c>
      <c r="C234" s="249" t="s">
        <v>576</v>
      </c>
      <c r="D234" s="232" t="s">
        <v>554</v>
      </c>
      <c r="E234" s="233">
        <v>24</v>
      </c>
      <c r="F234" s="234"/>
      <c r="G234" s="235">
        <f>ROUND(E234*F234,2)</f>
        <v>0</v>
      </c>
      <c r="H234" s="234"/>
      <c r="I234" s="235">
        <f>ROUND(E234*H234,2)</f>
        <v>0</v>
      </c>
      <c r="J234" s="234"/>
      <c r="K234" s="235">
        <f>ROUND(E234*J234,2)</f>
        <v>0</v>
      </c>
      <c r="L234" s="235">
        <v>21</v>
      </c>
      <c r="M234" s="235">
        <f>G234*(1+L234/100)</f>
        <v>0</v>
      </c>
      <c r="N234" s="235">
        <v>0</v>
      </c>
      <c r="O234" s="235">
        <f>ROUND(E234*N234,2)</f>
        <v>0</v>
      </c>
      <c r="P234" s="235">
        <v>0</v>
      </c>
      <c r="Q234" s="235">
        <f>ROUND(E234*P234,2)</f>
        <v>0</v>
      </c>
      <c r="R234" s="235" t="s">
        <v>487</v>
      </c>
      <c r="S234" s="235" t="s">
        <v>190</v>
      </c>
      <c r="T234" s="236" t="s">
        <v>190</v>
      </c>
      <c r="U234" s="219">
        <v>0.1804</v>
      </c>
      <c r="V234" s="219">
        <f>ROUND(E234*U234,2)</f>
        <v>4.33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308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60" t="s">
        <v>488</v>
      </c>
      <c r="D235" s="256"/>
      <c r="E235" s="256"/>
      <c r="F235" s="256"/>
      <c r="G235" s="256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290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30">
        <v>71</v>
      </c>
      <c r="B236" s="231" t="s">
        <v>577</v>
      </c>
      <c r="C236" s="249" t="s">
        <v>578</v>
      </c>
      <c r="D236" s="232" t="s">
        <v>554</v>
      </c>
      <c r="E236" s="233">
        <v>2</v>
      </c>
      <c r="F236" s="234"/>
      <c r="G236" s="235">
        <f>ROUND(E236*F236,2)</f>
        <v>0</v>
      </c>
      <c r="H236" s="234"/>
      <c r="I236" s="235">
        <f>ROUND(E236*H236,2)</f>
        <v>0</v>
      </c>
      <c r="J236" s="234"/>
      <c r="K236" s="235">
        <f>ROUND(E236*J236,2)</f>
        <v>0</v>
      </c>
      <c r="L236" s="235">
        <v>21</v>
      </c>
      <c r="M236" s="235">
        <f>G236*(1+L236/100)</f>
        <v>0</v>
      </c>
      <c r="N236" s="235">
        <v>0</v>
      </c>
      <c r="O236" s="235">
        <f>ROUND(E236*N236,2)</f>
        <v>0</v>
      </c>
      <c r="P236" s="235">
        <v>0</v>
      </c>
      <c r="Q236" s="235">
        <f>ROUND(E236*P236,2)</f>
        <v>0</v>
      </c>
      <c r="R236" s="235" t="s">
        <v>487</v>
      </c>
      <c r="S236" s="235" t="s">
        <v>190</v>
      </c>
      <c r="T236" s="236" t="s">
        <v>190</v>
      </c>
      <c r="U236" s="219">
        <v>0.23599999999999999</v>
      </c>
      <c r="V236" s="219">
        <f>ROUND(E236*U236,2)</f>
        <v>0.47</v>
      </c>
      <c r="W236" s="219"/>
      <c r="X236" s="219" t="s">
        <v>287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308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60" t="s">
        <v>488</v>
      </c>
      <c r="D237" s="256"/>
      <c r="E237" s="256"/>
      <c r="F237" s="256"/>
      <c r="G237" s="256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290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30">
        <v>72</v>
      </c>
      <c r="B238" s="231" t="s">
        <v>579</v>
      </c>
      <c r="C238" s="249" t="s">
        <v>580</v>
      </c>
      <c r="D238" s="232" t="s">
        <v>554</v>
      </c>
      <c r="E238" s="233">
        <v>74</v>
      </c>
      <c r="F238" s="234"/>
      <c r="G238" s="235">
        <f>ROUND(E238*F238,2)</f>
        <v>0</v>
      </c>
      <c r="H238" s="234"/>
      <c r="I238" s="235">
        <f>ROUND(E238*H238,2)</f>
        <v>0</v>
      </c>
      <c r="J238" s="234"/>
      <c r="K238" s="235">
        <f>ROUND(E238*J238,2)</f>
        <v>0</v>
      </c>
      <c r="L238" s="235">
        <v>21</v>
      </c>
      <c r="M238" s="235">
        <f>G238*(1+L238/100)</f>
        <v>0</v>
      </c>
      <c r="N238" s="235">
        <v>0</v>
      </c>
      <c r="O238" s="235">
        <f>ROUND(E238*N238,2)</f>
        <v>0</v>
      </c>
      <c r="P238" s="235">
        <v>0</v>
      </c>
      <c r="Q238" s="235">
        <f>ROUND(E238*P238,2)</f>
        <v>0</v>
      </c>
      <c r="R238" s="235" t="s">
        <v>487</v>
      </c>
      <c r="S238" s="235" t="s">
        <v>190</v>
      </c>
      <c r="T238" s="236" t="s">
        <v>190</v>
      </c>
      <c r="U238" s="219">
        <v>0.32328000000000001</v>
      </c>
      <c r="V238" s="219">
        <f>ROUND(E238*U238,2)</f>
        <v>23.92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288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60" t="s">
        <v>488</v>
      </c>
      <c r="D239" s="256"/>
      <c r="E239" s="256"/>
      <c r="F239" s="256"/>
      <c r="G239" s="256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290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37">
        <v>73</v>
      </c>
      <c r="B240" s="238" t="s">
        <v>581</v>
      </c>
      <c r="C240" s="248" t="s">
        <v>582</v>
      </c>
      <c r="D240" s="239" t="s">
        <v>554</v>
      </c>
      <c r="E240" s="240">
        <v>24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2">
        <v>2.0000000000000002E-5</v>
      </c>
      <c r="O240" s="242">
        <f>ROUND(E240*N240,2)</f>
        <v>0</v>
      </c>
      <c r="P240" s="242">
        <v>0</v>
      </c>
      <c r="Q240" s="242">
        <f>ROUND(E240*P240,2)</f>
        <v>0</v>
      </c>
      <c r="R240" s="242" t="s">
        <v>487</v>
      </c>
      <c r="S240" s="242" t="s">
        <v>190</v>
      </c>
      <c r="T240" s="243" t="s">
        <v>190</v>
      </c>
      <c r="U240" s="219">
        <v>0.61199999999999999</v>
      </c>
      <c r="V240" s="219">
        <f>ROUND(E240*U240,2)</f>
        <v>14.69</v>
      </c>
      <c r="W240" s="219"/>
      <c r="X240" s="219" t="s">
        <v>287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308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2.5" outlineLevel="1" x14ac:dyDescent="0.2">
      <c r="A241" s="237">
        <v>74</v>
      </c>
      <c r="B241" s="238" t="s">
        <v>583</v>
      </c>
      <c r="C241" s="248" t="s">
        <v>584</v>
      </c>
      <c r="D241" s="239" t="s">
        <v>554</v>
      </c>
      <c r="E241" s="240">
        <v>1</v>
      </c>
      <c r="F241" s="241"/>
      <c r="G241" s="242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21</v>
      </c>
      <c r="M241" s="242">
        <f>G241*(1+L241/100)</f>
        <v>0</v>
      </c>
      <c r="N241" s="242">
        <v>2.2000000000000001E-4</v>
      </c>
      <c r="O241" s="242">
        <f>ROUND(E241*N241,2)</f>
        <v>0</v>
      </c>
      <c r="P241" s="242">
        <v>0</v>
      </c>
      <c r="Q241" s="242">
        <f>ROUND(E241*P241,2)</f>
        <v>0</v>
      </c>
      <c r="R241" s="242" t="s">
        <v>487</v>
      </c>
      <c r="S241" s="242" t="s">
        <v>190</v>
      </c>
      <c r="T241" s="243" t="s">
        <v>190</v>
      </c>
      <c r="U241" s="219">
        <v>1.554</v>
      </c>
      <c r="V241" s="219">
        <f>ROUND(E241*U241,2)</f>
        <v>1.55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308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ht="22.5" outlineLevel="1" x14ac:dyDescent="0.2">
      <c r="A242" s="237">
        <v>75</v>
      </c>
      <c r="B242" s="238" t="s">
        <v>585</v>
      </c>
      <c r="C242" s="248" t="s">
        <v>586</v>
      </c>
      <c r="D242" s="239" t="s">
        <v>554</v>
      </c>
      <c r="E242" s="240">
        <v>1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2">
        <v>1.1E-4</v>
      </c>
      <c r="O242" s="242">
        <f>ROUND(E242*N242,2)</f>
        <v>0</v>
      </c>
      <c r="P242" s="242">
        <v>0</v>
      </c>
      <c r="Q242" s="242">
        <f>ROUND(E242*P242,2)</f>
        <v>0</v>
      </c>
      <c r="R242" s="242" t="s">
        <v>487</v>
      </c>
      <c r="S242" s="242" t="s">
        <v>190</v>
      </c>
      <c r="T242" s="243" t="s">
        <v>190</v>
      </c>
      <c r="U242" s="219">
        <v>0.70799999999999996</v>
      </c>
      <c r="V242" s="219">
        <f>ROUND(E242*U242,2)</f>
        <v>0.71</v>
      </c>
      <c r="W242" s="219"/>
      <c r="X242" s="219" t="s">
        <v>287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308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0">
        <v>76</v>
      </c>
      <c r="B243" s="231" t="s">
        <v>589</v>
      </c>
      <c r="C243" s="249" t="s">
        <v>590</v>
      </c>
      <c r="D243" s="232" t="s">
        <v>323</v>
      </c>
      <c r="E243" s="233">
        <v>135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487</v>
      </c>
      <c r="S243" s="235" t="s">
        <v>190</v>
      </c>
      <c r="T243" s="236" t="s">
        <v>190</v>
      </c>
      <c r="U243" s="219">
        <v>4.3999999999999997E-2</v>
      </c>
      <c r="V243" s="219">
        <f>ROUND(E243*U243,2)</f>
        <v>5.94</v>
      </c>
      <c r="W243" s="219"/>
      <c r="X243" s="219" t="s">
        <v>287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288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0" t="s">
        <v>591</v>
      </c>
      <c r="D244" s="256"/>
      <c r="E244" s="256"/>
      <c r="F244" s="256"/>
      <c r="G244" s="256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290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45" t="str">
        <f>C244</f>
        <v>přísun, montáže, demontáže a odsunu zkoušecího čerpadla, napuštění tlakovou vodou a dodání vody pro tlakovou zkoušku,</v>
      </c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30">
        <v>77</v>
      </c>
      <c r="B245" s="231" t="s">
        <v>592</v>
      </c>
      <c r="C245" s="249" t="s">
        <v>593</v>
      </c>
      <c r="D245" s="232" t="s">
        <v>323</v>
      </c>
      <c r="E245" s="233">
        <v>128.5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5" t="s">
        <v>487</v>
      </c>
      <c r="S245" s="235" t="s">
        <v>190</v>
      </c>
      <c r="T245" s="236" t="s">
        <v>190</v>
      </c>
      <c r="U245" s="219">
        <v>4.3999999999999997E-2</v>
      </c>
      <c r="V245" s="219">
        <f>ROUND(E245*U245,2)</f>
        <v>5.65</v>
      </c>
      <c r="W245" s="219"/>
      <c r="X245" s="219" t="s">
        <v>287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288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60" t="s">
        <v>591</v>
      </c>
      <c r="D246" s="256"/>
      <c r="E246" s="256"/>
      <c r="F246" s="256"/>
      <c r="G246" s="256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290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45" t="str">
        <f>C246</f>
        <v>přísun, montáže, demontáže a odsunu zkoušecího čerpadla, napuštění tlakovou vodou a dodání vody pro tlakovou zkoušku,</v>
      </c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30">
        <v>78</v>
      </c>
      <c r="B247" s="231" t="s">
        <v>594</v>
      </c>
      <c r="C247" s="249" t="s">
        <v>595</v>
      </c>
      <c r="D247" s="232" t="s">
        <v>596</v>
      </c>
      <c r="E247" s="233">
        <v>1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3.5029999999999999E-2</v>
      </c>
      <c r="O247" s="235">
        <f>ROUND(E247*N247,2)</f>
        <v>0.04</v>
      </c>
      <c r="P247" s="235">
        <v>0</v>
      </c>
      <c r="Q247" s="235">
        <f>ROUND(E247*P247,2)</f>
        <v>0</v>
      </c>
      <c r="R247" s="235" t="s">
        <v>487</v>
      </c>
      <c r="S247" s="235" t="s">
        <v>190</v>
      </c>
      <c r="T247" s="236" t="s">
        <v>190</v>
      </c>
      <c r="U247" s="219">
        <v>10.130000000000001</v>
      </c>
      <c r="V247" s="219">
        <f>ROUND(E247*U247,2)</f>
        <v>10.130000000000001</v>
      </c>
      <c r="W247" s="219"/>
      <c r="X247" s="219" t="s">
        <v>287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308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ht="33.75" outlineLevel="1" x14ac:dyDescent="0.2">
      <c r="A248" s="216"/>
      <c r="B248" s="217"/>
      <c r="C248" s="260" t="s">
        <v>597</v>
      </c>
      <c r="D248" s="256"/>
      <c r="E248" s="256"/>
      <c r="F248" s="256"/>
      <c r="G248" s="256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290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45" t="str">
        <f>C248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30">
        <v>79</v>
      </c>
      <c r="B249" s="231" t="s">
        <v>598</v>
      </c>
      <c r="C249" s="249" t="s">
        <v>599</v>
      </c>
      <c r="D249" s="232" t="s">
        <v>323</v>
      </c>
      <c r="E249" s="233">
        <v>135</v>
      </c>
      <c r="F249" s="234"/>
      <c r="G249" s="235">
        <f>ROUND(E249*F249,2)</f>
        <v>0</v>
      </c>
      <c r="H249" s="234"/>
      <c r="I249" s="235">
        <f>ROUND(E249*H249,2)</f>
        <v>0</v>
      </c>
      <c r="J249" s="234"/>
      <c r="K249" s="235">
        <f>ROUND(E249*J249,2)</f>
        <v>0</v>
      </c>
      <c r="L249" s="235">
        <v>21</v>
      </c>
      <c r="M249" s="235">
        <f>G249*(1+L249/100)</f>
        <v>0</v>
      </c>
      <c r="N249" s="235">
        <v>0</v>
      </c>
      <c r="O249" s="235">
        <f>ROUND(E249*N249,2)</f>
        <v>0</v>
      </c>
      <c r="P249" s="235">
        <v>0</v>
      </c>
      <c r="Q249" s="235">
        <f>ROUND(E249*P249,2)</f>
        <v>0</v>
      </c>
      <c r="R249" s="235" t="s">
        <v>487</v>
      </c>
      <c r="S249" s="235" t="s">
        <v>190</v>
      </c>
      <c r="T249" s="236" t="s">
        <v>190</v>
      </c>
      <c r="U249" s="219">
        <v>0.7</v>
      </c>
      <c r="V249" s="219">
        <f>ROUND(E249*U249,2)</f>
        <v>94.5</v>
      </c>
      <c r="W249" s="219"/>
      <c r="X249" s="219" t="s">
        <v>287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308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60" t="s">
        <v>600</v>
      </c>
      <c r="D250" s="256"/>
      <c r="E250" s="256"/>
      <c r="F250" s="256"/>
      <c r="G250" s="256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290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45" t="str">
        <f>C250</f>
        <v>napuštění a vypuštění vody, dodání vody a desinfekčního prostředku, náklady na bakteriologický rozbor vody,</v>
      </c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30">
        <v>80</v>
      </c>
      <c r="B251" s="231" t="s">
        <v>601</v>
      </c>
      <c r="C251" s="249" t="s">
        <v>602</v>
      </c>
      <c r="D251" s="232" t="s">
        <v>323</v>
      </c>
      <c r="E251" s="233">
        <v>128.5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0</v>
      </c>
      <c r="O251" s="235">
        <f>ROUND(E251*N251,2)</f>
        <v>0</v>
      </c>
      <c r="P251" s="235">
        <v>0</v>
      </c>
      <c r="Q251" s="235">
        <f>ROUND(E251*P251,2)</f>
        <v>0</v>
      </c>
      <c r="R251" s="235" t="s">
        <v>487</v>
      </c>
      <c r="S251" s="235" t="s">
        <v>190</v>
      </c>
      <c r="T251" s="236" t="s">
        <v>190</v>
      </c>
      <c r="U251" s="219">
        <v>0.28999999999999998</v>
      </c>
      <c r="V251" s="219">
        <f>ROUND(E251*U251,2)</f>
        <v>37.270000000000003</v>
      </c>
      <c r="W251" s="219"/>
      <c r="X251" s="219" t="s">
        <v>287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308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60" t="s">
        <v>600</v>
      </c>
      <c r="D252" s="256"/>
      <c r="E252" s="256"/>
      <c r="F252" s="256"/>
      <c r="G252" s="256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290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45" t="str">
        <f>C252</f>
        <v>napuštění a vypuštění vody, dodání vody a desinfekčního prostředku, náklady na bakteriologický rozbor vody,</v>
      </c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30">
        <v>81</v>
      </c>
      <c r="B253" s="231" t="s">
        <v>603</v>
      </c>
      <c r="C253" s="249" t="s">
        <v>604</v>
      </c>
      <c r="D253" s="232" t="s">
        <v>554</v>
      </c>
      <c r="E253" s="233">
        <v>24</v>
      </c>
      <c r="F253" s="234"/>
      <c r="G253" s="235">
        <f>ROUND(E253*F253,2)</f>
        <v>0</v>
      </c>
      <c r="H253" s="234"/>
      <c r="I253" s="235">
        <f>ROUND(E253*H253,2)</f>
        <v>0</v>
      </c>
      <c r="J253" s="234"/>
      <c r="K253" s="235">
        <f>ROUND(E253*J253,2)</f>
        <v>0</v>
      </c>
      <c r="L253" s="235">
        <v>21</v>
      </c>
      <c r="M253" s="235">
        <f>G253*(1+L253/100)</f>
        <v>0</v>
      </c>
      <c r="N253" s="235">
        <v>5.8209999999999998E-2</v>
      </c>
      <c r="O253" s="235">
        <f>ROUND(E253*N253,2)</f>
        <v>1.4</v>
      </c>
      <c r="P253" s="235">
        <v>0</v>
      </c>
      <c r="Q253" s="235">
        <f>ROUND(E253*P253,2)</f>
        <v>0</v>
      </c>
      <c r="R253" s="235" t="s">
        <v>487</v>
      </c>
      <c r="S253" s="235" t="s">
        <v>190</v>
      </c>
      <c r="T253" s="236" t="s">
        <v>190</v>
      </c>
      <c r="U253" s="219">
        <v>0.77200000000000002</v>
      </c>
      <c r="V253" s="219">
        <f>ROUND(E253*U253,2)</f>
        <v>18.53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308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60" t="s">
        <v>605</v>
      </c>
      <c r="D254" s="256"/>
      <c r="E254" s="256"/>
      <c r="F254" s="256"/>
      <c r="G254" s="256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290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30">
        <v>82</v>
      </c>
      <c r="B255" s="231" t="s">
        <v>606</v>
      </c>
      <c r="C255" s="249" t="s">
        <v>607</v>
      </c>
      <c r="D255" s="232" t="s">
        <v>554</v>
      </c>
      <c r="E255" s="233">
        <v>1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0.12303</v>
      </c>
      <c r="O255" s="235">
        <f>ROUND(E255*N255,2)</f>
        <v>0.12</v>
      </c>
      <c r="P255" s="235">
        <v>0</v>
      </c>
      <c r="Q255" s="235">
        <f>ROUND(E255*P255,2)</f>
        <v>0</v>
      </c>
      <c r="R255" s="235" t="s">
        <v>487</v>
      </c>
      <c r="S255" s="235" t="s">
        <v>190</v>
      </c>
      <c r="T255" s="236" t="s">
        <v>190</v>
      </c>
      <c r="U255" s="219">
        <v>0.86299999999999999</v>
      </c>
      <c r="V255" s="219">
        <f>ROUND(E255*U255,2)</f>
        <v>0.86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308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60" t="s">
        <v>605</v>
      </c>
      <c r="D256" s="256"/>
      <c r="E256" s="256"/>
      <c r="F256" s="256"/>
      <c r="G256" s="256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290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0">
        <v>83</v>
      </c>
      <c r="B257" s="231" t="s">
        <v>608</v>
      </c>
      <c r="C257" s="249" t="s">
        <v>609</v>
      </c>
      <c r="D257" s="232" t="s">
        <v>554</v>
      </c>
      <c r="E257" s="233">
        <v>1</v>
      </c>
      <c r="F257" s="234"/>
      <c r="G257" s="235">
        <f>ROUND(E257*F257,2)</f>
        <v>0</v>
      </c>
      <c r="H257" s="234"/>
      <c r="I257" s="235">
        <f>ROUND(E257*H257,2)</f>
        <v>0</v>
      </c>
      <c r="J257" s="234"/>
      <c r="K257" s="235">
        <f>ROUND(E257*J257,2)</f>
        <v>0</v>
      </c>
      <c r="L257" s="235">
        <v>21</v>
      </c>
      <c r="M257" s="235">
        <f>G257*(1+L257/100)</f>
        <v>0</v>
      </c>
      <c r="N257" s="235">
        <v>0.29823</v>
      </c>
      <c r="O257" s="235">
        <f>ROUND(E257*N257,2)</f>
        <v>0.3</v>
      </c>
      <c r="P257" s="235">
        <v>0</v>
      </c>
      <c r="Q257" s="235">
        <f>ROUND(E257*P257,2)</f>
        <v>0</v>
      </c>
      <c r="R257" s="235" t="s">
        <v>487</v>
      </c>
      <c r="S257" s="235" t="s">
        <v>190</v>
      </c>
      <c r="T257" s="236" t="s">
        <v>190</v>
      </c>
      <c r="U257" s="219">
        <v>1.1819999999999999</v>
      </c>
      <c r="V257" s="219">
        <f>ROUND(E257*U257,2)</f>
        <v>1.18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308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60" t="s">
        <v>605</v>
      </c>
      <c r="D258" s="256"/>
      <c r="E258" s="256"/>
      <c r="F258" s="256"/>
      <c r="G258" s="256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290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0">
        <v>84</v>
      </c>
      <c r="B259" s="231" t="s">
        <v>610</v>
      </c>
      <c r="C259" s="249" t="s">
        <v>611</v>
      </c>
      <c r="D259" s="232" t="s">
        <v>554</v>
      </c>
      <c r="E259" s="233">
        <v>24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2.1000000000000001E-4</v>
      </c>
      <c r="O259" s="235">
        <f>ROUND(E259*N259,2)</f>
        <v>0.01</v>
      </c>
      <c r="P259" s="235">
        <v>0</v>
      </c>
      <c r="Q259" s="235">
        <f>ROUND(E259*P259,2)</f>
        <v>0</v>
      </c>
      <c r="R259" s="235" t="s">
        <v>487</v>
      </c>
      <c r="S259" s="235" t="s">
        <v>190</v>
      </c>
      <c r="T259" s="236" t="s">
        <v>190</v>
      </c>
      <c r="U259" s="219">
        <v>0.33600000000000002</v>
      </c>
      <c r="V259" s="219">
        <f>ROUND(E259*U259,2)</f>
        <v>8.06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308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0" t="s">
        <v>612</v>
      </c>
      <c r="D260" s="244"/>
      <c r="E260" s="244"/>
      <c r="F260" s="244"/>
      <c r="G260" s="244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193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ht="22.5" outlineLevel="1" x14ac:dyDescent="0.2">
      <c r="A261" s="230">
        <v>85</v>
      </c>
      <c r="B261" s="231" t="s">
        <v>613</v>
      </c>
      <c r="C261" s="249" t="s">
        <v>614</v>
      </c>
      <c r="D261" s="232" t="s">
        <v>554</v>
      </c>
      <c r="E261" s="233">
        <v>1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2.4000000000000001E-4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487</v>
      </c>
      <c r="S261" s="235" t="s">
        <v>190</v>
      </c>
      <c r="T261" s="236" t="s">
        <v>190</v>
      </c>
      <c r="U261" s="219">
        <v>0.40300000000000002</v>
      </c>
      <c r="V261" s="219">
        <f>ROUND(E261*U261,2)</f>
        <v>0.4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308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0" t="s">
        <v>615</v>
      </c>
      <c r="D262" s="244"/>
      <c r="E262" s="244"/>
      <c r="F262" s="244"/>
      <c r="G262" s="244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193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7">
        <v>86</v>
      </c>
      <c r="B263" s="238" t="s">
        <v>616</v>
      </c>
      <c r="C263" s="248" t="s">
        <v>617</v>
      </c>
      <c r="D263" s="239" t="s">
        <v>323</v>
      </c>
      <c r="E263" s="240">
        <v>207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2">
        <v>5.0000000000000002E-5</v>
      </c>
      <c r="O263" s="242">
        <f>ROUND(E263*N263,2)</f>
        <v>0.01</v>
      </c>
      <c r="P263" s="242">
        <v>0</v>
      </c>
      <c r="Q263" s="242">
        <f>ROUND(E263*P263,2)</f>
        <v>0</v>
      </c>
      <c r="R263" s="242" t="s">
        <v>487</v>
      </c>
      <c r="S263" s="242" t="s">
        <v>190</v>
      </c>
      <c r="T263" s="243" t="s">
        <v>190</v>
      </c>
      <c r="U263" s="219">
        <v>3.4000000000000002E-2</v>
      </c>
      <c r="V263" s="219">
        <f>ROUND(E263*U263,2)</f>
        <v>7.04</v>
      </c>
      <c r="W263" s="219"/>
      <c r="X263" s="219" t="s">
        <v>287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288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37">
        <v>87</v>
      </c>
      <c r="B264" s="238" t="s">
        <v>618</v>
      </c>
      <c r="C264" s="248" t="s">
        <v>619</v>
      </c>
      <c r="D264" s="239" t="s">
        <v>323</v>
      </c>
      <c r="E264" s="240">
        <v>134.5</v>
      </c>
      <c r="F264" s="241"/>
      <c r="G264" s="242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2">
        <v>8.0000000000000007E-5</v>
      </c>
      <c r="O264" s="242">
        <f>ROUND(E264*N264,2)</f>
        <v>0.01</v>
      </c>
      <c r="P264" s="242">
        <v>0</v>
      </c>
      <c r="Q264" s="242">
        <f>ROUND(E264*P264,2)</f>
        <v>0</v>
      </c>
      <c r="R264" s="242" t="s">
        <v>487</v>
      </c>
      <c r="S264" s="242" t="s">
        <v>190</v>
      </c>
      <c r="T264" s="243" t="s">
        <v>190</v>
      </c>
      <c r="U264" s="219">
        <v>3.4000000000000002E-2</v>
      </c>
      <c r="V264" s="219">
        <f>ROUND(E264*U264,2)</f>
        <v>4.57</v>
      </c>
      <c r="W264" s="219"/>
      <c r="X264" s="219" t="s">
        <v>287</v>
      </c>
      <c r="Y264" s="209"/>
      <c r="Z264" s="209"/>
      <c r="AA264" s="209"/>
      <c r="AB264" s="209"/>
      <c r="AC264" s="209"/>
      <c r="AD264" s="209"/>
      <c r="AE264" s="209"/>
      <c r="AF264" s="209"/>
      <c r="AG264" s="209" t="s">
        <v>620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0">
        <v>88</v>
      </c>
      <c r="B265" s="231" t="s">
        <v>621</v>
      </c>
      <c r="C265" s="249" t="s">
        <v>622</v>
      </c>
      <c r="D265" s="232" t="s">
        <v>554</v>
      </c>
      <c r="E265" s="233">
        <v>24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8.0000000000000007E-5</v>
      </c>
      <c r="O265" s="235">
        <f>ROUND(E265*N265,2)</f>
        <v>0</v>
      </c>
      <c r="P265" s="235">
        <v>0</v>
      </c>
      <c r="Q265" s="235">
        <f>ROUND(E265*P265,2)</f>
        <v>0</v>
      </c>
      <c r="R265" s="235"/>
      <c r="S265" s="235" t="s">
        <v>174</v>
      </c>
      <c r="T265" s="236" t="s">
        <v>175</v>
      </c>
      <c r="U265" s="219">
        <v>0.17963000000000001</v>
      </c>
      <c r="V265" s="219">
        <f>ROUND(E265*U265,2)</f>
        <v>4.3099999999999996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308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0" t="s">
        <v>623</v>
      </c>
      <c r="D266" s="244"/>
      <c r="E266" s="244"/>
      <c r="F266" s="244"/>
      <c r="G266" s="244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193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7">
        <v>89</v>
      </c>
      <c r="B267" s="238" t="s">
        <v>998</v>
      </c>
      <c r="C267" s="248" t="s">
        <v>999</v>
      </c>
      <c r="D267" s="239" t="s">
        <v>554</v>
      </c>
      <c r="E267" s="240">
        <v>1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0</v>
      </c>
      <c r="O267" s="242">
        <f>ROUND(E267*N267,2)</f>
        <v>0</v>
      </c>
      <c r="P267" s="242">
        <v>0.2</v>
      </c>
      <c r="Q267" s="242">
        <f>ROUND(E267*P267,2)</f>
        <v>0.2</v>
      </c>
      <c r="R267" s="242"/>
      <c r="S267" s="242" t="s">
        <v>174</v>
      </c>
      <c r="T267" s="243" t="s">
        <v>175</v>
      </c>
      <c r="U267" s="219">
        <v>0</v>
      </c>
      <c r="V267" s="219">
        <f>ROUND(E267*U267,2)</f>
        <v>0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288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30">
        <v>90</v>
      </c>
      <c r="B268" s="231" t="s">
        <v>629</v>
      </c>
      <c r="C268" s="249" t="s">
        <v>630</v>
      </c>
      <c r="D268" s="232" t="s">
        <v>554</v>
      </c>
      <c r="E268" s="233">
        <v>24.36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0</v>
      </c>
      <c r="O268" s="235">
        <f>ROUND(E268*N268,2)</f>
        <v>0</v>
      </c>
      <c r="P268" s="235">
        <v>0</v>
      </c>
      <c r="Q268" s="235">
        <f>ROUND(E268*P268,2)</f>
        <v>0</v>
      </c>
      <c r="R268" s="235"/>
      <c r="S268" s="235" t="s">
        <v>174</v>
      </c>
      <c r="T268" s="236" t="s">
        <v>175</v>
      </c>
      <c r="U268" s="219">
        <v>0</v>
      </c>
      <c r="V268" s="219">
        <f>ROUND(E268*U268,2)</f>
        <v>0</v>
      </c>
      <c r="W268" s="219"/>
      <c r="X268" s="219" t="s">
        <v>478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479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51" t="s">
        <v>1620</v>
      </c>
      <c r="D269" s="221"/>
      <c r="E269" s="222">
        <v>24.36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232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30">
        <v>91</v>
      </c>
      <c r="B270" s="231" t="s">
        <v>1003</v>
      </c>
      <c r="C270" s="249" t="s">
        <v>1004</v>
      </c>
      <c r="D270" s="232" t="s">
        <v>554</v>
      </c>
      <c r="E270" s="233">
        <v>1.0149999999999999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0</v>
      </c>
      <c r="O270" s="235">
        <f>ROUND(E270*N270,2)</f>
        <v>0</v>
      </c>
      <c r="P270" s="235">
        <v>0</v>
      </c>
      <c r="Q270" s="235">
        <f>ROUND(E270*P270,2)</f>
        <v>0</v>
      </c>
      <c r="R270" s="235" t="s">
        <v>477</v>
      </c>
      <c r="S270" s="235" t="s">
        <v>190</v>
      </c>
      <c r="T270" s="236" t="s">
        <v>190</v>
      </c>
      <c r="U270" s="219">
        <v>0</v>
      </c>
      <c r="V270" s="219">
        <f>ROUND(E270*U270,2)</f>
        <v>0</v>
      </c>
      <c r="W270" s="219"/>
      <c r="X270" s="219" t="s">
        <v>478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479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51" t="s">
        <v>656</v>
      </c>
      <c r="D271" s="221"/>
      <c r="E271" s="222">
        <v>1.0149999999999999</v>
      </c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232</v>
      </c>
      <c r="AH271" s="209">
        <v>0</v>
      </c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30">
        <v>92</v>
      </c>
      <c r="B272" s="231" t="s">
        <v>635</v>
      </c>
      <c r="C272" s="249" t="s">
        <v>636</v>
      </c>
      <c r="D272" s="232" t="s">
        <v>554</v>
      </c>
      <c r="E272" s="233">
        <v>22.33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0</v>
      </c>
      <c r="O272" s="235">
        <f>ROUND(E272*N272,2)</f>
        <v>0</v>
      </c>
      <c r="P272" s="235">
        <v>0</v>
      </c>
      <c r="Q272" s="235">
        <f>ROUND(E272*P272,2)</f>
        <v>0</v>
      </c>
      <c r="R272" s="235" t="s">
        <v>477</v>
      </c>
      <c r="S272" s="235" t="s">
        <v>190</v>
      </c>
      <c r="T272" s="236" t="s">
        <v>190</v>
      </c>
      <c r="U272" s="219">
        <v>0</v>
      </c>
      <c r="V272" s="219">
        <f>ROUND(E272*U272,2)</f>
        <v>0</v>
      </c>
      <c r="W272" s="219"/>
      <c r="X272" s="219" t="s">
        <v>478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555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1" t="s">
        <v>637</v>
      </c>
      <c r="D273" s="221"/>
      <c r="E273" s="222">
        <v>22.33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232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ht="22.5" outlineLevel="1" x14ac:dyDescent="0.2">
      <c r="A274" s="230">
        <v>93</v>
      </c>
      <c r="B274" s="231" t="s">
        <v>638</v>
      </c>
      <c r="C274" s="249" t="s">
        <v>639</v>
      </c>
      <c r="D274" s="232" t="s">
        <v>323</v>
      </c>
      <c r="E274" s="233">
        <v>137.02500000000001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2.7E-4</v>
      </c>
      <c r="O274" s="235">
        <f>ROUND(E274*N274,2)</f>
        <v>0.04</v>
      </c>
      <c r="P274" s="235">
        <v>0</v>
      </c>
      <c r="Q274" s="235">
        <f>ROUND(E274*P274,2)</f>
        <v>0</v>
      </c>
      <c r="R274" s="235" t="s">
        <v>477</v>
      </c>
      <c r="S274" s="235" t="s">
        <v>190</v>
      </c>
      <c r="T274" s="236" t="s">
        <v>190</v>
      </c>
      <c r="U274" s="219">
        <v>0</v>
      </c>
      <c r="V274" s="219">
        <f>ROUND(E274*U274,2)</f>
        <v>0</v>
      </c>
      <c r="W274" s="219"/>
      <c r="X274" s="219" t="s">
        <v>478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555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1" t="s">
        <v>1621</v>
      </c>
      <c r="D275" s="221"/>
      <c r="E275" s="222">
        <v>137.02500000000001</v>
      </c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232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22.5" outlineLevel="1" x14ac:dyDescent="0.2">
      <c r="A276" s="230">
        <v>94</v>
      </c>
      <c r="B276" s="231" t="s">
        <v>644</v>
      </c>
      <c r="C276" s="249" t="s">
        <v>645</v>
      </c>
      <c r="D276" s="232" t="s">
        <v>323</v>
      </c>
      <c r="E276" s="233">
        <v>130.42750000000001</v>
      </c>
      <c r="F276" s="234"/>
      <c r="G276" s="235">
        <f>ROUND(E276*F276,2)</f>
        <v>0</v>
      </c>
      <c r="H276" s="234"/>
      <c r="I276" s="235">
        <f>ROUND(E276*H276,2)</f>
        <v>0</v>
      </c>
      <c r="J276" s="234"/>
      <c r="K276" s="235">
        <f>ROUND(E276*J276,2)</f>
        <v>0</v>
      </c>
      <c r="L276" s="235">
        <v>21</v>
      </c>
      <c r="M276" s="235">
        <f>G276*(1+L276/100)</f>
        <v>0</v>
      </c>
      <c r="N276" s="235">
        <v>2.1900000000000001E-3</v>
      </c>
      <c r="O276" s="235">
        <f>ROUND(E276*N276,2)</f>
        <v>0.28999999999999998</v>
      </c>
      <c r="P276" s="235">
        <v>0</v>
      </c>
      <c r="Q276" s="235">
        <f>ROUND(E276*P276,2)</f>
        <v>0</v>
      </c>
      <c r="R276" s="235" t="s">
        <v>477</v>
      </c>
      <c r="S276" s="235" t="s">
        <v>190</v>
      </c>
      <c r="T276" s="236" t="s">
        <v>190</v>
      </c>
      <c r="U276" s="219">
        <v>0</v>
      </c>
      <c r="V276" s="219">
        <f>ROUND(E276*U276,2)</f>
        <v>0</v>
      </c>
      <c r="W276" s="219"/>
      <c r="X276" s="219" t="s">
        <v>478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555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51" t="s">
        <v>1622</v>
      </c>
      <c r="D277" s="221"/>
      <c r="E277" s="222">
        <v>130.42750000000001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232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30">
        <v>95</v>
      </c>
      <c r="B278" s="231" t="s">
        <v>651</v>
      </c>
      <c r="C278" s="249" t="s">
        <v>652</v>
      </c>
      <c r="D278" s="232" t="s">
        <v>554</v>
      </c>
      <c r="E278" s="233">
        <v>2.0299999999999998</v>
      </c>
      <c r="F278" s="234"/>
      <c r="G278" s="235">
        <f>ROUND(E278*F278,2)</f>
        <v>0</v>
      </c>
      <c r="H278" s="234"/>
      <c r="I278" s="235">
        <f>ROUND(E278*H278,2)</f>
        <v>0</v>
      </c>
      <c r="J278" s="234"/>
      <c r="K278" s="235">
        <f>ROUND(E278*J278,2)</f>
        <v>0</v>
      </c>
      <c r="L278" s="235">
        <v>21</v>
      </c>
      <c r="M278" s="235">
        <f>G278*(1+L278/100)</f>
        <v>0</v>
      </c>
      <c r="N278" s="235">
        <v>1.0499999999999999E-3</v>
      </c>
      <c r="O278" s="235">
        <f>ROUND(E278*N278,2)</f>
        <v>0</v>
      </c>
      <c r="P278" s="235">
        <v>0</v>
      </c>
      <c r="Q278" s="235">
        <f>ROUND(E278*P278,2)</f>
        <v>0</v>
      </c>
      <c r="R278" s="235" t="s">
        <v>477</v>
      </c>
      <c r="S278" s="235" t="s">
        <v>190</v>
      </c>
      <c r="T278" s="236" t="s">
        <v>190</v>
      </c>
      <c r="U278" s="219">
        <v>0</v>
      </c>
      <c r="V278" s="219">
        <f>ROUND(E278*U278,2)</f>
        <v>0</v>
      </c>
      <c r="W278" s="219"/>
      <c r="X278" s="219" t="s">
        <v>478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555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1" t="s">
        <v>634</v>
      </c>
      <c r="D279" s="221"/>
      <c r="E279" s="222">
        <v>2.0299999999999998</v>
      </c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232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0">
        <v>96</v>
      </c>
      <c r="B280" s="231" t="s">
        <v>653</v>
      </c>
      <c r="C280" s="249" t="s">
        <v>654</v>
      </c>
      <c r="D280" s="232" t="s">
        <v>655</v>
      </c>
      <c r="E280" s="233">
        <v>1.0149999999999999</v>
      </c>
      <c r="F280" s="234"/>
      <c r="G280" s="235">
        <f>ROUND(E280*F280,2)</f>
        <v>0</v>
      </c>
      <c r="H280" s="234"/>
      <c r="I280" s="235">
        <f>ROUND(E280*H280,2)</f>
        <v>0</v>
      </c>
      <c r="J280" s="234"/>
      <c r="K280" s="235">
        <f>ROUND(E280*J280,2)</f>
        <v>0</v>
      </c>
      <c r="L280" s="235">
        <v>21</v>
      </c>
      <c r="M280" s="235">
        <f>G280*(1+L280/100)</f>
        <v>0</v>
      </c>
      <c r="N280" s="235">
        <v>0</v>
      </c>
      <c r="O280" s="235">
        <f>ROUND(E280*N280,2)</f>
        <v>0</v>
      </c>
      <c r="P280" s="235">
        <v>0</v>
      </c>
      <c r="Q280" s="235">
        <f>ROUND(E280*P280,2)</f>
        <v>0</v>
      </c>
      <c r="R280" s="235"/>
      <c r="S280" s="235" t="s">
        <v>174</v>
      </c>
      <c r="T280" s="236" t="s">
        <v>175</v>
      </c>
      <c r="U280" s="219">
        <v>0</v>
      </c>
      <c r="V280" s="219">
        <f>ROUND(E280*U280,2)</f>
        <v>0</v>
      </c>
      <c r="W280" s="219"/>
      <c r="X280" s="219" t="s">
        <v>478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479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51" t="s">
        <v>656</v>
      </c>
      <c r="D281" s="221"/>
      <c r="E281" s="222">
        <v>1.0149999999999999</v>
      </c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232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30">
        <v>97</v>
      </c>
      <c r="B282" s="231" t="s">
        <v>657</v>
      </c>
      <c r="C282" s="249" t="s">
        <v>658</v>
      </c>
      <c r="D282" s="232" t="s">
        <v>655</v>
      </c>
      <c r="E282" s="233">
        <v>1.0149999999999999</v>
      </c>
      <c r="F282" s="234"/>
      <c r="G282" s="235">
        <f>ROUND(E282*F282,2)</f>
        <v>0</v>
      </c>
      <c r="H282" s="234"/>
      <c r="I282" s="235">
        <f>ROUND(E282*H282,2)</f>
        <v>0</v>
      </c>
      <c r="J282" s="234"/>
      <c r="K282" s="235">
        <f>ROUND(E282*J282,2)</f>
        <v>0</v>
      </c>
      <c r="L282" s="235">
        <v>21</v>
      </c>
      <c r="M282" s="235">
        <f>G282*(1+L282/100)</f>
        <v>0</v>
      </c>
      <c r="N282" s="235">
        <v>0</v>
      </c>
      <c r="O282" s="235">
        <f>ROUND(E282*N282,2)</f>
        <v>0</v>
      </c>
      <c r="P282" s="235">
        <v>0</v>
      </c>
      <c r="Q282" s="235">
        <f>ROUND(E282*P282,2)</f>
        <v>0</v>
      </c>
      <c r="R282" s="235"/>
      <c r="S282" s="235" t="s">
        <v>174</v>
      </c>
      <c r="T282" s="236" t="s">
        <v>175</v>
      </c>
      <c r="U282" s="219">
        <v>0</v>
      </c>
      <c r="V282" s="219">
        <f>ROUND(E282*U282,2)</f>
        <v>0</v>
      </c>
      <c r="W282" s="219"/>
      <c r="X282" s="219" t="s">
        <v>478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479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1" t="s">
        <v>656</v>
      </c>
      <c r="D283" s="221"/>
      <c r="E283" s="222">
        <v>1.0149999999999999</v>
      </c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232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7">
        <v>98</v>
      </c>
      <c r="B284" s="238" t="s">
        <v>662</v>
      </c>
      <c r="C284" s="248" t="s">
        <v>663</v>
      </c>
      <c r="D284" s="239" t="s">
        <v>655</v>
      </c>
      <c r="E284" s="240">
        <v>24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2">
        <v>0</v>
      </c>
      <c r="O284" s="242">
        <f>ROUND(E284*N284,2)</f>
        <v>0</v>
      </c>
      <c r="P284" s="242">
        <v>0</v>
      </c>
      <c r="Q284" s="242">
        <f>ROUND(E284*P284,2)</f>
        <v>0</v>
      </c>
      <c r="R284" s="242"/>
      <c r="S284" s="242" t="s">
        <v>174</v>
      </c>
      <c r="T284" s="243" t="s">
        <v>175</v>
      </c>
      <c r="U284" s="219">
        <v>0</v>
      </c>
      <c r="V284" s="219">
        <f>ROUND(E284*U284,2)</f>
        <v>0</v>
      </c>
      <c r="W284" s="219"/>
      <c r="X284" s="219" t="s">
        <v>478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555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ht="33.75" outlineLevel="1" x14ac:dyDescent="0.2">
      <c r="A285" s="230">
        <v>99</v>
      </c>
      <c r="B285" s="231" t="s">
        <v>664</v>
      </c>
      <c r="C285" s="249" t="s">
        <v>665</v>
      </c>
      <c r="D285" s="232" t="s">
        <v>554</v>
      </c>
      <c r="E285" s="233">
        <v>1.01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5">
        <v>1.4999999999999999E-2</v>
      </c>
      <c r="O285" s="235">
        <f>ROUND(E285*N285,2)</f>
        <v>0.02</v>
      </c>
      <c r="P285" s="235">
        <v>0</v>
      </c>
      <c r="Q285" s="235">
        <f>ROUND(E285*P285,2)</f>
        <v>0</v>
      </c>
      <c r="R285" s="235" t="s">
        <v>477</v>
      </c>
      <c r="S285" s="235" t="s">
        <v>190</v>
      </c>
      <c r="T285" s="236" t="s">
        <v>190</v>
      </c>
      <c r="U285" s="219">
        <v>0</v>
      </c>
      <c r="V285" s="219">
        <f>ROUND(E285*U285,2)</f>
        <v>0</v>
      </c>
      <c r="W285" s="219"/>
      <c r="X285" s="219" t="s">
        <v>478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479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51" t="s">
        <v>672</v>
      </c>
      <c r="D286" s="221"/>
      <c r="E286" s="222">
        <v>1.01</v>
      </c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232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ht="33.75" outlineLevel="1" x14ac:dyDescent="0.2">
      <c r="A287" s="230">
        <v>100</v>
      </c>
      <c r="B287" s="231" t="s">
        <v>670</v>
      </c>
      <c r="C287" s="249" t="s">
        <v>671</v>
      </c>
      <c r="D287" s="232" t="s">
        <v>554</v>
      </c>
      <c r="E287" s="233">
        <v>1.01</v>
      </c>
      <c r="F287" s="234"/>
      <c r="G287" s="235">
        <f>ROUND(E287*F287,2)</f>
        <v>0</v>
      </c>
      <c r="H287" s="234"/>
      <c r="I287" s="235">
        <f>ROUND(E287*H287,2)</f>
        <v>0</v>
      </c>
      <c r="J287" s="234"/>
      <c r="K287" s="235">
        <f>ROUND(E287*J287,2)</f>
        <v>0</v>
      </c>
      <c r="L287" s="235">
        <v>21</v>
      </c>
      <c r="M287" s="235">
        <f>G287*(1+L287/100)</f>
        <v>0</v>
      </c>
      <c r="N287" s="235">
        <v>4.8000000000000001E-2</v>
      </c>
      <c r="O287" s="235">
        <f>ROUND(E287*N287,2)</f>
        <v>0.05</v>
      </c>
      <c r="P287" s="235">
        <v>0</v>
      </c>
      <c r="Q287" s="235">
        <f>ROUND(E287*P287,2)</f>
        <v>0</v>
      </c>
      <c r="R287" s="235" t="s">
        <v>477</v>
      </c>
      <c r="S287" s="235" t="s">
        <v>190</v>
      </c>
      <c r="T287" s="236" t="s">
        <v>190</v>
      </c>
      <c r="U287" s="219">
        <v>0</v>
      </c>
      <c r="V287" s="219">
        <f>ROUND(E287*U287,2)</f>
        <v>0</v>
      </c>
      <c r="W287" s="219"/>
      <c r="X287" s="219" t="s">
        <v>478</v>
      </c>
      <c r="Y287" s="209"/>
      <c r="Z287" s="209"/>
      <c r="AA287" s="209"/>
      <c r="AB287" s="209"/>
      <c r="AC287" s="209"/>
      <c r="AD287" s="209"/>
      <c r="AE287" s="209"/>
      <c r="AF287" s="209"/>
      <c r="AG287" s="209" t="s">
        <v>479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1" t="s">
        <v>672</v>
      </c>
      <c r="D288" s="221"/>
      <c r="E288" s="222">
        <v>1.01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232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30">
        <v>101</v>
      </c>
      <c r="B289" s="231" t="s">
        <v>673</v>
      </c>
      <c r="C289" s="249" t="s">
        <v>674</v>
      </c>
      <c r="D289" s="232" t="s">
        <v>655</v>
      </c>
      <c r="E289" s="233">
        <v>1.01</v>
      </c>
      <c r="F289" s="234"/>
      <c r="G289" s="235">
        <f>ROUND(E289*F289,2)</f>
        <v>0</v>
      </c>
      <c r="H289" s="234"/>
      <c r="I289" s="235">
        <f>ROUND(E289*H289,2)</f>
        <v>0</v>
      </c>
      <c r="J289" s="234"/>
      <c r="K289" s="235">
        <f>ROUND(E289*J289,2)</f>
        <v>0</v>
      </c>
      <c r="L289" s="235">
        <v>21</v>
      </c>
      <c r="M289" s="235">
        <f>G289*(1+L289/100)</f>
        <v>0</v>
      </c>
      <c r="N289" s="235">
        <v>0</v>
      </c>
      <c r="O289" s="235">
        <f>ROUND(E289*N289,2)</f>
        <v>0</v>
      </c>
      <c r="P289" s="235">
        <v>0</v>
      </c>
      <c r="Q289" s="235">
        <f>ROUND(E289*P289,2)</f>
        <v>0</v>
      </c>
      <c r="R289" s="235"/>
      <c r="S289" s="235" t="s">
        <v>174</v>
      </c>
      <c r="T289" s="236" t="s">
        <v>175</v>
      </c>
      <c r="U289" s="219">
        <v>0</v>
      </c>
      <c r="V289" s="219">
        <f>ROUND(E289*U289,2)</f>
        <v>0</v>
      </c>
      <c r="W289" s="219"/>
      <c r="X289" s="219" t="s">
        <v>478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479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51" t="s">
        <v>672</v>
      </c>
      <c r="D290" s="221"/>
      <c r="E290" s="222">
        <v>1.01</v>
      </c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232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30">
        <v>102</v>
      </c>
      <c r="B291" s="231" t="s">
        <v>675</v>
      </c>
      <c r="C291" s="249" t="s">
        <v>676</v>
      </c>
      <c r="D291" s="232" t="s">
        <v>655</v>
      </c>
      <c r="E291" s="233">
        <v>24.24</v>
      </c>
      <c r="F291" s="234"/>
      <c r="G291" s="235">
        <f>ROUND(E291*F291,2)</f>
        <v>0</v>
      </c>
      <c r="H291" s="234"/>
      <c r="I291" s="235">
        <f>ROUND(E291*H291,2)</f>
        <v>0</v>
      </c>
      <c r="J291" s="234"/>
      <c r="K291" s="235">
        <f>ROUND(E291*J291,2)</f>
        <v>0</v>
      </c>
      <c r="L291" s="235">
        <v>21</v>
      </c>
      <c r="M291" s="235">
        <f>G291*(1+L291/100)</f>
        <v>0</v>
      </c>
      <c r="N291" s="235">
        <v>0</v>
      </c>
      <c r="O291" s="235">
        <f>ROUND(E291*N291,2)</f>
        <v>0</v>
      </c>
      <c r="P291" s="235">
        <v>0</v>
      </c>
      <c r="Q291" s="235">
        <f>ROUND(E291*P291,2)</f>
        <v>0</v>
      </c>
      <c r="R291" s="235"/>
      <c r="S291" s="235" t="s">
        <v>174</v>
      </c>
      <c r="T291" s="236" t="s">
        <v>175</v>
      </c>
      <c r="U291" s="219">
        <v>0</v>
      </c>
      <c r="V291" s="219">
        <f>ROUND(E291*U291,2)</f>
        <v>0</v>
      </c>
      <c r="W291" s="219"/>
      <c r="X291" s="219" t="s">
        <v>478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479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51" t="s">
        <v>1623</v>
      </c>
      <c r="D292" s="221"/>
      <c r="E292" s="222">
        <v>24.24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232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ht="33.75" outlineLevel="1" x14ac:dyDescent="0.2">
      <c r="A293" s="230">
        <v>103</v>
      </c>
      <c r="B293" s="231" t="s">
        <v>1037</v>
      </c>
      <c r="C293" s="249" t="s">
        <v>1038</v>
      </c>
      <c r="D293" s="232" t="s">
        <v>554</v>
      </c>
      <c r="E293" s="233">
        <v>1.01</v>
      </c>
      <c r="F293" s="234"/>
      <c r="G293" s="235">
        <f>ROUND(E293*F293,2)</f>
        <v>0</v>
      </c>
      <c r="H293" s="234"/>
      <c r="I293" s="235">
        <f>ROUND(E293*H293,2)</f>
        <v>0</v>
      </c>
      <c r="J293" s="234"/>
      <c r="K293" s="235">
        <f>ROUND(E293*J293,2)</f>
        <v>0</v>
      </c>
      <c r="L293" s="235">
        <v>21</v>
      </c>
      <c r="M293" s="235">
        <f>G293*(1+L293/100)</f>
        <v>0</v>
      </c>
      <c r="N293" s="235">
        <v>6.0000000000000001E-3</v>
      </c>
      <c r="O293" s="235">
        <f>ROUND(E293*N293,2)</f>
        <v>0.01</v>
      </c>
      <c r="P293" s="235">
        <v>0</v>
      </c>
      <c r="Q293" s="235">
        <f>ROUND(E293*P293,2)</f>
        <v>0</v>
      </c>
      <c r="R293" s="235" t="s">
        <v>477</v>
      </c>
      <c r="S293" s="235" t="s">
        <v>190</v>
      </c>
      <c r="T293" s="236" t="s">
        <v>190</v>
      </c>
      <c r="U293" s="219">
        <v>0</v>
      </c>
      <c r="V293" s="219">
        <f>ROUND(E293*U293,2)</f>
        <v>0</v>
      </c>
      <c r="W293" s="219"/>
      <c r="X293" s="219" t="s">
        <v>478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555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51" t="s">
        <v>672</v>
      </c>
      <c r="D294" s="221"/>
      <c r="E294" s="222">
        <v>1.01</v>
      </c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09"/>
      <c r="Z294" s="209"/>
      <c r="AA294" s="209"/>
      <c r="AB294" s="209"/>
      <c r="AC294" s="209"/>
      <c r="AD294" s="209"/>
      <c r="AE294" s="209"/>
      <c r="AF294" s="209"/>
      <c r="AG294" s="209" t="s">
        <v>232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37">
        <v>104</v>
      </c>
      <c r="B295" s="238" t="s">
        <v>687</v>
      </c>
      <c r="C295" s="248" t="s">
        <v>688</v>
      </c>
      <c r="D295" s="239" t="s">
        <v>655</v>
      </c>
      <c r="E295" s="240">
        <v>24</v>
      </c>
      <c r="F295" s="241"/>
      <c r="G295" s="242">
        <f>ROUND(E295*F295,2)</f>
        <v>0</v>
      </c>
      <c r="H295" s="241"/>
      <c r="I295" s="242">
        <f>ROUND(E295*H295,2)</f>
        <v>0</v>
      </c>
      <c r="J295" s="241"/>
      <c r="K295" s="242">
        <f>ROUND(E295*J295,2)</f>
        <v>0</v>
      </c>
      <c r="L295" s="242">
        <v>21</v>
      </c>
      <c r="M295" s="242">
        <f>G295*(1+L295/100)</f>
        <v>0</v>
      </c>
      <c r="N295" s="242">
        <v>0</v>
      </c>
      <c r="O295" s="242">
        <f>ROUND(E295*N295,2)</f>
        <v>0</v>
      </c>
      <c r="P295" s="242">
        <v>0</v>
      </c>
      <c r="Q295" s="242">
        <f>ROUND(E295*P295,2)</f>
        <v>0</v>
      </c>
      <c r="R295" s="242"/>
      <c r="S295" s="242" t="s">
        <v>174</v>
      </c>
      <c r="T295" s="243" t="s">
        <v>175</v>
      </c>
      <c r="U295" s="219">
        <v>0</v>
      </c>
      <c r="V295" s="219">
        <f>ROUND(E295*U295,2)</f>
        <v>0</v>
      </c>
      <c r="W295" s="219"/>
      <c r="X295" s="219" t="s">
        <v>478</v>
      </c>
      <c r="Y295" s="209"/>
      <c r="Z295" s="209"/>
      <c r="AA295" s="209"/>
      <c r="AB295" s="209"/>
      <c r="AC295" s="209"/>
      <c r="AD295" s="209"/>
      <c r="AE295" s="209"/>
      <c r="AF295" s="209"/>
      <c r="AG295" s="209" t="s">
        <v>555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7">
        <v>105</v>
      </c>
      <c r="B296" s="238" t="s">
        <v>689</v>
      </c>
      <c r="C296" s="248" t="s">
        <v>690</v>
      </c>
      <c r="D296" s="239" t="s">
        <v>655</v>
      </c>
      <c r="E296" s="240">
        <v>1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2">
        <v>0</v>
      </c>
      <c r="O296" s="242">
        <f>ROUND(E296*N296,2)</f>
        <v>0</v>
      </c>
      <c r="P296" s="242">
        <v>0</v>
      </c>
      <c r="Q296" s="242">
        <f>ROUND(E296*P296,2)</f>
        <v>0</v>
      </c>
      <c r="R296" s="242"/>
      <c r="S296" s="242" t="s">
        <v>174</v>
      </c>
      <c r="T296" s="243" t="s">
        <v>175</v>
      </c>
      <c r="U296" s="219">
        <v>0</v>
      </c>
      <c r="V296" s="219">
        <f>ROUND(E296*U296,2)</f>
        <v>0</v>
      </c>
      <c r="W296" s="219"/>
      <c r="X296" s="219" t="s">
        <v>478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479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37">
        <v>106</v>
      </c>
      <c r="B297" s="238" t="s">
        <v>691</v>
      </c>
      <c r="C297" s="248" t="s">
        <v>692</v>
      </c>
      <c r="D297" s="239" t="s">
        <v>655</v>
      </c>
      <c r="E297" s="240">
        <v>1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2">
        <v>0</v>
      </c>
      <c r="O297" s="242">
        <f>ROUND(E297*N297,2)</f>
        <v>0</v>
      </c>
      <c r="P297" s="242">
        <v>0</v>
      </c>
      <c r="Q297" s="242">
        <f>ROUND(E297*P297,2)</f>
        <v>0</v>
      </c>
      <c r="R297" s="242"/>
      <c r="S297" s="242" t="s">
        <v>174</v>
      </c>
      <c r="T297" s="243" t="s">
        <v>175</v>
      </c>
      <c r="U297" s="219">
        <v>0</v>
      </c>
      <c r="V297" s="219">
        <f>ROUND(E297*U297,2)</f>
        <v>0</v>
      </c>
      <c r="W297" s="219"/>
      <c r="X297" s="219" t="s">
        <v>478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479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30">
        <v>107</v>
      </c>
      <c r="B298" s="231" t="s">
        <v>693</v>
      </c>
      <c r="C298" s="249" t="s">
        <v>694</v>
      </c>
      <c r="D298" s="232" t="s">
        <v>554</v>
      </c>
      <c r="E298" s="233">
        <v>25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8.9999999999999998E-4</v>
      </c>
      <c r="O298" s="235">
        <f>ROUND(E298*N298,2)</f>
        <v>0.02</v>
      </c>
      <c r="P298" s="235">
        <v>0</v>
      </c>
      <c r="Q298" s="235">
        <f>ROUND(E298*P298,2)</f>
        <v>0</v>
      </c>
      <c r="R298" s="235" t="s">
        <v>477</v>
      </c>
      <c r="S298" s="235" t="s">
        <v>190</v>
      </c>
      <c r="T298" s="236" t="s">
        <v>190</v>
      </c>
      <c r="U298" s="219">
        <v>0</v>
      </c>
      <c r="V298" s="219">
        <f>ROUND(E298*U298,2)</f>
        <v>0</v>
      </c>
      <c r="W298" s="219"/>
      <c r="X298" s="219" t="s">
        <v>478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479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1624</v>
      </c>
      <c r="D299" s="221"/>
      <c r="E299" s="222">
        <v>25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37">
        <v>108</v>
      </c>
      <c r="B300" s="238" t="s">
        <v>696</v>
      </c>
      <c r="C300" s="248" t="s">
        <v>697</v>
      </c>
      <c r="D300" s="239" t="s">
        <v>554</v>
      </c>
      <c r="E300" s="240">
        <v>1</v>
      </c>
      <c r="F300" s="241"/>
      <c r="G300" s="242">
        <f>ROUND(E300*F300,2)</f>
        <v>0</v>
      </c>
      <c r="H300" s="241"/>
      <c r="I300" s="242">
        <f>ROUND(E300*H300,2)</f>
        <v>0</v>
      </c>
      <c r="J300" s="241"/>
      <c r="K300" s="242">
        <f>ROUND(E300*J300,2)</f>
        <v>0</v>
      </c>
      <c r="L300" s="242">
        <v>21</v>
      </c>
      <c r="M300" s="242">
        <f>G300*(1+L300/100)</f>
        <v>0</v>
      </c>
      <c r="N300" s="242">
        <v>1.9E-3</v>
      </c>
      <c r="O300" s="242">
        <f>ROUND(E300*N300,2)</f>
        <v>0</v>
      </c>
      <c r="P300" s="242">
        <v>0</v>
      </c>
      <c r="Q300" s="242">
        <f>ROUND(E300*P300,2)</f>
        <v>0</v>
      </c>
      <c r="R300" s="242" t="s">
        <v>477</v>
      </c>
      <c r="S300" s="242" t="s">
        <v>190</v>
      </c>
      <c r="T300" s="243" t="s">
        <v>190</v>
      </c>
      <c r="U300" s="219">
        <v>0</v>
      </c>
      <c r="V300" s="219">
        <f>ROUND(E300*U300,2)</f>
        <v>0</v>
      </c>
      <c r="W300" s="219"/>
      <c r="X300" s="219" t="s">
        <v>478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479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37">
        <v>109</v>
      </c>
      <c r="B301" s="238" t="s">
        <v>698</v>
      </c>
      <c r="C301" s="248" t="s">
        <v>699</v>
      </c>
      <c r="D301" s="239" t="s">
        <v>247</v>
      </c>
      <c r="E301" s="240">
        <v>5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2">
        <v>0</v>
      </c>
      <c r="O301" s="242">
        <f>ROUND(E301*N301,2)</f>
        <v>0</v>
      </c>
      <c r="P301" s="242">
        <v>0</v>
      </c>
      <c r="Q301" s="242">
        <f>ROUND(E301*P301,2)</f>
        <v>0</v>
      </c>
      <c r="R301" s="242"/>
      <c r="S301" s="242" t="s">
        <v>174</v>
      </c>
      <c r="T301" s="243" t="s">
        <v>700</v>
      </c>
      <c r="U301" s="219">
        <v>0</v>
      </c>
      <c r="V301" s="219">
        <f>ROUND(E301*U301,2)</f>
        <v>0</v>
      </c>
      <c r="W301" s="219"/>
      <c r="X301" s="219" t="s">
        <v>478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479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7">
        <v>110</v>
      </c>
      <c r="B302" s="238" t="s">
        <v>701</v>
      </c>
      <c r="C302" s="248" t="s">
        <v>702</v>
      </c>
      <c r="D302" s="239" t="s">
        <v>655</v>
      </c>
      <c r="E302" s="240">
        <v>24</v>
      </c>
      <c r="F302" s="241"/>
      <c r="G302" s="242">
        <f>ROUND(E302*F302,2)</f>
        <v>0</v>
      </c>
      <c r="H302" s="241"/>
      <c r="I302" s="242">
        <f>ROUND(E302*H302,2)</f>
        <v>0</v>
      </c>
      <c r="J302" s="241"/>
      <c r="K302" s="242">
        <f>ROUND(E302*J302,2)</f>
        <v>0</v>
      </c>
      <c r="L302" s="242">
        <v>21</v>
      </c>
      <c r="M302" s="242">
        <f>G302*(1+L302/100)</f>
        <v>0</v>
      </c>
      <c r="N302" s="242">
        <v>0</v>
      </c>
      <c r="O302" s="242">
        <f>ROUND(E302*N302,2)</f>
        <v>0</v>
      </c>
      <c r="P302" s="242">
        <v>0</v>
      </c>
      <c r="Q302" s="242">
        <f>ROUND(E302*P302,2)</f>
        <v>0</v>
      </c>
      <c r="R302" s="242"/>
      <c r="S302" s="242" t="s">
        <v>174</v>
      </c>
      <c r="T302" s="243" t="s">
        <v>700</v>
      </c>
      <c r="U302" s="219">
        <v>0</v>
      </c>
      <c r="V302" s="219">
        <f>ROUND(E302*U302,2)</f>
        <v>0</v>
      </c>
      <c r="W302" s="219"/>
      <c r="X302" s="219" t="s">
        <v>478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555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37">
        <v>111</v>
      </c>
      <c r="B303" s="238" t="s">
        <v>703</v>
      </c>
      <c r="C303" s="248" t="s">
        <v>704</v>
      </c>
      <c r="D303" s="239" t="s">
        <v>655</v>
      </c>
      <c r="E303" s="240">
        <v>2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2">
        <v>0</v>
      </c>
      <c r="O303" s="242">
        <f>ROUND(E303*N303,2)</f>
        <v>0</v>
      </c>
      <c r="P303" s="242">
        <v>0</v>
      </c>
      <c r="Q303" s="242">
        <f>ROUND(E303*P303,2)</f>
        <v>0</v>
      </c>
      <c r="R303" s="242"/>
      <c r="S303" s="242" t="s">
        <v>174</v>
      </c>
      <c r="T303" s="243" t="s">
        <v>700</v>
      </c>
      <c r="U303" s="219">
        <v>0</v>
      </c>
      <c r="V303" s="219">
        <f>ROUND(E303*U303,2)</f>
        <v>0</v>
      </c>
      <c r="W303" s="219"/>
      <c r="X303" s="219" t="s">
        <v>478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555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7">
        <v>112</v>
      </c>
      <c r="B304" s="238" t="s">
        <v>705</v>
      </c>
      <c r="C304" s="248" t="s">
        <v>706</v>
      </c>
      <c r="D304" s="239" t="s">
        <v>655</v>
      </c>
      <c r="E304" s="240">
        <v>1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21</v>
      </c>
      <c r="M304" s="242">
        <f>G304*(1+L304/100)</f>
        <v>0</v>
      </c>
      <c r="N304" s="242">
        <v>0</v>
      </c>
      <c r="O304" s="242">
        <f>ROUND(E304*N304,2)</f>
        <v>0</v>
      </c>
      <c r="P304" s="242">
        <v>0</v>
      </c>
      <c r="Q304" s="242">
        <f>ROUND(E304*P304,2)</f>
        <v>0</v>
      </c>
      <c r="R304" s="242"/>
      <c r="S304" s="242" t="s">
        <v>174</v>
      </c>
      <c r="T304" s="243" t="s">
        <v>175</v>
      </c>
      <c r="U304" s="219">
        <v>0</v>
      </c>
      <c r="V304" s="219">
        <f>ROUND(E304*U304,2)</f>
        <v>0</v>
      </c>
      <c r="W304" s="219"/>
      <c r="X304" s="219" t="s">
        <v>478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479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ht="22.5" outlineLevel="1" x14ac:dyDescent="0.2">
      <c r="A305" s="230">
        <v>113</v>
      </c>
      <c r="B305" s="231" t="s">
        <v>707</v>
      </c>
      <c r="C305" s="249" t="s">
        <v>708</v>
      </c>
      <c r="D305" s="232" t="s">
        <v>554</v>
      </c>
      <c r="E305" s="233">
        <v>1.01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5">
        <v>8.6999999999999994E-3</v>
      </c>
      <c r="O305" s="235">
        <f>ROUND(E305*N305,2)</f>
        <v>0.01</v>
      </c>
      <c r="P305" s="235">
        <v>0</v>
      </c>
      <c r="Q305" s="235">
        <f>ROUND(E305*P305,2)</f>
        <v>0</v>
      </c>
      <c r="R305" s="235" t="s">
        <v>477</v>
      </c>
      <c r="S305" s="235" t="s">
        <v>190</v>
      </c>
      <c r="T305" s="236" t="s">
        <v>190</v>
      </c>
      <c r="U305" s="219">
        <v>0</v>
      </c>
      <c r="V305" s="219">
        <f>ROUND(E305*U305,2)</f>
        <v>0</v>
      </c>
      <c r="W305" s="219"/>
      <c r="X305" s="219" t="s">
        <v>478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555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51" t="s">
        <v>672</v>
      </c>
      <c r="D306" s="221"/>
      <c r="E306" s="222">
        <v>1.01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232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ht="22.5" outlineLevel="1" x14ac:dyDescent="0.2">
      <c r="A307" s="230">
        <v>114</v>
      </c>
      <c r="B307" s="231" t="s">
        <v>717</v>
      </c>
      <c r="C307" s="249" t="s">
        <v>718</v>
      </c>
      <c r="D307" s="232" t="s">
        <v>554</v>
      </c>
      <c r="E307" s="233">
        <v>1.01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1.2200000000000001E-2</v>
      </c>
      <c r="O307" s="235">
        <f>ROUND(E307*N307,2)</f>
        <v>0.01</v>
      </c>
      <c r="P307" s="235">
        <v>0</v>
      </c>
      <c r="Q307" s="235">
        <f>ROUND(E307*P307,2)</f>
        <v>0</v>
      </c>
      <c r="R307" s="235" t="s">
        <v>477</v>
      </c>
      <c r="S307" s="235" t="s">
        <v>190</v>
      </c>
      <c r="T307" s="236" t="s">
        <v>190</v>
      </c>
      <c r="U307" s="219">
        <v>0</v>
      </c>
      <c r="V307" s="219">
        <f>ROUND(E307*U307,2)</f>
        <v>0</v>
      </c>
      <c r="W307" s="219"/>
      <c r="X307" s="219" t="s">
        <v>478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479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1" t="s">
        <v>672</v>
      </c>
      <c r="D308" s="221"/>
      <c r="E308" s="222">
        <v>1.01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232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x14ac:dyDescent="0.2">
      <c r="A309" s="224" t="s">
        <v>169</v>
      </c>
      <c r="B309" s="225" t="s">
        <v>111</v>
      </c>
      <c r="C309" s="247" t="s">
        <v>112</v>
      </c>
      <c r="D309" s="226"/>
      <c r="E309" s="227"/>
      <c r="F309" s="228"/>
      <c r="G309" s="228">
        <f>SUMIF(AG310:AG322,"&lt;&gt;NOR",G310:G322)</f>
        <v>0</v>
      </c>
      <c r="H309" s="228"/>
      <c r="I309" s="228">
        <f>SUM(I310:I322)</f>
        <v>0</v>
      </c>
      <c r="J309" s="228"/>
      <c r="K309" s="228">
        <f>SUM(K310:K322)</f>
        <v>0</v>
      </c>
      <c r="L309" s="228"/>
      <c r="M309" s="228">
        <f>SUM(M310:M322)</f>
        <v>0</v>
      </c>
      <c r="N309" s="228"/>
      <c r="O309" s="228">
        <f>SUM(O310:O322)</f>
        <v>2.09</v>
      </c>
      <c r="P309" s="228"/>
      <c r="Q309" s="228">
        <f>SUM(Q310:Q322)</f>
        <v>0</v>
      </c>
      <c r="R309" s="228"/>
      <c r="S309" s="228"/>
      <c r="T309" s="229"/>
      <c r="U309" s="223"/>
      <c r="V309" s="223">
        <f>SUM(V310:V322)</f>
        <v>6.84</v>
      </c>
      <c r="W309" s="223"/>
      <c r="X309" s="223"/>
      <c r="AG309" t="s">
        <v>170</v>
      </c>
    </row>
    <row r="310" spans="1:60" ht="22.5" outlineLevel="1" x14ac:dyDescent="0.2">
      <c r="A310" s="230">
        <v>115</v>
      </c>
      <c r="B310" s="231" t="s">
        <v>1277</v>
      </c>
      <c r="C310" s="249" t="s">
        <v>1278</v>
      </c>
      <c r="D310" s="232" t="s">
        <v>323</v>
      </c>
      <c r="E310" s="233">
        <v>4</v>
      </c>
      <c r="F310" s="234"/>
      <c r="G310" s="235">
        <f>ROUND(E310*F310,2)</f>
        <v>0</v>
      </c>
      <c r="H310" s="234"/>
      <c r="I310" s="235">
        <f>ROUND(E310*H310,2)</f>
        <v>0</v>
      </c>
      <c r="J310" s="234"/>
      <c r="K310" s="235">
        <f>ROUND(E310*J310,2)</f>
        <v>0</v>
      </c>
      <c r="L310" s="235">
        <v>21</v>
      </c>
      <c r="M310" s="235">
        <f>G310*(1+L310/100)</f>
        <v>0</v>
      </c>
      <c r="N310" s="235">
        <v>9.9709999999999993E-2</v>
      </c>
      <c r="O310" s="235">
        <f>ROUND(E310*N310,2)</f>
        <v>0.4</v>
      </c>
      <c r="P310" s="235">
        <v>0</v>
      </c>
      <c r="Q310" s="235">
        <f>ROUND(E310*P310,2)</f>
        <v>0</v>
      </c>
      <c r="R310" s="235" t="s">
        <v>286</v>
      </c>
      <c r="S310" s="235" t="s">
        <v>190</v>
      </c>
      <c r="T310" s="236" t="s">
        <v>190</v>
      </c>
      <c r="U310" s="219">
        <v>0.11899999999999999</v>
      </c>
      <c r="V310" s="219">
        <f>ROUND(E310*U310,2)</f>
        <v>0.48</v>
      </c>
      <c r="W310" s="219"/>
      <c r="X310" s="219" t="s">
        <v>287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288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60" t="s">
        <v>1054</v>
      </c>
      <c r="D311" s="256"/>
      <c r="E311" s="256"/>
      <c r="F311" s="256"/>
      <c r="G311" s="256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290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ht="22.5" outlineLevel="1" x14ac:dyDescent="0.2">
      <c r="A312" s="230">
        <v>116</v>
      </c>
      <c r="B312" s="231" t="s">
        <v>727</v>
      </c>
      <c r="C312" s="249" t="s">
        <v>728</v>
      </c>
      <c r="D312" s="232" t="s">
        <v>323</v>
      </c>
      <c r="E312" s="233">
        <v>9</v>
      </c>
      <c r="F312" s="234"/>
      <c r="G312" s="235">
        <f>ROUND(E312*F312,2)</f>
        <v>0</v>
      </c>
      <c r="H312" s="234"/>
      <c r="I312" s="235">
        <f>ROUND(E312*H312,2)</f>
        <v>0</v>
      </c>
      <c r="J312" s="234"/>
      <c r="K312" s="235">
        <f>ROUND(E312*J312,2)</f>
        <v>0</v>
      </c>
      <c r="L312" s="235">
        <v>21</v>
      </c>
      <c r="M312" s="235">
        <f>G312*(1+L312/100)</f>
        <v>0</v>
      </c>
      <c r="N312" s="235">
        <v>0.188</v>
      </c>
      <c r="O312" s="235">
        <f>ROUND(E312*N312,2)</f>
        <v>1.69</v>
      </c>
      <c r="P312" s="235">
        <v>0</v>
      </c>
      <c r="Q312" s="235">
        <f>ROUND(E312*P312,2)</f>
        <v>0</v>
      </c>
      <c r="R312" s="235" t="s">
        <v>286</v>
      </c>
      <c r="S312" s="235" t="s">
        <v>190</v>
      </c>
      <c r="T312" s="236" t="s">
        <v>190</v>
      </c>
      <c r="U312" s="219">
        <v>0.216</v>
      </c>
      <c r="V312" s="219">
        <f>ROUND(E312*U312,2)</f>
        <v>1.94</v>
      </c>
      <c r="W312" s="219"/>
      <c r="X312" s="219" t="s">
        <v>287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308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60" t="s">
        <v>729</v>
      </c>
      <c r="D313" s="256"/>
      <c r="E313" s="256"/>
      <c r="F313" s="256"/>
      <c r="G313" s="256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290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45" t="str">
        <f>C313</f>
        <v>se zatřením lože, s vyplněním a zatřením spár cementovou maltou. S dodáním hmot pro lože tl. 80-100 mm.</v>
      </c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0">
        <v>117</v>
      </c>
      <c r="B314" s="231" t="s">
        <v>730</v>
      </c>
      <c r="C314" s="249" t="s">
        <v>731</v>
      </c>
      <c r="D314" s="232" t="s">
        <v>323</v>
      </c>
      <c r="E314" s="233">
        <v>46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0</v>
      </c>
      <c r="O314" s="235">
        <f>ROUND(E314*N314,2)</f>
        <v>0</v>
      </c>
      <c r="P314" s="235">
        <v>0</v>
      </c>
      <c r="Q314" s="235">
        <f>ROUND(E314*P314,2)</f>
        <v>0</v>
      </c>
      <c r="R314" s="235" t="s">
        <v>286</v>
      </c>
      <c r="S314" s="235" t="s">
        <v>190</v>
      </c>
      <c r="T314" s="236" t="s">
        <v>190</v>
      </c>
      <c r="U314" s="219">
        <v>3.2000000000000001E-2</v>
      </c>
      <c r="V314" s="219">
        <f>ROUND(E314*U314,2)</f>
        <v>1.47</v>
      </c>
      <c r="W314" s="219"/>
      <c r="X314" s="219" t="s">
        <v>287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288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60" t="s">
        <v>732</v>
      </c>
      <c r="D315" s="256"/>
      <c r="E315" s="256"/>
      <c r="F315" s="256"/>
      <c r="G315" s="256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290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1625</v>
      </c>
      <c r="D316" s="221"/>
      <c r="E316" s="222">
        <v>46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30">
        <v>118</v>
      </c>
      <c r="B317" s="231" t="s">
        <v>734</v>
      </c>
      <c r="C317" s="249" t="s">
        <v>735</v>
      </c>
      <c r="D317" s="232" t="s">
        <v>323</v>
      </c>
      <c r="E317" s="233">
        <v>34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5" t="s">
        <v>286</v>
      </c>
      <c r="S317" s="235" t="s">
        <v>190</v>
      </c>
      <c r="T317" s="236" t="s">
        <v>190</v>
      </c>
      <c r="U317" s="219">
        <v>5.5E-2</v>
      </c>
      <c r="V317" s="219">
        <f>ROUND(E317*U317,2)</f>
        <v>1.87</v>
      </c>
      <c r="W317" s="219"/>
      <c r="X317" s="219" t="s">
        <v>287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308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60" t="s">
        <v>732</v>
      </c>
      <c r="D318" s="256"/>
      <c r="E318" s="256"/>
      <c r="F318" s="256"/>
      <c r="G318" s="256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290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1" t="s">
        <v>1626</v>
      </c>
      <c r="D319" s="221"/>
      <c r="E319" s="222">
        <v>34</v>
      </c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232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0">
        <v>119</v>
      </c>
      <c r="B320" s="231" t="s">
        <v>739</v>
      </c>
      <c r="C320" s="249" t="s">
        <v>740</v>
      </c>
      <c r="D320" s="232" t="s">
        <v>323</v>
      </c>
      <c r="E320" s="233">
        <v>9.8000000000000007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0</v>
      </c>
      <c r="O320" s="235">
        <f>ROUND(E320*N320,2)</f>
        <v>0</v>
      </c>
      <c r="P320" s="235">
        <v>0</v>
      </c>
      <c r="Q320" s="235">
        <f>ROUND(E320*P320,2)</f>
        <v>0</v>
      </c>
      <c r="R320" s="235" t="s">
        <v>286</v>
      </c>
      <c r="S320" s="235" t="s">
        <v>190</v>
      </c>
      <c r="T320" s="236" t="s">
        <v>190</v>
      </c>
      <c r="U320" s="219">
        <v>0.11</v>
      </c>
      <c r="V320" s="219">
        <f>ROUND(E320*U320,2)</f>
        <v>1.08</v>
      </c>
      <c r="W320" s="219"/>
      <c r="X320" s="219" t="s">
        <v>287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288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60" t="s">
        <v>732</v>
      </c>
      <c r="D321" s="256"/>
      <c r="E321" s="256"/>
      <c r="F321" s="256"/>
      <c r="G321" s="256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290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1" t="s">
        <v>1627</v>
      </c>
      <c r="D322" s="221"/>
      <c r="E322" s="222">
        <v>9.8000000000000007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232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x14ac:dyDescent="0.2">
      <c r="A323" s="224" t="s">
        <v>169</v>
      </c>
      <c r="B323" s="225" t="s">
        <v>113</v>
      </c>
      <c r="C323" s="247" t="s">
        <v>114</v>
      </c>
      <c r="D323" s="226"/>
      <c r="E323" s="227"/>
      <c r="F323" s="228"/>
      <c r="G323" s="228">
        <f>SUMIF(AG324:AG326,"&lt;&gt;NOR",G324:G326)</f>
        <v>0</v>
      </c>
      <c r="H323" s="228"/>
      <c r="I323" s="228">
        <f>SUM(I324:I326)</f>
        <v>0</v>
      </c>
      <c r="J323" s="228"/>
      <c r="K323" s="228">
        <f>SUM(K324:K326)</f>
        <v>0</v>
      </c>
      <c r="L323" s="228"/>
      <c r="M323" s="228">
        <f>SUM(M324:M326)</f>
        <v>0</v>
      </c>
      <c r="N323" s="228"/>
      <c r="O323" s="228">
        <f>SUM(O324:O326)</f>
        <v>0.02</v>
      </c>
      <c r="P323" s="228"/>
      <c r="Q323" s="228">
        <f>SUM(Q324:Q326)</f>
        <v>0</v>
      </c>
      <c r="R323" s="228"/>
      <c r="S323" s="228"/>
      <c r="T323" s="229"/>
      <c r="U323" s="223"/>
      <c r="V323" s="223">
        <f>SUM(V324:V326)</f>
        <v>0.4</v>
      </c>
      <c r="W323" s="223"/>
      <c r="X323" s="223"/>
      <c r="AG323" t="s">
        <v>170</v>
      </c>
    </row>
    <row r="324" spans="1:60" ht="22.5" outlineLevel="1" x14ac:dyDescent="0.2">
      <c r="A324" s="230">
        <v>120</v>
      </c>
      <c r="B324" s="231" t="s">
        <v>1065</v>
      </c>
      <c r="C324" s="249" t="s">
        <v>1066</v>
      </c>
      <c r="D324" s="232" t="s">
        <v>338</v>
      </c>
      <c r="E324" s="233">
        <v>9.4199999999999996E-3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2.65089</v>
      </c>
      <c r="O324" s="235">
        <f>ROUND(E324*N324,2)</f>
        <v>0.02</v>
      </c>
      <c r="P324" s="235">
        <v>0</v>
      </c>
      <c r="Q324" s="235">
        <f>ROUND(E324*P324,2)</f>
        <v>0</v>
      </c>
      <c r="R324" s="235" t="s">
        <v>1067</v>
      </c>
      <c r="S324" s="235" t="s">
        <v>190</v>
      </c>
      <c r="T324" s="236" t="s">
        <v>190</v>
      </c>
      <c r="U324" s="219">
        <v>42.051000000000002</v>
      </c>
      <c r="V324" s="219">
        <f>ROUND(E324*U324,2)</f>
        <v>0.4</v>
      </c>
      <c r="W324" s="219"/>
      <c r="X324" s="219" t="s">
        <v>287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288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ht="22.5" outlineLevel="1" x14ac:dyDescent="0.2">
      <c r="A325" s="216"/>
      <c r="B325" s="217"/>
      <c r="C325" s="260" t="s">
        <v>1068</v>
      </c>
      <c r="D325" s="256"/>
      <c r="E325" s="256"/>
      <c r="F325" s="256"/>
      <c r="G325" s="256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290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45" t="str">
        <f>C325</f>
        <v>uloženého ve vynechaných otvorech ve dně nebo ve stěnách nádrží z betonu vodostavebního, pevné spojení potrubí nebo trubní zděře s betonem v otvoru, očištění potrubí před betonáží, bednění a odbednění,</v>
      </c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1" t="s">
        <v>1069</v>
      </c>
      <c r="D326" s="221"/>
      <c r="E326" s="222">
        <v>9.4199999999999996E-3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232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x14ac:dyDescent="0.2">
      <c r="A327" s="224" t="s">
        <v>169</v>
      </c>
      <c r="B327" s="225" t="s">
        <v>117</v>
      </c>
      <c r="C327" s="247" t="s">
        <v>118</v>
      </c>
      <c r="D327" s="226"/>
      <c r="E327" s="227"/>
      <c r="F327" s="228"/>
      <c r="G327" s="228">
        <f>SUMIF(AG328:AG343,"&lt;&gt;NOR",G328:G343)</f>
        <v>0</v>
      </c>
      <c r="H327" s="228"/>
      <c r="I327" s="228">
        <f>SUM(I328:I343)</f>
        <v>0</v>
      </c>
      <c r="J327" s="228"/>
      <c r="K327" s="228">
        <f>SUM(K328:K343)</f>
        <v>0</v>
      </c>
      <c r="L327" s="228"/>
      <c r="M327" s="228">
        <f>SUM(M328:M343)</f>
        <v>0</v>
      </c>
      <c r="N327" s="228"/>
      <c r="O327" s="228">
        <f>SUM(O328:O343)</f>
        <v>0.08</v>
      </c>
      <c r="P327" s="228"/>
      <c r="Q327" s="228">
        <f>SUM(Q328:Q343)</f>
        <v>0</v>
      </c>
      <c r="R327" s="228"/>
      <c r="S327" s="228"/>
      <c r="T327" s="229"/>
      <c r="U327" s="223"/>
      <c r="V327" s="223">
        <f>SUM(V328:V343)</f>
        <v>13.43</v>
      </c>
      <c r="W327" s="223"/>
      <c r="X327" s="223"/>
      <c r="AG327" t="s">
        <v>170</v>
      </c>
    </row>
    <row r="328" spans="1:60" ht="22.5" outlineLevel="1" x14ac:dyDescent="0.2">
      <c r="A328" s="230">
        <v>121</v>
      </c>
      <c r="B328" s="231" t="s">
        <v>743</v>
      </c>
      <c r="C328" s="249" t="s">
        <v>744</v>
      </c>
      <c r="D328" s="232" t="s">
        <v>323</v>
      </c>
      <c r="E328" s="233">
        <v>2.2000000000000002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3.6540000000000003E-2</v>
      </c>
      <c r="O328" s="235">
        <f>ROUND(E328*N328,2)</f>
        <v>0.08</v>
      </c>
      <c r="P328" s="235">
        <v>0</v>
      </c>
      <c r="Q328" s="235">
        <f>ROUND(E328*P328,2)</f>
        <v>0</v>
      </c>
      <c r="R328" s="235" t="s">
        <v>745</v>
      </c>
      <c r="S328" s="235" t="s">
        <v>190</v>
      </c>
      <c r="T328" s="236" t="s">
        <v>190</v>
      </c>
      <c r="U328" s="219">
        <v>4.6479999999999997</v>
      </c>
      <c r="V328" s="219">
        <f>ROUND(E328*U328,2)</f>
        <v>10.23</v>
      </c>
      <c r="W328" s="219"/>
      <c r="X328" s="219" t="s">
        <v>287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288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60" t="s">
        <v>746</v>
      </c>
      <c r="D329" s="256"/>
      <c r="E329" s="256"/>
      <c r="F329" s="256"/>
      <c r="G329" s="256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290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61" t="s">
        <v>747</v>
      </c>
      <c r="D330" s="257"/>
      <c r="E330" s="257"/>
      <c r="F330" s="257"/>
      <c r="G330" s="257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193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61" t="s">
        <v>748</v>
      </c>
      <c r="D331" s="257"/>
      <c r="E331" s="257"/>
      <c r="F331" s="257"/>
      <c r="G331" s="257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193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45" t="str">
        <f>C331</f>
        <v>- jednostranného podpěrného dřevení; při oboustranném podpěrném dřevení oceňuje se podpírání na každé straně samostatně,</v>
      </c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61" t="s">
        <v>749</v>
      </c>
      <c r="D332" s="257"/>
      <c r="E332" s="257"/>
      <c r="F332" s="257"/>
      <c r="G332" s="257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193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1" t="s">
        <v>1628</v>
      </c>
      <c r="D333" s="221"/>
      <c r="E333" s="222">
        <v>2.2000000000000002</v>
      </c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232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ht="22.5" outlineLevel="1" x14ac:dyDescent="0.2">
      <c r="A334" s="230">
        <v>122</v>
      </c>
      <c r="B334" s="231" t="s">
        <v>750</v>
      </c>
      <c r="C334" s="249" t="s">
        <v>751</v>
      </c>
      <c r="D334" s="232" t="s">
        <v>323</v>
      </c>
      <c r="E334" s="233">
        <v>9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0</v>
      </c>
      <c r="O334" s="235">
        <f>ROUND(E334*N334,2)</f>
        <v>0</v>
      </c>
      <c r="P334" s="235">
        <v>0</v>
      </c>
      <c r="Q334" s="235">
        <f>ROUND(E334*P334,2)</f>
        <v>0</v>
      </c>
      <c r="R334" s="235" t="s">
        <v>286</v>
      </c>
      <c r="S334" s="235" t="s">
        <v>190</v>
      </c>
      <c r="T334" s="236" t="s">
        <v>190</v>
      </c>
      <c r="U334" s="219">
        <v>0.09</v>
      </c>
      <c r="V334" s="219">
        <f>ROUND(E334*U334,2)</f>
        <v>0.81</v>
      </c>
      <c r="W334" s="219"/>
      <c r="X334" s="219" t="s">
        <v>287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308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ht="22.5" outlineLevel="1" x14ac:dyDescent="0.2">
      <c r="A335" s="216"/>
      <c r="B335" s="217"/>
      <c r="C335" s="260" t="s">
        <v>752</v>
      </c>
      <c r="D335" s="256"/>
      <c r="E335" s="256"/>
      <c r="F335" s="256"/>
      <c r="G335" s="256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290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45" t="str">
        <f>C335</f>
        <v>krajníků, desek nebo panelů od spojovacího materiálu s odklizením a uložením očištěných hmot a spojovacího materiálu na skládku na vzdálenost do 10 m</v>
      </c>
      <c r="BB335" s="209"/>
      <c r="BC335" s="209"/>
      <c r="BD335" s="209"/>
      <c r="BE335" s="209"/>
      <c r="BF335" s="209"/>
      <c r="BG335" s="209"/>
      <c r="BH335" s="209"/>
    </row>
    <row r="336" spans="1:60" ht="22.5" outlineLevel="1" x14ac:dyDescent="0.2">
      <c r="A336" s="230">
        <v>123</v>
      </c>
      <c r="B336" s="231" t="s">
        <v>753</v>
      </c>
      <c r="C336" s="249" t="s">
        <v>754</v>
      </c>
      <c r="D336" s="232" t="s">
        <v>285</v>
      </c>
      <c r="E336" s="233">
        <v>19.260000000000002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0</v>
      </c>
      <c r="O336" s="235">
        <f>ROUND(E336*N336,2)</f>
        <v>0</v>
      </c>
      <c r="P336" s="235">
        <v>0</v>
      </c>
      <c r="Q336" s="235">
        <f>ROUND(E336*P336,2)</f>
        <v>0</v>
      </c>
      <c r="R336" s="235" t="s">
        <v>286</v>
      </c>
      <c r="S336" s="235" t="s">
        <v>190</v>
      </c>
      <c r="T336" s="236" t="s">
        <v>190</v>
      </c>
      <c r="U336" s="219">
        <v>0.115</v>
      </c>
      <c r="V336" s="219">
        <f>ROUND(E336*U336,2)</f>
        <v>2.21</v>
      </c>
      <c r="W336" s="219"/>
      <c r="X336" s="219" t="s">
        <v>287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288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2.5" outlineLevel="1" x14ac:dyDescent="0.2">
      <c r="A337" s="216"/>
      <c r="B337" s="217"/>
      <c r="C337" s="260" t="s">
        <v>752</v>
      </c>
      <c r="D337" s="256"/>
      <c r="E337" s="256"/>
      <c r="F337" s="256"/>
      <c r="G337" s="256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290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45" t="str">
        <f>C337</f>
        <v>krajníků, desek nebo panelů od spojovacího materiálu s odklizením a uložením očištěných hmot a spojovacího materiálu na skládku na vzdálenost do 10 m</v>
      </c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1" t="s">
        <v>1547</v>
      </c>
      <c r="D338" s="221"/>
      <c r="E338" s="222">
        <v>1.87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232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1" t="s">
        <v>1542</v>
      </c>
      <c r="D339" s="221"/>
      <c r="E339" s="222">
        <v>15.29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232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1" t="s">
        <v>452</v>
      </c>
      <c r="D340" s="221"/>
      <c r="E340" s="222">
        <v>2.1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232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ht="22.5" outlineLevel="1" x14ac:dyDescent="0.2">
      <c r="A341" s="230">
        <v>124</v>
      </c>
      <c r="B341" s="231" t="s">
        <v>1074</v>
      </c>
      <c r="C341" s="249" t="s">
        <v>1075</v>
      </c>
      <c r="D341" s="232" t="s">
        <v>285</v>
      </c>
      <c r="E341" s="233">
        <v>1.8</v>
      </c>
      <c r="F341" s="234"/>
      <c r="G341" s="235">
        <f>ROUND(E341*F341,2)</f>
        <v>0</v>
      </c>
      <c r="H341" s="234"/>
      <c r="I341" s="235">
        <f>ROUND(E341*H341,2)</f>
        <v>0</v>
      </c>
      <c r="J341" s="234"/>
      <c r="K341" s="235">
        <f>ROUND(E341*J341,2)</f>
        <v>0</v>
      </c>
      <c r="L341" s="235">
        <v>21</v>
      </c>
      <c r="M341" s="235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5" t="s">
        <v>286</v>
      </c>
      <c r="S341" s="235" t="s">
        <v>190</v>
      </c>
      <c r="T341" s="236" t="s">
        <v>190</v>
      </c>
      <c r="U341" s="219">
        <v>0.1</v>
      </c>
      <c r="V341" s="219">
        <f>ROUND(E341*U341,2)</f>
        <v>0.18</v>
      </c>
      <c r="W341" s="219"/>
      <c r="X341" s="219" t="s">
        <v>287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288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ht="22.5" outlineLevel="1" x14ac:dyDescent="0.2">
      <c r="A342" s="216"/>
      <c r="B342" s="217"/>
      <c r="C342" s="260" t="s">
        <v>1076</v>
      </c>
      <c r="D342" s="256"/>
      <c r="E342" s="256"/>
      <c r="F342" s="256"/>
      <c r="G342" s="256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290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45" t="str">
        <f>C342</f>
        <v>od spojovacího materiálu, s uložením očištěných kostek na skládku, s odklizením odpadových hmot na hromady a s odklizením vybouraných kostek na vzdálenost do 3 m</v>
      </c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1" t="s">
        <v>1541</v>
      </c>
      <c r="D343" s="221"/>
      <c r="E343" s="222">
        <v>1.8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232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x14ac:dyDescent="0.2">
      <c r="A344" s="224" t="s">
        <v>169</v>
      </c>
      <c r="B344" s="225" t="s">
        <v>119</v>
      </c>
      <c r="C344" s="247" t="s">
        <v>120</v>
      </c>
      <c r="D344" s="226"/>
      <c r="E344" s="227"/>
      <c r="F344" s="228"/>
      <c r="G344" s="228">
        <f>SUMIF(AG345:AG346,"&lt;&gt;NOR",G345:G346)</f>
        <v>0</v>
      </c>
      <c r="H344" s="228"/>
      <c r="I344" s="228">
        <f>SUM(I345:I346)</f>
        <v>0</v>
      </c>
      <c r="J344" s="228"/>
      <c r="K344" s="228">
        <f>SUM(K345:K346)</f>
        <v>0</v>
      </c>
      <c r="L344" s="228"/>
      <c r="M344" s="228">
        <f>SUM(M345:M346)</f>
        <v>0</v>
      </c>
      <c r="N344" s="228"/>
      <c r="O344" s="228">
        <f>SUM(O345:O346)</f>
        <v>0</v>
      </c>
      <c r="P344" s="228"/>
      <c r="Q344" s="228">
        <f>SUM(Q345:Q346)</f>
        <v>0</v>
      </c>
      <c r="R344" s="228"/>
      <c r="S344" s="228"/>
      <c r="T344" s="229"/>
      <c r="U344" s="223"/>
      <c r="V344" s="223">
        <f>SUM(V345:V346)</f>
        <v>182.47</v>
      </c>
      <c r="W344" s="223"/>
      <c r="X344" s="223"/>
      <c r="AG344" t="s">
        <v>170</v>
      </c>
    </row>
    <row r="345" spans="1:60" ht="22.5" outlineLevel="1" x14ac:dyDescent="0.2">
      <c r="A345" s="230">
        <v>125</v>
      </c>
      <c r="B345" s="231" t="s">
        <v>757</v>
      </c>
      <c r="C345" s="249" t="s">
        <v>758</v>
      </c>
      <c r="D345" s="232" t="s">
        <v>483</v>
      </c>
      <c r="E345" s="233">
        <v>287.57364999999999</v>
      </c>
      <c r="F345" s="234"/>
      <c r="G345" s="235">
        <f>ROUND(E345*F345,2)</f>
        <v>0</v>
      </c>
      <c r="H345" s="234"/>
      <c r="I345" s="235">
        <f>ROUND(E345*H345,2)</f>
        <v>0</v>
      </c>
      <c r="J345" s="234"/>
      <c r="K345" s="235">
        <f>ROUND(E345*J345,2)</f>
        <v>0</v>
      </c>
      <c r="L345" s="235">
        <v>21</v>
      </c>
      <c r="M345" s="235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5" t="s">
        <v>487</v>
      </c>
      <c r="S345" s="235" t="s">
        <v>190</v>
      </c>
      <c r="T345" s="236" t="s">
        <v>190</v>
      </c>
      <c r="U345" s="219">
        <v>0.63449999999999995</v>
      </c>
      <c r="V345" s="219">
        <f>ROUND(E345*U345,2)</f>
        <v>182.47</v>
      </c>
      <c r="W345" s="219"/>
      <c r="X345" s="219" t="s">
        <v>759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760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60" t="s">
        <v>761</v>
      </c>
      <c r="D346" s="256"/>
      <c r="E346" s="256"/>
      <c r="F346" s="256"/>
      <c r="G346" s="256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290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x14ac:dyDescent="0.2">
      <c r="A347" s="224" t="s">
        <v>169</v>
      </c>
      <c r="B347" s="225" t="s">
        <v>125</v>
      </c>
      <c r="C347" s="247" t="s">
        <v>126</v>
      </c>
      <c r="D347" s="226"/>
      <c r="E347" s="227"/>
      <c r="F347" s="228"/>
      <c r="G347" s="228">
        <f>SUMIF(AG348:AG361,"&lt;&gt;NOR",G348:G361)</f>
        <v>0</v>
      </c>
      <c r="H347" s="228"/>
      <c r="I347" s="228">
        <f>SUM(I348:I361)</f>
        <v>0</v>
      </c>
      <c r="J347" s="228"/>
      <c r="K347" s="228">
        <f>SUM(K348:K361)</f>
        <v>0</v>
      </c>
      <c r="L347" s="228"/>
      <c r="M347" s="228">
        <f>SUM(M348:M361)</f>
        <v>0</v>
      </c>
      <c r="N347" s="228"/>
      <c r="O347" s="228">
        <f>SUM(O348:O361)</f>
        <v>0</v>
      </c>
      <c r="P347" s="228"/>
      <c r="Q347" s="228">
        <f>SUM(Q348:Q361)</f>
        <v>1.6500000000000001</v>
      </c>
      <c r="R347" s="228"/>
      <c r="S347" s="228"/>
      <c r="T347" s="229"/>
      <c r="U347" s="223"/>
      <c r="V347" s="223">
        <f>SUM(V348:V361)</f>
        <v>34.839999999999989</v>
      </c>
      <c r="W347" s="223"/>
      <c r="X347" s="223"/>
      <c r="AG347" t="s">
        <v>170</v>
      </c>
    </row>
    <row r="348" spans="1:60" outlineLevel="1" x14ac:dyDescent="0.2">
      <c r="A348" s="237">
        <v>126</v>
      </c>
      <c r="B348" s="238" t="s">
        <v>1077</v>
      </c>
      <c r="C348" s="248" t="s">
        <v>1078</v>
      </c>
      <c r="D348" s="239" t="s">
        <v>554</v>
      </c>
      <c r="E348" s="240">
        <v>3.8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0</v>
      </c>
      <c r="O348" s="242">
        <f>ROUND(E348*N348,2)</f>
        <v>0</v>
      </c>
      <c r="P348" s="242">
        <v>0.10316</v>
      </c>
      <c r="Q348" s="242">
        <f>ROUND(E348*P348,2)</f>
        <v>0.39</v>
      </c>
      <c r="R348" s="242" t="s">
        <v>764</v>
      </c>
      <c r="S348" s="242" t="s">
        <v>190</v>
      </c>
      <c r="T348" s="243" t="s">
        <v>190</v>
      </c>
      <c r="U348" s="219">
        <v>0.68200000000000005</v>
      </c>
      <c r="V348" s="219">
        <f>ROUND(E348*U348,2)</f>
        <v>2.59</v>
      </c>
      <c r="W348" s="219"/>
      <c r="X348" s="219" t="s">
        <v>287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288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37">
        <v>127</v>
      </c>
      <c r="B349" s="238" t="s">
        <v>762</v>
      </c>
      <c r="C349" s="248" t="s">
        <v>763</v>
      </c>
      <c r="D349" s="239" t="s">
        <v>323</v>
      </c>
      <c r="E349" s="240">
        <v>24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2">
        <v>0</v>
      </c>
      <c r="O349" s="242">
        <f>ROUND(E349*N349,2)</f>
        <v>0</v>
      </c>
      <c r="P349" s="242">
        <v>2.7999999999999998E-4</v>
      </c>
      <c r="Q349" s="242">
        <f>ROUND(E349*P349,2)</f>
        <v>0.01</v>
      </c>
      <c r="R349" s="242" t="s">
        <v>764</v>
      </c>
      <c r="S349" s="242" t="s">
        <v>190</v>
      </c>
      <c r="T349" s="243" t="s">
        <v>190</v>
      </c>
      <c r="U349" s="219">
        <v>5.1999999999999998E-2</v>
      </c>
      <c r="V349" s="219">
        <f>ROUND(E349*U349,2)</f>
        <v>1.25</v>
      </c>
      <c r="W349" s="219"/>
      <c r="X349" s="219" t="s">
        <v>287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288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30">
        <v>128</v>
      </c>
      <c r="B350" s="231" t="s">
        <v>765</v>
      </c>
      <c r="C350" s="249" t="s">
        <v>766</v>
      </c>
      <c r="D350" s="232" t="s">
        <v>323</v>
      </c>
      <c r="E350" s="233">
        <v>35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0</v>
      </c>
      <c r="O350" s="235">
        <f>ROUND(E350*N350,2)</f>
        <v>0</v>
      </c>
      <c r="P350" s="235">
        <v>3.2000000000000003E-4</v>
      </c>
      <c r="Q350" s="235">
        <f>ROUND(E350*P350,2)</f>
        <v>0.01</v>
      </c>
      <c r="R350" s="235" t="s">
        <v>764</v>
      </c>
      <c r="S350" s="235" t="s">
        <v>190</v>
      </c>
      <c r="T350" s="236" t="s">
        <v>190</v>
      </c>
      <c r="U350" s="219">
        <v>0.13500000000000001</v>
      </c>
      <c r="V350" s="219">
        <f>ROUND(E350*U350,2)</f>
        <v>4.7300000000000004</v>
      </c>
      <c r="W350" s="219"/>
      <c r="X350" s="219" t="s">
        <v>287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288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51" t="s">
        <v>1629</v>
      </c>
      <c r="D351" s="221"/>
      <c r="E351" s="222">
        <v>35</v>
      </c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232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ht="22.5" outlineLevel="1" x14ac:dyDescent="0.2">
      <c r="A352" s="237">
        <v>129</v>
      </c>
      <c r="B352" s="238" t="s">
        <v>767</v>
      </c>
      <c r="C352" s="248" t="s">
        <v>768</v>
      </c>
      <c r="D352" s="239" t="s">
        <v>554</v>
      </c>
      <c r="E352" s="240">
        <v>24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2">
        <v>0</v>
      </c>
      <c r="O352" s="242">
        <f>ROUND(E352*N352,2)</f>
        <v>0</v>
      </c>
      <c r="P352" s="242">
        <v>0</v>
      </c>
      <c r="Q352" s="242">
        <f>ROUND(E352*P352,2)</f>
        <v>0</v>
      </c>
      <c r="R352" s="242" t="s">
        <v>764</v>
      </c>
      <c r="S352" s="242" t="s">
        <v>190</v>
      </c>
      <c r="T352" s="243" t="s">
        <v>190</v>
      </c>
      <c r="U352" s="219">
        <v>0.21593999999999999</v>
      </c>
      <c r="V352" s="219">
        <f>ROUND(E352*U352,2)</f>
        <v>5.18</v>
      </c>
      <c r="W352" s="219"/>
      <c r="X352" s="219" t="s">
        <v>287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288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ht="33.75" outlineLevel="1" x14ac:dyDescent="0.2">
      <c r="A353" s="237">
        <v>130</v>
      </c>
      <c r="B353" s="238" t="s">
        <v>771</v>
      </c>
      <c r="C353" s="248" t="s">
        <v>772</v>
      </c>
      <c r="D353" s="239" t="s">
        <v>554</v>
      </c>
      <c r="E353" s="240">
        <v>24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2">
        <v>0</v>
      </c>
      <c r="O353" s="242">
        <f>ROUND(E353*N353,2)</f>
        <v>0</v>
      </c>
      <c r="P353" s="242">
        <v>0</v>
      </c>
      <c r="Q353" s="242">
        <f>ROUND(E353*P353,2)</f>
        <v>0</v>
      </c>
      <c r="R353" s="242" t="s">
        <v>764</v>
      </c>
      <c r="S353" s="242" t="s">
        <v>190</v>
      </c>
      <c r="T353" s="243" t="s">
        <v>190</v>
      </c>
      <c r="U353" s="219">
        <v>2.2499999999999999E-2</v>
      </c>
      <c r="V353" s="219">
        <f>ROUND(E353*U353,2)</f>
        <v>0.54</v>
      </c>
      <c r="W353" s="219"/>
      <c r="X353" s="219" t="s">
        <v>287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288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ht="33.75" outlineLevel="1" x14ac:dyDescent="0.2">
      <c r="A354" s="237">
        <v>131</v>
      </c>
      <c r="B354" s="238" t="s">
        <v>775</v>
      </c>
      <c r="C354" s="248" t="s">
        <v>776</v>
      </c>
      <c r="D354" s="239" t="s">
        <v>554</v>
      </c>
      <c r="E354" s="240">
        <v>1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2">
        <v>0</v>
      </c>
      <c r="O354" s="242">
        <f>ROUND(E354*N354,2)</f>
        <v>0</v>
      </c>
      <c r="P354" s="242">
        <v>0</v>
      </c>
      <c r="Q354" s="242">
        <f>ROUND(E354*P354,2)</f>
        <v>0</v>
      </c>
      <c r="R354" s="242" t="s">
        <v>764</v>
      </c>
      <c r="S354" s="242" t="s">
        <v>190</v>
      </c>
      <c r="T354" s="243" t="s">
        <v>190</v>
      </c>
      <c r="U354" s="219">
        <v>4.5499999999999999E-2</v>
      </c>
      <c r="V354" s="219">
        <f>ROUND(E354*U354,2)</f>
        <v>0.05</v>
      </c>
      <c r="W354" s="219"/>
      <c r="X354" s="219" t="s">
        <v>287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288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ht="22.5" outlineLevel="1" x14ac:dyDescent="0.2">
      <c r="A355" s="237">
        <v>132</v>
      </c>
      <c r="B355" s="238" t="s">
        <v>1084</v>
      </c>
      <c r="C355" s="248" t="s">
        <v>1085</v>
      </c>
      <c r="D355" s="239" t="s">
        <v>554</v>
      </c>
      <c r="E355" s="240">
        <v>5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2">
        <v>0</v>
      </c>
      <c r="O355" s="242">
        <f>ROUND(E355*N355,2)</f>
        <v>0</v>
      </c>
      <c r="P355" s="242">
        <v>3.3079999999999998E-2</v>
      </c>
      <c r="Q355" s="242">
        <f>ROUND(E355*P355,2)</f>
        <v>0.17</v>
      </c>
      <c r="R355" s="242" t="s">
        <v>764</v>
      </c>
      <c r="S355" s="242" t="s">
        <v>190</v>
      </c>
      <c r="T355" s="243" t="s">
        <v>190</v>
      </c>
      <c r="U355" s="219">
        <v>0.57899999999999996</v>
      </c>
      <c r="V355" s="219">
        <f>ROUND(E355*U355,2)</f>
        <v>2.9</v>
      </c>
      <c r="W355" s="219"/>
      <c r="X355" s="219" t="s">
        <v>287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288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37">
        <v>133</v>
      </c>
      <c r="B356" s="238" t="s">
        <v>777</v>
      </c>
      <c r="C356" s="248" t="s">
        <v>778</v>
      </c>
      <c r="D356" s="239" t="s">
        <v>554</v>
      </c>
      <c r="E356" s="240">
        <v>1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21</v>
      </c>
      <c r="M356" s="242">
        <f>G356*(1+L356/100)</f>
        <v>0</v>
      </c>
      <c r="N356" s="242">
        <v>0</v>
      </c>
      <c r="O356" s="242">
        <f>ROUND(E356*N356,2)</f>
        <v>0</v>
      </c>
      <c r="P356" s="242">
        <v>0</v>
      </c>
      <c r="Q356" s="242">
        <f>ROUND(E356*P356,2)</f>
        <v>0</v>
      </c>
      <c r="R356" s="242"/>
      <c r="S356" s="242" t="s">
        <v>174</v>
      </c>
      <c r="T356" s="243" t="s">
        <v>175</v>
      </c>
      <c r="U356" s="219">
        <v>0.64734999999999998</v>
      </c>
      <c r="V356" s="219">
        <f>ROUND(E356*U356,2)</f>
        <v>0.65</v>
      </c>
      <c r="W356" s="219"/>
      <c r="X356" s="219" t="s">
        <v>287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288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37">
        <v>134</v>
      </c>
      <c r="B357" s="238" t="s">
        <v>779</v>
      </c>
      <c r="C357" s="248" t="s">
        <v>780</v>
      </c>
      <c r="D357" s="239" t="s">
        <v>554</v>
      </c>
      <c r="E357" s="240">
        <v>29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2">
        <v>0</v>
      </c>
      <c r="O357" s="242">
        <f>ROUND(E357*N357,2)</f>
        <v>0</v>
      </c>
      <c r="P357" s="242">
        <v>3.3079999999999998E-2</v>
      </c>
      <c r="Q357" s="242">
        <f>ROUND(E357*P357,2)</f>
        <v>0.96</v>
      </c>
      <c r="R357" s="242"/>
      <c r="S357" s="242" t="s">
        <v>174</v>
      </c>
      <c r="T357" s="243" t="s">
        <v>175</v>
      </c>
      <c r="U357" s="219">
        <v>0.57899999999999996</v>
      </c>
      <c r="V357" s="219">
        <f>ROUND(E357*U357,2)</f>
        <v>16.79</v>
      </c>
      <c r="W357" s="219"/>
      <c r="X357" s="219" t="s">
        <v>287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288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37">
        <v>135</v>
      </c>
      <c r="B358" s="238" t="s">
        <v>1088</v>
      </c>
      <c r="C358" s="248" t="s">
        <v>1089</v>
      </c>
      <c r="D358" s="239" t="s">
        <v>554</v>
      </c>
      <c r="E358" s="240">
        <v>1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2">
        <v>0</v>
      </c>
      <c r="O358" s="242">
        <f>ROUND(E358*N358,2)</f>
        <v>0</v>
      </c>
      <c r="P358" s="242">
        <v>1.1180000000000001E-2</v>
      </c>
      <c r="Q358" s="242">
        <f>ROUND(E358*P358,2)</f>
        <v>0.01</v>
      </c>
      <c r="R358" s="242"/>
      <c r="S358" s="242" t="s">
        <v>174</v>
      </c>
      <c r="T358" s="243" t="s">
        <v>190</v>
      </c>
      <c r="U358" s="219">
        <v>0.155</v>
      </c>
      <c r="V358" s="219">
        <f>ROUND(E358*U358,2)</f>
        <v>0.16</v>
      </c>
      <c r="W358" s="219"/>
      <c r="X358" s="219" t="s">
        <v>287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288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30">
        <v>136</v>
      </c>
      <c r="B359" s="231" t="s">
        <v>781</v>
      </c>
      <c r="C359" s="249" t="s">
        <v>782</v>
      </c>
      <c r="D359" s="232" t="s">
        <v>554</v>
      </c>
      <c r="E359" s="233">
        <v>2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0</v>
      </c>
      <c r="O359" s="235">
        <f>ROUND(E359*N359,2)</f>
        <v>0</v>
      </c>
      <c r="P359" s="235">
        <v>0.05</v>
      </c>
      <c r="Q359" s="235">
        <f>ROUND(E359*P359,2)</f>
        <v>0.1</v>
      </c>
      <c r="R359" s="235"/>
      <c r="S359" s="235" t="s">
        <v>174</v>
      </c>
      <c r="T359" s="236" t="s">
        <v>175</v>
      </c>
      <c r="U359" s="219">
        <v>0</v>
      </c>
      <c r="V359" s="219">
        <f>ROUND(E359*U359,2)</f>
        <v>0</v>
      </c>
      <c r="W359" s="219"/>
      <c r="X359" s="219" t="s">
        <v>287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288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>
        <v>137</v>
      </c>
      <c r="B360" s="217" t="s">
        <v>783</v>
      </c>
      <c r="C360" s="262" t="s">
        <v>784</v>
      </c>
      <c r="D360" s="218" t="s">
        <v>0</v>
      </c>
      <c r="E360" s="258"/>
      <c r="F360" s="220"/>
      <c r="G360" s="219">
        <f>ROUND(E360*F360,2)</f>
        <v>0</v>
      </c>
      <c r="H360" s="220"/>
      <c r="I360" s="219">
        <f>ROUND(E360*H360,2)</f>
        <v>0</v>
      </c>
      <c r="J360" s="220"/>
      <c r="K360" s="219">
        <f>ROUND(E360*J360,2)</f>
        <v>0</v>
      </c>
      <c r="L360" s="219">
        <v>21</v>
      </c>
      <c r="M360" s="219">
        <f>G360*(1+L360/100)</f>
        <v>0</v>
      </c>
      <c r="N360" s="219">
        <v>0</v>
      </c>
      <c r="O360" s="219">
        <f>ROUND(E360*N360,2)</f>
        <v>0</v>
      </c>
      <c r="P360" s="219">
        <v>0</v>
      </c>
      <c r="Q360" s="219">
        <f>ROUND(E360*P360,2)</f>
        <v>0</v>
      </c>
      <c r="R360" s="219" t="s">
        <v>764</v>
      </c>
      <c r="S360" s="219" t="s">
        <v>190</v>
      </c>
      <c r="T360" s="219" t="s">
        <v>190</v>
      </c>
      <c r="U360" s="219">
        <v>0</v>
      </c>
      <c r="V360" s="219">
        <f>ROUND(E360*U360,2)</f>
        <v>0</v>
      </c>
      <c r="W360" s="219"/>
      <c r="X360" s="219" t="s">
        <v>759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760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63" t="s">
        <v>785</v>
      </c>
      <c r="D361" s="259"/>
      <c r="E361" s="259"/>
      <c r="F361" s="259"/>
      <c r="G361" s="25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290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x14ac:dyDescent="0.2">
      <c r="A362" s="224" t="s">
        <v>169</v>
      </c>
      <c r="B362" s="225" t="s">
        <v>129</v>
      </c>
      <c r="C362" s="247" t="s">
        <v>130</v>
      </c>
      <c r="D362" s="226"/>
      <c r="E362" s="227"/>
      <c r="F362" s="228"/>
      <c r="G362" s="228">
        <f>SUMIF(AG363:AG367,"&lt;&gt;NOR",G363:G367)</f>
        <v>0</v>
      </c>
      <c r="H362" s="228"/>
      <c r="I362" s="228">
        <f>SUM(I363:I367)</f>
        <v>0</v>
      </c>
      <c r="J362" s="228"/>
      <c r="K362" s="228">
        <f>SUM(K363:K367)</f>
        <v>0</v>
      </c>
      <c r="L362" s="228"/>
      <c r="M362" s="228">
        <f>SUM(M363:M367)</f>
        <v>0</v>
      </c>
      <c r="N362" s="228"/>
      <c r="O362" s="228">
        <f>SUM(O363:O367)</f>
        <v>0</v>
      </c>
      <c r="P362" s="228"/>
      <c r="Q362" s="228">
        <f>SUM(Q363:Q367)</f>
        <v>0.06</v>
      </c>
      <c r="R362" s="228"/>
      <c r="S362" s="228"/>
      <c r="T362" s="229"/>
      <c r="U362" s="223"/>
      <c r="V362" s="223">
        <f>SUM(V363:V367)</f>
        <v>3.52</v>
      </c>
      <c r="W362" s="223"/>
      <c r="X362" s="223"/>
      <c r="AG362" t="s">
        <v>170</v>
      </c>
    </row>
    <row r="363" spans="1:60" outlineLevel="1" x14ac:dyDescent="0.2">
      <c r="A363" s="230">
        <v>138</v>
      </c>
      <c r="B363" s="231" t="s">
        <v>1630</v>
      </c>
      <c r="C363" s="249" t="s">
        <v>1631</v>
      </c>
      <c r="D363" s="232" t="s">
        <v>323</v>
      </c>
      <c r="E363" s="233">
        <v>6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0</v>
      </c>
      <c r="O363" s="235">
        <f>ROUND(E363*N363,2)</f>
        <v>0</v>
      </c>
      <c r="P363" s="235">
        <v>0</v>
      </c>
      <c r="Q363" s="235">
        <f>ROUND(E363*P363,2)</f>
        <v>0</v>
      </c>
      <c r="R363" s="235" t="s">
        <v>1327</v>
      </c>
      <c r="S363" s="235" t="s">
        <v>190</v>
      </c>
      <c r="T363" s="236" t="s">
        <v>190</v>
      </c>
      <c r="U363" s="219">
        <v>0.3</v>
      </c>
      <c r="V363" s="219">
        <f>ROUND(E363*U363,2)</f>
        <v>1.8</v>
      </c>
      <c r="W363" s="219"/>
      <c r="X363" s="219" t="s">
        <v>287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288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51" t="s">
        <v>1632</v>
      </c>
      <c r="D364" s="221"/>
      <c r="E364" s="222">
        <v>6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232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30">
        <v>139</v>
      </c>
      <c r="B365" s="231" t="s">
        <v>1633</v>
      </c>
      <c r="C365" s="249" t="s">
        <v>1634</v>
      </c>
      <c r="D365" s="232" t="s">
        <v>323</v>
      </c>
      <c r="E365" s="233">
        <v>6</v>
      </c>
      <c r="F365" s="234"/>
      <c r="G365" s="235">
        <f>ROUND(E365*F365,2)</f>
        <v>0</v>
      </c>
      <c r="H365" s="234"/>
      <c r="I365" s="235">
        <f>ROUND(E365*H365,2)</f>
        <v>0</v>
      </c>
      <c r="J365" s="234"/>
      <c r="K365" s="235">
        <f>ROUND(E365*J365,2)</f>
        <v>0</v>
      </c>
      <c r="L365" s="235">
        <v>21</v>
      </c>
      <c r="M365" s="235">
        <f>G365*(1+L365/100)</f>
        <v>0</v>
      </c>
      <c r="N365" s="235">
        <v>0</v>
      </c>
      <c r="O365" s="235">
        <f>ROUND(E365*N365,2)</f>
        <v>0</v>
      </c>
      <c r="P365" s="235">
        <v>9.2499999999999995E-3</v>
      </c>
      <c r="Q365" s="235">
        <f>ROUND(E365*P365,2)</f>
        <v>0.06</v>
      </c>
      <c r="R365" s="235" t="s">
        <v>1327</v>
      </c>
      <c r="S365" s="235" t="s">
        <v>190</v>
      </c>
      <c r="T365" s="236" t="s">
        <v>190</v>
      </c>
      <c r="U365" s="219">
        <v>0.28699999999999998</v>
      </c>
      <c r="V365" s="219">
        <f>ROUND(E365*U365,2)</f>
        <v>1.72</v>
      </c>
      <c r="W365" s="219"/>
      <c r="X365" s="219" t="s">
        <v>287</v>
      </c>
      <c r="Y365" s="209"/>
      <c r="Z365" s="209"/>
      <c r="AA365" s="209"/>
      <c r="AB365" s="209"/>
      <c r="AC365" s="209"/>
      <c r="AD365" s="209"/>
      <c r="AE365" s="209"/>
      <c r="AF365" s="209"/>
      <c r="AG365" s="209" t="s">
        <v>288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>
        <v>140</v>
      </c>
      <c r="B366" s="217" t="s">
        <v>1330</v>
      </c>
      <c r="C366" s="262" t="s">
        <v>1331</v>
      </c>
      <c r="D366" s="218" t="s">
        <v>0</v>
      </c>
      <c r="E366" s="258"/>
      <c r="F366" s="220"/>
      <c r="G366" s="219">
        <f>ROUND(E366*F366,2)</f>
        <v>0</v>
      </c>
      <c r="H366" s="220"/>
      <c r="I366" s="219">
        <f>ROUND(E366*H366,2)</f>
        <v>0</v>
      </c>
      <c r="J366" s="220"/>
      <c r="K366" s="219">
        <f>ROUND(E366*J366,2)</f>
        <v>0</v>
      </c>
      <c r="L366" s="219">
        <v>21</v>
      </c>
      <c r="M366" s="219">
        <f>G366*(1+L366/100)</f>
        <v>0</v>
      </c>
      <c r="N366" s="219">
        <v>0</v>
      </c>
      <c r="O366" s="219">
        <f>ROUND(E366*N366,2)</f>
        <v>0</v>
      </c>
      <c r="P366" s="219">
        <v>0</v>
      </c>
      <c r="Q366" s="219">
        <f>ROUND(E366*P366,2)</f>
        <v>0</v>
      </c>
      <c r="R366" s="219" t="s">
        <v>1327</v>
      </c>
      <c r="S366" s="219" t="s">
        <v>190</v>
      </c>
      <c r="T366" s="219" t="s">
        <v>190</v>
      </c>
      <c r="U366" s="219">
        <v>0</v>
      </c>
      <c r="V366" s="219">
        <f>ROUND(E366*U366,2)</f>
        <v>0</v>
      </c>
      <c r="W366" s="219"/>
      <c r="X366" s="219" t="s">
        <v>759</v>
      </c>
      <c r="Y366" s="209"/>
      <c r="Z366" s="209"/>
      <c r="AA366" s="209"/>
      <c r="AB366" s="209"/>
      <c r="AC366" s="209"/>
      <c r="AD366" s="209"/>
      <c r="AE366" s="209"/>
      <c r="AF366" s="209"/>
      <c r="AG366" s="209" t="s">
        <v>760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63" t="s">
        <v>1332</v>
      </c>
      <c r="D367" s="259"/>
      <c r="E367" s="259"/>
      <c r="F367" s="259"/>
      <c r="G367" s="25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290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x14ac:dyDescent="0.2">
      <c r="A368" s="224" t="s">
        <v>169</v>
      </c>
      <c r="B368" s="225" t="s">
        <v>133</v>
      </c>
      <c r="C368" s="247" t="s">
        <v>134</v>
      </c>
      <c r="D368" s="226"/>
      <c r="E368" s="227"/>
      <c r="F368" s="228"/>
      <c r="G368" s="228">
        <f>SUMIF(AG369:AG377,"&lt;&gt;NOR",G369:G377)</f>
        <v>0</v>
      </c>
      <c r="H368" s="228"/>
      <c r="I368" s="228">
        <f>SUM(I369:I377)</f>
        <v>0</v>
      </c>
      <c r="J368" s="228"/>
      <c r="K368" s="228">
        <f>SUM(K369:K377)</f>
        <v>0</v>
      </c>
      <c r="L368" s="228"/>
      <c r="M368" s="228">
        <f>SUM(M369:M377)</f>
        <v>0</v>
      </c>
      <c r="N368" s="228"/>
      <c r="O368" s="228">
        <f>SUM(O369:O377)</f>
        <v>0.58000000000000007</v>
      </c>
      <c r="P368" s="228"/>
      <c r="Q368" s="228">
        <f>SUM(Q369:Q377)</f>
        <v>0</v>
      </c>
      <c r="R368" s="228"/>
      <c r="S368" s="228"/>
      <c r="T368" s="229"/>
      <c r="U368" s="223"/>
      <c r="V368" s="223">
        <f>SUM(V369:V377)</f>
        <v>11.56</v>
      </c>
      <c r="W368" s="223"/>
      <c r="X368" s="223"/>
      <c r="AG368" t="s">
        <v>170</v>
      </c>
    </row>
    <row r="369" spans="1:60" outlineLevel="1" x14ac:dyDescent="0.2">
      <c r="A369" s="237">
        <v>141</v>
      </c>
      <c r="B369" s="238" t="s">
        <v>1635</v>
      </c>
      <c r="C369" s="248" t="s">
        <v>1636</v>
      </c>
      <c r="D369" s="239" t="s">
        <v>323</v>
      </c>
      <c r="E369" s="240">
        <v>9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2">
        <v>2.1000000000000001E-4</v>
      </c>
      <c r="O369" s="242">
        <f>ROUND(E369*N369,2)</f>
        <v>0</v>
      </c>
      <c r="P369" s="242">
        <v>0</v>
      </c>
      <c r="Q369" s="242">
        <f>ROUND(E369*P369,2)</f>
        <v>0</v>
      </c>
      <c r="R369" s="242"/>
      <c r="S369" s="242" t="s">
        <v>190</v>
      </c>
      <c r="T369" s="243" t="s">
        <v>190</v>
      </c>
      <c r="U369" s="219">
        <v>0.60980000000000001</v>
      </c>
      <c r="V369" s="219">
        <f>ROUND(E369*U369,2)</f>
        <v>5.49</v>
      </c>
      <c r="W369" s="219"/>
      <c r="X369" s="219" t="s">
        <v>287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288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37">
        <v>142</v>
      </c>
      <c r="B370" s="238" t="s">
        <v>1637</v>
      </c>
      <c r="C370" s="248" t="s">
        <v>1638</v>
      </c>
      <c r="D370" s="239" t="s">
        <v>554</v>
      </c>
      <c r="E370" s="240">
        <v>2</v>
      </c>
      <c r="F370" s="241"/>
      <c r="G370" s="242">
        <f>ROUND(E370*F370,2)</f>
        <v>0</v>
      </c>
      <c r="H370" s="241"/>
      <c r="I370" s="242">
        <f>ROUND(E370*H370,2)</f>
        <v>0</v>
      </c>
      <c r="J370" s="241"/>
      <c r="K370" s="242">
        <f>ROUND(E370*J370,2)</f>
        <v>0</v>
      </c>
      <c r="L370" s="242">
        <v>21</v>
      </c>
      <c r="M370" s="242">
        <f>G370*(1+L370/100)</f>
        <v>0</v>
      </c>
      <c r="N370" s="242">
        <v>0</v>
      </c>
      <c r="O370" s="242">
        <f>ROUND(E370*N370,2)</f>
        <v>0</v>
      </c>
      <c r="P370" s="242">
        <v>0</v>
      </c>
      <c r="Q370" s="242">
        <f>ROUND(E370*P370,2)</f>
        <v>0</v>
      </c>
      <c r="R370" s="242"/>
      <c r="S370" s="242" t="s">
        <v>190</v>
      </c>
      <c r="T370" s="243" t="s">
        <v>190</v>
      </c>
      <c r="U370" s="219">
        <v>0.2</v>
      </c>
      <c r="V370" s="219">
        <f>ROUND(E370*U370,2)</f>
        <v>0.4</v>
      </c>
      <c r="W370" s="219"/>
      <c r="X370" s="219" t="s">
        <v>287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288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37">
        <v>143</v>
      </c>
      <c r="B371" s="238" t="s">
        <v>1639</v>
      </c>
      <c r="C371" s="248" t="s">
        <v>1640</v>
      </c>
      <c r="D371" s="239" t="s">
        <v>554</v>
      </c>
      <c r="E371" s="240">
        <v>9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2"/>
      <c r="S371" s="242" t="s">
        <v>190</v>
      </c>
      <c r="T371" s="243" t="s">
        <v>190</v>
      </c>
      <c r="U371" s="219">
        <v>0.14000000000000001</v>
      </c>
      <c r="V371" s="219">
        <f>ROUND(E371*U371,2)</f>
        <v>1.26</v>
      </c>
      <c r="W371" s="219"/>
      <c r="X371" s="219" t="s">
        <v>287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288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37">
        <v>144</v>
      </c>
      <c r="B372" s="238" t="s">
        <v>1641</v>
      </c>
      <c r="C372" s="248" t="s">
        <v>1642</v>
      </c>
      <c r="D372" s="239" t="s">
        <v>323</v>
      </c>
      <c r="E372" s="240">
        <v>9</v>
      </c>
      <c r="F372" s="241"/>
      <c r="G372" s="242">
        <f>ROUND(E372*F372,2)</f>
        <v>0</v>
      </c>
      <c r="H372" s="241"/>
      <c r="I372" s="242">
        <f>ROUND(E372*H372,2)</f>
        <v>0</v>
      </c>
      <c r="J372" s="241"/>
      <c r="K372" s="242">
        <f>ROUND(E372*J372,2)</f>
        <v>0</v>
      </c>
      <c r="L372" s="242">
        <v>21</v>
      </c>
      <c r="M372" s="242">
        <f>G372*(1+L372/100)</f>
        <v>0</v>
      </c>
      <c r="N372" s="242">
        <v>2.8459999999999999E-2</v>
      </c>
      <c r="O372" s="242">
        <f>ROUND(E372*N372,2)</f>
        <v>0.26</v>
      </c>
      <c r="P372" s="242">
        <v>0</v>
      </c>
      <c r="Q372" s="242">
        <f>ROUND(E372*P372,2)</f>
        <v>0</v>
      </c>
      <c r="R372" s="242"/>
      <c r="S372" s="242" t="s">
        <v>174</v>
      </c>
      <c r="T372" s="243" t="s">
        <v>175</v>
      </c>
      <c r="U372" s="219">
        <v>0.49</v>
      </c>
      <c r="V372" s="219">
        <f>ROUND(E372*U372,2)</f>
        <v>4.41</v>
      </c>
      <c r="W372" s="219"/>
      <c r="X372" s="219" t="s">
        <v>287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288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ht="22.5" outlineLevel="1" x14ac:dyDescent="0.2">
      <c r="A373" s="237">
        <v>145</v>
      </c>
      <c r="B373" s="238" t="s">
        <v>1643</v>
      </c>
      <c r="C373" s="248" t="s">
        <v>1644</v>
      </c>
      <c r="D373" s="239" t="s">
        <v>323</v>
      </c>
      <c r="E373" s="240">
        <v>9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2">
        <v>3.3050000000000003E-2</v>
      </c>
      <c r="O373" s="242">
        <f>ROUND(E373*N373,2)</f>
        <v>0.3</v>
      </c>
      <c r="P373" s="242">
        <v>0</v>
      </c>
      <c r="Q373" s="242">
        <f>ROUND(E373*P373,2)</f>
        <v>0</v>
      </c>
      <c r="R373" s="242" t="s">
        <v>477</v>
      </c>
      <c r="S373" s="242" t="s">
        <v>190</v>
      </c>
      <c r="T373" s="243" t="s">
        <v>190</v>
      </c>
      <c r="U373" s="219">
        <v>0</v>
      </c>
      <c r="V373" s="219">
        <f>ROUND(E373*U373,2)</f>
        <v>0</v>
      </c>
      <c r="W373" s="219"/>
      <c r="X373" s="219" t="s">
        <v>478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555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ht="22.5" outlineLevel="1" x14ac:dyDescent="0.2">
      <c r="A374" s="237">
        <v>146</v>
      </c>
      <c r="B374" s="238" t="s">
        <v>1645</v>
      </c>
      <c r="C374" s="248" t="s">
        <v>1646</v>
      </c>
      <c r="D374" s="239" t="s">
        <v>554</v>
      </c>
      <c r="E374" s="240">
        <v>2</v>
      </c>
      <c r="F374" s="241"/>
      <c r="G374" s="242">
        <f>ROUND(E374*F374,2)</f>
        <v>0</v>
      </c>
      <c r="H374" s="241"/>
      <c r="I374" s="242">
        <f>ROUND(E374*H374,2)</f>
        <v>0</v>
      </c>
      <c r="J374" s="241"/>
      <c r="K374" s="242">
        <f>ROUND(E374*J374,2)</f>
        <v>0</v>
      </c>
      <c r="L374" s="242">
        <v>21</v>
      </c>
      <c r="M374" s="242">
        <f>G374*(1+L374/100)</f>
        <v>0</v>
      </c>
      <c r="N374" s="242">
        <v>1E-3</v>
      </c>
      <c r="O374" s="242">
        <f>ROUND(E374*N374,2)</f>
        <v>0</v>
      </c>
      <c r="P374" s="242">
        <v>0</v>
      </c>
      <c r="Q374" s="242">
        <f>ROUND(E374*P374,2)</f>
        <v>0</v>
      </c>
      <c r="R374" s="242" t="s">
        <v>477</v>
      </c>
      <c r="S374" s="242" t="s">
        <v>190</v>
      </c>
      <c r="T374" s="243" t="s">
        <v>175</v>
      </c>
      <c r="U374" s="219">
        <v>0</v>
      </c>
      <c r="V374" s="219">
        <f>ROUND(E374*U374,2)</f>
        <v>0</v>
      </c>
      <c r="W374" s="219"/>
      <c r="X374" s="219" t="s">
        <v>478</v>
      </c>
      <c r="Y374" s="209"/>
      <c r="Z374" s="209"/>
      <c r="AA374" s="209"/>
      <c r="AB374" s="209"/>
      <c r="AC374" s="209"/>
      <c r="AD374" s="209"/>
      <c r="AE374" s="209"/>
      <c r="AF374" s="209"/>
      <c r="AG374" s="209" t="s">
        <v>555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37">
        <v>147</v>
      </c>
      <c r="B375" s="238" t="s">
        <v>1647</v>
      </c>
      <c r="C375" s="248" t="s">
        <v>1648</v>
      </c>
      <c r="D375" s="239" t="s">
        <v>554</v>
      </c>
      <c r="E375" s="240">
        <v>27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2">
        <v>6.9999999999999999E-4</v>
      </c>
      <c r="O375" s="242">
        <f>ROUND(E375*N375,2)</f>
        <v>0.02</v>
      </c>
      <c r="P375" s="242">
        <v>0</v>
      </c>
      <c r="Q375" s="242">
        <f>ROUND(E375*P375,2)</f>
        <v>0</v>
      </c>
      <c r="R375" s="242"/>
      <c r="S375" s="242" t="s">
        <v>174</v>
      </c>
      <c r="T375" s="243" t="s">
        <v>175</v>
      </c>
      <c r="U375" s="219">
        <v>0</v>
      </c>
      <c r="V375" s="219">
        <f>ROUND(E375*U375,2)</f>
        <v>0</v>
      </c>
      <c r="W375" s="219"/>
      <c r="X375" s="219" t="s">
        <v>478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555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30">
        <v>148</v>
      </c>
      <c r="B376" s="231" t="s">
        <v>1649</v>
      </c>
      <c r="C376" s="249" t="s">
        <v>1650</v>
      </c>
      <c r="D376" s="232" t="s">
        <v>554</v>
      </c>
      <c r="E376" s="233">
        <v>0.33333000000000002</v>
      </c>
      <c r="F376" s="234"/>
      <c r="G376" s="235">
        <f>ROUND(E376*F376,2)</f>
        <v>0</v>
      </c>
      <c r="H376" s="234"/>
      <c r="I376" s="235">
        <f>ROUND(E376*H376,2)</f>
        <v>0</v>
      </c>
      <c r="J376" s="234"/>
      <c r="K376" s="235">
        <f>ROUND(E376*J376,2)</f>
        <v>0</v>
      </c>
      <c r="L376" s="235">
        <v>21</v>
      </c>
      <c r="M376" s="235">
        <f>G376*(1+L376/100)</f>
        <v>0</v>
      </c>
      <c r="N376" s="235">
        <v>8.9999999999999998E-4</v>
      </c>
      <c r="O376" s="235">
        <f>ROUND(E376*N376,2)</f>
        <v>0</v>
      </c>
      <c r="P376" s="235">
        <v>0</v>
      </c>
      <c r="Q376" s="235">
        <f>ROUND(E376*P376,2)</f>
        <v>0</v>
      </c>
      <c r="R376" s="235"/>
      <c r="S376" s="235" t="s">
        <v>174</v>
      </c>
      <c r="T376" s="236" t="s">
        <v>175</v>
      </c>
      <c r="U376" s="219">
        <v>0</v>
      </c>
      <c r="V376" s="219">
        <f>ROUND(E376*U376,2)</f>
        <v>0</v>
      </c>
      <c r="W376" s="219"/>
      <c r="X376" s="219" t="s">
        <v>478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555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1" t="s">
        <v>1651</v>
      </c>
      <c r="D377" s="221"/>
      <c r="E377" s="222">
        <v>0.33333000000000002</v>
      </c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232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x14ac:dyDescent="0.2">
      <c r="A378" s="224" t="s">
        <v>169</v>
      </c>
      <c r="B378" s="225" t="s">
        <v>135</v>
      </c>
      <c r="C378" s="247" t="s">
        <v>136</v>
      </c>
      <c r="D378" s="226"/>
      <c r="E378" s="227"/>
      <c r="F378" s="228"/>
      <c r="G378" s="228">
        <f>SUMIF(AG379:AG379,"&lt;&gt;NOR",G379:G379)</f>
        <v>0</v>
      </c>
      <c r="H378" s="228"/>
      <c r="I378" s="228">
        <f>SUM(I379:I379)</f>
        <v>0</v>
      </c>
      <c r="J378" s="228"/>
      <c r="K378" s="228">
        <f>SUM(K379:K379)</f>
        <v>0</v>
      </c>
      <c r="L378" s="228"/>
      <c r="M378" s="228">
        <f>SUM(M379:M379)</f>
        <v>0</v>
      </c>
      <c r="N378" s="228"/>
      <c r="O378" s="228">
        <f>SUM(O379:O379)</f>
        <v>0.02</v>
      </c>
      <c r="P378" s="228"/>
      <c r="Q378" s="228">
        <f>SUM(Q379:Q379)</f>
        <v>0</v>
      </c>
      <c r="R378" s="228"/>
      <c r="S378" s="228"/>
      <c r="T378" s="229"/>
      <c r="U378" s="223"/>
      <c r="V378" s="223">
        <f>SUM(V379:V379)</f>
        <v>6.85</v>
      </c>
      <c r="W378" s="223"/>
      <c r="X378" s="223"/>
      <c r="AG378" t="s">
        <v>170</v>
      </c>
    </row>
    <row r="379" spans="1:60" outlineLevel="1" x14ac:dyDescent="0.2">
      <c r="A379" s="237">
        <v>149</v>
      </c>
      <c r="B379" s="238" t="s">
        <v>788</v>
      </c>
      <c r="C379" s="248" t="s">
        <v>789</v>
      </c>
      <c r="D379" s="239" t="s">
        <v>323</v>
      </c>
      <c r="E379" s="240">
        <v>263.5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2">
        <v>6.0000000000000002E-5</v>
      </c>
      <c r="O379" s="242">
        <f>ROUND(E379*N379,2)</f>
        <v>0.02</v>
      </c>
      <c r="P379" s="242">
        <v>0</v>
      </c>
      <c r="Q379" s="242">
        <f>ROUND(E379*P379,2)</f>
        <v>0</v>
      </c>
      <c r="R379" s="242"/>
      <c r="S379" s="242" t="s">
        <v>190</v>
      </c>
      <c r="T379" s="243" t="s">
        <v>190</v>
      </c>
      <c r="U379" s="219">
        <v>2.5999999999999999E-2</v>
      </c>
      <c r="V379" s="219">
        <f>ROUND(E379*U379,2)</f>
        <v>6.85</v>
      </c>
      <c r="W379" s="219"/>
      <c r="X379" s="219" t="s">
        <v>287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620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x14ac:dyDescent="0.2">
      <c r="A380" s="224" t="s">
        <v>169</v>
      </c>
      <c r="B380" s="225" t="s">
        <v>137</v>
      </c>
      <c r="C380" s="247" t="s">
        <v>138</v>
      </c>
      <c r="D380" s="226"/>
      <c r="E380" s="227"/>
      <c r="F380" s="228"/>
      <c r="G380" s="228">
        <f>SUMIF(AG381:AG388,"&lt;&gt;NOR",G381:G388)</f>
        <v>0</v>
      </c>
      <c r="H380" s="228"/>
      <c r="I380" s="228">
        <f>SUM(I381:I388)</f>
        <v>0</v>
      </c>
      <c r="J380" s="228"/>
      <c r="K380" s="228">
        <f>SUM(K381:K388)</f>
        <v>0</v>
      </c>
      <c r="L380" s="228"/>
      <c r="M380" s="228">
        <f>SUM(M381:M388)</f>
        <v>0</v>
      </c>
      <c r="N380" s="228"/>
      <c r="O380" s="228">
        <f>SUM(O381:O388)</f>
        <v>0</v>
      </c>
      <c r="P380" s="228"/>
      <c r="Q380" s="228">
        <f>SUM(Q381:Q388)</f>
        <v>0</v>
      </c>
      <c r="R380" s="228"/>
      <c r="S380" s="228"/>
      <c r="T380" s="229"/>
      <c r="U380" s="223"/>
      <c r="V380" s="223">
        <f>SUM(V381:V388)</f>
        <v>0.92999999999999994</v>
      </c>
      <c r="W380" s="223"/>
      <c r="X380" s="223"/>
      <c r="AG380" t="s">
        <v>170</v>
      </c>
    </row>
    <row r="381" spans="1:60" outlineLevel="1" x14ac:dyDescent="0.2">
      <c r="A381" s="237">
        <v>150</v>
      </c>
      <c r="B381" s="238" t="s">
        <v>795</v>
      </c>
      <c r="C381" s="248" t="s">
        <v>796</v>
      </c>
      <c r="D381" s="239" t="s">
        <v>797</v>
      </c>
      <c r="E381" s="240">
        <v>7.1510999999999996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21</v>
      </c>
      <c r="M381" s="242">
        <f>G381*(1+L381/100)</f>
        <v>0</v>
      </c>
      <c r="N381" s="242">
        <v>0</v>
      </c>
      <c r="O381" s="242">
        <f>ROUND(E381*N381,2)</f>
        <v>0</v>
      </c>
      <c r="P381" s="242">
        <v>0</v>
      </c>
      <c r="Q381" s="242">
        <f>ROUND(E381*P381,2)</f>
        <v>0</v>
      </c>
      <c r="R381" s="242"/>
      <c r="S381" s="242" t="s">
        <v>174</v>
      </c>
      <c r="T381" s="243" t="s">
        <v>700</v>
      </c>
      <c r="U381" s="219">
        <v>0</v>
      </c>
      <c r="V381" s="219">
        <f>ROUND(E381*U381,2)</f>
        <v>0</v>
      </c>
      <c r="W381" s="219"/>
      <c r="X381" s="219" t="s">
        <v>287</v>
      </c>
      <c r="Y381" s="209"/>
      <c r="Z381" s="209"/>
      <c r="AA381" s="209"/>
      <c r="AB381" s="209"/>
      <c r="AC381" s="209"/>
      <c r="AD381" s="209"/>
      <c r="AE381" s="209"/>
      <c r="AF381" s="209"/>
      <c r="AG381" s="209" t="s">
        <v>288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37">
        <v>151</v>
      </c>
      <c r="B382" s="238" t="s">
        <v>798</v>
      </c>
      <c r="C382" s="248" t="s">
        <v>799</v>
      </c>
      <c r="D382" s="239" t="s">
        <v>797</v>
      </c>
      <c r="E382" s="240">
        <v>39.650599999999997</v>
      </c>
      <c r="F382" s="241"/>
      <c r="G382" s="242">
        <f>ROUND(E382*F382,2)</f>
        <v>0</v>
      </c>
      <c r="H382" s="241"/>
      <c r="I382" s="242">
        <f>ROUND(E382*H382,2)</f>
        <v>0</v>
      </c>
      <c r="J382" s="241"/>
      <c r="K382" s="242">
        <f>ROUND(E382*J382,2)</f>
        <v>0</v>
      </c>
      <c r="L382" s="242">
        <v>21</v>
      </c>
      <c r="M382" s="242">
        <f>G382*(1+L382/100)</f>
        <v>0</v>
      </c>
      <c r="N382" s="242">
        <v>0</v>
      </c>
      <c r="O382" s="242">
        <f>ROUND(E382*N382,2)</f>
        <v>0</v>
      </c>
      <c r="P382" s="242">
        <v>0</v>
      </c>
      <c r="Q382" s="242">
        <f>ROUND(E382*P382,2)</f>
        <v>0</v>
      </c>
      <c r="R382" s="242"/>
      <c r="S382" s="242" t="s">
        <v>174</v>
      </c>
      <c r="T382" s="243" t="s">
        <v>700</v>
      </c>
      <c r="U382" s="219">
        <v>0</v>
      </c>
      <c r="V382" s="219">
        <f>ROUND(E382*U382,2)</f>
        <v>0</v>
      </c>
      <c r="W382" s="219"/>
      <c r="X382" s="219" t="s">
        <v>287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288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30">
        <v>152</v>
      </c>
      <c r="B383" s="231" t="s">
        <v>800</v>
      </c>
      <c r="C383" s="249" t="s">
        <v>801</v>
      </c>
      <c r="D383" s="232" t="s">
        <v>483</v>
      </c>
      <c r="E383" s="233">
        <v>6.1486999999999998</v>
      </c>
      <c r="F383" s="234"/>
      <c r="G383" s="235">
        <f>ROUND(E383*F383,2)</f>
        <v>0</v>
      </c>
      <c r="H383" s="234"/>
      <c r="I383" s="235">
        <f>ROUND(E383*H383,2)</f>
        <v>0</v>
      </c>
      <c r="J383" s="234"/>
      <c r="K383" s="235">
        <f>ROUND(E383*J383,2)</f>
        <v>0</v>
      </c>
      <c r="L383" s="235">
        <v>21</v>
      </c>
      <c r="M383" s="235">
        <f>G383*(1+L383/100)</f>
        <v>0</v>
      </c>
      <c r="N383" s="235">
        <v>0</v>
      </c>
      <c r="O383" s="235">
        <f>ROUND(E383*N383,2)</f>
        <v>0</v>
      </c>
      <c r="P383" s="235">
        <v>0</v>
      </c>
      <c r="Q383" s="235">
        <f>ROUND(E383*P383,2)</f>
        <v>0</v>
      </c>
      <c r="R383" s="235" t="s">
        <v>745</v>
      </c>
      <c r="S383" s="235" t="s">
        <v>190</v>
      </c>
      <c r="T383" s="236" t="s">
        <v>175</v>
      </c>
      <c r="U383" s="219">
        <v>0</v>
      </c>
      <c r="V383" s="219">
        <f>ROUND(E383*U383,2)</f>
        <v>0</v>
      </c>
      <c r="W383" s="219"/>
      <c r="X383" s="219" t="s">
        <v>287</v>
      </c>
      <c r="Y383" s="209"/>
      <c r="Z383" s="209"/>
      <c r="AA383" s="209"/>
      <c r="AB383" s="209"/>
      <c r="AC383" s="209"/>
      <c r="AD383" s="209"/>
      <c r="AE383" s="209"/>
      <c r="AF383" s="209"/>
      <c r="AG383" s="209" t="s">
        <v>288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16"/>
      <c r="B384" s="217"/>
      <c r="C384" s="251" t="s">
        <v>1652</v>
      </c>
      <c r="D384" s="221"/>
      <c r="E384" s="222">
        <v>1.4039999999999999</v>
      </c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232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1" t="s">
        <v>1653</v>
      </c>
      <c r="D385" s="221"/>
      <c r="E385" s="222">
        <v>4.7446999999999999</v>
      </c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232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2.5" outlineLevel="1" x14ac:dyDescent="0.2">
      <c r="A386" s="237">
        <v>153</v>
      </c>
      <c r="B386" s="238" t="s">
        <v>802</v>
      </c>
      <c r="C386" s="248" t="s">
        <v>803</v>
      </c>
      <c r="D386" s="239" t="s">
        <v>483</v>
      </c>
      <c r="E386" s="240">
        <v>57.527839999999998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2">
        <v>0</v>
      </c>
      <c r="O386" s="242">
        <f>ROUND(E386*N386,2)</f>
        <v>0</v>
      </c>
      <c r="P386" s="242">
        <v>0</v>
      </c>
      <c r="Q386" s="242">
        <f>ROUND(E386*P386,2)</f>
        <v>0</v>
      </c>
      <c r="R386" s="242" t="s">
        <v>286</v>
      </c>
      <c r="S386" s="242" t="s">
        <v>190</v>
      </c>
      <c r="T386" s="243" t="s">
        <v>190</v>
      </c>
      <c r="U386" s="219">
        <v>0.01</v>
      </c>
      <c r="V386" s="219">
        <f>ROUND(E386*U386,2)</f>
        <v>0.57999999999999996</v>
      </c>
      <c r="W386" s="219"/>
      <c r="X386" s="219" t="s">
        <v>804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805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ht="22.5" outlineLevel="1" x14ac:dyDescent="0.2">
      <c r="A387" s="237">
        <v>154</v>
      </c>
      <c r="B387" s="238" t="s">
        <v>806</v>
      </c>
      <c r="C387" s="248" t="s">
        <v>807</v>
      </c>
      <c r="D387" s="239" t="s">
        <v>483</v>
      </c>
      <c r="E387" s="240">
        <v>230.11134999999999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2">
        <v>0</v>
      </c>
      <c r="O387" s="242">
        <f>ROUND(E387*N387,2)</f>
        <v>0</v>
      </c>
      <c r="P387" s="242">
        <v>0</v>
      </c>
      <c r="Q387" s="242">
        <f>ROUND(E387*P387,2)</f>
        <v>0</v>
      </c>
      <c r="R387" s="242" t="s">
        <v>286</v>
      </c>
      <c r="S387" s="242" t="s">
        <v>190</v>
      </c>
      <c r="T387" s="243" t="s">
        <v>190</v>
      </c>
      <c r="U387" s="219">
        <v>0</v>
      </c>
      <c r="V387" s="219">
        <f>ROUND(E387*U387,2)</f>
        <v>0</v>
      </c>
      <c r="W387" s="219"/>
      <c r="X387" s="219" t="s">
        <v>804</v>
      </c>
      <c r="Y387" s="209"/>
      <c r="Z387" s="209"/>
      <c r="AA387" s="209"/>
      <c r="AB387" s="209"/>
      <c r="AC387" s="209"/>
      <c r="AD387" s="209"/>
      <c r="AE387" s="209"/>
      <c r="AF387" s="209"/>
      <c r="AG387" s="209" t="s">
        <v>805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30">
        <v>155</v>
      </c>
      <c r="B388" s="231" t="s">
        <v>808</v>
      </c>
      <c r="C388" s="249" t="s">
        <v>809</v>
      </c>
      <c r="D388" s="232" t="s">
        <v>483</v>
      </c>
      <c r="E388" s="233">
        <v>57.527839999999998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0</v>
      </c>
      <c r="O388" s="235">
        <f>ROUND(E388*N388,2)</f>
        <v>0</v>
      </c>
      <c r="P388" s="235">
        <v>0</v>
      </c>
      <c r="Q388" s="235">
        <f>ROUND(E388*P388,2)</f>
        <v>0</v>
      </c>
      <c r="R388" s="235"/>
      <c r="S388" s="235" t="s">
        <v>190</v>
      </c>
      <c r="T388" s="236" t="s">
        <v>190</v>
      </c>
      <c r="U388" s="219">
        <v>6.0000000000000001E-3</v>
      </c>
      <c r="V388" s="219">
        <f>ROUND(E388*U388,2)</f>
        <v>0.35</v>
      </c>
      <c r="W388" s="219"/>
      <c r="X388" s="219" t="s">
        <v>804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805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x14ac:dyDescent="0.2">
      <c r="A389" s="5"/>
      <c r="B389" s="6"/>
      <c r="C389" s="252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AE389">
        <v>15</v>
      </c>
      <c r="AF389">
        <v>21</v>
      </c>
    </row>
    <row r="390" spans="1:60" x14ac:dyDescent="0.2">
      <c r="A390" s="212"/>
      <c r="B390" s="213" t="s">
        <v>29</v>
      </c>
      <c r="C390" s="253"/>
      <c r="D390" s="214"/>
      <c r="E390" s="215"/>
      <c r="F390" s="215"/>
      <c r="G390" s="246">
        <f>G8+G162+G173+G220+G224+G309+G323+G327+G344+G347+G362+G368+G378+G380</f>
        <v>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AE390">
        <f>SUMIF(L7:L388,AE389,G7:G388)</f>
        <v>0</v>
      </c>
      <c r="AF390">
        <f>SUMIF(L7:L388,AF389,G7:G388)</f>
        <v>0</v>
      </c>
      <c r="AG390" t="s">
        <v>280</v>
      </c>
    </row>
    <row r="391" spans="1:60" x14ac:dyDescent="0.2">
      <c r="A391" s="255" t="s">
        <v>810</v>
      </c>
      <c r="B391" s="255"/>
      <c r="C391" s="252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60" x14ac:dyDescent="0.2">
      <c r="A392" s="5"/>
      <c r="B392" s="6" t="s">
        <v>811</v>
      </c>
      <c r="C392" s="252" t="s">
        <v>812</v>
      </c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AG392" t="s">
        <v>813</v>
      </c>
    </row>
    <row r="393" spans="1:60" x14ac:dyDescent="0.2">
      <c r="A393" s="5"/>
      <c r="B393" s="6" t="s">
        <v>1654</v>
      </c>
      <c r="C393" s="252" t="s">
        <v>815</v>
      </c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AG393" t="s">
        <v>816</v>
      </c>
    </row>
    <row r="394" spans="1:60" x14ac:dyDescent="0.2">
      <c r="A394" s="5"/>
      <c r="B394" s="6"/>
      <c r="C394" s="252" t="s">
        <v>817</v>
      </c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AG394" t="s">
        <v>818</v>
      </c>
    </row>
    <row r="395" spans="1:60" x14ac:dyDescent="0.2">
      <c r="A395" s="5"/>
      <c r="B395" s="6"/>
      <c r="C395" s="252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60" x14ac:dyDescent="0.2">
      <c r="C396" s="254"/>
      <c r="D396" s="193"/>
      <c r="AG396" t="s">
        <v>281</v>
      </c>
    </row>
    <row r="397" spans="1:60" x14ac:dyDescent="0.2">
      <c r="D397" s="193"/>
    </row>
    <row r="398" spans="1:60" x14ac:dyDescent="0.2">
      <c r="D398" s="193"/>
    </row>
    <row r="399" spans="1:60" x14ac:dyDescent="0.2">
      <c r="D399" s="193"/>
    </row>
    <row r="400" spans="1:60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84">
    <mergeCell ref="C361:G361"/>
    <mergeCell ref="C367:G367"/>
    <mergeCell ref="C331:G331"/>
    <mergeCell ref="C332:G332"/>
    <mergeCell ref="C335:G335"/>
    <mergeCell ref="C337:G337"/>
    <mergeCell ref="C342:G342"/>
    <mergeCell ref="C346:G346"/>
    <mergeCell ref="C315:G315"/>
    <mergeCell ref="C318:G318"/>
    <mergeCell ref="C321:G321"/>
    <mergeCell ref="C325:G325"/>
    <mergeCell ref="C329:G329"/>
    <mergeCell ref="C330:G330"/>
    <mergeCell ref="C258:G258"/>
    <mergeCell ref="C260:G260"/>
    <mergeCell ref="C262:G262"/>
    <mergeCell ref="C266:G266"/>
    <mergeCell ref="C311:G311"/>
    <mergeCell ref="C313:G313"/>
    <mergeCell ref="C246:G246"/>
    <mergeCell ref="C248:G248"/>
    <mergeCell ref="C250:G250"/>
    <mergeCell ref="C252:G252"/>
    <mergeCell ref="C254:G254"/>
    <mergeCell ref="C256:G256"/>
    <mergeCell ref="C231:G231"/>
    <mergeCell ref="C233:G233"/>
    <mergeCell ref="C235:G235"/>
    <mergeCell ref="C237:G237"/>
    <mergeCell ref="C239:G239"/>
    <mergeCell ref="C244:G244"/>
    <mergeCell ref="C202:G202"/>
    <mergeCell ref="C206:G206"/>
    <mergeCell ref="C211:G211"/>
    <mergeCell ref="C214:G214"/>
    <mergeCell ref="C215:G215"/>
    <mergeCell ref="C229:G229"/>
    <mergeCell ref="C168:G168"/>
    <mergeCell ref="C171:G171"/>
    <mergeCell ref="C175:G175"/>
    <mergeCell ref="C183:G183"/>
    <mergeCell ref="C191:G191"/>
    <mergeCell ref="C194:G194"/>
    <mergeCell ref="C144:G144"/>
    <mergeCell ref="C147:G147"/>
    <mergeCell ref="C149:G149"/>
    <mergeCell ref="C151:G151"/>
    <mergeCell ref="C152:G152"/>
    <mergeCell ref="C164:G164"/>
    <mergeCell ref="C116:G116"/>
    <mergeCell ref="C120:G120"/>
    <mergeCell ref="C125:G125"/>
    <mergeCell ref="C131:G131"/>
    <mergeCell ref="C132:G132"/>
    <mergeCell ref="C138:G138"/>
    <mergeCell ref="C95:G95"/>
    <mergeCell ref="C98:G98"/>
    <mergeCell ref="C102:G102"/>
    <mergeCell ref="C105:G105"/>
    <mergeCell ref="C108:G108"/>
    <mergeCell ref="C114:G114"/>
    <mergeCell ref="C69:G69"/>
    <mergeCell ref="C77:G77"/>
    <mergeCell ref="C80:G80"/>
    <mergeCell ref="C83:G83"/>
    <mergeCell ref="C86:G86"/>
    <mergeCell ref="C93:G93"/>
    <mergeCell ref="C45:G45"/>
    <mergeCell ref="C48:G48"/>
    <mergeCell ref="C51:G51"/>
    <mergeCell ref="C54:G54"/>
    <mergeCell ref="C57:G57"/>
    <mergeCell ref="C62:G62"/>
    <mergeCell ref="A1:G1"/>
    <mergeCell ref="C2:G2"/>
    <mergeCell ref="C3:G3"/>
    <mergeCell ref="C4:G4"/>
    <mergeCell ref="A391:B391"/>
    <mergeCell ref="C10:G10"/>
    <mergeCell ref="C13:G13"/>
    <mergeCell ref="C16:G16"/>
    <mergeCell ref="C41:G41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73</v>
      </c>
      <c r="C3" s="198" t="s">
        <v>74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74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SUMIF(AG9:AG263,"&lt;&gt;NOR",G9:G263)</f>
        <v>0</v>
      </c>
      <c r="H8" s="228"/>
      <c r="I8" s="228">
        <f>SUM(I9:I263)</f>
        <v>0</v>
      </c>
      <c r="J8" s="228"/>
      <c r="K8" s="228">
        <f>SUM(K9:K263)</f>
        <v>0</v>
      </c>
      <c r="L8" s="228"/>
      <c r="M8" s="228">
        <f>SUM(M9:M263)</f>
        <v>0</v>
      </c>
      <c r="N8" s="228"/>
      <c r="O8" s="228">
        <f>SUM(O9:O263)</f>
        <v>414.89</v>
      </c>
      <c r="P8" s="228"/>
      <c r="Q8" s="228">
        <f>SUM(Q9:Q263)</f>
        <v>54.269999999999996</v>
      </c>
      <c r="R8" s="228"/>
      <c r="S8" s="228"/>
      <c r="T8" s="229"/>
      <c r="U8" s="223"/>
      <c r="V8" s="223">
        <f>SUM(V9:V263)</f>
        <v>4242.6400000000012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1335</v>
      </c>
      <c r="C9" s="249" t="s">
        <v>1336</v>
      </c>
      <c r="D9" s="232" t="s">
        <v>285</v>
      </c>
      <c r="E9" s="233">
        <v>0.55000000000000004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0.17199999999999999</v>
      </c>
      <c r="V9" s="219">
        <f>ROUND(E9*U9,2)</f>
        <v>0.09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1337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s odstraněním kořenů a s případným nutným odklizením křovin a stromů na hromady na vzdálenost do 50 m nebo s naložením na dopravní prostředek, do sklonu terénu 1 : 5,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1655</v>
      </c>
      <c r="D11" s="221"/>
      <c r="E11" s="222">
        <v>0.55000000000000004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1656</v>
      </c>
      <c r="C12" s="249" t="s">
        <v>1657</v>
      </c>
      <c r="D12" s="232" t="s">
        <v>554</v>
      </c>
      <c r="E12" s="233">
        <v>2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0.49</v>
      </c>
      <c r="V12" s="219">
        <f>ROUND(E12*U12,2)</f>
        <v>0.98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1341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s odřezáním kmene a odvětvením, včetně případného odklizení kmene a větví na oddělené hromady na vzdálenost do 50 m nebo s naložením na dopravní prostředek,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1342</v>
      </c>
      <c r="C14" s="249" t="s">
        <v>1343</v>
      </c>
      <c r="D14" s="232" t="s">
        <v>554</v>
      </c>
      <c r="E14" s="233">
        <v>2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5.0000000000000002E-5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0.65900000000000003</v>
      </c>
      <c r="V14" s="219">
        <f>ROUND(E14*U14,2)</f>
        <v>1.32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288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1344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s jejich vykopáním nebo vytrháním, s přesekáním kořenů a s případným nutným přemístěním pařezů na hromady do vzdálenosti do 50 m nebo s naložením na dopravní prostředek,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819</v>
      </c>
      <c r="C16" s="249" t="s">
        <v>820</v>
      </c>
      <c r="D16" s="232" t="s">
        <v>285</v>
      </c>
      <c r="E16" s="233">
        <v>3.3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0.13800000000000001</v>
      </c>
      <c r="Q16" s="235">
        <f>ROUND(E16*P16,2)</f>
        <v>0.46</v>
      </c>
      <c r="R16" s="235" t="s">
        <v>286</v>
      </c>
      <c r="S16" s="235" t="s">
        <v>190</v>
      </c>
      <c r="T16" s="236" t="s">
        <v>190</v>
      </c>
      <c r="U16" s="219">
        <v>0.16</v>
      </c>
      <c r="V16" s="219">
        <f>ROUND(E16*U16,2)</f>
        <v>0.53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289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1295</v>
      </c>
      <c r="D18" s="221"/>
      <c r="E18" s="222">
        <v>3.3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30">
        <v>5</v>
      </c>
      <c r="B19" s="231" t="s">
        <v>822</v>
      </c>
      <c r="C19" s="249" t="s">
        <v>823</v>
      </c>
      <c r="D19" s="232" t="s">
        <v>285</v>
      </c>
      <c r="E19" s="233">
        <v>3.85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0.2</v>
      </c>
      <c r="Q19" s="235">
        <f>ROUND(E19*P19,2)</f>
        <v>0.77</v>
      </c>
      <c r="R19" s="235" t="s">
        <v>286</v>
      </c>
      <c r="S19" s="235" t="s">
        <v>190</v>
      </c>
      <c r="T19" s="236" t="s">
        <v>190</v>
      </c>
      <c r="U19" s="219">
        <v>0.1</v>
      </c>
      <c r="V19" s="219">
        <f>ROUND(E19*U19,2)</f>
        <v>0.39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60" t="s">
        <v>289</v>
      </c>
      <c r="D20" s="256"/>
      <c r="E20" s="256"/>
      <c r="F20" s="256"/>
      <c r="G20" s="256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290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1095</v>
      </c>
      <c r="D21" s="221"/>
      <c r="E21" s="222">
        <v>3.85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30">
        <v>6</v>
      </c>
      <c r="B22" s="231" t="s">
        <v>283</v>
      </c>
      <c r="C22" s="249" t="s">
        <v>284</v>
      </c>
      <c r="D22" s="232" t="s">
        <v>285</v>
      </c>
      <c r="E22" s="233">
        <v>6.16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0.22500000000000001</v>
      </c>
      <c r="Q22" s="235">
        <f>ROUND(E22*P22,2)</f>
        <v>1.39</v>
      </c>
      <c r="R22" s="235" t="s">
        <v>286</v>
      </c>
      <c r="S22" s="235" t="s">
        <v>190</v>
      </c>
      <c r="T22" s="236" t="s">
        <v>190</v>
      </c>
      <c r="U22" s="219">
        <v>0.14199999999999999</v>
      </c>
      <c r="V22" s="219">
        <f>ROUND(E22*U22,2)</f>
        <v>0.87</v>
      </c>
      <c r="W22" s="219"/>
      <c r="X22" s="219" t="s">
        <v>287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288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60" t="s">
        <v>289</v>
      </c>
      <c r="D23" s="256"/>
      <c r="E23" s="256"/>
      <c r="F23" s="256"/>
      <c r="G23" s="256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290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1658</v>
      </c>
      <c r="D24" s="221"/>
      <c r="E24" s="222">
        <v>6.16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7</v>
      </c>
      <c r="B25" s="231" t="s">
        <v>294</v>
      </c>
      <c r="C25" s="249" t="s">
        <v>295</v>
      </c>
      <c r="D25" s="232" t="s">
        <v>285</v>
      </c>
      <c r="E25" s="233">
        <v>53.24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0.33</v>
      </c>
      <c r="Q25" s="235">
        <f>ROUND(E25*P25,2)</f>
        <v>17.57</v>
      </c>
      <c r="R25" s="235" t="s">
        <v>286</v>
      </c>
      <c r="S25" s="235" t="s">
        <v>190</v>
      </c>
      <c r="T25" s="236" t="s">
        <v>190</v>
      </c>
      <c r="U25" s="219">
        <v>4.0500000000000001E-2</v>
      </c>
      <c r="V25" s="219">
        <f>ROUND(E25*U25,2)</f>
        <v>2.16</v>
      </c>
      <c r="W25" s="219"/>
      <c r="X25" s="219" t="s">
        <v>287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288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1659</v>
      </c>
      <c r="D26" s="221"/>
      <c r="E26" s="222">
        <v>12.43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1660</v>
      </c>
      <c r="D27" s="221"/>
      <c r="E27" s="222">
        <v>3.85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1658</v>
      </c>
      <c r="D28" s="221"/>
      <c r="E28" s="222">
        <v>6.16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1661</v>
      </c>
      <c r="D29" s="221"/>
      <c r="E29" s="222">
        <v>7.5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1662</v>
      </c>
      <c r="D30" s="221"/>
      <c r="E30" s="222">
        <v>3.3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1663</v>
      </c>
      <c r="D31" s="221"/>
      <c r="E31" s="222">
        <v>2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1" t="s">
        <v>1664</v>
      </c>
      <c r="D32" s="221"/>
      <c r="E32" s="222">
        <v>18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232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30">
        <v>8</v>
      </c>
      <c r="B33" s="231" t="s">
        <v>304</v>
      </c>
      <c r="C33" s="249" t="s">
        <v>305</v>
      </c>
      <c r="D33" s="232" t="s">
        <v>285</v>
      </c>
      <c r="E33" s="233">
        <v>20.81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0.33</v>
      </c>
      <c r="Q33" s="235">
        <f>ROUND(E33*P33,2)</f>
        <v>6.87</v>
      </c>
      <c r="R33" s="235" t="s">
        <v>286</v>
      </c>
      <c r="S33" s="235" t="s">
        <v>190</v>
      </c>
      <c r="T33" s="236" t="s">
        <v>190</v>
      </c>
      <c r="U33" s="219">
        <v>0.06</v>
      </c>
      <c r="V33" s="219">
        <f>ROUND(E33*U33,2)</f>
        <v>1.25</v>
      </c>
      <c r="W33" s="219"/>
      <c r="X33" s="219" t="s">
        <v>287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288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1" t="s">
        <v>1660</v>
      </c>
      <c r="D34" s="221"/>
      <c r="E34" s="222">
        <v>3.85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232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1658</v>
      </c>
      <c r="D35" s="221"/>
      <c r="E35" s="222">
        <v>6.16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1" t="s">
        <v>1662</v>
      </c>
      <c r="D36" s="221"/>
      <c r="E36" s="222">
        <v>3.3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232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1661</v>
      </c>
      <c r="D37" s="221"/>
      <c r="E37" s="222">
        <v>7.5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30">
        <v>9</v>
      </c>
      <c r="B38" s="231" t="s">
        <v>306</v>
      </c>
      <c r="C38" s="249" t="s">
        <v>307</v>
      </c>
      <c r="D38" s="232" t="s">
        <v>285</v>
      </c>
      <c r="E38" s="233">
        <v>32.43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0.44</v>
      </c>
      <c r="Q38" s="235">
        <f>ROUND(E38*P38,2)</f>
        <v>14.27</v>
      </c>
      <c r="R38" s="235" t="s">
        <v>286</v>
      </c>
      <c r="S38" s="235" t="s">
        <v>190</v>
      </c>
      <c r="T38" s="236" t="s">
        <v>190</v>
      </c>
      <c r="U38" s="219">
        <v>7.2999999999999995E-2</v>
      </c>
      <c r="V38" s="219">
        <f>ROUND(E38*U38,2)</f>
        <v>2.37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308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1" t="s">
        <v>1659</v>
      </c>
      <c r="D39" s="221"/>
      <c r="E39" s="222">
        <v>12.43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232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1663</v>
      </c>
      <c r="D40" s="221"/>
      <c r="E40" s="222">
        <v>2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1" t="s">
        <v>1664</v>
      </c>
      <c r="D41" s="221"/>
      <c r="E41" s="222">
        <v>18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232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ht="22.5" outlineLevel="1" x14ac:dyDescent="0.2">
      <c r="A42" s="230">
        <v>10</v>
      </c>
      <c r="B42" s="231" t="s">
        <v>309</v>
      </c>
      <c r="C42" s="249" t="s">
        <v>310</v>
      </c>
      <c r="D42" s="232" t="s">
        <v>285</v>
      </c>
      <c r="E42" s="233">
        <v>7.5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0.11</v>
      </c>
      <c r="Q42" s="235">
        <f>ROUND(E42*P42,2)</f>
        <v>0.83</v>
      </c>
      <c r="R42" s="235" t="s">
        <v>286</v>
      </c>
      <c r="S42" s="235" t="s">
        <v>190</v>
      </c>
      <c r="T42" s="236" t="s">
        <v>190</v>
      </c>
      <c r="U42" s="219">
        <v>4.2999999999999997E-2</v>
      </c>
      <c r="V42" s="219">
        <f>ROUND(E42*U42,2)</f>
        <v>0.32</v>
      </c>
      <c r="W42" s="219"/>
      <c r="X42" s="219" t="s">
        <v>287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288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1665</v>
      </c>
      <c r="D43" s="221"/>
      <c r="E43" s="222">
        <v>7.5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232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30">
        <v>11</v>
      </c>
      <c r="B44" s="231" t="s">
        <v>312</v>
      </c>
      <c r="C44" s="249" t="s">
        <v>313</v>
      </c>
      <c r="D44" s="232" t="s">
        <v>285</v>
      </c>
      <c r="E44" s="233">
        <v>12.43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0</v>
      </c>
      <c r="O44" s="235">
        <f>ROUND(E44*N44,2)</f>
        <v>0</v>
      </c>
      <c r="P44" s="235">
        <v>0.308</v>
      </c>
      <c r="Q44" s="235">
        <f>ROUND(E44*P44,2)</f>
        <v>3.83</v>
      </c>
      <c r="R44" s="235" t="s">
        <v>286</v>
      </c>
      <c r="S44" s="235" t="s">
        <v>190</v>
      </c>
      <c r="T44" s="236" t="s">
        <v>190</v>
      </c>
      <c r="U44" s="219">
        <v>0.10440000000000001</v>
      </c>
      <c r="V44" s="219">
        <f>ROUND(E44*U44,2)</f>
        <v>1.3</v>
      </c>
      <c r="W44" s="219"/>
      <c r="X44" s="219" t="s">
        <v>287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288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1666</v>
      </c>
      <c r="D45" s="221"/>
      <c r="E45" s="222">
        <v>12.43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30">
        <v>12</v>
      </c>
      <c r="B46" s="231" t="s">
        <v>317</v>
      </c>
      <c r="C46" s="249" t="s">
        <v>318</v>
      </c>
      <c r="D46" s="232" t="s">
        <v>285</v>
      </c>
      <c r="E46" s="233">
        <v>20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5">
        <v>0</v>
      </c>
      <c r="O46" s="235">
        <f>ROUND(E46*N46,2)</f>
        <v>0</v>
      </c>
      <c r="P46" s="235">
        <v>0.36</v>
      </c>
      <c r="Q46" s="235">
        <f>ROUND(E46*P46,2)</f>
        <v>7.2</v>
      </c>
      <c r="R46" s="235" t="s">
        <v>286</v>
      </c>
      <c r="S46" s="235" t="s">
        <v>190</v>
      </c>
      <c r="T46" s="236" t="s">
        <v>190</v>
      </c>
      <c r="U46" s="219">
        <v>4.4999999999999998E-2</v>
      </c>
      <c r="V46" s="219">
        <f>ROUND(E46*U46,2)</f>
        <v>0.9</v>
      </c>
      <c r="W46" s="219"/>
      <c r="X46" s="219" t="s">
        <v>287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288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97</v>
      </c>
      <c r="D47" s="221"/>
      <c r="E47" s="222">
        <v>2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1664</v>
      </c>
      <c r="D48" s="221"/>
      <c r="E48" s="222">
        <v>18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13</v>
      </c>
      <c r="B49" s="231" t="s">
        <v>321</v>
      </c>
      <c r="C49" s="249" t="s">
        <v>322</v>
      </c>
      <c r="D49" s="232" t="s">
        <v>323</v>
      </c>
      <c r="E49" s="233">
        <v>4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0.27</v>
      </c>
      <c r="Q49" s="235">
        <f>ROUND(E49*P49,2)</f>
        <v>1.08</v>
      </c>
      <c r="R49" s="235" t="s">
        <v>286</v>
      </c>
      <c r="S49" s="235" t="s">
        <v>190</v>
      </c>
      <c r="T49" s="236" t="s">
        <v>190</v>
      </c>
      <c r="U49" s="219">
        <v>0.13300000000000001</v>
      </c>
      <c r="V49" s="219">
        <f>ROUND(E49*U49,2)</f>
        <v>0.53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288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60" t="s">
        <v>324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s vybouráním lože, s přemístěním hmot na skládku na vzdálenost do 3 m nebo naložením na dopravní prostředek</v>
      </c>
      <c r="BB50" s="209"/>
      <c r="BC50" s="209"/>
      <c r="BD50" s="209"/>
      <c r="BE50" s="209"/>
      <c r="BF50" s="209"/>
      <c r="BG50" s="209"/>
      <c r="BH50" s="209"/>
    </row>
    <row r="51" spans="1:60" ht="22.5" outlineLevel="1" x14ac:dyDescent="0.2">
      <c r="A51" s="230">
        <v>14</v>
      </c>
      <c r="B51" s="231" t="s">
        <v>325</v>
      </c>
      <c r="C51" s="249" t="s">
        <v>326</v>
      </c>
      <c r="D51" s="232" t="s">
        <v>323</v>
      </c>
      <c r="E51" s="233">
        <v>37.4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8.6899999999999998E-3</v>
      </c>
      <c r="O51" s="235">
        <f>ROUND(E51*N51,2)</f>
        <v>0.33</v>
      </c>
      <c r="P51" s="235">
        <v>0</v>
      </c>
      <c r="Q51" s="235">
        <f>ROUND(E51*P51,2)</f>
        <v>0</v>
      </c>
      <c r="R51" s="235" t="s">
        <v>327</v>
      </c>
      <c r="S51" s="235" t="s">
        <v>190</v>
      </c>
      <c r="T51" s="236" t="s">
        <v>190</v>
      </c>
      <c r="U51" s="219">
        <v>0.70299999999999996</v>
      </c>
      <c r="V51" s="219">
        <f>ROUND(E51*U51,2)</f>
        <v>26.29</v>
      </c>
      <c r="W51" s="219"/>
      <c r="X51" s="219" t="s">
        <v>287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288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 x14ac:dyDescent="0.2">
      <c r="A52" s="216"/>
      <c r="B52" s="217"/>
      <c r="C52" s="260" t="s">
        <v>328</v>
      </c>
      <c r="D52" s="256"/>
      <c r="E52" s="256"/>
      <c r="F52" s="256"/>
      <c r="G52" s="256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290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45" t="str">
        <f>C52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1" t="s">
        <v>1667</v>
      </c>
      <c r="D53" s="221"/>
      <c r="E53" s="222">
        <v>37.4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232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30">
        <v>15</v>
      </c>
      <c r="B54" s="231" t="s">
        <v>333</v>
      </c>
      <c r="C54" s="249" t="s">
        <v>334</v>
      </c>
      <c r="D54" s="232" t="s">
        <v>323</v>
      </c>
      <c r="E54" s="233">
        <v>56.1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5">
        <v>2.478E-2</v>
      </c>
      <c r="O54" s="235">
        <f>ROUND(E54*N54,2)</f>
        <v>1.39</v>
      </c>
      <c r="P54" s="235">
        <v>0</v>
      </c>
      <c r="Q54" s="235">
        <f>ROUND(E54*P54,2)</f>
        <v>0</v>
      </c>
      <c r="R54" s="235" t="s">
        <v>327</v>
      </c>
      <c r="S54" s="235" t="s">
        <v>190</v>
      </c>
      <c r="T54" s="236" t="s">
        <v>190</v>
      </c>
      <c r="U54" s="219">
        <v>0.54700000000000004</v>
      </c>
      <c r="V54" s="219">
        <f>ROUND(E54*U54,2)</f>
        <v>30.69</v>
      </c>
      <c r="W54" s="219"/>
      <c r="X54" s="219" t="s">
        <v>287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288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16"/>
      <c r="B55" s="217"/>
      <c r="C55" s="260" t="s">
        <v>328</v>
      </c>
      <c r="D55" s="256"/>
      <c r="E55" s="256"/>
      <c r="F55" s="256"/>
      <c r="G55" s="256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290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45" t="str">
        <f>C55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1" t="s">
        <v>1668</v>
      </c>
      <c r="D56" s="221"/>
      <c r="E56" s="222">
        <v>56.1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232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0">
        <v>16</v>
      </c>
      <c r="B57" s="231" t="s">
        <v>336</v>
      </c>
      <c r="C57" s="249" t="s">
        <v>337</v>
      </c>
      <c r="D57" s="232" t="s">
        <v>338</v>
      </c>
      <c r="E57" s="233">
        <v>126.22499999999999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 t="s">
        <v>327</v>
      </c>
      <c r="S57" s="235" t="s">
        <v>190</v>
      </c>
      <c r="T57" s="236" t="s">
        <v>190</v>
      </c>
      <c r="U57" s="219">
        <v>1.548</v>
      </c>
      <c r="V57" s="219">
        <f>ROUND(E57*U57,2)</f>
        <v>195.4</v>
      </c>
      <c r="W57" s="219"/>
      <c r="X57" s="219" t="s">
        <v>287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308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60" t="s">
        <v>339</v>
      </c>
      <c r="D58" s="256"/>
      <c r="E58" s="256"/>
      <c r="F58" s="256"/>
      <c r="G58" s="256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290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45" t="str">
        <f>C58</f>
        <v>příplatek k cenám vykopávek za ztížení vykopávky v blízkosti podzemního vedení nebo výbušnin v horninách jakékoliv třídy,</v>
      </c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1669</v>
      </c>
      <c r="D59" s="221"/>
      <c r="E59" s="222">
        <v>126.22499999999999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0">
        <v>17</v>
      </c>
      <c r="B60" s="231" t="s">
        <v>341</v>
      </c>
      <c r="C60" s="249" t="s">
        <v>342</v>
      </c>
      <c r="D60" s="232" t="s">
        <v>338</v>
      </c>
      <c r="E60" s="233">
        <v>16.225000000000001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5" t="s">
        <v>327</v>
      </c>
      <c r="S60" s="235" t="s">
        <v>190</v>
      </c>
      <c r="T60" s="236" t="s">
        <v>190</v>
      </c>
      <c r="U60" s="219">
        <v>1.34E-2</v>
      </c>
      <c r="V60" s="219">
        <f>ROUND(E60*U60,2)</f>
        <v>0.22</v>
      </c>
      <c r="W60" s="219"/>
      <c r="X60" s="219" t="s">
        <v>287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308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2.5" outlineLevel="1" x14ac:dyDescent="0.2">
      <c r="A61" s="216"/>
      <c r="B61" s="217"/>
      <c r="C61" s="260" t="s">
        <v>343</v>
      </c>
      <c r="D61" s="256"/>
      <c r="E61" s="256"/>
      <c r="F61" s="256"/>
      <c r="G61" s="256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290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45" t="str">
        <f>C61</f>
        <v>nebo lesní půdy, s naložením na dopravní prostředek a vodorovným přemístěním na hromady v místě upotřebení nebo na dočasné či trvalé skládky se složením,</v>
      </c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1670</v>
      </c>
      <c r="D62" s="221"/>
      <c r="E62" s="222">
        <v>14.025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1671</v>
      </c>
      <c r="D63" s="221"/>
      <c r="E63" s="222">
        <v>2.2000000000000002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2.5" outlineLevel="1" x14ac:dyDescent="0.2">
      <c r="A64" s="230">
        <v>18</v>
      </c>
      <c r="B64" s="231" t="s">
        <v>1108</v>
      </c>
      <c r="C64" s="249" t="s">
        <v>1109</v>
      </c>
      <c r="D64" s="232" t="s">
        <v>338</v>
      </c>
      <c r="E64" s="233">
        <v>1.2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5">
        <v>0</v>
      </c>
      <c r="O64" s="235">
        <f>ROUND(E64*N64,2)</f>
        <v>0</v>
      </c>
      <c r="P64" s="235">
        <v>0</v>
      </c>
      <c r="Q64" s="235">
        <f>ROUND(E64*P64,2)</f>
        <v>0</v>
      </c>
      <c r="R64" s="235" t="s">
        <v>327</v>
      </c>
      <c r="S64" s="235" t="s">
        <v>190</v>
      </c>
      <c r="T64" s="236" t="s">
        <v>190</v>
      </c>
      <c r="U64" s="219">
        <v>0.20399999999999999</v>
      </c>
      <c r="V64" s="219">
        <f>ROUND(E64*U64,2)</f>
        <v>0.24</v>
      </c>
      <c r="W64" s="219"/>
      <c r="X64" s="219" t="s">
        <v>287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288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60" t="s">
        <v>1110</v>
      </c>
      <c r="D65" s="256"/>
      <c r="E65" s="256"/>
      <c r="F65" s="256"/>
      <c r="G65" s="256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290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1672</v>
      </c>
      <c r="D66" s="221"/>
      <c r="E66" s="222">
        <v>1.2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30">
        <v>19</v>
      </c>
      <c r="B67" s="231" t="s">
        <v>837</v>
      </c>
      <c r="C67" s="249" t="s">
        <v>838</v>
      </c>
      <c r="D67" s="232" t="s">
        <v>338</v>
      </c>
      <c r="E67" s="233">
        <v>14.9884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5" t="s">
        <v>327</v>
      </c>
      <c r="S67" s="235" t="s">
        <v>190</v>
      </c>
      <c r="T67" s="236" t="s">
        <v>190</v>
      </c>
      <c r="U67" s="219">
        <v>42.4</v>
      </c>
      <c r="V67" s="219">
        <f>ROUND(E67*U67,2)</f>
        <v>635.51</v>
      </c>
      <c r="W67" s="219"/>
      <c r="X67" s="219" t="s">
        <v>287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308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60" t="s">
        <v>839</v>
      </c>
      <c r="D68" s="256"/>
      <c r="E68" s="256"/>
      <c r="F68" s="256"/>
      <c r="G68" s="256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290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1673</v>
      </c>
      <c r="D69" s="221"/>
      <c r="E69" s="222">
        <v>0.16639999999999999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841</v>
      </c>
      <c r="D70" s="221"/>
      <c r="E70" s="222">
        <v>2.2679999999999998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1674</v>
      </c>
      <c r="D71" s="221"/>
      <c r="E71" s="222">
        <v>0.91800000000000004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843</v>
      </c>
      <c r="D72" s="221"/>
      <c r="E72" s="222">
        <v>7.4999999999999997E-2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1675</v>
      </c>
      <c r="D73" s="221"/>
      <c r="E73" s="222">
        <v>0.57599999999999996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841</v>
      </c>
      <c r="D74" s="221"/>
      <c r="E74" s="222">
        <v>2.2679999999999998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1674</v>
      </c>
      <c r="D75" s="221"/>
      <c r="E75" s="222">
        <v>0.91800000000000004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843</v>
      </c>
      <c r="D76" s="221"/>
      <c r="E76" s="222">
        <v>7.4999999999999997E-2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1676</v>
      </c>
      <c r="D77" s="221"/>
      <c r="E77" s="222">
        <v>0.38400000000000001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841</v>
      </c>
      <c r="D78" s="221"/>
      <c r="E78" s="222">
        <v>2.2679999999999998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843</v>
      </c>
      <c r="D79" s="221"/>
      <c r="E79" s="222">
        <v>7.4999999999999997E-2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1677</v>
      </c>
      <c r="D80" s="221"/>
      <c r="E80" s="222">
        <v>0.51200000000000001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841</v>
      </c>
      <c r="D81" s="221"/>
      <c r="E81" s="222">
        <v>2.2679999999999998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1678</v>
      </c>
      <c r="D82" s="221"/>
      <c r="E82" s="222">
        <v>2.1419999999999999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843</v>
      </c>
      <c r="D83" s="221"/>
      <c r="E83" s="222">
        <v>7.4999999999999997E-2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232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30">
        <v>20</v>
      </c>
      <c r="B84" s="231" t="s">
        <v>346</v>
      </c>
      <c r="C84" s="249" t="s">
        <v>347</v>
      </c>
      <c r="D84" s="232" t="s">
        <v>338</v>
      </c>
      <c r="E84" s="233">
        <v>356.32916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5" t="s">
        <v>327</v>
      </c>
      <c r="S84" s="235" t="s">
        <v>190</v>
      </c>
      <c r="T84" s="236" t="s">
        <v>190</v>
      </c>
      <c r="U84" s="219">
        <v>0.16</v>
      </c>
      <c r="V84" s="219">
        <f>ROUND(E84*U84,2)</f>
        <v>57.01</v>
      </c>
      <c r="W84" s="219"/>
      <c r="X84" s="219" t="s">
        <v>287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308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33.75" outlineLevel="1" x14ac:dyDescent="0.2">
      <c r="A85" s="216"/>
      <c r="B85" s="217"/>
      <c r="C85" s="260" t="s">
        <v>348</v>
      </c>
      <c r="D85" s="256"/>
      <c r="E85" s="256"/>
      <c r="F85" s="256"/>
      <c r="G85" s="256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290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45" t="str">
        <f>C85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1679</v>
      </c>
      <c r="D86" s="221"/>
      <c r="E86" s="222">
        <v>386.39265999999998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1680</v>
      </c>
      <c r="D87" s="221"/>
      <c r="E87" s="222">
        <v>-16.225000000000001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1" t="s">
        <v>1681</v>
      </c>
      <c r="D88" s="221"/>
      <c r="E88" s="222">
        <v>-6.0907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232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1682</v>
      </c>
      <c r="D89" s="221"/>
      <c r="E89" s="222">
        <v>-0.98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1683</v>
      </c>
      <c r="D90" s="221"/>
      <c r="E90" s="222">
        <v>-6.7678000000000003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21</v>
      </c>
      <c r="B91" s="231" t="s">
        <v>354</v>
      </c>
      <c r="C91" s="249" t="s">
        <v>355</v>
      </c>
      <c r="D91" s="232" t="s">
        <v>338</v>
      </c>
      <c r="E91" s="233">
        <v>483.03041999999999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0</v>
      </c>
      <c r="O91" s="235">
        <f>ROUND(E91*N91,2)</f>
        <v>0</v>
      </c>
      <c r="P91" s="235">
        <v>0</v>
      </c>
      <c r="Q91" s="235">
        <f>ROUND(E91*P91,2)</f>
        <v>0</v>
      </c>
      <c r="R91" s="235" t="s">
        <v>327</v>
      </c>
      <c r="S91" s="235" t="s">
        <v>190</v>
      </c>
      <c r="T91" s="236" t="s">
        <v>190</v>
      </c>
      <c r="U91" s="219">
        <v>0.3</v>
      </c>
      <c r="V91" s="219">
        <f>ROUND(E91*U91,2)</f>
        <v>144.91</v>
      </c>
      <c r="W91" s="219"/>
      <c r="X91" s="219" t="s">
        <v>287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288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ht="33.75" outlineLevel="1" x14ac:dyDescent="0.2">
      <c r="A92" s="216"/>
      <c r="B92" s="217"/>
      <c r="C92" s="260" t="s">
        <v>348</v>
      </c>
      <c r="D92" s="256"/>
      <c r="E92" s="256"/>
      <c r="F92" s="256"/>
      <c r="G92" s="256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290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45" t="str">
        <f>C92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1684</v>
      </c>
      <c r="D93" s="221"/>
      <c r="E93" s="222">
        <v>18.695599999999999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1685</v>
      </c>
      <c r="D94" s="221"/>
      <c r="E94" s="222">
        <v>22.4664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1686</v>
      </c>
      <c r="D95" s="221"/>
      <c r="E95" s="222">
        <v>35.879249999999999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1687</v>
      </c>
      <c r="D96" s="221"/>
      <c r="E96" s="222">
        <v>11.937749999999999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1688</v>
      </c>
      <c r="D97" s="221"/>
      <c r="E97" s="222">
        <v>14.738899999999999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1689</v>
      </c>
      <c r="D98" s="221"/>
      <c r="E98" s="222">
        <v>20.212499999999999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1690</v>
      </c>
      <c r="D99" s="221"/>
      <c r="E99" s="222">
        <v>45.328249999999997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1691</v>
      </c>
      <c r="D100" s="221"/>
      <c r="E100" s="222">
        <v>7.5690999999999997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1692</v>
      </c>
      <c r="D101" s="221"/>
      <c r="E101" s="222">
        <v>16.443349999999999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1693</v>
      </c>
      <c r="D102" s="221"/>
      <c r="E102" s="222">
        <v>14.025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1694</v>
      </c>
      <c r="D103" s="221"/>
      <c r="E103" s="222">
        <v>22.163350000000001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1695</v>
      </c>
      <c r="D104" s="221"/>
      <c r="E104" s="222">
        <v>10.27895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1" t="s">
        <v>1696</v>
      </c>
      <c r="D105" s="221"/>
      <c r="E105" s="222">
        <v>31.427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232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1697</v>
      </c>
      <c r="D106" s="221"/>
      <c r="E106" s="222">
        <v>20.478149999999999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1698</v>
      </c>
      <c r="D107" s="221"/>
      <c r="E107" s="222">
        <v>6.3293999999999997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1699</v>
      </c>
      <c r="D108" s="221"/>
      <c r="E108" s="222">
        <v>16.671600000000002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1700</v>
      </c>
      <c r="D109" s="221"/>
      <c r="E109" s="222">
        <v>35.094949999999997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1701</v>
      </c>
      <c r="D110" s="221"/>
      <c r="E110" s="222">
        <v>12.68135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1702</v>
      </c>
      <c r="D111" s="221"/>
      <c r="E111" s="222">
        <v>9.0502500000000001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232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1703</v>
      </c>
      <c r="D112" s="221"/>
      <c r="E112" s="222">
        <v>10.51435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1" t="s">
        <v>1704</v>
      </c>
      <c r="D113" s="221"/>
      <c r="E113" s="222">
        <v>24.4376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232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1" t="s">
        <v>1705</v>
      </c>
      <c r="D114" s="221"/>
      <c r="E114" s="222">
        <v>3.8384499999999999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232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1706</v>
      </c>
      <c r="D115" s="221"/>
      <c r="E115" s="222">
        <v>12.77595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1707</v>
      </c>
      <c r="D116" s="221"/>
      <c r="E116" s="222">
        <v>7.9298999999999999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1708</v>
      </c>
      <c r="D117" s="221"/>
      <c r="E117" s="222">
        <v>58.381950000000003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1709</v>
      </c>
      <c r="D118" s="221"/>
      <c r="E118" s="222">
        <v>6.9140499999999996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1710</v>
      </c>
      <c r="D119" s="221"/>
      <c r="E119" s="222">
        <v>16.453800000000001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1711</v>
      </c>
      <c r="D120" s="221"/>
      <c r="E120" s="222">
        <v>17.604399999999998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1712</v>
      </c>
      <c r="D121" s="221"/>
      <c r="E121" s="222">
        <v>48.335099999999997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1713</v>
      </c>
      <c r="D122" s="221"/>
      <c r="E122" s="222">
        <v>387.2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1714</v>
      </c>
      <c r="D123" s="221"/>
      <c r="E123" s="222">
        <v>0.125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1715</v>
      </c>
      <c r="D124" s="221"/>
      <c r="E124" s="222">
        <v>-386.39265999999998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1716</v>
      </c>
      <c r="D125" s="221"/>
      <c r="E125" s="222">
        <v>-96.558570000000003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0">
        <v>22</v>
      </c>
      <c r="B126" s="231" t="s">
        <v>373</v>
      </c>
      <c r="C126" s="249" t="s">
        <v>374</v>
      </c>
      <c r="D126" s="232" t="s">
        <v>338</v>
      </c>
      <c r="E126" s="233">
        <v>96.558570000000003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5" t="s">
        <v>327</v>
      </c>
      <c r="S126" s="235" t="s">
        <v>190</v>
      </c>
      <c r="T126" s="236" t="s">
        <v>190</v>
      </c>
      <c r="U126" s="219">
        <v>0.53</v>
      </c>
      <c r="V126" s="219">
        <f>ROUND(E126*U126,2)</f>
        <v>51.18</v>
      </c>
      <c r="W126" s="219"/>
      <c r="X126" s="219" t="s">
        <v>287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308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33.75" outlineLevel="1" x14ac:dyDescent="0.2">
      <c r="A127" s="216"/>
      <c r="B127" s="217"/>
      <c r="C127" s="260" t="s">
        <v>348</v>
      </c>
      <c r="D127" s="256"/>
      <c r="E127" s="256"/>
      <c r="F127" s="256"/>
      <c r="G127" s="256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290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45" t="str">
        <f>C127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1717</v>
      </c>
      <c r="D128" s="221"/>
      <c r="E128" s="222">
        <v>96.558570000000003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0">
        <v>23</v>
      </c>
      <c r="B129" s="231" t="s">
        <v>376</v>
      </c>
      <c r="C129" s="249" t="s">
        <v>377</v>
      </c>
      <c r="D129" s="232" t="s">
        <v>338</v>
      </c>
      <c r="E129" s="233">
        <v>1.32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 t="s">
        <v>327</v>
      </c>
      <c r="S129" s="235" t="s">
        <v>190</v>
      </c>
      <c r="T129" s="236" t="s">
        <v>190</v>
      </c>
      <c r="U129" s="219">
        <v>5.9260000000000002</v>
      </c>
      <c r="V129" s="219">
        <f>ROUND(E129*U129,2)</f>
        <v>7.82</v>
      </c>
      <c r="W129" s="219"/>
      <c r="X129" s="219" t="s">
        <v>287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288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60" t="s">
        <v>378</v>
      </c>
      <c r="D130" s="256"/>
      <c r="E130" s="256"/>
      <c r="F130" s="256"/>
      <c r="G130" s="256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290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1718</v>
      </c>
      <c r="D131" s="221"/>
      <c r="E131" s="222">
        <v>1.32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232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ht="22.5" outlineLevel="1" x14ac:dyDescent="0.2">
      <c r="A132" s="230">
        <v>24</v>
      </c>
      <c r="B132" s="231" t="s">
        <v>380</v>
      </c>
      <c r="C132" s="249" t="s">
        <v>381</v>
      </c>
      <c r="D132" s="232" t="s">
        <v>338</v>
      </c>
      <c r="E132" s="233">
        <v>9.6558600000000006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0</v>
      </c>
      <c r="O132" s="235">
        <f>ROUND(E132*N132,2)</f>
        <v>0</v>
      </c>
      <c r="P132" s="235">
        <v>0</v>
      </c>
      <c r="Q132" s="235">
        <f>ROUND(E132*P132,2)</f>
        <v>0</v>
      </c>
      <c r="R132" s="235" t="s">
        <v>327</v>
      </c>
      <c r="S132" s="235" t="s">
        <v>190</v>
      </c>
      <c r="T132" s="236" t="s">
        <v>190</v>
      </c>
      <c r="U132" s="219">
        <v>7.5220000000000002</v>
      </c>
      <c r="V132" s="219">
        <f>ROUND(E132*U132,2)</f>
        <v>72.63</v>
      </c>
      <c r="W132" s="219"/>
      <c r="X132" s="219" t="s">
        <v>287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308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60" t="s">
        <v>382</v>
      </c>
      <c r="D133" s="256"/>
      <c r="E133" s="256"/>
      <c r="F133" s="256"/>
      <c r="G133" s="256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290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45" t="str">
        <f>C133</f>
        <v>zapažených i nezapažených v hor. 5 - 7 s případným nutným přemístěním výkopku ve výkopišti, bez naložení.</v>
      </c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1719</v>
      </c>
      <c r="D134" s="221"/>
      <c r="E134" s="222">
        <v>9.6558600000000006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2.5" outlineLevel="1" x14ac:dyDescent="0.2">
      <c r="A135" s="230">
        <v>25</v>
      </c>
      <c r="B135" s="231" t="s">
        <v>384</v>
      </c>
      <c r="C135" s="249" t="s">
        <v>385</v>
      </c>
      <c r="D135" s="232" t="s">
        <v>285</v>
      </c>
      <c r="E135" s="233">
        <v>1692.2940000000001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9.8999999999999999E-4</v>
      </c>
      <c r="O135" s="235">
        <f>ROUND(E135*N135,2)</f>
        <v>1.68</v>
      </c>
      <c r="P135" s="235">
        <v>0</v>
      </c>
      <c r="Q135" s="235">
        <f>ROUND(E135*P135,2)</f>
        <v>0</v>
      </c>
      <c r="R135" s="235" t="s">
        <v>327</v>
      </c>
      <c r="S135" s="235" t="s">
        <v>190</v>
      </c>
      <c r="T135" s="236" t="s">
        <v>190</v>
      </c>
      <c r="U135" s="219">
        <v>0.23599999999999999</v>
      </c>
      <c r="V135" s="219">
        <f>ROUND(E135*U135,2)</f>
        <v>399.38</v>
      </c>
      <c r="W135" s="219"/>
      <c r="X135" s="219" t="s">
        <v>287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308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60" t="s">
        <v>386</v>
      </c>
      <c r="D136" s="256"/>
      <c r="E136" s="256"/>
      <c r="F136" s="256"/>
      <c r="G136" s="256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290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1720</v>
      </c>
      <c r="D137" s="221"/>
      <c r="E137" s="222">
        <v>16.995999999999999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1721</v>
      </c>
      <c r="D138" s="221"/>
      <c r="E138" s="222">
        <v>20.423999999999999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1" t="s">
        <v>1722</v>
      </c>
      <c r="D139" s="221"/>
      <c r="E139" s="222">
        <v>32.6175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232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1723</v>
      </c>
      <c r="D140" s="221"/>
      <c r="E140" s="222">
        <v>10.852499999999999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1724</v>
      </c>
      <c r="D141" s="221"/>
      <c r="E141" s="222">
        <v>13.398999999999999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1725</v>
      </c>
      <c r="D142" s="221"/>
      <c r="E142" s="222">
        <v>18.375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1726</v>
      </c>
      <c r="D143" s="221"/>
      <c r="E143" s="222">
        <v>41.207500000000003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1727</v>
      </c>
      <c r="D144" s="221"/>
      <c r="E144" s="222">
        <v>6.8810000000000002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1728</v>
      </c>
      <c r="D145" s="221"/>
      <c r="E145" s="222">
        <v>14.948499999999999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1" t="s">
        <v>1729</v>
      </c>
      <c r="D146" s="221"/>
      <c r="E146" s="222">
        <v>12.75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232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1730</v>
      </c>
      <c r="D147" s="221"/>
      <c r="E147" s="222">
        <v>20.148499999999999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1731</v>
      </c>
      <c r="D148" s="221"/>
      <c r="E148" s="222">
        <v>9.3445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1732</v>
      </c>
      <c r="D149" s="221"/>
      <c r="E149" s="222">
        <v>28.57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1" t="s">
        <v>1733</v>
      </c>
      <c r="D150" s="221"/>
      <c r="E150" s="222">
        <v>18.616499999999998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232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1734</v>
      </c>
      <c r="D151" s="221"/>
      <c r="E151" s="222">
        <v>5.7539999999999996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1" t="s">
        <v>1735</v>
      </c>
      <c r="D152" s="221"/>
      <c r="E152" s="222">
        <v>15.156000000000001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232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1736</v>
      </c>
      <c r="D153" s="221"/>
      <c r="E153" s="222">
        <v>11.528499999999999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1" t="s">
        <v>1737</v>
      </c>
      <c r="D154" s="221"/>
      <c r="E154" s="222">
        <v>8.2274999999999991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232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1738</v>
      </c>
      <c r="D155" s="221"/>
      <c r="E155" s="222">
        <v>9.5585000000000004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1739</v>
      </c>
      <c r="D156" s="221"/>
      <c r="E156" s="222">
        <v>22.216000000000001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1" t="s">
        <v>1740</v>
      </c>
      <c r="D157" s="221"/>
      <c r="E157" s="222">
        <v>3.4895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232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1" t="s">
        <v>1741</v>
      </c>
      <c r="D158" s="221"/>
      <c r="E158" s="222">
        <v>11.6145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232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1742</v>
      </c>
      <c r="D159" s="221"/>
      <c r="E159" s="222">
        <v>7.2089999999999996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1" t="s">
        <v>1743</v>
      </c>
      <c r="D160" s="221"/>
      <c r="E160" s="222">
        <v>53.0745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232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1" t="s">
        <v>1744</v>
      </c>
      <c r="D161" s="221"/>
      <c r="E161" s="222">
        <v>6.2854999999999999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232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1" t="s">
        <v>1745</v>
      </c>
      <c r="D162" s="221"/>
      <c r="E162" s="222">
        <v>14.958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232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1746</v>
      </c>
      <c r="D163" s="221"/>
      <c r="E163" s="222">
        <v>16.004000000000001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232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1" t="s">
        <v>1747</v>
      </c>
      <c r="D164" s="221"/>
      <c r="E164" s="222">
        <v>43.941000000000003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232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1" t="s">
        <v>1748</v>
      </c>
      <c r="D165" s="221"/>
      <c r="E165" s="222">
        <v>352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232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1" t="s">
        <v>1749</v>
      </c>
      <c r="D166" s="221"/>
      <c r="E166" s="222">
        <v>846.14700000000005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232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22.5" outlineLevel="1" x14ac:dyDescent="0.2">
      <c r="A167" s="230">
        <v>26</v>
      </c>
      <c r="B167" s="231" t="s">
        <v>898</v>
      </c>
      <c r="C167" s="249" t="s">
        <v>899</v>
      </c>
      <c r="D167" s="232" t="s">
        <v>285</v>
      </c>
      <c r="E167" s="233">
        <v>63.808999999999997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5">
        <v>8.5999999999999998E-4</v>
      </c>
      <c r="O167" s="235">
        <f>ROUND(E167*N167,2)</f>
        <v>0.05</v>
      </c>
      <c r="P167" s="235">
        <v>0</v>
      </c>
      <c r="Q167" s="235">
        <f>ROUND(E167*P167,2)</f>
        <v>0</v>
      </c>
      <c r="R167" s="235" t="s">
        <v>327</v>
      </c>
      <c r="S167" s="235" t="s">
        <v>190</v>
      </c>
      <c r="T167" s="236" t="s">
        <v>190</v>
      </c>
      <c r="U167" s="219">
        <v>0.47899999999999998</v>
      </c>
      <c r="V167" s="219">
        <f>ROUND(E167*U167,2)</f>
        <v>30.56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288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60" t="s">
        <v>386</v>
      </c>
      <c r="D168" s="256"/>
      <c r="E168" s="256"/>
      <c r="F168" s="256"/>
      <c r="G168" s="25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290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1750</v>
      </c>
      <c r="D169" s="221"/>
      <c r="E169" s="222">
        <v>31.904499999999999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1" t="s">
        <v>1751</v>
      </c>
      <c r="D170" s="221"/>
      <c r="E170" s="222">
        <v>31.904499999999999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232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0">
        <v>27</v>
      </c>
      <c r="B171" s="231" t="s">
        <v>402</v>
      </c>
      <c r="C171" s="249" t="s">
        <v>403</v>
      </c>
      <c r="D171" s="232" t="s">
        <v>285</v>
      </c>
      <c r="E171" s="233">
        <v>1692.2940000000001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5" t="s">
        <v>327</v>
      </c>
      <c r="S171" s="235" t="s">
        <v>190</v>
      </c>
      <c r="T171" s="236" t="s">
        <v>190</v>
      </c>
      <c r="U171" s="219">
        <v>7.0000000000000007E-2</v>
      </c>
      <c r="V171" s="219">
        <f>ROUND(E171*U171,2)</f>
        <v>118.46</v>
      </c>
      <c r="W171" s="219"/>
      <c r="X171" s="219" t="s">
        <v>287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308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60" t="s">
        <v>404</v>
      </c>
      <c r="D172" s="256"/>
      <c r="E172" s="256"/>
      <c r="F172" s="256"/>
      <c r="G172" s="256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290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30">
        <v>28</v>
      </c>
      <c r="B173" s="231" t="s">
        <v>904</v>
      </c>
      <c r="C173" s="249" t="s">
        <v>905</v>
      </c>
      <c r="D173" s="232" t="s">
        <v>285</v>
      </c>
      <c r="E173" s="233">
        <v>63.808999999999997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35">
        <v>0</v>
      </c>
      <c r="O173" s="235">
        <f>ROUND(E173*N173,2)</f>
        <v>0</v>
      </c>
      <c r="P173" s="235">
        <v>0</v>
      </c>
      <c r="Q173" s="235">
        <f>ROUND(E173*P173,2)</f>
        <v>0</v>
      </c>
      <c r="R173" s="235" t="s">
        <v>327</v>
      </c>
      <c r="S173" s="235" t="s">
        <v>190</v>
      </c>
      <c r="T173" s="236" t="s">
        <v>190</v>
      </c>
      <c r="U173" s="219">
        <v>0.32700000000000001</v>
      </c>
      <c r="V173" s="219">
        <f>ROUND(E173*U173,2)</f>
        <v>20.87</v>
      </c>
      <c r="W173" s="219"/>
      <c r="X173" s="219" t="s">
        <v>287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288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60" t="s">
        <v>404</v>
      </c>
      <c r="D174" s="256"/>
      <c r="E174" s="256"/>
      <c r="F174" s="256"/>
      <c r="G174" s="256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290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29</v>
      </c>
      <c r="B175" s="231" t="s">
        <v>405</v>
      </c>
      <c r="C175" s="249" t="s">
        <v>406</v>
      </c>
      <c r="D175" s="232" t="s">
        <v>338</v>
      </c>
      <c r="E175" s="233">
        <v>419.67979000000003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5" t="s">
        <v>327</v>
      </c>
      <c r="S175" s="235" t="s">
        <v>190</v>
      </c>
      <c r="T175" s="236" t="s">
        <v>190</v>
      </c>
      <c r="U175" s="219">
        <v>1.38</v>
      </c>
      <c r="V175" s="219">
        <f>ROUND(E175*U175,2)</f>
        <v>579.16</v>
      </c>
      <c r="W175" s="219"/>
      <c r="X175" s="219" t="s">
        <v>287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308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60" t="s">
        <v>407</v>
      </c>
      <c r="D176" s="256"/>
      <c r="E176" s="256"/>
      <c r="F176" s="256"/>
      <c r="G176" s="256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290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45" t="str">
        <f>C176</f>
        <v>bez naložení do dopravní nádoby, ale s vyprázdněním dopravní nádoby na hromadu nebo na dopravní prostředek,</v>
      </c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1752</v>
      </c>
      <c r="D177" s="221"/>
      <c r="E177" s="222">
        <v>419.67979000000003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30">
        <v>30</v>
      </c>
      <c r="B178" s="231" t="s">
        <v>409</v>
      </c>
      <c r="C178" s="249" t="s">
        <v>410</v>
      </c>
      <c r="D178" s="232" t="s">
        <v>338</v>
      </c>
      <c r="E178" s="233">
        <v>63.27769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5">
        <v>0</v>
      </c>
      <c r="O178" s="235">
        <f>ROUND(E178*N178,2)</f>
        <v>0</v>
      </c>
      <c r="P178" s="235">
        <v>0</v>
      </c>
      <c r="Q178" s="235">
        <f>ROUND(E178*P178,2)</f>
        <v>0</v>
      </c>
      <c r="R178" s="235" t="s">
        <v>327</v>
      </c>
      <c r="S178" s="235" t="s">
        <v>190</v>
      </c>
      <c r="T178" s="236" t="s">
        <v>190</v>
      </c>
      <c r="U178" s="219">
        <v>0.48399999999999999</v>
      </c>
      <c r="V178" s="219">
        <f>ROUND(E178*U178,2)</f>
        <v>30.63</v>
      </c>
      <c r="W178" s="219"/>
      <c r="X178" s="219" t="s">
        <v>287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288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60" t="s">
        <v>407</v>
      </c>
      <c r="D179" s="256"/>
      <c r="E179" s="256"/>
      <c r="F179" s="256"/>
      <c r="G179" s="256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290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45" t="str">
        <f>C179</f>
        <v>bez naložení do dopravní nádoby, ale s vyprázdněním dopravní nádoby na hromadu nebo na dopravní prostředek,</v>
      </c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1753</v>
      </c>
      <c r="D180" s="221"/>
      <c r="E180" s="222">
        <v>48.279290000000003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1754</v>
      </c>
      <c r="D181" s="221"/>
      <c r="E181" s="222">
        <v>14.9984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0">
        <v>31</v>
      </c>
      <c r="B182" s="231" t="s">
        <v>412</v>
      </c>
      <c r="C182" s="249" t="s">
        <v>413</v>
      </c>
      <c r="D182" s="232" t="s">
        <v>338</v>
      </c>
      <c r="E182" s="233">
        <v>1270.2073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0</v>
      </c>
      <c r="O182" s="235">
        <f>ROUND(E182*N182,2)</f>
        <v>0</v>
      </c>
      <c r="P182" s="235">
        <v>0</v>
      </c>
      <c r="Q182" s="235">
        <f>ROUND(E182*P182,2)</f>
        <v>0</v>
      </c>
      <c r="R182" s="235" t="s">
        <v>327</v>
      </c>
      <c r="S182" s="235" t="s">
        <v>190</v>
      </c>
      <c r="T182" s="236" t="s">
        <v>190</v>
      </c>
      <c r="U182" s="219">
        <v>1.0999999999999999E-2</v>
      </c>
      <c r="V182" s="219">
        <f>ROUND(E182*U182,2)</f>
        <v>13.97</v>
      </c>
      <c r="W182" s="219"/>
      <c r="X182" s="219" t="s">
        <v>287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288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60" t="s">
        <v>414</v>
      </c>
      <c r="D183" s="256"/>
      <c r="E183" s="256"/>
      <c r="F183" s="256"/>
      <c r="G183" s="256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290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45" t="str">
        <f>C183</f>
        <v>po suchu, bez ohledu na druh dopravního prostředku, bez naložení výkopku, avšak se složením bez rozhrnutí,</v>
      </c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1755</v>
      </c>
      <c r="D184" s="221"/>
      <c r="E184" s="222">
        <v>1268.0572999999999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1756</v>
      </c>
      <c r="D185" s="221"/>
      <c r="E185" s="222">
        <v>2.15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30">
        <v>32</v>
      </c>
      <c r="B186" s="231" t="s">
        <v>911</v>
      </c>
      <c r="C186" s="249" t="s">
        <v>912</v>
      </c>
      <c r="D186" s="232" t="s">
        <v>338</v>
      </c>
      <c r="E186" s="233">
        <v>14.9884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0</v>
      </c>
      <c r="O186" s="235">
        <f>ROUND(E186*N186,2)</f>
        <v>0</v>
      </c>
      <c r="P186" s="235">
        <v>0</v>
      </c>
      <c r="Q186" s="235">
        <f>ROUND(E186*P186,2)</f>
        <v>0</v>
      </c>
      <c r="R186" s="235" t="s">
        <v>327</v>
      </c>
      <c r="S186" s="235" t="s">
        <v>190</v>
      </c>
      <c r="T186" s="236" t="s">
        <v>190</v>
      </c>
      <c r="U186" s="219">
        <v>1.2E-2</v>
      </c>
      <c r="V186" s="219">
        <f>ROUND(E186*U186,2)</f>
        <v>0.18</v>
      </c>
      <c r="W186" s="219"/>
      <c r="X186" s="219" t="s">
        <v>287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288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60" t="s">
        <v>414</v>
      </c>
      <c r="D187" s="256"/>
      <c r="E187" s="256"/>
      <c r="F187" s="256"/>
      <c r="G187" s="256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290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45" t="str">
        <f>C187</f>
        <v>po suchu, bez ohledu na druh dopravního prostředku, bez naložení výkopku, avšak se složením bez rozhrnutí,</v>
      </c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1" t="s">
        <v>1757</v>
      </c>
      <c r="D188" s="221"/>
      <c r="E188" s="222">
        <v>14.9884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232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ht="22.5" outlineLevel="1" x14ac:dyDescent="0.2">
      <c r="A189" s="230">
        <v>33</v>
      </c>
      <c r="B189" s="231" t="s">
        <v>416</v>
      </c>
      <c r="C189" s="249" t="s">
        <v>417</v>
      </c>
      <c r="D189" s="232" t="s">
        <v>338</v>
      </c>
      <c r="E189" s="233">
        <v>168.75093000000001</v>
      </c>
      <c r="F189" s="234"/>
      <c r="G189" s="235">
        <f>ROUND(E189*F189,2)</f>
        <v>0</v>
      </c>
      <c r="H189" s="234"/>
      <c r="I189" s="235">
        <f>ROUND(E189*H189,2)</f>
        <v>0</v>
      </c>
      <c r="J189" s="234"/>
      <c r="K189" s="235">
        <f>ROUND(E189*J189,2)</f>
        <v>0</v>
      </c>
      <c r="L189" s="235">
        <v>21</v>
      </c>
      <c r="M189" s="235">
        <f>G189*(1+L189/100)</f>
        <v>0</v>
      </c>
      <c r="N189" s="235">
        <v>0</v>
      </c>
      <c r="O189" s="235">
        <f>ROUND(E189*N189,2)</f>
        <v>0</v>
      </c>
      <c r="P189" s="235">
        <v>0</v>
      </c>
      <c r="Q189" s="235">
        <f>ROUND(E189*P189,2)</f>
        <v>0</v>
      </c>
      <c r="R189" s="235" t="s">
        <v>327</v>
      </c>
      <c r="S189" s="235" t="s">
        <v>190</v>
      </c>
      <c r="T189" s="236" t="s">
        <v>190</v>
      </c>
      <c r="U189" s="219">
        <v>1.0999999999999999E-2</v>
      </c>
      <c r="V189" s="219">
        <f>ROUND(E189*U189,2)</f>
        <v>1.86</v>
      </c>
      <c r="W189" s="219"/>
      <c r="X189" s="219" t="s">
        <v>287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288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60" t="s">
        <v>414</v>
      </c>
      <c r="D190" s="256"/>
      <c r="E190" s="256"/>
      <c r="F190" s="256"/>
      <c r="G190" s="256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290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45" t="str">
        <f>C190</f>
        <v>po suchu, bez ohledu na druh dopravního prostředku, bez naložení výkopku, avšak se složením bez rozhrnutí,</v>
      </c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1758</v>
      </c>
      <c r="D191" s="221"/>
      <c r="E191" s="222">
        <v>104.544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232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1759</v>
      </c>
      <c r="D192" s="221"/>
      <c r="E192" s="222">
        <v>48.383499999999998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1760</v>
      </c>
      <c r="D193" s="221"/>
      <c r="E193" s="222">
        <v>19.074000000000002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1" t="s">
        <v>1761</v>
      </c>
      <c r="D194" s="221"/>
      <c r="E194" s="222">
        <v>131.208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232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1" t="s">
        <v>1716</v>
      </c>
      <c r="D195" s="221"/>
      <c r="E195" s="222">
        <v>-96.558570000000003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232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1762</v>
      </c>
      <c r="D196" s="221"/>
      <c r="E196" s="222">
        <v>-37.9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ht="22.5" outlineLevel="1" x14ac:dyDescent="0.2">
      <c r="A197" s="230">
        <v>34</v>
      </c>
      <c r="B197" s="231" t="s">
        <v>421</v>
      </c>
      <c r="C197" s="249" t="s">
        <v>422</v>
      </c>
      <c r="D197" s="232" t="s">
        <v>338</v>
      </c>
      <c r="E197" s="233">
        <v>96.558570000000003</v>
      </c>
      <c r="F197" s="234"/>
      <c r="G197" s="235">
        <f>ROUND(E197*F197,2)</f>
        <v>0</v>
      </c>
      <c r="H197" s="234"/>
      <c r="I197" s="235">
        <f>ROUND(E197*H197,2)</f>
        <v>0</v>
      </c>
      <c r="J197" s="234"/>
      <c r="K197" s="235">
        <f>ROUND(E197*J197,2)</f>
        <v>0</v>
      </c>
      <c r="L197" s="235">
        <v>21</v>
      </c>
      <c r="M197" s="235">
        <f>G197*(1+L197/100)</f>
        <v>0</v>
      </c>
      <c r="N197" s="235">
        <v>0</v>
      </c>
      <c r="O197" s="235">
        <f>ROUND(E197*N197,2)</f>
        <v>0</v>
      </c>
      <c r="P197" s="235">
        <v>0</v>
      </c>
      <c r="Q197" s="235">
        <f>ROUND(E197*P197,2)</f>
        <v>0</v>
      </c>
      <c r="R197" s="235" t="s">
        <v>327</v>
      </c>
      <c r="S197" s="235" t="s">
        <v>190</v>
      </c>
      <c r="T197" s="236" t="s">
        <v>190</v>
      </c>
      <c r="U197" s="219">
        <v>1.2E-2</v>
      </c>
      <c r="V197" s="219">
        <f>ROUND(E197*U197,2)</f>
        <v>1.1599999999999999</v>
      </c>
      <c r="W197" s="219"/>
      <c r="X197" s="219" t="s">
        <v>287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308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60" t="s">
        <v>414</v>
      </c>
      <c r="D198" s="256"/>
      <c r="E198" s="256"/>
      <c r="F198" s="256"/>
      <c r="G198" s="256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290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45" t="str">
        <f>C198</f>
        <v>po suchu, bez ohledu na druh dopravního prostředku, bez naložení výkopku, avšak se složením bez rozhrnutí,</v>
      </c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1763</v>
      </c>
      <c r="D199" s="221"/>
      <c r="E199" s="222">
        <v>96.558570000000003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ht="33.75" outlineLevel="1" x14ac:dyDescent="0.2">
      <c r="A200" s="230">
        <v>35</v>
      </c>
      <c r="B200" s="231" t="s">
        <v>423</v>
      </c>
      <c r="C200" s="249" t="s">
        <v>424</v>
      </c>
      <c r="D200" s="232" t="s">
        <v>338</v>
      </c>
      <c r="E200" s="233">
        <v>1687.5092999999999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35">
        <v>0</v>
      </c>
      <c r="O200" s="235">
        <f>ROUND(E200*N200,2)</f>
        <v>0</v>
      </c>
      <c r="P200" s="235">
        <v>0</v>
      </c>
      <c r="Q200" s="235">
        <f>ROUND(E200*P200,2)</f>
        <v>0</v>
      </c>
      <c r="R200" s="235" t="s">
        <v>327</v>
      </c>
      <c r="S200" s="235" t="s">
        <v>190</v>
      </c>
      <c r="T200" s="236" t="s">
        <v>190</v>
      </c>
      <c r="U200" s="219">
        <v>0</v>
      </c>
      <c r="V200" s="219">
        <f>ROUND(E200*U200,2)</f>
        <v>0</v>
      </c>
      <c r="W200" s="219"/>
      <c r="X200" s="219" t="s">
        <v>287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288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60" t="s">
        <v>414</v>
      </c>
      <c r="D201" s="256"/>
      <c r="E201" s="256"/>
      <c r="F201" s="256"/>
      <c r="G201" s="256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290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45" t="str">
        <f>C201</f>
        <v>po suchu, bez ohledu na druh dopravního prostředku, bez naložení výkopku, avšak se složením bez rozhrnutí,</v>
      </c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1" t="s">
        <v>1764</v>
      </c>
      <c r="D202" s="221"/>
      <c r="E202" s="222">
        <v>2066.5093000000002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232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1765</v>
      </c>
      <c r="D203" s="221"/>
      <c r="E203" s="222">
        <v>-379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ht="33.75" outlineLevel="1" x14ac:dyDescent="0.2">
      <c r="A204" s="230">
        <v>36</v>
      </c>
      <c r="B204" s="231" t="s">
        <v>426</v>
      </c>
      <c r="C204" s="249" t="s">
        <v>427</v>
      </c>
      <c r="D204" s="232" t="s">
        <v>338</v>
      </c>
      <c r="E204" s="233">
        <v>965.58569999999997</v>
      </c>
      <c r="F204" s="234"/>
      <c r="G204" s="235">
        <f>ROUND(E204*F204,2)</f>
        <v>0</v>
      </c>
      <c r="H204" s="234"/>
      <c r="I204" s="235">
        <f>ROUND(E204*H204,2)</f>
        <v>0</v>
      </c>
      <c r="J204" s="234"/>
      <c r="K204" s="235">
        <f>ROUND(E204*J204,2)</f>
        <v>0</v>
      </c>
      <c r="L204" s="235">
        <v>21</v>
      </c>
      <c r="M204" s="235">
        <f>G204*(1+L204/100)</f>
        <v>0</v>
      </c>
      <c r="N204" s="235">
        <v>0</v>
      </c>
      <c r="O204" s="235">
        <f>ROUND(E204*N204,2)</f>
        <v>0</v>
      </c>
      <c r="P204" s="235">
        <v>0</v>
      </c>
      <c r="Q204" s="235">
        <f>ROUND(E204*P204,2)</f>
        <v>0</v>
      </c>
      <c r="R204" s="235" t="s">
        <v>327</v>
      </c>
      <c r="S204" s="235" t="s">
        <v>190</v>
      </c>
      <c r="T204" s="236" t="s">
        <v>190</v>
      </c>
      <c r="U204" s="219">
        <v>0</v>
      </c>
      <c r="V204" s="219">
        <f>ROUND(E204*U204,2)</f>
        <v>0</v>
      </c>
      <c r="W204" s="219"/>
      <c r="X204" s="219" t="s">
        <v>287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288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60" t="s">
        <v>414</v>
      </c>
      <c r="D205" s="256"/>
      <c r="E205" s="256"/>
      <c r="F205" s="256"/>
      <c r="G205" s="256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290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45" t="str">
        <f>C205</f>
        <v>po suchu, bez ohledu na druh dopravního prostředku, bez naložení výkopku, avšak se složením bez rozhrnutí,</v>
      </c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1" t="s">
        <v>1766</v>
      </c>
      <c r="D206" s="221"/>
      <c r="E206" s="222">
        <v>965.58569999999997</v>
      </c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232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ht="22.5" outlineLevel="1" x14ac:dyDescent="0.2">
      <c r="A207" s="230">
        <v>37</v>
      </c>
      <c r="B207" s="231" t="s">
        <v>429</v>
      </c>
      <c r="C207" s="249" t="s">
        <v>430</v>
      </c>
      <c r="D207" s="232" t="s">
        <v>338</v>
      </c>
      <c r="E207" s="233">
        <v>636.17864999999995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5">
        <v>0</v>
      </c>
      <c r="O207" s="235">
        <f>ROUND(E207*N207,2)</f>
        <v>0</v>
      </c>
      <c r="P207" s="235">
        <v>0</v>
      </c>
      <c r="Q207" s="235">
        <f>ROUND(E207*P207,2)</f>
        <v>0</v>
      </c>
      <c r="R207" s="235" t="s">
        <v>327</v>
      </c>
      <c r="S207" s="235" t="s">
        <v>190</v>
      </c>
      <c r="T207" s="236" t="s">
        <v>190</v>
      </c>
      <c r="U207" s="219">
        <v>5.2999999999999999E-2</v>
      </c>
      <c r="V207" s="219">
        <f>ROUND(E207*U207,2)</f>
        <v>33.72</v>
      </c>
      <c r="W207" s="219"/>
      <c r="X207" s="219" t="s">
        <v>287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288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1767</v>
      </c>
      <c r="D208" s="221"/>
      <c r="E208" s="222">
        <v>634.02864999999997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1756</v>
      </c>
      <c r="D209" s="221"/>
      <c r="E209" s="222">
        <v>2.15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30">
        <v>38</v>
      </c>
      <c r="B210" s="231" t="s">
        <v>432</v>
      </c>
      <c r="C210" s="249" t="s">
        <v>433</v>
      </c>
      <c r="D210" s="232" t="s">
        <v>338</v>
      </c>
      <c r="E210" s="233">
        <v>914.32655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0</v>
      </c>
      <c r="O210" s="235">
        <f>ROUND(E210*N210,2)</f>
        <v>0</v>
      </c>
      <c r="P210" s="235">
        <v>0</v>
      </c>
      <c r="Q210" s="235">
        <f>ROUND(E210*P210,2)</f>
        <v>0</v>
      </c>
      <c r="R210" s="235" t="s">
        <v>327</v>
      </c>
      <c r="S210" s="235" t="s">
        <v>190</v>
      </c>
      <c r="T210" s="236" t="s">
        <v>190</v>
      </c>
      <c r="U210" s="219">
        <v>3.1E-2</v>
      </c>
      <c r="V210" s="219">
        <f>ROUND(E210*U210,2)</f>
        <v>28.34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308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0" t="s">
        <v>434</v>
      </c>
      <c r="D211" s="244"/>
      <c r="E211" s="244"/>
      <c r="F211" s="244"/>
      <c r="G211" s="244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193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45" t="str">
        <f>C211</f>
        <v>Uložení sypaniny do násypů nebo na skládku s rozprostřením sypaniny ve vrstvách a s hrubým urovnáním.</v>
      </c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1768</v>
      </c>
      <c r="D212" s="221"/>
      <c r="E212" s="222">
        <v>303.20949999999999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232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1" t="s">
        <v>1757</v>
      </c>
      <c r="D213" s="221"/>
      <c r="E213" s="222">
        <v>14.9884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232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1" t="s">
        <v>1769</v>
      </c>
      <c r="D214" s="221"/>
      <c r="E214" s="222">
        <v>-37.9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232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1" t="s">
        <v>1767</v>
      </c>
      <c r="D215" s="221"/>
      <c r="E215" s="222">
        <v>634.02864999999997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232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ht="22.5" outlineLevel="1" x14ac:dyDescent="0.2">
      <c r="A216" s="230">
        <v>39</v>
      </c>
      <c r="B216" s="231" t="s">
        <v>436</v>
      </c>
      <c r="C216" s="249" t="s">
        <v>437</v>
      </c>
      <c r="D216" s="232" t="s">
        <v>338</v>
      </c>
      <c r="E216" s="233">
        <v>671.92864999999995</v>
      </c>
      <c r="F216" s="234"/>
      <c r="G216" s="235">
        <f>ROUND(E216*F216,2)</f>
        <v>0</v>
      </c>
      <c r="H216" s="234"/>
      <c r="I216" s="235">
        <f>ROUND(E216*H216,2)</f>
        <v>0</v>
      </c>
      <c r="J216" s="234"/>
      <c r="K216" s="235">
        <f>ROUND(E216*J216,2)</f>
        <v>0</v>
      </c>
      <c r="L216" s="235">
        <v>21</v>
      </c>
      <c r="M216" s="235">
        <f>G216*(1+L216/100)</f>
        <v>0</v>
      </c>
      <c r="N216" s="235">
        <v>0</v>
      </c>
      <c r="O216" s="235">
        <f>ROUND(E216*N216,2)</f>
        <v>0</v>
      </c>
      <c r="P216" s="235">
        <v>0</v>
      </c>
      <c r="Q216" s="235">
        <f>ROUND(E216*P216,2)</f>
        <v>0</v>
      </c>
      <c r="R216" s="235" t="s">
        <v>327</v>
      </c>
      <c r="S216" s="235" t="s">
        <v>190</v>
      </c>
      <c r="T216" s="236" t="s">
        <v>190</v>
      </c>
      <c r="U216" s="219">
        <v>0.29899999999999999</v>
      </c>
      <c r="V216" s="219">
        <f>ROUND(E216*U216,2)</f>
        <v>200.91</v>
      </c>
      <c r="W216" s="219"/>
      <c r="X216" s="219" t="s">
        <v>287</v>
      </c>
      <c r="Y216" s="209"/>
      <c r="Z216" s="209"/>
      <c r="AA216" s="209"/>
      <c r="AB216" s="209"/>
      <c r="AC216" s="209"/>
      <c r="AD216" s="209"/>
      <c r="AE216" s="209"/>
      <c r="AF216" s="209"/>
      <c r="AG216" s="209" t="s">
        <v>308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60" t="s">
        <v>438</v>
      </c>
      <c r="D217" s="256"/>
      <c r="E217" s="256"/>
      <c r="F217" s="256"/>
      <c r="G217" s="256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290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61" t="s">
        <v>439</v>
      </c>
      <c r="D218" s="257"/>
      <c r="E218" s="257"/>
      <c r="F218" s="257"/>
      <c r="G218" s="257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193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1" t="s">
        <v>1770</v>
      </c>
      <c r="D219" s="221"/>
      <c r="E219" s="222">
        <v>935.91814999999997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232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1" t="s">
        <v>1771</v>
      </c>
      <c r="D220" s="221"/>
      <c r="E220" s="222">
        <v>1.32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232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1" t="s">
        <v>1772</v>
      </c>
      <c r="D221" s="221"/>
      <c r="E221" s="222">
        <v>37.9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232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1" t="s">
        <v>1773</v>
      </c>
      <c r="D222" s="221"/>
      <c r="E222" s="222">
        <v>-303.20949999999999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232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30">
        <v>40</v>
      </c>
      <c r="B223" s="231" t="s">
        <v>443</v>
      </c>
      <c r="C223" s="249" t="s">
        <v>444</v>
      </c>
      <c r="D223" s="232" t="s">
        <v>338</v>
      </c>
      <c r="E223" s="233">
        <v>236.31469999999999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5">
        <v>0</v>
      </c>
      <c r="O223" s="235">
        <f>ROUND(E223*N223,2)</f>
        <v>0</v>
      </c>
      <c r="P223" s="235">
        <v>0</v>
      </c>
      <c r="Q223" s="235">
        <f>ROUND(E223*P223,2)</f>
        <v>0</v>
      </c>
      <c r="R223" s="235" t="s">
        <v>327</v>
      </c>
      <c r="S223" s="235" t="s">
        <v>190</v>
      </c>
      <c r="T223" s="236" t="s">
        <v>190</v>
      </c>
      <c r="U223" s="219">
        <v>6.3479999999999999</v>
      </c>
      <c r="V223" s="219">
        <f>ROUND(E223*U223,2)</f>
        <v>1500.13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308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ht="22.5" outlineLevel="1" x14ac:dyDescent="0.2">
      <c r="A224" s="216"/>
      <c r="B224" s="217"/>
      <c r="C224" s="260" t="s">
        <v>445</v>
      </c>
      <c r="D224" s="256"/>
      <c r="E224" s="256"/>
      <c r="F224" s="256"/>
      <c r="G224" s="256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290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45" t="str">
        <f>C224</f>
        <v>sypaninou z vhodných hornin tř. 1 - 4 nebo materiálem připraveným podél výkopu ve vzdálenosti do 3 m od jeho kraje, pro jakoukoliv hloubku výkopu a jakoukoliv míru zhutnění,</v>
      </c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1" t="s">
        <v>1774</v>
      </c>
      <c r="D225" s="221"/>
      <c r="E225" s="222">
        <v>80.168000000000006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232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51" t="s">
        <v>1775</v>
      </c>
      <c r="D226" s="221"/>
      <c r="E226" s="222">
        <v>37.639000000000003</v>
      </c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232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1" t="s">
        <v>1776</v>
      </c>
      <c r="D227" s="221"/>
      <c r="E227" s="222">
        <v>15.010999999999999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232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1" t="s">
        <v>1777</v>
      </c>
      <c r="D228" s="221"/>
      <c r="E228" s="222">
        <v>103.4967</v>
      </c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232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30">
        <v>41</v>
      </c>
      <c r="B229" s="231" t="s">
        <v>449</v>
      </c>
      <c r="C229" s="249" t="s">
        <v>450</v>
      </c>
      <c r="D229" s="232" t="s">
        <v>285</v>
      </c>
      <c r="E229" s="233">
        <v>140.25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0</v>
      </c>
      <c r="O229" s="235">
        <f>ROUND(E229*N229,2)</f>
        <v>0</v>
      </c>
      <c r="P229" s="235">
        <v>0</v>
      </c>
      <c r="Q229" s="235">
        <f>ROUND(E229*P229,2)</f>
        <v>0</v>
      </c>
      <c r="R229" s="235"/>
      <c r="S229" s="235" t="s">
        <v>190</v>
      </c>
      <c r="T229" s="236" t="s">
        <v>190</v>
      </c>
      <c r="U229" s="219">
        <v>0.06</v>
      </c>
      <c r="V229" s="219">
        <f>ROUND(E229*U229,2)</f>
        <v>8.42</v>
      </c>
      <c r="W229" s="219"/>
      <c r="X229" s="219" t="s">
        <v>287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308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51" t="s">
        <v>1778</v>
      </c>
      <c r="D230" s="221"/>
      <c r="E230" s="222">
        <v>140.25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232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30">
        <v>42</v>
      </c>
      <c r="B231" s="231" t="s">
        <v>453</v>
      </c>
      <c r="C231" s="249" t="s">
        <v>454</v>
      </c>
      <c r="D231" s="232" t="s">
        <v>285</v>
      </c>
      <c r="E231" s="233">
        <v>11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0.19017999999999999</v>
      </c>
      <c r="O231" s="235">
        <f>ROUND(E231*N231,2)</f>
        <v>2.09</v>
      </c>
      <c r="P231" s="235">
        <v>0</v>
      </c>
      <c r="Q231" s="235">
        <f>ROUND(E231*P231,2)</f>
        <v>0</v>
      </c>
      <c r="R231" s="235" t="s">
        <v>455</v>
      </c>
      <c r="S231" s="235" t="s">
        <v>190</v>
      </c>
      <c r="T231" s="236" t="s">
        <v>190</v>
      </c>
      <c r="U231" s="219">
        <v>0.94099999999999995</v>
      </c>
      <c r="V231" s="219">
        <f>ROUND(E231*U231,2)</f>
        <v>10.35</v>
      </c>
      <c r="W231" s="219"/>
      <c r="X231" s="219" t="s">
        <v>287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288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60" t="s">
        <v>456</v>
      </c>
      <c r="D232" s="256"/>
      <c r="E232" s="256"/>
      <c r="F232" s="256"/>
      <c r="G232" s="256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290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45" t="str">
        <f>C232</f>
        <v>z přírodního kamene s vyhloubením drenážních stružek a jejich vyplněním štěrkopískem při zakrytí povrchu kameny,</v>
      </c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1" t="s">
        <v>1779</v>
      </c>
      <c r="D233" s="221"/>
      <c r="E233" s="222">
        <v>11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232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30">
        <v>43</v>
      </c>
      <c r="B234" s="231" t="s">
        <v>458</v>
      </c>
      <c r="C234" s="249" t="s">
        <v>459</v>
      </c>
      <c r="D234" s="232" t="s">
        <v>285</v>
      </c>
      <c r="E234" s="233">
        <v>183.75</v>
      </c>
      <c r="F234" s="234"/>
      <c r="G234" s="235">
        <f>ROUND(E234*F234,2)</f>
        <v>0</v>
      </c>
      <c r="H234" s="234"/>
      <c r="I234" s="235">
        <f>ROUND(E234*H234,2)</f>
        <v>0</v>
      </c>
      <c r="J234" s="234"/>
      <c r="K234" s="235">
        <f>ROUND(E234*J234,2)</f>
        <v>0</v>
      </c>
      <c r="L234" s="235">
        <v>21</v>
      </c>
      <c r="M234" s="235">
        <f>G234*(1+L234/100)</f>
        <v>0</v>
      </c>
      <c r="N234" s="235">
        <v>0</v>
      </c>
      <c r="O234" s="235">
        <f>ROUND(E234*N234,2)</f>
        <v>0</v>
      </c>
      <c r="P234" s="235">
        <v>0</v>
      </c>
      <c r="Q234" s="235">
        <f>ROUND(E234*P234,2)</f>
        <v>0</v>
      </c>
      <c r="R234" s="235" t="s">
        <v>327</v>
      </c>
      <c r="S234" s="235" t="s">
        <v>190</v>
      </c>
      <c r="T234" s="236" t="s">
        <v>190</v>
      </c>
      <c r="U234" s="219">
        <v>1.2999999999999999E-2</v>
      </c>
      <c r="V234" s="219">
        <f>ROUND(E234*U234,2)</f>
        <v>2.39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308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60" t="s">
        <v>460</v>
      </c>
      <c r="D235" s="256"/>
      <c r="E235" s="256"/>
      <c r="F235" s="256"/>
      <c r="G235" s="256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290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1" t="s">
        <v>1778</v>
      </c>
      <c r="D236" s="221"/>
      <c r="E236" s="222">
        <v>140.25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232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51" t="s">
        <v>1421</v>
      </c>
      <c r="D237" s="221"/>
      <c r="E237" s="222">
        <v>22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232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51" t="s">
        <v>1780</v>
      </c>
      <c r="D238" s="221"/>
      <c r="E238" s="222">
        <v>21.5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232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 x14ac:dyDescent="0.2">
      <c r="A239" s="230">
        <v>44</v>
      </c>
      <c r="B239" s="231" t="s">
        <v>461</v>
      </c>
      <c r="C239" s="249" t="s">
        <v>462</v>
      </c>
      <c r="D239" s="232" t="s">
        <v>285</v>
      </c>
      <c r="E239" s="233">
        <v>183.75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5" t="s">
        <v>327</v>
      </c>
      <c r="S239" s="235" t="s">
        <v>190</v>
      </c>
      <c r="T239" s="236" t="s">
        <v>190</v>
      </c>
      <c r="U239" s="219">
        <v>0.13</v>
      </c>
      <c r="V239" s="219">
        <f>ROUND(E239*U239,2)</f>
        <v>23.89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22.5" outlineLevel="1" x14ac:dyDescent="0.2">
      <c r="A240" s="216"/>
      <c r="B240" s="217"/>
      <c r="C240" s="260" t="s">
        <v>463</v>
      </c>
      <c r="D240" s="256"/>
      <c r="E240" s="256"/>
      <c r="F240" s="256"/>
      <c r="G240" s="256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290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45" t="str">
        <f>C240</f>
        <v>s případným nutným přemístěním hromad nebo dočasných skládek na místo potřeby ze vzdálenosti do 30 m, v rovině nebo ve svahu do 1 : 5,</v>
      </c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51" t="s">
        <v>1778</v>
      </c>
      <c r="D241" s="221"/>
      <c r="E241" s="222">
        <v>140.25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232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1" t="s">
        <v>1421</v>
      </c>
      <c r="D242" s="221"/>
      <c r="E242" s="222">
        <v>22</v>
      </c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232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51" t="s">
        <v>1780</v>
      </c>
      <c r="D243" s="221"/>
      <c r="E243" s="222">
        <v>21.5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232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30">
        <v>45</v>
      </c>
      <c r="B244" s="231" t="s">
        <v>464</v>
      </c>
      <c r="C244" s="249" t="s">
        <v>465</v>
      </c>
      <c r="D244" s="232" t="s">
        <v>285</v>
      </c>
      <c r="E244" s="233">
        <v>11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0</v>
      </c>
      <c r="O244" s="235">
        <f>ROUND(E244*N244,2)</f>
        <v>0</v>
      </c>
      <c r="P244" s="235">
        <v>0</v>
      </c>
      <c r="Q244" s="235">
        <f>ROUND(E244*P244,2)</f>
        <v>0</v>
      </c>
      <c r="R244" s="235" t="s">
        <v>455</v>
      </c>
      <c r="S244" s="235" t="s">
        <v>190</v>
      </c>
      <c r="T244" s="236" t="s">
        <v>190</v>
      </c>
      <c r="U244" s="219">
        <v>4.4999999999999998E-2</v>
      </c>
      <c r="V244" s="219">
        <f>ROUND(E244*U244,2)</f>
        <v>0.5</v>
      </c>
      <c r="W244" s="219"/>
      <c r="X244" s="219" t="s">
        <v>287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288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ht="22.5" outlineLevel="1" x14ac:dyDescent="0.2">
      <c r="A245" s="216"/>
      <c r="B245" s="217"/>
      <c r="C245" s="260" t="s">
        <v>466</v>
      </c>
      <c r="D245" s="256"/>
      <c r="E245" s="256"/>
      <c r="F245" s="256"/>
      <c r="G245" s="256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290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45" t="str">
        <f>C245</f>
        <v>pro vysazování rostlin s urovnáním a s případným naložením odpadu na dopravní prostředek, s odvozem na vzdálenost do 20 km a se složením,</v>
      </c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61" t="s">
        <v>467</v>
      </c>
      <c r="D246" s="257"/>
      <c r="E246" s="257"/>
      <c r="F246" s="257"/>
      <c r="G246" s="257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193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51" t="s">
        <v>1779</v>
      </c>
      <c r="D247" s="221"/>
      <c r="E247" s="222">
        <v>11</v>
      </c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232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0">
        <v>46</v>
      </c>
      <c r="B248" s="231" t="s">
        <v>1423</v>
      </c>
      <c r="C248" s="249" t="s">
        <v>1424</v>
      </c>
      <c r="D248" s="232" t="s">
        <v>554</v>
      </c>
      <c r="E248" s="233">
        <v>4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455</v>
      </c>
      <c r="S248" s="235" t="s">
        <v>190</v>
      </c>
      <c r="T248" s="236" t="s">
        <v>190</v>
      </c>
      <c r="U248" s="219">
        <v>0.24099999999999999</v>
      </c>
      <c r="V248" s="219">
        <f>ROUND(E248*U248,2)</f>
        <v>0.96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288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60" t="s">
        <v>1425</v>
      </c>
      <c r="D249" s="256"/>
      <c r="E249" s="256"/>
      <c r="F249" s="256"/>
      <c r="G249" s="256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290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37">
        <v>47</v>
      </c>
      <c r="B250" s="238" t="s">
        <v>468</v>
      </c>
      <c r="C250" s="248" t="s">
        <v>469</v>
      </c>
      <c r="D250" s="239" t="s">
        <v>338</v>
      </c>
      <c r="E250" s="240">
        <v>206.65092999999999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2">
        <v>0</v>
      </c>
      <c r="O250" s="242">
        <f>ROUND(E250*N250,2)</f>
        <v>0</v>
      </c>
      <c r="P250" s="242">
        <v>0</v>
      </c>
      <c r="Q250" s="242">
        <f>ROUND(E250*P250,2)</f>
        <v>0</v>
      </c>
      <c r="R250" s="242" t="s">
        <v>327</v>
      </c>
      <c r="S250" s="242" t="s">
        <v>190</v>
      </c>
      <c r="T250" s="243" t="s">
        <v>190</v>
      </c>
      <c r="U250" s="219">
        <v>0</v>
      </c>
      <c r="V250" s="219">
        <f>ROUND(E250*U250,2)</f>
        <v>0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308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37">
        <v>48</v>
      </c>
      <c r="B251" s="238" t="s">
        <v>470</v>
      </c>
      <c r="C251" s="248" t="s">
        <v>471</v>
      </c>
      <c r="D251" s="239" t="s">
        <v>338</v>
      </c>
      <c r="E251" s="240">
        <v>96.558570000000003</v>
      </c>
      <c r="F251" s="241"/>
      <c r="G251" s="242">
        <f>ROUND(E251*F251,2)</f>
        <v>0</v>
      </c>
      <c r="H251" s="241"/>
      <c r="I251" s="242">
        <f>ROUND(E251*H251,2)</f>
        <v>0</v>
      </c>
      <c r="J251" s="241"/>
      <c r="K251" s="242">
        <f>ROUND(E251*J251,2)</f>
        <v>0</v>
      </c>
      <c r="L251" s="242">
        <v>21</v>
      </c>
      <c r="M251" s="242">
        <f>G251*(1+L251/100)</f>
        <v>0</v>
      </c>
      <c r="N251" s="242">
        <v>0</v>
      </c>
      <c r="O251" s="242">
        <f>ROUND(E251*N251,2)</f>
        <v>0</v>
      </c>
      <c r="P251" s="242">
        <v>0</v>
      </c>
      <c r="Q251" s="242">
        <f>ROUND(E251*P251,2)</f>
        <v>0</v>
      </c>
      <c r="R251" s="242" t="s">
        <v>327</v>
      </c>
      <c r="S251" s="242" t="s">
        <v>190</v>
      </c>
      <c r="T251" s="243" t="s">
        <v>190</v>
      </c>
      <c r="U251" s="219">
        <v>0</v>
      </c>
      <c r="V251" s="219">
        <f>ROUND(E251*U251,2)</f>
        <v>0</v>
      </c>
      <c r="W251" s="219"/>
      <c r="X251" s="219" t="s">
        <v>287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308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0">
        <v>49</v>
      </c>
      <c r="B252" s="231" t="s">
        <v>472</v>
      </c>
      <c r="C252" s="249" t="s">
        <v>473</v>
      </c>
      <c r="D252" s="232" t="s">
        <v>285</v>
      </c>
      <c r="E252" s="233">
        <v>11</v>
      </c>
      <c r="F252" s="234"/>
      <c r="G252" s="235">
        <f>ROUND(E252*F252,2)</f>
        <v>0</v>
      </c>
      <c r="H252" s="234"/>
      <c r="I252" s="235">
        <f>ROUND(E252*H252,2)</f>
        <v>0</v>
      </c>
      <c r="J252" s="234"/>
      <c r="K252" s="235">
        <f>ROUND(E252*J252,2)</f>
        <v>0</v>
      </c>
      <c r="L252" s="235">
        <v>21</v>
      </c>
      <c r="M252" s="235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5"/>
      <c r="S252" s="235" t="s">
        <v>174</v>
      </c>
      <c r="T252" s="236" t="s">
        <v>190</v>
      </c>
      <c r="U252" s="219">
        <v>0.17199999999999999</v>
      </c>
      <c r="V252" s="219">
        <f>ROUND(E252*U252,2)</f>
        <v>1.89</v>
      </c>
      <c r="W252" s="219"/>
      <c r="X252" s="219" t="s">
        <v>287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288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51" t="s">
        <v>1779</v>
      </c>
      <c r="D253" s="221"/>
      <c r="E253" s="222">
        <v>11</v>
      </c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232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30">
        <v>50</v>
      </c>
      <c r="B254" s="231" t="s">
        <v>474</v>
      </c>
      <c r="C254" s="249" t="s">
        <v>475</v>
      </c>
      <c r="D254" s="232" t="s">
        <v>476</v>
      </c>
      <c r="E254" s="233">
        <v>3.6815600000000002</v>
      </c>
      <c r="F254" s="234"/>
      <c r="G254" s="235">
        <f>ROUND(E254*F254,2)</f>
        <v>0</v>
      </c>
      <c r="H254" s="234"/>
      <c r="I254" s="235">
        <f>ROUND(E254*H254,2)</f>
        <v>0</v>
      </c>
      <c r="J254" s="234"/>
      <c r="K254" s="235">
        <f>ROUND(E254*J254,2)</f>
        <v>0</v>
      </c>
      <c r="L254" s="235">
        <v>21</v>
      </c>
      <c r="M254" s="235">
        <f>G254*(1+L254/100)</f>
        <v>0</v>
      </c>
      <c r="N254" s="235">
        <v>1E-3</v>
      </c>
      <c r="O254" s="235">
        <f>ROUND(E254*N254,2)</f>
        <v>0</v>
      </c>
      <c r="P254" s="235">
        <v>0</v>
      </c>
      <c r="Q254" s="235">
        <f>ROUND(E254*P254,2)</f>
        <v>0</v>
      </c>
      <c r="R254" s="235" t="s">
        <v>477</v>
      </c>
      <c r="S254" s="235" t="s">
        <v>190</v>
      </c>
      <c r="T254" s="236" t="s">
        <v>190</v>
      </c>
      <c r="U254" s="219">
        <v>0</v>
      </c>
      <c r="V254" s="219">
        <f>ROUND(E254*U254,2)</f>
        <v>0</v>
      </c>
      <c r="W254" s="219"/>
      <c r="X254" s="219" t="s">
        <v>478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479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51" t="s">
        <v>1781</v>
      </c>
      <c r="D255" s="221"/>
      <c r="E255" s="222">
        <v>3.6815600000000002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232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37">
        <v>51</v>
      </c>
      <c r="B256" s="238" t="s">
        <v>1427</v>
      </c>
      <c r="C256" s="248" t="s">
        <v>1428</v>
      </c>
      <c r="D256" s="239" t="s">
        <v>554</v>
      </c>
      <c r="E256" s="240">
        <v>4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3.0000000000000001E-3</v>
      </c>
      <c r="O256" s="242">
        <f>ROUND(E256*N256,2)</f>
        <v>0.01</v>
      </c>
      <c r="P256" s="242">
        <v>0</v>
      </c>
      <c r="Q256" s="242">
        <f>ROUND(E256*P256,2)</f>
        <v>0</v>
      </c>
      <c r="R256" s="242"/>
      <c r="S256" s="242" t="s">
        <v>174</v>
      </c>
      <c r="T256" s="243" t="s">
        <v>175</v>
      </c>
      <c r="U256" s="219">
        <v>0</v>
      </c>
      <c r="V256" s="219">
        <f>ROUND(E256*U256,2)</f>
        <v>0</v>
      </c>
      <c r="W256" s="219"/>
      <c r="X256" s="219" t="s">
        <v>478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555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0">
        <v>52</v>
      </c>
      <c r="B257" s="231" t="s">
        <v>935</v>
      </c>
      <c r="C257" s="249" t="s">
        <v>936</v>
      </c>
      <c r="D257" s="232" t="s">
        <v>338</v>
      </c>
      <c r="E257" s="233">
        <v>2.15</v>
      </c>
      <c r="F257" s="234"/>
      <c r="G257" s="235">
        <f>ROUND(E257*F257,2)</f>
        <v>0</v>
      </c>
      <c r="H257" s="234"/>
      <c r="I257" s="235">
        <f>ROUND(E257*H257,2)</f>
        <v>0</v>
      </c>
      <c r="J257" s="234"/>
      <c r="K257" s="235">
        <f>ROUND(E257*J257,2)</f>
        <v>0</v>
      </c>
      <c r="L257" s="235">
        <v>21</v>
      </c>
      <c r="M257" s="235">
        <f>G257*(1+L257/100)</f>
        <v>0</v>
      </c>
      <c r="N257" s="235">
        <v>1.67</v>
      </c>
      <c r="O257" s="235">
        <f>ROUND(E257*N257,2)</f>
        <v>3.59</v>
      </c>
      <c r="P257" s="235">
        <v>0</v>
      </c>
      <c r="Q257" s="235">
        <f>ROUND(E257*P257,2)</f>
        <v>0</v>
      </c>
      <c r="R257" s="235" t="s">
        <v>477</v>
      </c>
      <c r="S257" s="235" t="s">
        <v>190</v>
      </c>
      <c r="T257" s="236" t="s">
        <v>190</v>
      </c>
      <c r="U257" s="219">
        <v>0</v>
      </c>
      <c r="V257" s="219">
        <f>ROUND(E257*U257,2)</f>
        <v>0</v>
      </c>
      <c r="W257" s="219"/>
      <c r="X257" s="219" t="s">
        <v>478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555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51" t="s">
        <v>1782</v>
      </c>
      <c r="D258" s="221"/>
      <c r="E258" s="222">
        <v>0.5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232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51" t="s">
        <v>1783</v>
      </c>
      <c r="D259" s="221"/>
      <c r="E259" s="222">
        <v>0.2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232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1" t="s">
        <v>1784</v>
      </c>
      <c r="D260" s="221"/>
      <c r="E260" s="222">
        <v>0.65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232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51" t="s">
        <v>1785</v>
      </c>
      <c r="D261" s="221"/>
      <c r="E261" s="222">
        <v>0.8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232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30">
        <v>53</v>
      </c>
      <c r="B262" s="231" t="s">
        <v>481</v>
      </c>
      <c r="C262" s="249" t="s">
        <v>482</v>
      </c>
      <c r="D262" s="232" t="s">
        <v>483</v>
      </c>
      <c r="E262" s="233">
        <v>405.75234</v>
      </c>
      <c r="F262" s="234"/>
      <c r="G262" s="235">
        <f>ROUND(E262*F262,2)</f>
        <v>0</v>
      </c>
      <c r="H262" s="234"/>
      <c r="I262" s="235">
        <f>ROUND(E262*H262,2)</f>
        <v>0</v>
      </c>
      <c r="J262" s="234"/>
      <c r="K262" s="235">
        <f>ROUND(E262*J262,2)</f>
        <v>0</v>
      </c>
      <c r="L262" s="235">
        <v>21</v>
      </c>
      <c r="M262" s="235">
        <f>G262*(1+L262/100)</f>
        <v>0</v>
      </c>
      <c r="N262" s="235">
        <v>1</v>
      </c>
      <c r="O262" s="235">
        <f>ROUND(E262*N262,2)</f>
        <v>405.75</v>
      </c>
      <c r="P262" s="235">
        <v>0</v>
      </c>
      <c r="Q262" s="235">
        <f>ROUND(E262*P262,2)</f>
        <v>0</v>
      </c>
      <c r="R262" s="235" t="s">
        <v>477</v>
      </c>
      <c r="S262" s="235" t="s">
        <v>190</v>
      </c>
      <c r="T262" s="236" t="s">
        <v>190</v>
      </c>
      <c r="U262" s="219">
        <v>0</v>
      </c>
      <c r="V262" s="219">
        <f>ROUND(E262*U262,2)</f>
        <v>0</v>
      </c>
      <c r="W262" s="219"/>
      <c r="X262" s="219" t="s">
        <v>478</v>
      </c>
      <c r="Y262" s="209"/>
      <c r="Z262" s="209"/>
      <c r="AA262" s="209"/>
      <c r="AB262" s="209"/>
      <c r="AC262" s="209"/>
      <c r="AD262" s="209"/>
      <c r="AE262" s="209"/>
      <c r="AF262" s="209"/>
      <c r="AG262" s="209" t="s">
        <v>479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51" t="s">
        <v>1786</v>
      </c>
      <c r="D263" s="221"/>
      <c r="E263" s="222">
        <v>405.75234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232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x14ac:dyDescent="0.2">
      <c r="A264" s="224" t="s">
        <v>169</v>
      </c>
      <c r="B264" s="225" t="s">
        <v>97</v>
      </c>
      <c r="C264" s="247" t="s">
        <v>98</v>
      </c>
      <c r="D264" s="226"/>
      <c r="E264" s="227"/>
      <c r="F264" s="228"/>
      <c r="G264" s="228">
        <f>SUMIF(AG265:AG273,"&lt;&gt;NOR",G265:G273)</f>
        <v>0</v>
      </c>
      <c r="H264" s="228"/>
      <c r="I264" s="228">
        <f>SUM(I265:I273)</f>
        <v>0</v>
      </c>
      <c r="J264" s="228"/>
      <c r="K264" s="228">
        <f>SUM(K265:K273)</f>
        <v>0</v>
      </c>
      <c r="L264" s="228"/>
      <c r="M264" s="228">
        <f>SUM(M265:M273)</f>
        <v>0</v>
      </c>
      <c r="N264" s="228"/>
      <c r="O264" s="228">
        <f>SUM(O265:O273)</f>
        <v>4.3499999999999996</v>
      </c>
      <c r="P264" s="228"/>
      <c r="Q264" s="228">
        <f>SUM(Q265:Q273)</f>
        <v>0</v>
      </c>
      <c r="R264" s="228"/>
      <c r="S264" s="228"/>
      <c r="T264" s="229"/>
      <c r="U264" s="223"/>
      <c r="V264" s="223">
        <f>SUM(V265:V273)</f>
        <v>14.99</v>
      </c>
      <c r="W264" s="223"/>
      <c r="X264" s="223"/>
      <c r="AG264" t="s">
        <v>170</v>
      </c>
    </row>
    <row r="265" spans="1:60" outlineLevel="1" x14ac:dyDescent="0.2">
      <c r="A265" s="230">
        <v>54</v>
      </c>
      <c r="B265" s="231" t="s">
        <v>1787</v>
      </c>
      <c r="C265" s="249" t="s">
        <v>1788</v>
      </c>
      <c r="D265" s="232" t="s">
        <v>338</v>
      </c>
      <c r="E265" s="233">
        <v>1.56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2.5249999999999999</v>
      </c>
      <c r="O265" s="235">
        <f>ROUND(E265*N265,2)</f>
        <v>3.94</v>
      </c>
      <c r="P265" s="235">
        <v>0</v>
      </c>
      <c r="Q265" s="235">
        <f>ROUND(E265*P265,2)</f>
        <v>0</v>
      </c>
      <c r="R265" s="235" t="s">
        <v>1162</v>
      </c>
      <c r="S265" s="235" t="s">
        <v>190</v>
      </c>
      <c r="T265" s="236" t="s">
        <v>190</v>
      </c>
      <c r="U265" s="219">
        <v>0.47699999999999998</v>
      </c>
      <c r="V265" s="219">
        <f>ROUND(E265*U265,2)</f>
        <v>0.74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288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0" t="s">
        <v>1789</v>
      </c>
      <c r="D266" s="244"/>
      <c r="E266" s="244"/>
      <c r="F266" s="244"/>
      <c r="G266" s="244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193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51" t="s">
        <v>1790</v>
      </c>
      <c r="D267" s="221"/>
      <c r="E267" s="222">
        <v>1.56</v>
      </c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232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30">
        <v>55</v>
      </c>
      <c r="B268" s="231" t="s">
        <v>1791</v>
      </c>
      <c r="C268" s="249" t="s">
        <v>1792</v>
      </c>
      <c r="D268" s="232" t="s">
        <v>285</v>
      </c>
      <c r="E268" s="233">
        <v>10.4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3.916E-2</v>
      </c>
      <c r="O268" s="235">
        <f>ROUND(E268*N268,2)</f>
        <v>0.41</v>
      </c>
      <c r="P268" s="235">
        <v>0</v>
      </c>
      <c r="Q268" s="235">
        <f>ROUND(E268*P268,2)</f>
        <v>0</v>
      </c>
      <c r="R268" s="235" t="s">
        <v>1162</v>
      </c>
      <c r="S268" s="235" t="s">
        <v>190</v>
      </c>
      <c r="T268" s="236" t="s">
        <v>190</v>
      </c>
      <c r="U268" s="219">
        <v>1.05</v>
      </c>
      <c r="V268" s="219">
        <f>ROUND(E268*U268,2)</f>
        <v>10.92</v>
      </c>
      <c r="W268" s="219"/>
      <c r="X268" s="219" t="s">
        <v>287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288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22.5" outlineLevel="1" x14ac:dyDescent="0.2">
      <c r="A269" s="216"/>
      <c r="B269" s="217"/>
      <c r="C269" s="260" t="s">
        <v>1793</v>
      </c>
      <c r="D269" s="256"/>
      <c r="E269" s="256"/>
      <c r="F269" s="256"/>
      <c r="G269" s="256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290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45" t="str">
        <f>C269</f>
        <v>svislé nebo šikmé (odkloněné), půdorysně přímé nebo zalomené, stěn základových pasů ve volných nebo zapažených jámách, rýhách, šachtách, včetně případných vzpěr,</v>
      </c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51" t="s">
        <v>1794</v>
      </c>
      <c r="D270" s="221"/>
      <c r="E270" s="222">
        <v>10.4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232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30">
        <v>56</v>
      </c>
      <c r="B271" s="231" t="s">
        <v>1795</v>
      </c>
      <c r="C271" s="249" t="s">
        <v>1796</v>
      </c>
      <c r="D271" s="232" t="s">
        <v>285</v>
      </c>
      <c r="E271" s="233">
        <v>10.4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5" t="s">
        <v>1162</v>
      </c>
      <c r="S271" s="235" t="s">
        <v>190</v>
      </c>
      <c r="T271" s="236" t="s">
        <v>190</v>
      </c>
      <c r="U271" s="219">
        <v>0.32</v>
      </c>
      <c r="V271" s="219">
        <f>ROUND(E271*U271,2)</f>
        <v>3.33</v>
      </c>
      <c r="W271" s="219"/>
      <c r="X271" s="219" t="s">
        <v>287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288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ht="22.5" outlineLevel="1" x14ac:dyDescent="0.2">
      <c r="A272" s="216"/>
      <c r="B272" s="217"/>
      <c r="C272" s="260" t="s">
        <v>1793</v>
      </c>
      <c r="D272" s="256"/>
      <c r="E272" s="256"/>
      <c r="F272" s="256"/>
      <c r="G272" s="256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290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45" t="str">
        <f>C272</f>
        <v>svislé nebo šikmé (odkloněné), půdorysně přímé nebo zalomené, stěn základových pasů ve volných nebo zapažených jámách, rýhách, šachtách, včetně případných vzpěr,</v>
      </c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61" t="s">
        <v>1797</v>
      </c>
      <c r="D273" s="257"/>
      <c r="E273" s="257"/>
      <c r="F273" s="257"/>
      <c r="G273" s="257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193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x14ac:dyDescent="0.2">
      <c r="A274" s="224" t="s">
        <v>169</v>
      </c>
      <c r="B274" s="225" t="s">
        <v>99</v>
      </c>
      <c r="C274" s="247" t="s">
        <v>100</v>
      </c>
      <c r="D274" s="226"/>
      <c r="E274" s="227"/>
      <c r="F274" s="228"/>
      <c r="G274" s="228">
        <f>SUMIF(AG275:AG308,"&lt;&gt;NOR",G275:G308)</f>
        <v>0</v>
      </c>
      <c r="H274" s="228"/>
      <c r="I274" s="228">
        <f>SUM(I275:I308)</f>
        <v>0</v>
      </c>
      <c r="J274" s="228"/>
      <c r="K274" s="228">
        <f>SUM(K275:K308)</f>
        <v>0</v>
      </c>
      <c r="L274" s="228"/>
      <c r="M274" s="228">
        <f>SUM(M275:M308)</f>
        <v>0</v>
      </c>
      <c r="N274" s="228"/>
      <c r="O274" s="228">
        <f>SUM(O275:O308)</f>
        <v>7.66</v>
      </c>
      <c r="P274" s="228"/>
      <c r="Q274" s="228">
        <f>SUM(Q275:Q308)</f>
        <v>0</v>
      </c>
      <c r="R274" s="228"/>
      <c r="S274" s="228"/>
      <c r="T274" s="229"/>
      <c r="U274" s="223"/>
      <c r="V274" s="223">
        <f>SUM(V275:V308)</f>
        <v>46.290000000000006</v>
      </c>
      <c r="W274" s="223"/>
      <c r="X274" s="223"/>
      <c r="AG274" t="s">
        <v>170</v>
      </c>
    </row>
    <row r="275" spans="1:60" outlineLevel="1" x14ac:dyDescent="0.2">
      <c r="A275" s="230">
        <v>57</v>
      </c>
      <c r="B275" s="231" t="s">
        <v>1798</v>
      </c>
      <c r="C275" s="249" t="s">
        <v>1799</v>
      </c>
      <c r="D275" s="232" t="s">
        <v>338</v>
      </c>
      <c r="E275" s="233">
        <v>0.83499999999999996</v>
      </c>
      <c r="F275" s="234"/>
      <c r="G275" s="235">
        <f>ROUND(E275*F275,2)</f>
        <v>0</v>
      </c>
      <c r="H275" s="234"/>
      <c r="I275" s="235">
        <f>ROUND(E275*H275,2)</f>
        <v>0</v>
      </c>
      <c r="J275" s="234"/>
      <c r="K275" s="235">
        <f>ROUND(E275*J275,2)</f>
        <v>0</v>
      </c>
      <c r="L275" s="235">
        <v>21</v>
      </c>
      <c r="M275" s="235">
        <f>G275*(1+L275/100)</f>
        <v>0</v>
      </c>
      <c r="N275" s="235">
        <v>2.5276700000000001</v>
      </c>
      <c r="O275" s="235">
        <f>ROUND(E275*N275,2)</f>
        <v>2.11</v>
      </c>
      <c r="P275" s="235">
        <v>0</v>
      </c>
      <c r="Q275" s="235">
        <f>ROUND(E275*P275,2)</f>
        <v>0</v>
      </c>
      <c r="R275" s="235" t="s">
        <v>1162</v>
      </c>
      <c r="S275" s="235" t="s">
        <v>190</v>
      </c>
      <c r="T275" s="236" t="s">
        <v>190</v>
      </c>
      <c r="U275" s="219">
        <v>0.97699999999999998</v>
      </c>
      <c r="V275" s="219">
        <f>ROUND(E275*U275,2)</f>
        <v>0.82</v>
      </c>
      <c r="W275" s="219"/>
      <c r="X275" s="219" t="s">
        <v>287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288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22.5" outlineLevel="1" x14ac:dyDescent="0.2">
      <c r="A276" s="216"/>
      <c r="B276" s="217"/>
      <c r="C276" s="260" t="s">
        <v>1800</v>
      </c>
      <c r="D276" s="256"/>
      <c r="E276" s="256"/>
      <c r="F276" s="256"/>
      <c r="G276" s="256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290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45" t="str">
        <f>C276</f>
        <v>nosných, výplňových, obkladových, půdních, štítových, poprsních apod., s pomocným lešením o výšce podlahy do 1900 mm a pro zatížení 1,5 kPa,</v>
      </c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51" t="s">
        <v>1801</v>
      </c>
      <c r="D277" s="221"/>
      <c r="E277" s="222">
        <v>0.25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232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51" t="s">
        <v>1802</v>
      </c>
      <c r="D278" s="221"/>
      <c r="E278" s="222">
        <v>0.58499999999999996</v>
      </c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232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0">
        <v>58</v>
      </c>
      <c r="B279" s="231" t="s">
        <v>1803</v>
      </c>
      <c r="C279" s="249" t="s">
        <v>1804</v>
      </c>
      <c r="D279" s="232" t="s">
        <v>285</v>
      </c>
      <c r="E279" s="233">
        <v>4.9000000000000004</v>
      </c>
      <c r="F279" s="234"/>
      <c r="G279" s="235">
        <f>ROUND(E279*F279,2)</f>
        <v>0</v>
      </c>
      <c r="H279" s="234"/>
      <c r="I279" s="235">
        <f>ROUND(E279*H279,2)</f>
        <v>0</v>
      </c>
      <c r="J279" s="234"/>
      <c r="K279" s="235">
        <f>ROUND(E279*J279,2)</f>
        <v>0</v>
      </c>
      <c r="L279" s="235">
        <v>21</v>
      </c>
      <c r="M279" s="235">
        <f>G279*(1+L279/100)</f>
        <v>0</v>
      </c>
      <c r="N279" s="235">
        <v>3.7179999999999998E-2</v>
      </c>
      <c r="O279" s="235">
        <f>ROUND(E279*N279,2)</f>
        <v>0.18</v>
      </c>
      <c r="P279" s="235">
        <v>0</v>
      </c>
      <c r="Q279" s="235">
        <f>ROUND(E279*P279,2)</f>
        <v>0</v>
      </c>
      <c r="R279" s="235" t="s">
        <v>1162</v>
      </c>
      <c r="S279" s="235" t="s">
        <v>190</v>
      </c>
      <c r="T279" s="236" t="s">
        <v>190</v>
      </c>
      <c r="U279" s="219">
        <v>0.78400000000000003</v>
      </c>
      <c r="V279" s="219">
        <f>ROUND(E279*U279,2)</f>
        <v>3.84</v>
      </c>
      <c r="W279" s="219"/>
      <c r="X279" s="219" t="s">
        <v>287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288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ht="22.5" outlineLevel="1" x14ac:dyDescent="0.2">
      <c r="A280" s="216"/>
      <c r="B280" s="217"/>
      <c r="C280" s="260" t="s">
        <v>1805</v>
      </c>
      <c r="D280" s="256"/>
      <c r="E280" s="256"/>
      <c r="F280" s="256"/>
      <c r="G280" s="2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290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45" t="str">
        <f>C280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51" t="s">
        <v>1806</v>
      </c>
      <c r="D281" s="221"/>
      <c r="E281" s="222">
        <v>1</v>
      </c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232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51" t="s">
        <v>1807</v>
      </c>
      <c r="D282" s="221"/>
      <c r="E282" s="222">
        <v>3.9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232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30">
        <v>59</v>
      </c>
      <c r="B283" s="231" t="s">
        <v>1808</v>
      </c>
      <c r="C283" s="249" t="s">
        <v>1809</v>
      </c>
      <c r="D283" s="232" t="s">
        <v>285</v>
      </c>
      <c r="E283" s="233">
        <v>4.9000000000000004</v>
      </c>
      <c r="F283" s="234"/>
      <c r="G283" s="235">
        <f>ROUND(E283*F283,2)</f>
        <v>0</v>
      </c>
      <c r="H283" s="234"/>
      <c r="I283" s="235">
        <f>ROUND(E283*H283,2)</f>
        <v>0</v>
      </c>
      <c r="J283" s="234"/>
      <c r="K283" s="235">
        <f>ROUND(E283*J283,2)</f>
        <v>0</v>
      </c>
      <c r="L283" s="235">
        <v>21</v>
      </c>
      <c r="M283" s="235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5" t="s">
        <v>1162</v>
      </c>
      <c r="S283" s="235" t="s">
        <v>190</v>
      </c>
      <c r="T283" s="236" t="s">
        <v>190</v>
      </c>
      <c r="U283" s="219">
        <v>0.35</v>
      </c>
      <c r="V283" s="219">
        <f>ROUND(E283*U283,2)</f>
        <v>1.72</v>
      </c>
      <c r="W283" s="219"/>
      <c r="X283" s="219" t="s">
        <v>287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288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ht="22.5" outlineLevel="1" x14ac:dyDescent="0.2">
      <c r="A284" s="216"/>
      <c r="B284" s="217"/>
      <c r="C284" s="260" t="s">
        <v>1805</v>
      </c>
      <c r="D284" s="256"/>
      <c r="E284" s="256"/>
      <c r="F284" s="256"/>
      <c r="G284" s="256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290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45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30">
        <v>60</v>
      </c>
      <c r="B285" s="231" t="s">
        <v>1810</v>
      </c>
      <c r="C285" s="249" t="s">
        <v>1811</v>
      </c>
      <c r="D285" s="232" t="s">
        <v>338</v>
      </c>
      <c r="E285" s="233">
        <v>0.33750000000000002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5">
        <v>2.54278</v>
      </c>
      <c r="O285" s="235">
        <f>ROUND(E285*N285,2)</f>
        <v>0.86</v>
      </c>
      <c r="P285" s="235">
        <v>0</v>
      </c>
      <c r="Q285" s="235">
        <f>ROUND(E285*P285,2)</f>
        <v>0</v>
      </c>
      <c r="R285" s="235" t="s">
        <v>1812</v>
      </c>
      <c r="S285" s="235" t="s">
        <v>190</v>
      </c>
      <c r="T285" s="236" t="s">
        <v>190</v>
      </c>
      <c r="U285" s="219">
        <v>2.6669999999999998</v>
      </c>
      <c r="V285" s="219">
        <f>ROUND(E285*U285,2)</f>
        <v>0.9</v>
      </c>
      <c r="W285" s="219"/>
      <c r="X285" s="219" t="s">
        <v>287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288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51" t="s">
        <v>1813</v>
      </c>
      <c r="D286" s="221"/>
      <c r="E286" s="222">
        <v>0.1</v>
      </c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232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1" t="s">
        <v>1814</v>
      </c>
      <c r="D287" s="221"/>
      <c r="E287" s="222">
        <v>7.4999999999999997E-2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232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1" t="s">
        <v>1815</v>
      </c>
      <c r="D288" s="221"/>
      <c r="E288" s="222">
        <v>0.16250000000000001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232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30">
        <v>61</v>
      </c>
      <c r="B289" s="231" t="s">
        <v>1816</v>
      </c>
      <c r="C289" s="249" t="s">
        <v>1817</v>
      </c>
      <c r="D289" s="232" t="s">
        <v>285</v>
      </c>
      <c r="E289" s="233">
        <v>4.05</v>
      </c>
      <c r="F289" s="234"/>
      <c r="G289" s="235">
        <f>ROUND(E289*F289,2)</f>
        <v>0</v>
      </c>
      <c r="H289" s="234"/>
      <c r="I289" s="235">
        <f>ROUND(E289*H289,2)</f>
        <v>0</v>
      </c>
      <c r="J289" s="234"/>
      <c r="K289" s="235">
        <f>ROUND(E289*J289,2)</f>
        <v>0</v>
      </c>
      <c r="L289" s="235">
        <v>21</v>
      </c>
      <c r="M289" s="235">
        <f>G289*(1+L289/100)</f>
        <v>0</v>
      </c>
      <c r="N289" s="235">
        <v>1.553E-2</v>
      </c>
      <c r="O289" s="235">
        <f>ROUND(E289*N289,2)</f>
        <v>0.06</v>
      </c>
      <c r="P289" s="235">
        <v>0</v>
      </c>
      <c r="Q289" s="235">
        <f>ROUND(E289*P289,2)</f>
        <v>0</v>
      </c>
      <c r="R289" s="235" t="s">
        <v>1812</v>
      </c>
      <c r="S289" s="235" t="s">
        <v>190</v>
      </c>
      <c r="T289" s="236" t="s">
        <v>190</v>
      </c>
      <c r="U289" s="219">
        <v>1.1599999999999999</v>
      </c>
      <c r="V289" s="219">
        <f>ROUND(E289*U289,2)</f>
        <v>4.7</v>
      </c>
      <c r="W289" s="219"/>
      <c r="X289" s="219" t="s">
        <v>287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288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60" t="s">
        <v>1818</v>
      </c>
      <c r="D290" s="256"/>
      <c r="E290" s="256"/>
      <c r="F290" s="256"/>
      <c r="G290" s="256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290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1" t="s">
        <v>1819</v>
      </c>
      <c r="D291" s="221"/>
      <c r="E291" s="222">
        <v>1.2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232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51" t="s">
        <v>1820</v>
      </c>
      <c r="D292" s="221"/>
      <c r="E292" s="222">
        <v>0.9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232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1" t="s">
        <v>1821</v>
      </c>
      <c r="D293" s="221"/>
      <c r="E293" s="222">
        <v>1.95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232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62</v>
      </c>
      <c r="B294" s="231" t="s">
        <v>1822</v>
      </c>
      <c r="C294" s="249" t="s">
        <v>1823</v>
      </c>
      <c r="D294" s="232" t="s">
        <v>285</v>
      </c>
      <c r="E294" s="233">
        <v>4.05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0</v>
      </c>
      <c r="O294" s="235">
        <f>ROUND(E294*N294,2)</f>
        <v>0</v>
      </c>
      <c r="P294" s="235">
        <v>0</v>
      </c>
      <c r="Q294" s="235">
        <f>ROUND(E294*P294,2)</f>
        <v>0</v>
      </c>
      <c r="R294" s="235" t="s">
        <v>1812</v>
      </c>
      <c r="S294" s="235" t="s">
        <v>190</v>
      </c>
      <c r="T294" s="236" t="s">
        <v>190</v>
      </c>
      <c r="U294" s="219">
        <v>0.33900000000000002</v>
      </c>
      <c r="V294" s="219">
        <f>ROUND(E294*U294,2)</f>
        <v>1.37</v>
      </c>
      <c r="W294" s="219"/>
      <c r="X294" s="219" t="s">
        <v>287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288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60" t="s">
        <v>1818</v>
      </c>
      <c r="D295" s="256"/>
      <c r="E295" s="256"/>
      <c r="F295" s="256"/>
      <c r="G295" s="256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290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 x14ac:dyDescent="0.2">
      <c r="A296" s="237">
        <v>63</v>
      </c>
      <c r="B296" s="238" t="s">
        <v>1824</v>
      </c>
      <c r="C296" s="248" t="s">
        <v>1825</v>
      </c>
      <c r="D296" s="239" t="s">
        <v>247</v>
      </c>
      <c r="E296" s="240">
        <v>3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2">
        <v>0.10481</v>
      </c>
      <c r="O296" s="242">
        <f>ROUND(E296*N296,2)</f>
        <v>0.31</v>
      </c>
      <c r="P296" s="242">
        <v>0</v>
      </c>
      <c r="Q296" s="242">
        <f>ROUND(E296*P296,2)</f>
        <v>0</v>
      </c>
      <c r="R296" s="242" t="s">
        <v>1067</v>
      </c>
      <c r="S296" s="242" t="s">
        <v>190</v>
      </c>
      <c r="T296" s="243" t="s">
        <v>190</v>
      </c>
      <c r="U296" s="219">
        <v>1.5</v>
      </c>
      <c r="V296" s="219">
        <f>ROUND(E296*U296,2)</f>
        <v>4.5</v>
      </c>
      <c r="W296" s="219"/>
      <c r="X296" s="219" t="s">
        <v>287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288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30">
        <v>64</v>
      </c>
      <c r="B297" s="231" t="s">
        <v>1826</v>
      </c>
      <c r="C297" s="249" t="s">
        <v>1827</v>
      </c>
      <c r="D297" s="232" t="s">
        <v>338</v>
      </c>
      <c r="E297" s="233">
        <v>0.54</v>
      </c>
      <c r="F297" s="234"/>
      <c r="G297" s="235">
        <f>ROUND(E297*F297,2)</f>
        <v>0</v>
      </c>
      <c r="H297" s="234"/>
      <c r="I297" s="235">
        <f>ROUND(E297*H297,2)</f>
        <v>0</v>
      </c>
      <c r="J297" s="234"/>
      <c r="K297" s="235">
        <f>ROUND(E297*J297,2)</f>
        <v>0</v>
      </c>
      <c r="L297" s="235">
        <v>21</v>
      </c>
      <c r="M297" s="235">
        <f>G297*(1+L297/100)</f>
        <v>0</v>
      </c>
      <c r="N297" s="235">
        <v>2.7027000000000001</v>
      </c>
      <c r="O297" s="235">
        <f>ROUND(E297*N297,2)</f>
        <v>1.46</v>
      </c>
      <c r="P297" s="235">
        <v>0</v>
      </c>
      <c r="Q297" s="235">
        <f>ROUND(E297*P297,2)</f>
        <v>0</v>
      </c>
      <c r="R297" s="235" t="s">
        <v>1067</v>
      </c>
      <c r="S297" s="235" t="s">
        <v>190</v>
      </c>
      <c r="T297" s="236" t="s">
        <v>190</v>
      </c>
      <c r="U297" s="219">
        <v>7.95</v>
      </c>
      <c r="V297" s="219">
        <f>ROUND(E297*U297,2)</f>
        <v>4.29</v>
      </c>
      <c r="W297" s="219"/>
      <c r="X297" s="219" t="s">
        <v>287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288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60" t="s">
        <v>1828</v>
      </c>
      <c r="D298" s="256"/>
      <c r="E298" s="256"/>
      <c r="F298" s="256"/>
      <c r="G298" s="256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290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1829</v>
      </c>
      <c r="D299" s="221"/>
      <c r="E299" s="222">
        <v>0.54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30">
        <v>65</v>
      </c>
      <c r="B300" s="231" t="s">
        <v>1830</v>
      </c>
      <c r="C300" s="249" t="s">
        <v>1831</v>
      </c>
      <c r="D300" s="232" t="s">
        <v>554</v>
      </c>
      <c r="E300" s="233">
        <v>8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0.1</v>
      </c>
      <c r="O300" s="235">
        <f>ROUND(E300*N300,2)</f>
        <v>0.8</v>
      </c>
      <c r="P300" s="235">
        <v>0</v>
      </c>
      <c r="Q300" s="235">
        <f>ROUND(E300*P300,2)</f>
        <v>0</v>
      </c>
      <c r="R300" s="235" t="s">
        <v>1067</v>
      </c>
      <c r="S300" s="235" t="s">
        <v>190</v>
      </c>
      <c r="T300" s="236" t="s">
        <v>190</v>
      </c>
      <c r="U300" s="219">
        <v>0.44</v>
      </c>
      <c r="V300" s="219">
        <f>ROUND(E300*U300,2)</f>
        <v>3.52</v>
      </c>
      <c r="W300" s="219"/>
      <c r="X300" s="219" t="s">
        <v>287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288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60" t="s">
        <v>1832</v>
      </c>
      <c r="D301" s="256"/>
      <c r="E301" s="256"/>
      <c r="F301" s="256"/>
      <c r="G301" s="256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290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51" t="s">
        <v>1833</v>
      </c>
      <c r="D302" s="221"/>
      <c r="E302" s="222">
        <v>8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232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37">
        <v>66</v>
      </c>
      <c r="B303" s="238" t="s">
        <v>1834</v>
      </c>
      <c r="C303" s="248" t="s">
        <v>1835</v>
      </c>
      <c r="D303" s="239" t="s">
        <v>323</v>
      </c>
      <c r="E303" s="240">
        <v>4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2">
        <v>0.26250000000000001</v>
      </c>
      <c r="O303" s="242">
        <f>ROUND(E303*N303,2)</f>
        <v>1.05</v>
      </c>
      <c r="P303" s="242">
        <v>0</v>
      </c>
      <c r="Q303" s="242">
        <f>ROUND(E303*P303,2)</f>
        <v>0</v>
      </c>
      <c r="R303" s="242" t="s">
        <v>455</v>
      </c>
      <c r="S303" s="242" t="s">
        <v>190</v>
      </c>
      <c r="T303" s="243" t="s">
        <v>190</v>
      </c>
      <c r="U303" s="219">
        <v>3.0726</v>
      </c>
      <c r="V303" s="219">
        <f>ROUND(E303*U303,2)</f>
        <v>12.29</v>
      </c>
      <c r="W303" s="219"/>
      <c r="X303" s="219" t="s">
        <v>287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288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ht="22.5" outlineLevel="1" x14ac:dyDescent="0.2">
      <c r="A304" s="230">
        <v>67</v>
      </c>
      <c r="B304" s="231" t="s">
        <v>1836</v>
      </c>
      <c r="C304" s="249" t="s">
        <v>1837</v>
      </c>
      <c r="D304" s="232" t="s">
        <v>285</v>
      </c>
      <c r="E304" s="233">
        <v>2.4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0.34693000000000002</v>
      </c>
      <c r="O304" s="235">
        <f>ROUND(E304*N304,2)</f>
        <v>0.83</v>
      </c>
      <c r="P304" s="235">
        <v>0</v>
      </c>
      <c r="Q304" s="235">
        <f>ROUND(E304*P304,2)</f>
        <v>0</v>
      </c>
      <c r="R304" s="235" t="s">
        <v>1162</v>
      </c>
      <c r="S304" s="235" t="s">
        <v>190</v>
      </c>
      <c r="T304" s="236" t="s">
        <v>190</v>
      </c>
      <c r="U304" s="219">
        <v>1.6</v>
      </c>
      <c r="V304" s="219">
        <f>ROUND(E304*U304,2)</f>
        <v>3.84</v>
      </c>
      <c r="W304" s="219"/>
      <c r="X304" s="219" t="s">
        <v>287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288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60" t="s">
        <v>1838</v>
      </c>
      <c r="D305" s="256"/>
      <c r="E305" s="256"/>
      <c r="F305" s="256"/>
      <c r="G305" s="256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290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45" t="str">
        <f>C305</f>
        <v>kladení tvárnic na speciální maltu, spárování současně při zdění, zvýšené nároky na udržení čistoty zdiva</v>
      </c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61" t="s">
        <v>1839</v>
      </c>
      <c r="D306" s="257"/>
      <c r="E306" s="257"/>
      <c r="F306" s="257"/>
      <c r="G306" s="257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193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1" t="s">
        <v>1840</v>
      </c>
      <c r="D307" s="221"/>
      <c r="E307" s="222">
        <v>2.4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232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37">
        <v>68</v>
      </c>
      <c r="B308" s="238" t="s">
        <v>1841</v>
      </c>
      <c r="C308" s="248" t="s">
        <v>1842</v>
      </c>
      <c r="D308" s="239" t="s">
        <v>247</v>
      </c>
      <c r="E308" s="240">
        <v>3</v>
      </c>
      <c r="F308" s="241"/>
      <c r="G308" s="242">
        <f>ROUND(E308*F308,2)</f>
        <v>0</v>
      </c>
      <c r="H308" s="241"/>
      <c r="I308" s="242">
        <f>ROUND(E308*H308,2)</f>
        <v>0</v>
      </c>
      <c r="J308" s="241"/>
      <c r="K308" s="242">
        <f>ROUND(E308*J308,2)</f>
        <v>0</v>
      </c>
      <c r="L308" s="242">
        <v>21</v>
      </c>
      <c r="M308" s="242">
        <f>G308*(1+L308/100)</f>
        <v>0</v>
      </c>
      <c r="N308" s="242">
        <v>0</v>
      </c>
      <c r="O308" s="242">
        <f>ROUND(E308*N308,2)</f>
        <v>0</v>
      </c>
      <c r="P308" s="242">
        <v>0</v>
      </c>
      <c r="Q308" s="242">
        <f>ROUND(E308*P308,2)</f>
        <v>0</v>
      </c>
      <c r="R308" s="242"/>
      <c r="S308" s="242" t="s">
        <v>174</v>
      </c>
      <c r="T308" s="243" t="s">
        <v>175</v>
      </c>
      <c r="U308" s="219">
        <v>1.5</v>
      </c>
      <c r="V308" s="219">
        <f>ROUND(E308*U308,2)</f>
        <v>4.5</v>
      </c>
      <c r="W308" s="219"/>
      <c r="X308" s="219" t="s">
        <v>287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288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x14ac:dyDescent="0.2">
      <c r="A309" s="224" t="s">
        <v>169</v>
      </c>
      <c r="B309" s="225" t="s">
        <v>101</v>
      </c>
      <c r="C309" s="247" t="s">
        <v>102</v>
      </c>
      <c r="D309" s="226"/>
      <c r="E309" s="227"/>
      <c r="F309" s="228"/>
      <c r="G309" s="228">
        <f>SUMIF(AG310:AG328,"&lt;&gt;NOR",G310:G328)</f>
        <v>0</v>
      </c>
      <c r="H309" s="228"/>
      <c r="I309" s="228">
        <f>SUM(I310:I328)</f>
        <v>0</v>
      </c>
      <c r="J309" s="228"/>
      <c r="K309" s="228">
        <f>SUM(K310:K328)</f>
        <v>0</v>
      </c>
      <c r="L309" s="228"/>
      <c r="M309" s="228">
        <f>SUM(M310:M328)</f>
        <v>0</v>
      </c>
      <c r="N309" s="228"/>
      <c r="O309" s="228">
        <f>SUM(O310:O328)</f>
        <v>122.69</v>
      </c>
      <c r="P309" s="228"/>
      <c r="Q309" s="228">
        <f>SUM(Q310:Q328)</f>
        <v>0</v>
      </c>
      <c r="R309" s="228"/>
      <c r="S309" s="228"/>
      <c r="T309" s="229"/>
      <c r="U309" s="223"/>
      <c r="V309" s="223">
        <f>SUM(V310:V328)</f>
        <v>95.280000000000015</v>
      </c>
      <c r="W309" s="223"/>
      <c r="X309" s="223"/>
      <c r="AG309" t="s">
        <v>170</v>
      </c>
    </row>
    <row r="310" spans="1:60" outlineLevel="1" x14ac:dyDescent="0.2">
      <c r="A310" s="230">
        <v>69</v>
      </c>
      <c r="B310" s="231" t="s">
        <v>1843</v>
      </c>
      <c r="C310" s="249" t="s">
        <v>1844</v>
      </c>
      <c r="D310" s="232" t="s">
        <v>338</v>
      </c>
      <c r="E310" s="233">
        <v>0.125</v>
      </c>
      <c r="F310" s="234"/>
      <c r="G310" s="235">
        <f>ROUND(E310*F310,2)</f>
        <v>0</v>
      </c>
      <c r="H310" s="234"/>
      <c r="I310" s="235">
        <f>ROUND(E310*H310,2)</f>
        <v>0</v>
      </c>
      <c r="J310" s="234"/>
      <c r="K310" s="235">
        <f>ROUND(E310*J310,2)</f>
        <v>0</v>
      </c>
      <c r="L310" s="235">
        <v>21</v>
      </c>
      <c r="M310" s="235">
        <f>G310*(1+L310/100)</f>
        <v>0</v>
      </c>
      <c r="N310" s="235">
        <v>1.7034</v>
      </c>
      <c r="O310" s="235">
        <f>ROUND(E310*N310,2)</f>
        <v>0.21</v>
      </c>
      <c r="P310" s="235">
        <v>0</v>
      </c>
      <c r="Q310" s="235">
        <f>ROUND(E310*P310,2)</f>
        <v>0</v>
      </c>
      <c r="R310" s="235" t="s">
        <v>487</v>
      </c>
      <c r="S310" s="235" t="s">
        <v>190</v>
      </c>
      <c r="T310" s="236" t="s">
        <v>190</v>
      </c>
      <c r="U310" s="219">
        <v>1.3029999999999999</v>
      </c>
      <c r="V310" s="219">
        <f>ROUND(E310*U310,2)</f>
        <v>0.16</v>
      </c>
      <c r="W310" s="219"/>
      <c r="X310" s="219" t="s">
        <v>287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288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60" t="s">
        <v>488</v>
      </c>
      <c r="D311" s="256"/>
      <c r="E311" s="256"/>
      <c r="F311" s="256"/>
      <c r="G311" s="256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290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1" t="s">
        <v>1845</v>
      </c>
      <c r="D312" s="221"/>
      <c r="E312" s="222">
        <v>0.125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232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0">
        <v>70</v>
      </c>
      <c r="B313" s="231" t="s">
        <v>485</v>
      </c>
      <c r="C313" s="249" t="s">
        <v>486</v>
      </c>
      <c r="D313" s="232" t="s">
        <v>338</v>
      </c>
      <c r="E313" s="233">
        <v>61.82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1.8907700000000001</v>
      </c>
      <c r="O313" s="235">
        <f>ROUND(E313*N313,2)</f>
        <v>116.89</v>
      </c>
      <c r="P313" s="235">
        <v>0</v>
      </c>
      <c r="Q313" s="235">
        <f>ROUND(E313*P313,2)</f>
        <v>0</v>
      </c>
      <c r="R313" s="235" t="s">
        <v>487</v>
      </c>
      <c r="S313" s="235" t="s">
        <v>190</v>
      </c>
      <c r="T313" s="236" t="s">
        <v>190</v>
      </c>
      <c r="U313" s="219">
        <v>1.3169999999999999</v>
      </c>
      <c r="V313" s="219">
        <f>ROUND(E313*U313,2)</f>
        <v>81.42</v>
      </c>
      <c r="W313" s="219"/>
      <c r="X313" s="219" t="s">
        <v>287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308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60" t="s">
        <v>488</v>
      </c>
      <c r="D314" s="256"/>
      <c r="E314" s="256"/>
      <c r="F314" s="256"/>
      <c r="G314" s="256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290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1" t="s">
        <v>1846</v>
      </c>
      <c r="D315" s="221"/>
      <c r="E315" s="222">
        <v>24.2</v>
      </c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232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1847</v>
      </c>
      <c r="D316" s="221"/>
      <c r="E316" s="222">
        <v>10.45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1" t="s">
        <v>1848</v>
      </c>
      <c r="D317" s="221"/>
      <c r="E317" s="222">
        <v>3.74</v>
      </c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232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1" t="s">
        <v>1849</v>
      </c>
      <c r="D318" s="221"/>
      <c r="E318" s="222">
        <v>23.43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232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0">
        <v>71</v>
      </c>
      <c r="B319" s="231" t="s">
        <v>1850</v>
      </c>
      <c r="C319" s="249" t="s">
        <v>1851</v>
      </c>
      <c r="D319" s="232" t="s">
        <v>285</v>
      </c>
      <c r="E319" s="233">
        <v>4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0.37874999999999998</v>
      </c>
      <c r="O319" s="235">
        <f>ROUND(E319*N319,2)</f>
        <v>1.52</v>
      </c>
      <c r="P319" s="235">
        <v>0</v>
      </c>
      <c r="Q319" s="235">
        <f>ROUND(E319*P319,2)</f>
        <v>0</v>
      </c>
      <c r="R319" s="235"/>
      <c r="S319" s="235" t="s">
        <v>190</v>
      </c>
      <c r="T319" s="236" t="s">
        <v>190</v>
      </c>
      <c r="U319" s="219">
        <v>0.33600000000000002</v>
      </c>
      <c r="V319" s="219">
        <f>ROUND(E319*U319,2)</f>
        <v>1.34</v>
      </c>
      <c r="W319" s="219"/>
      <c r="X319" s="219" t="s">
        <v>287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288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1" t="s">
        <v>1852</v>
      </c>
      <c r="D320" s="221"/>
      <c r="E320" s="222">
        <v>4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232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ht="22.5" outlineLevel="1" x14ac:dyDescent="0.2">
      <c r="A321" s="230">
        <v>72</v>
      </c>
      <c r="B321" s="231" t="s">
        <v>492</v>
      </c>
      <c r="C321" s="249" t="s">
        <v>493</v>
      </c>
      <c r="D321" s="232" t="s">
        <v>338</v>
      </c>
      <c r="E321" s="233">
        <v>0.36388999999999999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2.5</v>
      </c>
      <c r="O321" s="235">
        <f>ROUND(E321*N321,2)</f>
        <v>0.91</v>
      </c>
      <c r="P321" s="235">
        <v>0</v>
      </c>
      <c r="Q321" s="235">
        <f>ROUND(E321*P321,2)</f>
        <v>0</v>
      </c>
      <c r="R321" s="235" t="s">
        <v>487</v>
      </c>
      <c r="S321" s="235" t="s">
        <v>190</v>
      </c>
      <c r="T321" s="236" t="s">
        <v>190</v>
      </c>
      <c r="U321" s="219">
        <v>1.1919999999999999</v>
      </c>
      <c r="V321" s="219">
        <f>ROUND(E321*U321,2)</f>
        <v>0.43</v>
      </c>
      <c r="W321" s="219"/>
      <c r="X321" s="219" t="s">
        <v>287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308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60" t="s">
        <v>494</v>
      </c>
      <c r="D322" s="256"/>
      <c r="E322" s="256"/>
      <c r="F322" s="256"/>
      <c r="G322" s="256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290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1" t="s">
        <v>1437</v>
      </c>
      <c r="D323" s="221"/>
      <c r="E323" s="222">
        <v>0.36388999999999999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232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0">
        <v>73</v>
      </c>
      <c r="B324" s="231" t="s">
        <v>497</v>
      </c>
      <c r="C324" s="249" t="s">
        <v>498</v>
      </c>
      <c r="D324" s="232" t="s">
        <v>285</v>
      </c>
      <c r="E324" s="233">
        <v>2.8727999999999998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4.7999999999999996E-3</v>
      </c>
      <c r="O324" s="235">
        <f>ROUND(E324*N324,2)</f>
        <v>0.01</v>
      </c>
      <c r="P324" s="235">
        <v>0</v>
      </c>
      <c r="Q324" s="235">
        <f>ROUND(E324*P324,2)</f>
        <v>0</v>
      </c>
      <c r="R324" s="235" t="s">
        <v>487</v>
      </c>
      <c r="S324" s="235" t="s">
        <v>190</v>
      </c>
      <c r="T324" s="236" t="s">
        <v>190</v>
      </c>
      <c r="U324" s="219">
        <v>0.82499999999999996</v>
      </c>
      <c r="V324" s="219">
        <f>ROUND(E324*U324,2)</f>
        <v>2.37</v>
      </c>
      <c r="W324" s="219"/>
      <c r="X324" s="219" t="s">
        <v>287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308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60" t="s">
        <v>488</v>
      </c>
      <c r="D325" s="256"/>
      <c r="E325" s="256"/>
      <c r="F325" s="256"/>
      <c r="G325" s="256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290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1" t="s">
        <v>1438</v>
      </c>
      <c r="D326" s="221"/>
      <c r="E326" s="222">
        <v>2.8727999999999998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232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ht="22.5" outlineLevel="1" x14ac:dyDescent="0.2">
      <c r="A327" s="230">
        <v>74</v>
      </c>
      <c r="B327" s="231" t="s">
        <v>1853</v>
      </c>
      <c r="C327" s="249" t="s">
        <v>1854</v>
      </c>
      <c r="D327" s="232" t="s">
        <v>285</v>
      </c>
      <c r="E327" s="233">
        <v>4</v>
      </c>
      <c r="F327" s="234"/>
      <c r="G327" s="235">
        <f>ROUND(E327*F327,2)</f>
        <v>0</v>
      </c>
      <c r="H327" s="234"/>
      <c r="I327" s="235">
        <f>ROUND(E327*H327,2)</f>
        <v>0</v>
      </c>
      <c r="J327" s="234"/>
      <c r="K327" s="235">
        <f>ROUND(E327*J327,2)</f>
        <v>0</v>
      </c>
      <c r="L327" s="235">
        <v>21</v>
      </c>
      <c r="M327" s="235">
        <f>G327*(1+L327/100)</f>
        <v>0</v>
      </c>
      <c r="N327" s="235">
        <v>0.78837000000000002</v>
      </c>
      <c r="O327" s="235">
        <f>ROUND(E327*N327,2)</f>
        <v>3.15</v>
      </c>
      <c r="P327" s="235">
        <v>0</v>
      </c>
      <c r="Q327" s="235">
        <f>ROUND(E327*P327,2)</f>
        <v>0</v>
      </c>
      <c r="R327" s="235" t="s">
        <v>1170</v>
      </c>
      <c r="S327" s="235" t="s">
        <v>190</v>
      </c>
      <c r="T327" s="236" t="s">
        <v>190</v>
      </c>
      <c r="U327" s="219">
        <v>2.39</v>
      </c>
      <c r="V327" s="219">
        <f>ROUND(E327*U327,2)</f>
        <v>9.56</v>
      </c>
      <c r="W327" s="219"/>
      <c r="X327" s="219" t="s">
        <v>287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288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60" t="s">
        <v>1855</v>
      </c>
      <c r="D328" s="256"/>
      <c r="E328" s="256"/>
      <c r="F328" s="256"/>
      <c r="G328" s="256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290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x14ac:dyDescent="0.2">
      <c r="A329" s="224" t="s">
        <v>169</v>
      </c>
      <c r="B329" s="225" t="s">
        <v>103</v>
      </c>
      <c r="C329" s="247" t="s">
        <v>104</v>
      </c>
      <c r="D329" s="226"/>
      <c r="E329" s="227"/>
      <c r="F329" s="228"/>
      <c r="G329" s="228">
        <f>SUMIF(AG330:AG380,"&lt;&gt;NOR",G330:G380)</f>
        <v>0</v>
      </c>
      <c r="H329" s="228"/>
      <c r="I329" s="228">
        <f>SUM(I330:I380)</f>
        <v>0</v>
      </c>
      <c r="J329" s="228"/>
      <c r="K329" s="228">
        <f>SUM(K330:K380)</f>
        <v>0</v>
      </c>
      <c r="L329" s="228"/>
      <c r="M329" s="228">
        <f>SUM(M330:M380)</f>
        <v>0</v>
      </c>
      <c r="N329" s="228"/>
      <c r="O329" s="228">
        <f>SUM(O330:O380)</f>
        <v>42.9</v>
      </c>
      <c r="P329" s="228"/>
      <c r="Q329" s="228">
        <f>SUM(Q330:Q380)</f>
        <v>0</v>
      </c>
      <c r="R329" s="228"/>
      <c r="S329" s="228"/>
      <c r="T329" s="229"/>
      <c r="U329" s="223"/>
      <c r="V329" s="223">
        <f>SUM(V330:V380)</f>
        <v>27.650000000000002</v>
      </c>
      <c r="W329" s="223"/>
      <c r="X329" s="223"/>
      <c r="AG329" t="s">
        <v>170</v>
      </c>
    </row>
    <row r="330" spans="1:60" outlineLevel="1" x14ac:dyDescent="0.2">
      <c r="A330" s="230">
        <v>75</v>
      </c>
      <c r="B330" s="231" t="s">
        <v>501</v>
      </c>
      <c r="C330" s="249" t="s">
        <v>502</v>
      </c>
      <c r="D330" s="232" t="s">
        <v>338</v>
      </c>
      <c r="E330" s="233">
        <v>7.9859999999999998</v>
      </c>
      <c r="F330" s="234"/>
      <c r="G330" s="235">
        <f>ROUND(E330*F330,2)</f>
        <v>0</v>
      </c>
      <c r="H330" s="234"/>
      <c r="I330" s="235">
        <f>ROUND(E330*H330,2)</f>
        <v>0</v>
      </c>
      <c r="J330" s="234"/>
      <c r="K330" s="235">
        <f>ROUND(E330*J330,2)</f>
        <v>0</v>
      </c>
      <c r="L330" s="235">
        <v>21</v>
      </c>
      <c r="M330" s="235">
        <f>G330*(1+L330/100)</f>
        <v>0</v>
      </c>
      <c r="N330" s="235">
        <v>1.6867000000000001</v>
      </c>
      <c r="O330" s="235">
        <f>ROUND(E330*N330,2)</f>
        <v>13.47</v>
      </c>
      <c r="P330" s="235">
        <v>0</v>
      </c>
      <c r="Q330" s="235">
        <f>ROUND(E330*P330,2)</f>
        <v>0</v>
      </c>
      <c r="R330" s="235" t="s">
        <v>286</v>
      </c>
      <c r="S330" s="235" t="s">
        <v>190</v>
      </c>
      <c r="T330" s="236" t="s">
        <v>190</v>
      </c>
      <c r="U330" s="219">
        <v>0.16200000000000001</v>
      </c>
      <c r="V330" s="219">
        <f>ROUND(E330*U330,2)</f>
        <v>1.29</v>
      </c>
      <c r="W330" s="219"/>
      <c r="X330" s="219" t="s">
        <v>287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308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60" t="s">
        <v>503</v>
      </c>
      <c r="D331" s="256"/>
      <c r="E331" s="256"/>
      <c r="F331" s="256"/>
      <c r="G331" s="256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290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51" t="s">
        <v>1856</v>
      </c>
      <c r="D332" s="221"/>
      <c r="E332" s="222">
        <v>1.8645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232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1" t="s">
        <v>1857</v>
      </c>
      <c r="D333" s="221"/>
      <c r="E333" s="222">
        <v>0.57750000000000001</v>
      </c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232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1" t="s">
        <v>1858</v>
      </c>
      <c r="D334" s="221"/>
      <c r="E334" s="222">
        <v>0.92400000000000004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232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1" t="s">
        <v>1859</v>
      </c>
      <c r="D335" s="221"/>
      <c r="E335" s="222">
        <v>0.67500000000000004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232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51" t="s">
        <v>1860</v>
      </c>
      <c r="D336" s="221"/>
      <c r="E336" s="222">
        <v>0.495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232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51" t="s">
        <v>1861</v>
      </c>
      <c r="D337" s="221"/>
      <c r="E337" s="222">
        <v>0.3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232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1" t="s">
        <v>1862</v>
      </c>
      <c r="D338" s="221"/>
      <c r="E338" s="222">
        <v>2.7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232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1" t="s">
        <v>1863</v>
      </c>
      <c r="D339" s="221"/>
      <c r="E339" s="222">
        <v>0.45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232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30">
        <v>76</v>
      </c>
      <c r="B340" s="231" t="s">
        <v>510</v>
      </c>
      <c r="C340" s="249" t="s">
        <v>511</v>
      </c>
      <c r="D340" s="232" t="s">
        <v>483</v>
      </c>
      <c r="E340" s="233">
        <v>14.931100000000001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1.1000000000000001</v>
      </c>
      <c r="O340" s="235">
        <f>ROUND(E340*N340,2)</f>
        <v>16.420000000000002</v>
      </c>
      <c r="P340" s="235">
        <v>0</v>
      </c>
      <c r="Q340" s="235">
        <f>ROUND(E340*P340,2)</f>
        <v>0</v>
      </c>
      <c r="R340" s="235" t="s">
        <v>286</v>
      </c>
      <c r="S340" s="235" t="s">
        <v>190</v>
      </c>
      <c r="T340" s="236" t="s">
        <v>190</v>
      </c>
      <c r="U340" s="219">
        <v>0.16300000000000001</v>
      </c>
      <c r="V340" s="219">
        <f>ROUND(E340*U340,2)</f>
        <v>2.4300000000000002</v>
      </c>
      <c r="W340" s="219"/>
      <c r="X340" s="219" t="s">
        <v>287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308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60" t="s">
        <v>503</v>
      </c>
      <c r="D341" s="256"/>
      <c r="E341" s="256"/>
      <c r="F341" s="256"/>
      <c r="G341" s="256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290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51" t="s">
        <v>1864</v>
      </c>
      <c r="D342" s="221"/>
      <c r="E342" s="222">
        <v>4.2262000000000004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232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1" t="s">
        <v>1865</v>
      </c>
      <c r="D343" s="221"/>
      <c r="E343" s="222">
        <v>0.65449999999999997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232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1" t="s">
        <v>1866</v>
      </c>
      <c r="D344" s="221"/>
      <c r="E344" s="222">
        <v>1.0471999999999999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232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1" t="s">
        <v>1867</v>
      </c>
      <c r="D345" s="221"/>
      <c r="E345" s="222">
        <v>0.76500000000000001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232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51" t="s">
        <v>1868</v>
      </c>
      <c r="D346" s="221"/>
      <c r="E346" s="222">
        <v>0.67320000000000002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232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51" t="s">
        <v>1869</v>
      </c>
      <c r="D347" s="221"/>
      <c r="E347" s="222">
        <v>0.68</v>
      </c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232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1" t="s">
        <v>1870</v>
      </c>
      <c r="D348" s="221"/>
      <c r="E348" s="222">
        <v>6.12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232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51" t="s">
        <v>1871</v>
      </c>
      <c r="D349" s="221"/>
      <c r="E349" s="222">
        <v>0.76500000000000001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232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30">
        <v>77</v>
      </c>
      <c r="B350" s="231" t="s">
        <v>518</v>
      </c>
      <c r="C350" s="249" t="s">
        <v>519</v>
      </c>
      <c r="D350" s="232" t="s">
        <v>483</v>
      </c>
      <c r="E350" s="233">
        <v>2.40645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1</v>
      </c>
      <c r="O350" s="235">
        <f>ROUND(E350*N350,2)</f>
        <v>2.41</v>
      </c>
      <c r="P350" s="235">
        <v>0</v>
      </c>
      <c r="Q350" s="235">
        <f>ROUND(E350*P350,2)</f>
        <v>0</v>
      </c>
      <c r="R350" s="235" t="s">
        <v>286</v>
      </c>
      <c r="S350" s="235" t="s">
        <v>190</v>
      </c>
      <c r="T350" s="236" t="s">
        <v>190</v>
      </c>
      <c r="U350" s="219">
        <v>0.40600000000000003</v>
      </c>
      <c r="V350" s="219">
        <f>ROUND(E350*U350,2)</f>
        <v>0.98</v>
      </c>
      <c r="W350" s="219"/>
      <c r="X350" s="219" t="s">
        <v>287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288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60" t="s">
        <v>503</v>
      </c>
      <c r="D351" s="256"/>
      <c r="E351" s="256"/>
      <c r="F351" s="256"/>
      <c r="G351" s="256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290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51" t="s">
        <v>1872</v>
      </c>
      <c r="D352" s="221"/>
      <c r="E352" s="222">
        <v>2.40645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232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30">
        <v>78</v>
      </c>
      <c r="B353" s="231" t="s">
        <v>521</v>
      </c>
      <c r="C353" s="249" t="s">
        <v>522</v>
      </c>
      <c r="D353" s="232" t="s">
        <v>338</v>
      </c>
      <c r="E353" s="233">
        <v>0.3</v>
      </c>
      <c r="F353" s="234"/>
      <c r="G353" s="235">
        <f>ROUND(E353*F353,2)</f>
        <v>0</v>
      </c>
      <c r="H353" s="234"/>
      <c r="I353" s="235">
        <f>ROUND(E353*H353,2)</f>
        <v>0</v>
      </c>
      <c r="J353" s="234"/>
      <c r="K353" s="235">
        <f>ROUND(E353*J353,2)</f>
        <v>0</v>
      </c>
      <c r="L353" s="235">
        <v>21</v>
      </c>
      <c r="M353" s="235">
        <f>G353*(1+L353/100)</f>
        <v>0</v>
      </c>
      <c r="N353" s="235">
        <v>2.5</v>
      </c>
      <c r="O353" s="235">
        <f>ROUND(E353*N353,2)</f>
        <v>0.75</v>
      </c>
      <c r="P353" s="235">
        <v>0</v>
      </c>
      <c r="Q353" s="235">
        <f>ROUND(E353*P353,2)</f>
        <v>0</v>
      </c>
      <c r="R353" s="235" t="s">
        <v>286</v>
      </c>
      <c r="S353" s="235" t="s">
        <v>190</v>
      </c>
      <c r="T353" s="236" t="s">
        <v>190</v>
      </c>
      <c r="U353" s="219">
        <v>1.21</v>
      </c>
      <c r="V353" s="219">
        <f>ROUND(E353*U353,2)</f>
        <v>0.36</v>
      </c>
      <c r="W353" s="219"/>
      <c r="X353" s="219" t="s">
        <v>287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288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60" t="s">
        <v>503</v>
      </c>
      <c r="D354" s="256"/>
      <c r="E354" s="256"/>
      <c r="F354" s="256"/>
      <c r="G354" s="256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290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51" t="s">
        <v>1873</v>
      </c>
      <c r="D355" s="221"/>
      <c r="E355" s="222">
        <v>0.3</v>
      </c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232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ht="22.5" outlineLevel="1" x14ac:dyDescent="0.2">
      <c r="A356" s="237">
        <v>79</v>
      </c>
      <c r="B356" s="238" t="s">
        <v>525</v>
      </c>
      <c r="C356" s="248" t="s">
        <v>526</v>
      </c>
      <c r="D356" s="239" t="s">
        <v>285</v>
      </c>
      <c r="E356" s="240">
        <v>3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21</v>
      </c>
      <c r="M356" s="242">
        <f>G356*(1+L356/100)</f>
        <v>0</v>
      </c>
      <c r="N356" s="242">
        <v>0.12659999999999999</v>
      </c>
      <c r="O356" s="242">
        <f>ROUND(E356*N356,2)</f>
        <v>0.38</v>
      </c>
      <c r="P356" s="242">
        <v>0</v>
      </c>
      <c r="Q356" s="242">
        <f>ROUND(E356*P356,2)</f>
        <v>0</v>
      </c>
      <c r="R356" s="242" t="s">
        <v>286</v>
      </c>
      <c r="S356" s="242" t="s">
        <v>190</v>
      </c>
      <c r="T356" s="243" t="s">
        <v>190</v>
      </c>
      <c r="U356" s="219">
        <v>9.1999999999999998E-2</v>
      </c>
      <c r="V356" s="219">
        <f>ROUND(E356*U356,2)</f>
        <v>0.28000000000000003</v>
      </c>
      <c r="W356" s="219"/>
      <c r="X356" s="219" t="s">
        <v>287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288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ht="22.5" outlineLevel="1" x14ac:dyDescent="0.2">
      <c r="A357" s="237">
        <v>80</v>
      </c>
      <c r="B357" s="238" t="s">
        <v>527</v>
      </c>
      <c r="C357" s="248" t="s">
        <v>528</v>
      </c>
      <c r="D357" s="239" t="s">
        <v>285</v>
      </c>
      <c r="E357" s="240">
        <v>12.43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2">
        <v>0.15382000000000001</v>
      </c>
      <c r="O357" s="242">
        <f>ROUND(E357*N357,2)</f>
        <v>1.91</v>
      </c>
      <c r="P357" s="242">
        <v>0</v>
      </c>
      <c r="Q357" s="242">
        <f>ROUND(E357*P357,2)</f>
        <v>0</v>
      </c>
      <c r="R357" s="242" t="s">
        <v>286</v>
      </c>
      <c r="S357" s="242" t="s">
        <v>190</v>
      </c>
      <c r="T357" s="243" t="s">
        <v>190</v>
      </c>
      <c r="U357" s="219">
        <v>0.123</v>
      </c>
      <c r="V357" s="219">
        <f>ROUND(E357*U357,2)</f>
        <v>1.53</v>
      </c>
      <c r="W357" s="219"/>
      <c r="X357" s="219" t="s">
        <v>287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288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ht="22.5" outlineLevel="1" x14ac:dyDescent="0.2">
      <c r="A358" s="237">
        <v>81</v>
      </c>
      <c r="B358" s="238" t="s">
        <v>529</v>
      </c>
      <c r="C358" s="248" t="s">
        <v>530</v>
      </c>
      <c r="D358" s="239" t="s">
        <v>285</v>
      </c>
      <c r="E358" s="240">
        <v>12.43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2">
        <v>5.0000000000000001E-4</v>
      </c>
      <c r="O358" s="242">
        <f>ROUND(E358*N358,2)</f>
        <v>0.01</v>
      </c>
      <c r="P358" s="242">
        <v>0</v>
      </c>
      <c r="Q358" s="242">
        <f>ROUND(E358*P358,2)</f>
        <v>0</v>
      </c>
      <c r="R358" s="242" t="s">
        <v>286</v>
      </c>
      <c r="S358" s="242" t="s">
        <v>190</v>
      </c>
      <c r="T358" s="243" t="s">
        <v>190</v>
      </c>
      <c r="U358" s="219">
        <v>2E-3</v>
      </c>
      <c r="V358" s="219">
        <f>ROUND(E358*U358,2)</f>
        <v>0.02</v>
      </c>
      <c r="W358" s="219"/>
      <c r="X358" s="219" t="s">
        <v>287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288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ht="22.5" outlineLevel="1" x14ac:dyDescent="0.2">
      <c r="A359" s="230">
        <v>82</v>
      </c>
      <c r="B359" s="231" t="s">
        <v>960</v>
      </c>
      <c r="C359" s="249" t="s">
        <v>961</v>
      </c>
      <c r="D359" s="232" t="s">
        <v>285</v>
      </c>
      <c r="E359" s="233">
        <v>4.3499999999999996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0.11</v>
      </c>
      <c r="O359" s="235">
        <f>ROUND(E359*N359,2)</f>
        <v>0.48</v>
      </c>
      <c r="P359" s="235">
        <v>0</v>
      </c>
      <c r="Q359" s="235">
        <f>ROUND(E359*P359,2)</f>
        <v>0</v>
      </c>
      <c r="R359" s="235" t="s">
        <v>286</v>
      </c>
      <c r="S359" s="235" t="s">
        <v>190</v>
      </c>
      <c r="T359" s="236" t="s">
        <v>190</v>
      </c>
      <c r="U359" s="219">
        <v>1.1930000000000001</v>
      </c>
      <c r="V359" s="219">
        <f>ROUND(E359*U359,2)</f>
        <v>5.19</v>
      </c>
      <c r="W359" s="219"/>
      <c r="X359" s="219" t="s">
        <v>287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288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60" t="s">
        <v>962</v>
      </c>
      <c r="D360" s="256"/>
      <c r="E360" s="256"/>
      <c r="F360" s="256"/>
      <c r="G360" s="256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290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45" t="str">
        <f>C360</f>
        <v>s provedením lože do 50 mm, s vyplněním spár, s dvojím beraněním a se smetením přebytečného materiálu na krajnici</v>
      </c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51" t="s">
        <v>1197</v>
      </c>
      <c r="D361" s="221"/>
      <c r="E361" s="222">
        <v>3.85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232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51" t="s">
        <v>972</v>
      </c>
      <c r="D362" s="221"/>
      <c r="E362" s="222">
        <v>0.5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232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30">
        <v>83</v>
      </c>
      <c r="B363" s="231" t="s">
        <v>531</v>
      </c>
      <c r="C363" s="249" t="s">
        <v>532</v>
      </c>
      <c r="D363" s="232" t="s">
        <v>285</v>
      </c>
      <c r="E363" s="233">
        <v>29.16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9.2799999999999994E-2</v>
      </c>
      <c r="O363" s="235">
        <f>ROUND(E363*N363,2)</f>
        <v>2.71</v>
      </c>
      <c r="P363" s="235">
        <v>0</v>
      </c>
      <c r="Q363" s="235">
        <f>ROUND(E363*P363,2)</f>
        <v>0</v>
      </c>
      <c r="R363" s="235" t="s">
        <v>286</v>
      </c>
      <c r="S363" s="235" t="s">
        <v>190</v>
      </c>
      <c r="T363" s="236" t="s">
        <v>190</v>
      </c>
      <c r="U363" s="219">
        <v>0.47799999999999998</v>
      </c>
      <c r="V363" s="219">
        <f>ROUND(E363*U363,2)</f>
        <v>13.94</v>
      </c>
      <c r="W363" s="219"/>
      <c r="X363" s="219" t="s">
        <v>287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288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ht="22.5" outlineLevel="1" x14ac:dyDescent="0.2">
      <c r="A364" s="216"/>
      <c r="B364" s="217"/>
      <c r="C364" s="260" t="s">
        <v>533</v>
      </c>
      <c r="D364" s="256"/>
      <c r="E364" s="256"/>
      <c r="F364" s="256"/>
      <c r="G364" s="256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290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45" t="str">
        <f>C364</f>
        <v>s provedením lože z kameniva drceného, s vyplněním spár, s dvojitým hutněním a se smetením přebytečného materiálu na krajnici. S dodáním hmot pro lože a výplň spár.</v>
      </c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1" t="s">
        <v>1874</v>
      </c>
      <c r="D365" s="221"/>
      <c r="E365" s="222">
        <v>6.16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232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51" t="s">
        <v>1875</v>
      </c>
      <c r="D366" s="221"/>
      <c r="E366" s="222">
        <v>0.5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232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51" t="s">
        <v>1876</v>
      </c>
      <c r="D367" s="221"/>
      <c r="E367" s="222">
        <v>4.5</v>
      </c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232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16"/>
      <c r="B368" s="217"/>
      <c r="C368" s="251" t="s">
        <v>1877</v>
      </c>
      <c r="D368" s="221"/>
      <c r="E368" s="222">
        <v>18</v>
      </c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232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ht="22.5" outlineLevel="1" x14ac:dyDescent="0.2">
      <c r="A369" s="230">
        <v>84</v>
      </c>
      <c r="B369" s="231" t="s">
        <v>968</v>
      </c>
      <c r="C369" s="249" t="s">
        <v>969</v>
      </c>
      <c r="D369" s="232" t="s">
        <v>285</v>
      </c>
      <c r="E369" s="233">
        <v>3.3</v>
      </c>
      <c r="F369" s="234"/>
      <c r="G369" s="235">
        <f>ROUND(E369*F369,2)</f>
        <v>0</v>
      </c>
      <c r="H369" s="234"/>
      <c r="I369" s="235">
        <f>ROUND(E369*H369,2)</f>
        <v>0</v>
      </c>
      <c r="J369" s="234"/>
      <c r="K369" s="235">
        <f>ROUND(E369*J369,2)</f>
        <v>0</v>
      </c>
      <c r="L369" s="235">
        <v>21</v>
      </c>
      <c r="M369" s="235">
        <f>G369*(1+L369/100)</f>
        <v>0</v>
      </c>
      <c r="N369" s="235">
        <v>7.1999999999999995E-2</v>
      </c>
      <c r="O369" s="235">
        <f>ROUND(E369*N369,2)</f>
        <v>0.24</v>
      </c>
      <c r="P369" s="235">
        <v>0</v>
      </c>
      <c r="Q369" s="235">
        <f>ROUND(E369*P369,2)</f>
        <v>0</v>
      </c>
      <c r="R369" s="235" t="s">
        <v>286</v>
      </c>
      <c r="S369" s="235" t="s">
        <v>190</v>
      </c>
      <c r="T369" s="236" t="s">
        <v>190</v>
      </c>
      <c r="U369" s="219">
        <v>0.375</v>
      </c>
      <c r="V369" s="219">
        <f>ROUND(E369*U369,2)</f>
        <v>1.24</v>
      </c>
      <c r="W369" s="219"/>
      <c r="X369" s="219" t="s">
        <v>287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288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ht="22.5" outlineLevel="1" x14ac:dyDescent="0.2">
      <c r="A370" s="216"/>
      <c r="B370" s="217"/>
      <c r="C370" s="260" t="s">
        <v>970</v>
      </c>
      <c r="D370" s="256"/>
      <c r="E370" s="256"/>
      <c r="F370" s="256"/>
      <c r="G370" s="256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290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45" t="str">
        <f>C370</f>
        <v>komunikací pro pěší do velikosti dlaždic 0,25 m2 s provedením lože do tl. 30 mm, s vyplněním spár a se smetením přebytečného materiálu na vzdálenost do 3 m</v>
      </c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51" t="s">
        <v>1878</v>
      </c>
      <c r="D371" s="221"/>
      <c r="E371" s="222">
        <v>3.3</v>
      </c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232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30">
        <v>85</v>
      </c>
      <c r="B372" s="231" t="s">
        <v>547</v>
      </c>
      <c r="C372" s="249" t="s">
        <v>548</v>
      </c>
      <c r="D372" s="232" t="s">
        <v>323</v>
      </c>
      <c r="E372" s="233">
        <v>3</v>
      </c>
      <c r="F372" s="234"/>
      <c r="G372" s="235">
        <f>ROUND(E372*F372,2)</f>
        <v>0</v>
      </c>
      <c r="H372" s="234"/>
      <c r="I372" s="235">
        <f>ROUND(E372*H372,2)</f>
        <v>0</v>
      </c>
      <c r="J372" s="234"/>
      <c r="K372" s="235">
        <f>ROUND(E372*J372,2)</f>
        <v>0</v>
      </c>
      <c r="L372" s="235">
        <v>21</v>
      </c>
      <c r="M372" s="235">
        <f>G372*(1+L372/100)</f>
        <v>0</v>
      </c>
      <c r="N372" s="235">
        <v>2.2399999999999998E-3</v>
      </c>
      <c r="O372" s="235">
        <f>ROUND(E372*N372,2)</f>
        <v>0.01</v>
      </c>
      <c r="P372" s="235">
        <v>0</v>
      </c>
      <c r="Q372" s="235">
        <f>ROUND(E372*P372,2)</f>
        <v>0</v>
      </c>
      <c r="R372" s="235" t="s">
        <v>286</v>
      </c>
      <c r="S372" s="235" t="s">
        <v>190</v>
      </c>
      <c r="T372" s="236" t="s">
        <v>190</v>
      </c>
      <c r="U372" s="219">
        <v>0.129</v>
      </c>
      <c r="V372" s="219">
        <f>ROUND(E372*U372,2)</f>
        <v>0.39</v>
      </c>
      <c r="W372" s="219"/>
      <c r="X372" s="219" t="s">
        <v>287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288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60" t="s">
        <v>549</v>
      </c>
      <c r="D373" s="256"/>
      <c r="E373" s="256"/>
      <c r="F373" s="256"/>
      <c r="G373" s="256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09"/>
      <c r="Z373" s="209"/>
      <c r="AA373" s="209"/>
      <c r="AB373" s="209"/>
      <c r="AC373" s="209"/>
      <c r="AD373" s="209"/>
      <c r="AE373" s="209"/>
      <c r="AF373" s="209"/>
      <c r="AG373" s="209" t="s">
        <v>290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61" t="s">
        <v>550</v>
      </c>
      <c r="D374" s="257"/>
      <c r="E374" s="257"/>
      <c r="F374" s="257"/>
      <c r="G374" s="257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193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45" t="str">
        <f>C374</f>
        <v>Včetně odstranění zvětralé asfaltové zálivky, vyčištění spár, zalití spár asfaltovou zálivkou, nátěru asfaltovým lakem a posyp drtí.</v>
      </c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30">
        <v>86</v>
      </c>
      <c r="B375" s="231" t="s">
        <v>973</v>
      </c>
      <c r="C375" s="249" t="s">
        <v>974</v>
      </c>
      <c r="D375" s="232" t="s">
        <v>285</v>
      </c>
      <c r="E375" s="233">
        <v>0.1</v>
      </c>
      <c r="F375" s="234"/>
      <c r="G375" s="235">
        <f>ROUND(E375*F375,2)</f>
        <v>0</v>
      </c>
      <c r="H375" s="234"/>
      <c r="I375" s="235">
        <f>ROUND(E375*H375,2)</f>
        <v>0</v>
      </c>
      <c r="J375" s="234"/>
      <c r="K375" s="235">
        <f>ROUND(E375*J375,2)</f>
        <v>0</v>
      </c>
      <c r="L375" s="235">
        <v>21</v>
      </c>
      <c r="M375" s="235">
        <f>G375*(1+L375/100)</f>
        <v>0</v>
      </c>
      <c r="N375" s="235">
        <v>0.2</v>
      </c>
      <c r="O375" s="235">
        <f>ROUND(E375*N375,2)</f>
        <v>0.02</v>
      </c>
      <c r="P375" s="235">
        <v>0</v>
      </c>
      <c r="Q375" s="235">
        <f>ROUND(E375*P375,2)</f>
        <v>0</v>
      </c>
      <c r="R375" s="235"/>
      <c r="S375" s="235" t="s">
        <v>174</v>
      </c>
      <c r="T375" s="236" t="s">
        <v>190</v>
      </c>
      <c r="U375" s="219">
        <v>0</v>
      </c>
      <c r="V375" s="219">
        <f>ROUND(E375*U375,2)</f>
        <v>0</v>
      </c>
      <c r="W375" s="219"/>
      <c r="X375" s="219" t="s">
        <v>478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555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16"/>
      <c r="B376" s="217"/>
      <c r="C376" s="251" t="s">
        <v>1200</v>
      </c>
      <c r="D376" s="221"/>
      <c r="E376" s="222">
        <v>0.1</v>
      </c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09"/>
      <c r="Z376" s="209"/>
      <c r="AA376" s="209"/>
      <c r="AB376" s="209"/>
      <c r="AC376" s="209"/>
      <c r="AD376" s="209"/>
      <c r="AE376" s="209"/>
      <c r="AF376" s="209"/>
      <c r="AG376" s="209" t="s">
        <v>232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30">
        <v>87</v>
      </c>
      <c r="B377" s="231" t="s">
        <v>1879</v>
      </c>
      <c r="C377" s="249" t="s">
        <v>1880</v>
      </c>
      <c r="D377" s="232" t="s">
        <v>285</v>
      </c>
      <c r="E377" s="233">
        <v>22.725000000000001</v>
      </c>
      <c r="F377" s="234"/>
      <c r="G377" s="235">
        <f>ROUND(E377*F377,2)</f>
        <v>0</v>
      </c>
      <c r="H377" s="234"/>
      <c r="I377" s="235">
        <f>ROUND(E377*H377,2)</f>
        <v>0</v>
      </c>
      <c r="J377" s="234"/>
      <c r="K377" s="235">
        <f>ROUND(E377*J377,2)</f>
        <v>0</v>
      </c>
      <c r="L377" s="235">
        <v>21</v>
      </c>
      <c r="M377" s="235">
        <f>G377*(1+L377/100)</f>
        <v>0</v>
      </c>
      <c r="N377" s="235">
        <v>0.17599999999999999</v>
      </c>
      <c r="O377" s="235">
        <f>ROUND(E377*N377,2)</f>
        <v>4</v>
      </c>
      <c r="P377" s="235">
        <v>0</v>
      </c>
      <c r="Q377" s="235">
        <f>ROUND(E377*P377,2)</f>
        <v>0</v>
      </c>
      <c r="R377" s="235" t="s">
        <v>477</v>
      </c>
      <c r="S377" s="235" t="s">
        <v>190</v>
      </c>
      <c r="T377" s="236" t="s">
        <v>190</v>
      </c>
      <c r="U377" s="219">
        <v>0</v>
      </c>
      <c r="V377" s="219">
        <f>ROUND(E377*U377,2)</f>
        <v>0</v>
      </c>
      <c r="W377" s="219"/>
      <c r="X377" s="219" t="s">
        <v>478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555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16"/>
      <c r="B378" s="217"/>
      <c r="C378" s="251" t="s">
        <v>1881</v>
      </c>
      <c r="D378" s="221"/>
      <c r="E378" s="222">
        <v>4.5449999999999999</v>
      </c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232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16"/>
      <c r="B379" s="217"/>
      <c r="C379" s="251" t="s">
        <v>1882</v>
      </c>
      <c r="D379" s="221"/>
      <c r="E379" s="222">
        <v>18.18</v>
      </c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232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37">
        <v>88</v>
      </c>
      <c r="B380" s="238" t="s">
        <v>557</v>
      </c>
      <c r="C380" s="248" t="s">
        <v>558</v>
      </c>
      <c r="D380" s="239" t="s">
        <v>285</v>
      </c>
      <c r="E380" s="240">
        <v>0.5</v>
      </c>
      <c r="F380" s="241"/>
      <c r="G380" s="242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2">
        <v>0.17599999999999999</v>
      </c>
      <c r="O380" s="242">
        <f>ROUND(E380*N380,2)</f>
        <v>0.09</v>
      </c>
      <c r="P380" s="242">
        <v>0</v>
      </c>
      <c r="Q380" s="242">
        <f>ROUND(E380*P380,2)</f>
        <v>0</v>
      </c>
      <c r="R380" s="242"/>
      <c r="S380" s="242" t="s">
        <v>174</v>
      </c>
      <c r="T380" s="243" t="s">
        <v>190</v>
      </c>
      <c r="U380" s="219">
        <v>0</v>
      </c>
      <c r="V380" s="219">
        <f>ROUND(E380*U380,2)</f>
        <v>0</v>
      </c>
      <c r="W380" s="219"/>
      <c r="X380" s="219" t="s">
        <v>478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555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x14ac:dyDescent="0.2">
      <c r="A381" s="224" t="s">
        <v>169</v>
      </c>
      <c r="B381" s="225" t="s">
        <v>109</v>
      </c>
      <c r="C381" s="247" t="s">
        <v>110</v>
      </c>
      <c r="D381" s="226"/>
      <c r="E381" s="227"/>
      <c r="F381" s="228"/>
      <c r="G381" s="228">
        <f>SUMIF(AG382:AG544,"&lt;&gt;NOR",G382:G544)</f>
        <v>0</v>
      </c>
      <c r="H381" s="228"/>
      <c r="I381" s="228">
        <f>SUM(I382:I544)</f>
        <v>0</v>
      </c>
      <c r="J381" s="228"/>
      <c r="K381" s="228">
        <f>SUM(K382:K544)</f>
        <v>0</v>
      </c>
      <c r="L381" s="228"/>
      <c r="M381" s="228">
        <f>SUM(M382:M544)</f>
        <v>0</v>
      </c>
      <c r="N381" s="228"/>
      <c r="O381" s="228">
        <f>SUM(O382:O544)</f>
        <v>14.999999999999995</v>
      </c>
      <c r="P381" s="228"/>
      <c r="Q381" s="228">
        <f>SUM(Q382:Q544)</f>
        <v>0.8</v>
      </c>
      <c r="R381" s="228"/>
      <c r="S381" s="228"/>
      <c r="T381" s="229"/>
      <c r="U381" s="223"/>
      <c r="V381" s="223">
        <f>SUM(V382:V544)</f>
        <v>758.06000000000017</v>
      </c>
      <c r="W381" s="223"/>
      <c r="X381" s="223"/>
      <c r="AG381" t="s">
        <v>170</v>
      </c>
    </row>
    <row r="382" spans="1:60" outlineLevel="1" x14ac:dyDescent="0.2">
      <c r="A382" s="230">
        <v>89</v>
      </c>
      <c r="B382" s="231" t="s">
        <v>979</v>
      </c>
      <c r="C382" s="249" t="s">
        <v>980</v>
      </c>
      <c r="D382" s="232" t="s">
        <v>554</v>
      </c>
      <c r="E382" s="233">
        <v>1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5" t="s">
        <v>487</v>
      </c>
      <c r="S382" s="235" t="s">
        <v>190</v>
      </c>
      <c r="T382" s="236" t="s">
        <v>190</v>
      </c>
      <c r="U382" s="219">
        <v>9.9730000000000008</v>
      </c>
      <c r="V382" s="219">
        <f>ROUND(E382*U382,2)</f>
        <v>9.9700000000000006</v>
      </c>
      <c r="W382" s="219"/>
      <c r="X382" s="219" t="s">
        <v>287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288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ht="22.5" outlineLevel="1" x14ac:dyDescent="0.2">
      <c r="A383" s="216"/>
      <c r="B383" s="217"/>
      <c r="C383" s="260" t="s">
        <v>981</v>
      </c>
      <c r="D383" s="256"/>
      <c r="E383" s="256"/>
      <c r="F383" s="256"/>
      <c r="G383" s="256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290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45" t="str">
        <f>C383</f>
        <v>ohlášení uzavírání vody, uzavření a otevření šoupat, vypuštění a napuštění vody, odvzdušnění potrubí, strojní nebo ruční výřez potrubí, nutné úpravy výkopu v prostoru provádění,</v>
      </c>
      <c r="BB383" s="209"/>
      <c r="BC383" s="209"/>
      <c r="BD383" s="209"/>
      <c r="BE383" s="209"/>
      <c r="BF383" s="209"/>
      <c r="BG383" s="209"/>
      <c r="BH383" s="209"/>
    </row>
    <row r="384" spans="1:60" ht="22.5" outlineLevel="1" x14ac:dyDescent="0.2">
      <c r="A384" s="237">
        <v>90</v>
      </c>
      <c r="B384" s="238" t="s">
        <v>559</v>
      </c>
      <c r="C384" s="248" t="s">
        <v>560</v>
      </c>
      <c r="D384" s="239" t="s">
        <v>554</v>
      </c>
      <c r="E384" s="240">
        <v>1</v>
      </c>
      <c r="F384" s="241"/>
      <c r="G384" s="242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2">
        <v>2.2000000000000001E-4</v>
      </c>
      <c r="O384" s="242">
        <f>ROUND(E384*N384,2)</f>
        <v>0</v>
      </c>
      <c r="P384" s="242">
        <v>0</v>
      </c>
      <c r="Q384" s="242">
        <f>ROUND(E384*P384,2)</f>
        <v>0</v>
      </c>
      <c r="R384" s="242" t="s">
        <v>487</v>
      </c>
      <c r="S384" s="242" t="s">
        <v>190</v>
      </c>
      <c r="T384" s="243" t="s">
        <v>190</v>
      </c>
      <c r="U384" s="219">
        <v>1.2210000000000001</v>
      </c>
      <c r="V384" s="219">
        <f>ROUND(E384*U384,2)</f>
        <v>1.22</v>
      </c>
      <c r="W384" s="219"/>
      <c r="X384" s="219" t="s">
        <v>287</v>
      </c>
      <c r="Y384" s="209"/>
      <c r="Z384" s="209"/>
      <c r="AA384" s="209"/>
      <c r="AB384" s="209"/>
      <c r="AC384" s="209"/>
      <c r="AD384" s="209"/>
      <c r="AE384" s="209"/>
      <c r="AF384" s="209"/>
      <c r="AG384" s="209" t="s">
        <v>288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ht="22.5" outlineLevel="1" x14ac:dyDescent="0.2">
      <c r="A385" s="237">
        <v>91</v>
      </c>
      <c r="B385" s="238" t="s">
        <v>561</v>
      </c>
      <c r="C385" s="248" t="s">
        <v>562</v>
      </c>
      <c r="D385" s="239" t="s">
        <v>554</v>
      </c>
      <c r="E385" s="240">
        <v>14</v>
      </c>
      <c r="F385" s="241"/>
      <c r="G385" s="242">
        <f>ROUND(E385*F385,2)</f>
        <v>0</v>
      </c>
      <c r="H385" s="241"/>
      <c r="I385" s="242">
        <f>ROUND(E385*H385,2)</f>
        <v>0</v>
      </c>
      <c r="J385" s="241"/>
      <c r="K385" s="242">
        <f>ROUND(E385*J385,2)</f>
        <v>0</v>
      </c>
      <c r="L385" s="242">
        <v>21</v>
      </c>
      <c r="M385" s="242">
        <f>G385*(1+L385/100)</f>
        <v>0</v>
      </c>
      <c r="N385" s="242">
        <v>2.2000000000000001E-4</v>
      </c>
      <c r="O385" s="242">
        <f>ROUND(E385*N385,2)</f>
        <v>0</v>
      </c>
      <c r="P385" s="242">
        <v>0</v>
      </c>
      <c r="Q385" s="242">
        <f>ROUND(E385*P385,2)</f>
        <v>0</v>
      </c>
      <c r="R385" s="242" t="s">
        <v>487</v>
      </c>
      <c r="S385" s="242" t="s">
        <v>190</v>
      </c>
      <c r="T385" s="243" t="s">
        <v>190</v>
      </c>
      <c r="U385" s="219">
        <v>0.75900000000000001</v>
      </c>
      <c r="V385" s="219">
        <f>ROUND(E385*U385,2)</f>
        <v>10.63</v>
      </c>
      <c r="W385" s="219"/>
      <c r="X385" s="219" t="s">
        <v>287</v>
      </c>
      <c r="Y385" s="209"/>
      <c r="Z385" s="209"/>
      <c r="AA385" s="209"/>
      <c r="AB385" s="209"/>
      <c r="AC385" s="209"/>
      <c r="AD385" s="209"/>
      <c r="AE385" s="209"/>
      <c r="AF385" s="209"/>
      <c r="AG385" s="209" t="s">
        <v>308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2.5" outlineLevel="1" x14ac:dyDescent="0.2">
      <c r="A386" s="237">
        <v>92</v>
      </c>
      <c r="B386" s="238" t="s">
        <v>563</v>
      </c>
      <c r="C386" s="248" t="s">
        <v>564</v>
      </c>
      <c r="D386" s="239" t="s">
        <v>554</v>
      </c>
      <c r="E386" s="240">
        <v>1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2">
        <v>4.0999999999999999E-4</v>
      </c>
      <c r="O386" s="242">
        <f>ROUND(E386*N386,2)</f>
        <v>0</v>
      </c>
      <c r="P386" s="242">
        <v>0</v>
      </c>
      <c r="Q386" s="242">
        <f>ROUND(E386*P386,2)</f>
        <v>0</v>
      </c>
      <c r="R386" s="242" t="s">
        <v>487</v>
      </c>
      <c r="S386" s="242" t="s">
        <v>190</v>
      </c>
      <c r="T386" s="243" t="s">
        <v>190</v>
      </c>
      <c r="U386" s="219">
        <v>0.85599999999999998</v>
      </c>
      <c r="V386" s="219">
        <f>ROUND(E386*U386,2)</f>
        <v>0.86</v>
      </c>
      <c r="W386" s="219"/>
      <c r="X386" s="219" t="s">
        <v>287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288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ht="22.5" outlineLevel="1" x14ac:dyDescent="0.2">
      <c r="A387" s="237">
        <v>93</v>
      </c>
      <c r="B387" s="238" t="s">
        <v>982</v>
      </c>
      <c r="C387" s="248" t="s">
        <v>983</v>
      </c>
      <c r="D387" s="239" t="s">
        <v>554</v>
      </c>
      <c r="E387" s="240">
        <v>4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2">
        <v>2.7799999999999999E-3</v>
      </c>
      <c r="O387" s="242">
        <f>ROUND(E387*N387,2)</f>
        <v>0.01</v>
      </c>
      <c r="P387" s="242">
        <v>0</v>
      </c>
      <c r="Q387" s="242">
        <f>ROUND(E387*P387,2)</f>
        <v>0</v>
      </c>
      <c r="R387" s="242" t="s">
        <v>487</v>
      </c>
      <c r="S387" s="242" t="s">
        <v>190</v>
      </c>
      <c r="T387" s="243" t="s">
        <v>190</v>
      </c>
      <c r="U387" s="219">
        <v>1.0069999999999999</v>
      </c>
      <c r="V387" s="219">
        <f>ROUND(E387*U387,2)</f>
        <v>4.03</v>
      </c>
      <c r="W387" s="219"/>
      <c r="X387" s="219" t="s">
        <v>287</v>
      </c>
      <c r="Y387" s="209"/>
      <c r="Z387" s="209"/>
      <c r="AA387" s="209"/>
      <c r="AB387" s="209"/>
      <c r="AC387" s="209"/>
      <c r="AD387" s="209"/>
      <c r="AE387" s="209"/>
      <c r="AF387" s="209"/>
      <c r="AG387" s="209" t="s">
        <v>288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ht="22.5" outlineLevel="1" x14ac:dyDescent="0.2">
      <c r="A388" s="237">
        <v>94</v>
      </c>
      <c r="B388" s="238" t="s">
        <v>984</v>
      </c>
      <c r="C388" s="248" t="s">
        <v>985</v>
      </c>
      <c r="D388" s="239" t="s">
        <v>554</v>
      </c>
      <c r="E388" s="240">
        <v>2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2.98E-3</v>
      </c>
      <c r="O388" s="242">
        <f>ROUND(E388*N388,2)</f>
        <v>0.01</v>
      </c>
      <c r="P388" s="242">
        <v>0</v>
      </c>
      <c r="Q388" s="242">
        <f>ROUND(E388*P388,2)</f>
        <v>0</v>
      </c>
      <c r="R388" s="242" t="s">
        <v>487</v>
      </c>
      <c r="S388" s="242" t="s">
        <v>190</v>
      </c>
      <c r="T388" s="243" t="s">
        <v>190</v>
      </c>
      <c r="U388" s="219">
        <v>1.391</v>
      </c>
      <c r="V388" s="219">
        <f>ROUND(E388*U388,2)</f>
        <v>2.78</v>
      </c>
      <c r="W388" s="219"/>
      <c r="X388" s="219" t="s">
        <v>287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288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ht="22.5" outlineLevel="1" x14ac:dyDescent="0.2">
      <c r="A389" s="230">
        <v>95</v>
      </c>
      <c r="B389" s="231" t="s">
        <v>567</v>
      </c>
      <c r="C389" s="249" t="s">
        <v>568</v>
      </c>
      <c r="D389" s="232" t="s">
        <v>323</v>
      </c>
      <c r="E389" s="233">
        <v>220</v>
      </c>
      <c r="F389" s="234"/>
      <c r="G389" s="235">
        <f>ROUND(E389*F389,2)</f>
        <v>0</v>
      </c>
      <c r="H389" s="234"/>
      <c r="I389" s="235">
        <f>ROUND(E389*H389,2)</f>
        <v>0</v>
      </c>
      <c r="J389" s="234"/>
      <c r="K389" s="235">
        <f>ROUND(E389*J389,2)</f>
        <v>0</v>
      </c>
      <c r="L389" s="235">
        <v>21</v>
      </c>
      <c r="M389" s="235">
        <f>G389*(1+L389/100)</f>
        <v>0</v>
      </c>
      <c r="N389" s="235">
        <v>0</v>
      </c>
      <c r="O389" s="235">
        <f>ROUND(E389*N389,2)</f>
        <v>0</v>
      </c>
      <c r="P389" s="235">
        <v>0</v>
      </c>
      <c r="Q389" s="235">
        <f>ROUND(E389*P389,2)</f>
        <v>0</v>
      </c>
      <c r="R389" s="235" t="s">
        <v>487</v>
      </c>
      <c r="S389" s="235" t="s">
        <v>190</v>
      </c>
      <c r="T389" s="236" t="s">
        <v>190</v>
      </c>
      <c r="U389" s="219">
        <v>3.4000000000000002E-2</v>
      </c>
      <c r="V389" s="219">
        <f>ROUND(E389*U389,2)</f>
        <v>7.48</v>
      </c>
      <c r="W389" s="219"/>
      <c r="X389" s="219" t="s">
        <v>287</v>
      </c>
      <c r="Y389" s="209"/>
      <c r="Z389" s="209"/>
      <c r="AA389" s="209"/>
      <c r="AB389" s="209"/>
      <c r="AC389" s="209"/>
      <c r="AD389" s="209"/>
      <c r="AE389" s="209"/>
      <c r="AF389" s="209"/>
      <c r="AG389" s="209" t="s">
        <v>288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16"/>
      <c r="B390" s="217"/>
      <c r="C390" s="260" t="s">
        <v>488</v>
      </c>
      <c r="D390" s="256"/>
      <c r="E390" s="256"/>
      <c r="F390" s="256"/>
      <c r="G390" s="256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09"/>
      <c r="Z390" s="209"/>
      <c r="AA390" s="209"/>
      <c r="AB390" s="209"/>
      <c r="AC390" s="209"/>
      <c r="AD390" s="209"/>
      <c r="AE390" s="209"/>
      <c r="AF390" s="209"/>
      <c r="AG390" s="209" t="s">
        <v>290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ht="22.5" outlineLevel="1" x14ac:dyDescent="0.2">
      <c r="A391" s="230">
        <v>96</v>
      </c>
      <c r="B391" s="231" t="s">
        <v>1883</v>
      </c>
      <c r="C391" s="249" t="s">
        <v>1884</v>
      </c>
      <c r="D391" s="232" t="s">
        <v>323</v>
      </c>
      <c r="E391" s="233">
        <v>95</v>
      </c>
      <c r="F391" s="234"/>
      <c r="G391" s="235">
        <f>ROUND(E391*F391,2)</f>
        <v>0</v>
      </c>
      <c r="H391" s="234"/>
      <c r="I391" s="235">
        <f>ROUND(E391*H391,2)</f>
        <v>0</v>
      </c>
      <c r="J391" s="234"/>
      <c r="K391" s="235">
        <f>ROUND(E391*J391,2)</f>
        <v>0</v>
      </c>
      <c r="L391" s="235">
        <v>21</v>
      </c>
      <c r="M391" s="235">
        <f>G391*(1+L391/100)</f>
        <v>0</v>
      </c>
      <c r="N391" s="235">
        <v>0</v>
      </c>
      <c r="O391" s="235">
        <f>ROUND(E391*N391,2)</f>
        <v>0</v>
      </c>
      <c r="P391" s="235">
        <v>0</v>
      </c>
      <c r="Q391" s="235">
        <f>ROUND(E391*P391,2)</f>
        <v>0</v>
      </c>
      <c r="R391" s="235" t="s">
        <v>487</v>
      </c>
      <c r="S391" s="235" t="s">
        <v>190</v>
      </c>
      <c r="T391" s="236" t="s">
        <v>190</v>
      </c>
      <c r="U391" s="219">
        <v>5.3999999999999999E-2</v>
      </c>
      <c r="V391" s="219">
        <f>ROUND(E391*U391,2)</f>
        <v>5.13</v>
      </c>
      <c r="W391" s="219"/>
      <c r="X391" s="219" t="s">
        <v>287</v>
      </c>
      <c r="Y391" s="209"/>
      <c r="Z391" s="209"/>
      <c r="AA391" s="209"/>
      <c r="AB391" s="209"/>
      <c r="AC391" s="209"/>
      <c r="AD391" s="209"/>
      <c r="AE391" s="209"/>
      <c r="AF391" s="209"/>
      <c r="AG391" s="209" t="s">
        <v>288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60" t="s">
        <v>488</v>
      </c>
      <c r="D392" s="256"/>
      <c r="E392" s="256"/>
      <c r="F392" s="256"/>
      <c r="G392" s="256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290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ht="22.5" outlineLevel="1" x14ac:dyDescent="0.2">
      <c r="A393" s="230">
        <v>97</v>
      </c>
      <c r="B393" s="231" t="s">
        <v>571</v>
      </c>
      <c r="C393" s="249" t="s">
        <v>572</v>
      </c>
      <c r="D393" s="232" t="s">
        <v>323</v>
      </c>
      <c r="E393" s="233">
        <v>34</v>
      </c>
      <c r="F393" s="234"/>
      <c r="G393" s="235">
        <f>ROUND(E393*F393,2)</f>
        <v>0</v>
      </c>
      <c r="H393" s="234"/>
      <c r="I393" s="235">
        <f>ROUND(E393*H393,2)</f>
        <v>0</v>
      </c>
      <c r="J393" s="234"/>
      <c r="K393" s="235">
        <f>ROUND(E393*J393,2)</f>
        <v>0</v>
      </c>
      <c r="L393" s="235">
        <v>21</v>
      </c>
      <c r="M393" s="235">
        <f>G393*(1+L393/100)</f>
        <v>0</v>
      </c>
      <c r="N393" s="235">
        <v>0</v>
      </c>
      <c r="O393" s="235">
        <f>ROUND(E393*N393,2)</f>
        <v>0</v>
      </c>
      <c r="P393" s="235">
        <v>0</v>
      </c>
      <c r="Q393" s="235">
        <f>ROUND(E393*P393,2)</f>
        <v>0</v>
      </c>
      <c r="R393" s="235" t="s">
        <v>487</v>
      </c>
      <c r="S393" s="235" t="s">
        <v>190</v>
      </c>
      <c r="T393" s="236" t="s">
        <v>190</v>
      </c>
      <c r="U393" s="219">
        <v>0.17199999999999999</v>
      </c>
      <c r="V393" s="219">
        <f>ROUND(E393*U393,2)</f>
        <v>5.85</v>
      </c>
      <c r="W393" s="219"/>
      <c r="X393" s="219" t="s">
        <v>287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288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60" t="s">
        <v>488</v>
      </c>
      <c r="D394" s="256"/>
      <c r="E394" s="256"/>
      <c r="F394" s="256"/>
      <c r="G394" s="256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290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ht="22.5" outlineLevel="1" x14ac:dyDescent="0.2">
      <c r="A395" s="230">
        <v>98</v>
      </c>
      <c r="B395" s="231" t="s">
        <v>986</v>
      </c>
      <c r="C395" s="249" t="s">
        <v>987</v>
      </c>
      <c r="D395" s="232" t="s">
        <v>323</v>
      </c>
      <c r="E395" s="233">
        <v>213</v>
      </c>
      <c r="F395" s="234"/>
      <c r="G395" s="235">
        <f>ROUND(E395*F395,2)</f>
        <v>0</v>
      </c>
      <c r="H395" s="234"/>
      <c r="I395" s="235">
        <f>ROUND(E395*H395,2)</f>
        <v>0</v>
      </c>
      <c r="J395" s="234"/>
      <c r="K395" s="235">
        <f>ROUND(E395*J395,2)</f>
        <v>0</v>
      </c>
      <c r="L395" s="235">
        <v>21</v>
      </c>
      <c r="M395" s="235">
        <f>G395*(1+L395/100)</f>
        <v>0</v>
      </c>
      <c r="N395" s="235">
        <v>0</v>
      </c>
      <c r="O395" s="235">
        <f>ROUND(E395*N395,2)</f>
        <v>0</v>
      </c>
      <c r="P395" s="235">
        <v>0</v>
      </c>
      <c r="Q395" s="235">
        <f>ROUND(E395*P395,2)</f>
        <v>0</v>
      </c>
      <c r="R395" s="235" t="s">
        <v>487</v>
      </c>
      <c r="S395" s="235" t="s">
        <v>190</v>
      </c>
      <c r="T395" s="236" t="s">
        <v>190</v>
      </c>
      <c r="U395" s="219">
        <v>0.216</v>
      </c>
      <c r="V395" s="219">
        <f>ROUND(E395*U395,2)</f>
        <v>46.01</v>
      </c>
      <c r="W395" s="219"/>
      <c r="X395" s="219" t="s">
        <v>287</v>
      </c>
      <c r="Y395" s="209"/>
      <c r="Z395" s="209"/>
      <c r="AA395" s="209"/>
      <c r="AB395" s="209"/>
      <c r="AC395" s="209"/>
      <c r="AD395" s="209"/>
      <c r="AE395" s="209"/>
      <c r="AF395" s="209"/>
      <c r="AG395" s="209" t="s">
        <v>288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60" t="s">
        <v>488</v>
      </c>
      <c r="D396" s="256"/>
      <c r="E396" s="256"/>
      <c r="F396" s="256"/>
      <c r="G396" s="256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290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30">
        <v>99</v>
      </c>
      <c r="B397" s="231" t="s">
        <v>573</v>
      </c>
      <c r="C397" s="249" t="s">
        <v>574</v>
      </c>
      <c r="D397" s="232" t="s">
        <v>554</v>
      </c>
      <c r="E397" s="233">
        <v>38</v>
      </c>
      <c r="F397" s="234"/>
      <c r="G397" s="235">
        <f>ROUND(E397*F397,2)</f>
        <v>0</v>
      </c>
      <c r="H397" s="234"/>
      <c r="I397" s="235">
        <f>ROUND(E397*H397,2)</f>
        <v>0</v>
      </c>
      <c r="J397" s="234"/>
      <c r="K397" s="235">
        <f>ROUND(E397*J397,2)</f>
        <v>0</v>
      </c>
      <c r="L397" s="235">
        <v>21</v>
      </c>
      <c r="M397" s="235">
        <f>G397*(1+L397/100)</f>
        <v>0</v>
      </c>
      <c r="N397" s="235">
        <v>0</v>
      </c>
      <c r="O397" s="235">
        <f>ROUND(E397*N397,2)</f>
        <v>0</v>
      </c>
      <c r="P397" s="235">
        <v>0</v>
      </c>
      <c r="Q397" s="235">
        <f>ROUND(E397*P397,2)</f>
        <v>0</v>
      </c>
      <c r="R397" s="235" t="s">
        <v>487</v>
      </c>
      <c r="S397" s="235" t="s">
        <v>190</v>
      </c>
      <c r="T397" s="236" t="s">
        <v>190</v>
      </c>
      <c r="U397" s="219">
        <v>0.16632</v>
      </c>
      <c r="V397" s="219">
        <f>ROUND(E397*U397,2)</f>
        <v>6.32</v>
      </c>
      <c r="W397" s="219"/>
      <c r="X397" s="219" t="s">
        <v>287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308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/>
      <c r="B398" s="217"/>
      <c r="C398" s="260" t="s">
        <v>488</v>
      </c>
      <c r="D398" s="256"/>
      <c r="E398" s="256"/>
      <c r="F398" s="256"/>
      <c r="G398" s="256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09"/>
      <c r="Z398" s="209"/>
      <c r="AA398" s="209"/>
      <c r="AB398" s="209"/>
      <c r="AC398" s="209"/>
      <c r="AD398" s="209"/>
      <c r="AE398" s="209"/>
      <c r="AF398" s="209"/>
      <c r="AG398" s="209" t="s">
        <v>290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30">
        <v>100</v>
      </c>
      <c r="B399" s="231" t="s">
        <v>575</v>
      </c>
      <c r="C399" s="249" t="s">
        <v>576</v>
      </c>
      <c r="D399" s="232" t="s">
        <v>554</v>
      </c>
      <c r="E399" s="233">
        <v>126</v>
      </c>
      <c r="F399" s="234"/>
      <c r="G399" s="235">
        <f>ROUND(E399*F399,2)</f>
        <v>0</v>
      </c>
      <c r="H399" s="234"/>
      <c r="I399" s="235">
        <f>ROUND(E399*H399,2)</f>
        <v>0</v>
      </c>
      <c r="J399" s="234"/>
      <c r="K399" s="235">
        <f>ROUND(E399*J399,2)</f>
        <v>0</v>
      </c>
      <c r="L399" s="235">
        <v>21</v>
      </c>
      <c r="M399" s="235">
        <f>G399*(1+L399/100)</f>
        <v>0</v>
      </c>
      <c r="N399" s="235">
        <v>0</v>
      </c>
      <c r="O399" s="235">
        <f>ROUND(E399*N399,2)</f>
        <v>0</v>
      </c>
      <c r="P399" s="235">
        <v>0</v>
      </c>
      <c r="Q399" s="235">
        <f>ROUND(E399*P399,2)</f>
        <v>0</v>
      </c>
      <c r="R399" s="235" t="s">
        <v>487</v>
      </c>
      <c r="S399" s="235" t="s">
        <v>190</v>
      </c>
      <c r="T399" s="236" t="s">
        <v>190</v>
      </c>
      <c r="U399" s="219">
        <v>0.1804</v>
      </c>
      <c r="V399" s="219">
        <f>ROUND(E399*U399,2)</f>
        <v>22.73</v>
      </c>
      <c r="W399" s="219"/>
      <c r="X399" s="219" t="s">
        <v>287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308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60" t="s">
        <v>488</v>
      </c>
      <c r="D400" s="256"/>
      <c r="E400" s="256"/>
      <c r="F400" s="256"/>
      <c r="G400" s="256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290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30">
        <v>101</v>
      </c>
      <c r="B401" s="231" t="s">
        <v>577</v>
      </c>
      <c r="C401" s="249" t="s">
        <v>578</v>
      </c>
      <c r="D401" s="232" t="s">
        <v>554</v>
      </c>
      <c r="E401" s="233">
        <v>12</v>
      </c>
      <c r="F401" s="234"/>
      <c r="G401" s="235">
        <f>ROUND(E401*F401,2)</f>
        <v>0</v>
      </c>
      <c r="H401" s="234"/>
      <c r="I401" s="235">
        <f>ROUND(E401*H401,2)</f>
        <v>0</v>
      </c>
      <c r="J401" s="234"/>
      <c r="K401" s="235">
        <f>ROUND(E401*J401,2)</f>
        <v>0</v>
      </c>
      <c r="L401" s="235">
        <v>21</v>
      </c>
      <c r="M401" s="235">
        <f>G401*(1+L401/100)</f>
        <v>0</v>
      </c>
      <c r="N401" s="235">
        <v>0</v>
      </c>
      <c r="O401" s="235">
        <f>ROUND(E401*N401,2)</f>
        <v>0</v>
      </c>
      <c r="P401" s="235">
        <v>0</v>
      </c>
      <c r="Q401" s="235">
        <f>ROUND(E401*P401,2)</f>
        <v>0</v>
      </c>
      <c r="R401" s="235" t="s">
        <v>487</v>
      </c>
      <c r="S401" s="235" t="s">
        <v>190</v>
      </c>
      <c r="T401" s="236" t="s">
        <v>190</v>
      </c>
      <c r="U401" s="219">
        <v>0.23599999999999999</v>
      </c>
      <c r="V401" s="219">
        <f>ROUND(E401*U401,2)</f>
        <v>2.83</v>
      </c>
      <c r="W401" s="219"/>
      <c r="X401" s="219" t="s">
        <v>287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308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16"/>
      <c r="B402" s="217"/>
      <c r="C402" s="260" t="s">
        <v>488</v>
      </c>
      <c r="D402" s="256"/>
      <c r="E402" s="256"/>
      <c r="F402" s="256"/>
      <c r="G402" s="256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290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30">
        <v>102</v>
      </c>
      <c r="B403" s="231" t="s">
        <v>579</v>
      </c>
      <c r="C403" s="249" t="s">
        <v>580</v>
      </c>
      <c r="D403" s="232" t="s">
        <v>554</v>
      </c>
      <c r="E403" s="233">
        <v>25</v>
      </c>
      <c r="F403" s="234"/>
      <c r="G403" s="235">
        <f>ROUND(E403*F403,2)</f>
        <v>0</v>
      </c>
      <c r="H403" s="234"/>
      <c r="I403" s="235">
        <f>ROUND(E403*H403,2)</f>
        <v>0</v>
      </c>
      <c r="J403" s="234"/>
      <c r="K403" s="235">
        <f>ROUND(E403*J403,2)</f>
        <v>0</v>
      </c>
      <c r="L403" s="235">
        <v>21</v>
      </c>
      <c r="M403" s="235">
        <f>G403*(1+L403/100)</f>
        <v>0</v>
      </c>
      <c r="N403" s="235">
        <v>0</v>
      </c>
      <c r="O403" s="235">
        <f>ROUND(E403*N403,2)</f>
        <v>0</v>
      </c>
      <c r="P403" s="235">
        <v>0</v>
      </c>
      <c r="Q403" s="235">
        <f>ROUND(E403*P403,2)</f>
        <v>0</v>
      </c>
      <c r="R403" s="235" t="s">
        <v>487</v>
      </c>
      <c r="S403" s="235" t="s">
        <v>190</v>
      </c>
      <c r="T403" s="236" t="s">
        <v>190</v>
      </c>
      <c r="U403" s="219">
        <v>0.32328000000000001</v>
      </c>
      <c r="V403" s="219">
        <f>ROUND(E403*U403,2)</f>
        <v>8.08</v>
      </c>
      <c r="W403" s="219"/>
      <c r="X403" s="219" t="s">
        <v>287</v>
      </c>
      <c r="Y403" s="209"/>
      <c r="Z403" s="209"/>
      <c r="AA403" s="209"/>
      <c r="AB403" s="209"/>
      <c r="AC403" s="209"/>
      <c r="AD403" s="209"/>
      <c r="AE403" s="209"/>
      <c r="AF403" s="209"/>
      <c r="AG403" s="209" t="s">
        <v>288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16"/>
      <c r="B404" s="217"/>
      <c r="C404" s="260" t="s">
        <v>488</v>
      </c>
      <c r="D404" s="256"/>
      <c r="E404" s="256"/>
      <c r="F404" s="256"/>
      <c r="G404" s="256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09"/>
      <c r="Z404" s="209"/>
      <c r="AA404" s="209"/>
      <c r="AB404" s="209"/>
      <c r="AC404" s="209"/>
      <c r="AD404" s="209"/>
      <c r="AE404" s="209"/>
      <c r="AF404" s="209"/>
      <c r="AG404" s="209" t="s">
        <v>290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30">
        <v>103</v>
      </c>
      <c r="B405" s="231" t="s">
        <v>988</v>
      </c>
      <c r="C405" s="249" t="s">
        <v>989</v>
      </c>
      <c r="D405" s="232" t="s">
        <v>554</v>
      </c>
      <c r="E405" s="233">
        <v>125</v>
      </c>
      <c r="F405" s="234"/>
      <c r="G405" s="235">
        <f>ROUND(E405*F405,2)</f>
        <v>0</v>
      </c>
      <c r="H405" s="234"/>
      <c r="I405" s="235">
        <f>ROUND(E405*H405,2)</f>
        <v>0</v>
      </c>
      <c r="J405" s="234"/>
      <c r="K405" s="235">
        <f>ROUND(E405*J405,2)</f>
        <v>0</v>
      </c>
      <c r="L405" s="235">
        <v>21</v>
      </c>
      <c r="M405" s="235">
        <f>G405*(1+L405/100)</f>
        <v>0</v>
      </c>
      <c r="N405" s="235">
        <v>0</v>
      </c>
      <c r="O405" s="235">
        <f>ROUND(E405*N405,2)</f>
        <v>0</v>
      </c>
      <c r="P405" s="235">
        <v>0</v>
      </c>
      <c r="Q405" s="235">
        <f>ROUND(E405*P405,2)</f>
        <v>0</v>
      </c>
      <c r="R405" s="235" t="s">
        <v>487</v>
      </c>
      <c r="S405" s="235" t="s">
        <v>190</v>
      </c>
      <c r="T405" s="236" t="s">
        <v>190</v>
      </c>
      <c r="U405" s="219">
        <v>0.44688</v>
      </c>
      <c r="V405" s="219">
        <f>ROUND(E405*U405,2)</f>
        <v>55.86</v>
      </c>
      <c r="W405" s="219"/>
      <c r="X405" s="219" t="s">
        <v>287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288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16"/>
      <c r="B406" s="217"/>
      <c r="C406" s="260" t="s">
        <v>488</v>
      </c>
      <c r="D406" s="256"/>
      <c r="E406" s="256"/>
      <c r="F406" s="256"/>
      <c r="G406" s="256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290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22.5" outlineLevel="1" x14ac:dyDescent="0.2">
      <c r="A407" s="237">
        <v>104</v>
      </c>
      <c r="B407" s="238" t="s">
        <v>1454</v>
      </c>
      <c r="C407" s="248" t="s">
        <v>1455</v>
      </c>
      <c r="D407" s="239" t="s">
        <v>554</v>
      </c>
      <c r="E407" s="240">
        <v>4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2">
        <v>2.1000000000000001E-4</v>
      </c>
      <c r="O407" s="242">
        <f>ROUND(E407*N407,2)</f>
        <v>0</v>
      </c>
      <c r="P407" s="242">
        <v>0</v>
      </c>
      <c r="Q407" s="242">
        <f>ROUND(E407*P407,2)</f>
        <v>0</v>
      </c>
      <c r="R407" s="242" t="s">
        <v>487</v>
      </c>
      <c r="S407" s="242" t="s">
        <v>190</v>
      </c>
      <c r="T407" s="243" t="s">
        <v>190</v>
      </c>
      <c r="U407" s="219">
        <v>1.278</v>
      </c>
      <c r="V407" s="219">
        <f>ROUND(E407*U407,2)</f>
        <v>5.1100000000000003</v>
      </c>
      <c r="W407" s="219"/>
      <c r="X407" s="219" t="s">
        <v>287</v>
      </c>
      <c r="Y407" s="209"/>
      <c r="Z407" s="209"/>
      <c r="AA407" s="209"/>
      <c r="AB407" s="209"/>
      <c r="AC407" s="209"/>
      <c r="AD407" s="209"/>
      <c r="AE407" s="209"/>
      <c r="AF407" s="209"/>
      <c r="AG407" s="209" t="s">
        <v>288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37">
        <v>105</v>
      </c>
      <c r="B408" s="238" t="s">
        <v>581</v>
      </c>
      <c r="C408" s="248" t="s">
        <v>582</v>
      </c>
      <c r="D408" s="239" t="s">
        <v>554</v>
      </c>
      <c r="E408" s="240">
        <v>38</v>
      </c>
      <c r="F408" s="241"/>
      <c r="G408" s="242">
        <f>ROUND(E408*F408,2)</f>
        <v>0</v>
      </c>
      <c r="H408" s="241"/>
      <c r="I408" s="242">
        <f>ROUND(E408*H408,2)</f>
        <v>0</v>
      </c>
      <c r="J408" s="241"/>
      <c r="K408" s="242">
        <f>ROUND(E408*J408,2)</f>
        <v>0</v>
      </c>
      <c r="L408" s="242">
        <v>21</v>
      </c>
      <c r="M408" s="242">
        <f>G408*(1+L408/100)</f>
        <v>0</v>
      </c>
      <c r="N408" s="242">
        <v>2.0000000000000002E-5</v>
      </c>
      <c r="O408" s="242">
        <f>ROUND(E408*N408,2)</f>
        <v>0</v>
      </c>
      <c r="P408" s="242">
        <v>0</v>
      </c>
      <c r="Q408" s="242">
        <f>ROUND(E408*P408,2)</f>
        <v>0</v>
      </c>
      <c r="R408" s="242" t="s">
        <v>487</v>
      </c>
      <c r="S408" s="242" t="s">
        <v>190</v>
      </c>
      <c r="T408" s="243" t="s">
        <v>190</v>
      </c>
      <c r="U408" s="219">
        <v>0.61199999999999999</v>
      </c>
      <c r="V408" s="219">
        <f>ROUND(E408*U408,2)</f>
        <v>23.26</v>
      </c>
      <c r="W408" s="219"/>
      <c r="X408" s="219" t="s">
        <v>287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308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22.5" outlineLevel="1" x14ac:dyDescent="0.2">
      <c r="A409" s="237">
        <v>106</v>
      </c>
      <c r="B409" s="238" t="s">
        <v>583</v>
      </c>
      <c r="C409" s="248" t="s">
        <v>584</v>
      </c>
      <c r="D409" s="239" t="s">
        <v>554</v>
      </c>
      <c r="E409" s="240">
        <v>2</v>
      </c>
      <c r="F409" s="241"/>
      <c r="G409" s="242">
        <f>ROUND(E409*F409,2)</f>
        <v>0</v>
      </c>
      <c r="H409" s="241"/>
      <c r="I409" s="242">
        <f>ROUND(E409*H409,2)</f>
        <v>0</v>
      </c>
      <c r="J409" s="241"/>
      <c r="K409" s="242">
        <f>ROUND(E409*J409,2)</f>
        <v>0</v>
      </c>
      <c r="L409" s="242">
        <v>21</v>
      </c>
      <c r="M409" s="242">
        <f>G409*(1+L409/100)</f>
        <v>0</v>
      </c>
      <c r="N409" s="242">
        <v>2.2000000000000001E-4</v>
      </c>
      <c r="O409" s="242">
        <f>ROUND(E409*N409,2)</f>
        <v>0</v>
      </c>
      <c r="P409" s="242">
        <v>0</v>
      </c>
      <c r="Q409" s="242">
        <f>ROUND(E409*P409,2)</f>
        <v>0</v>
      </c>
      <c r="R409" s="242" t="s">
        <v>487</v>
      </c>
      <c r="S409" s="242" t="s">
        <v>190</v>
      </c>
      <c r="T409" s="243" t="s">
        <v>190</v>
      </c>
      <c r="U409" s="219">
        <v>1.554</v>
      </c>
      <c r="V409" s="219">
        <f>ROUND(E409*U409,2)</f>
        <v>3.11</v>
      </c>
      <c r="W409" s="219"/>
      <c r="X409" s="219" t="s">
        <v>287</v>
      </c>
      <c r="Y409" s="209"/>
      <c r="Z409" s="209"/>
      <c r="AA409" s="209"/>
      <c r="AB409" s="209"/>
      <c r="AC409" s="209"/>
      <c r="AD409" s="209"/>
      <c r="AE409" s="209"/>
      <c r="AF409" s="209"/>
      <c r="AG409" s="209" t="s">
        <v>308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37">
        <v>107</v>
      </c>
      <c r="B410" s="238" t="s">
        <v>1885</v>
      </c>
      <c r="C410" s="248" t="s">
        <v>1886</v>
      </c>
      <c r="D410" s="239" t="s">
        <v>554</v>
      </c>
      <c r="E410" s="240">
        <v>1</v>
      </c>
      <c r="F410" s="241"/>
      <c r="G410" s="242">
        <f>ROUND(E410*F410,2)</f>
        <v>0</v>
      </c>
      <c r="H410" s="241"/>
      <c r="I410" s="242">
        <f>ROUND(E410*H410,2)</f>
        <v>0</v>
      </c>
      <c r="J410" s="241"/>
      <c r="K410" s="242">
        <f>ROUND(E410*J410,2)</f>
        <v>0</v>
      </c>
      <c r="L410" s="242">
        <v>21</v>
      </c>
      <c r="M410" s="242">
        <f>G410*(1+L410/100)</f>
        <v>0</v>
      </c>
      <c r="N410" s="242">
        <v>2.2000000000000001E-4</v>
      </c>
      <c r="O410" s="242">
        <f>ROUND(E410*N410,2)</f>
        <v>0</v>
      </c>
      <c r="P410" s="242">
        <v>0</v>
      </c>
      <c r="Q410" s="242">
        <f>ROUND(E410*P410,2)</f>
        <v>0</v>
      </c>
      <c r="R410" s="242" t="s">
        <v>487</v>
      </c>
      <c r="S410" s="242" t="s">
        <v>190</v>
      </c>
      <c r="T410" s="243" t="s">
        <v>190</v>
      </c>
      <c r="U410" s="219">
        <v>0.74</v>
      </c>
      <c r="V410" s="219">
        <f>ROUND(E410*U410,2)</f>
        <v>0.74</v>
      </c>
      <c r="W410" s="219"/>
      <c r="X410" s="219" t="s">
        <v>287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288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ht="22.5" outlineLevel="1" x14ac:dyDescent="0.2">
      <c r="A411" s="237">
        <v>108</v>
      </c>
      <c r="B411" s="238" t="s">
        <v>585</v>
      </c>
      <c r="C411" s="248" t="s">
        <v>586</v>
      </c>
      <c r="D411" s="239" t="s">
        <v>554</v>
      </c>
      <c r="E411" s="240">
        <v>3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2">
        <v>1.1E-4</v>
      </c>
      <c r="O411" s="242">
        <f>ROUND(E411*N411,2)</f>
        <v>0</v>
      </c>
      <c r="P411" s="242">
        <v>0</v>
      </c>
      <c r="Q411" s="242">
        <f>ROUND(E411*P411,2)</f>
        <v>0</v>
      </c>
      <c r="R411" s="242" t="s">
        <v>487</v>
      </c>
      <c r="S411" s="242" t="s">
        <v>190</v>
      </c>
      <c r="T411" s="243" t="s">
        <v>190</v>
      </c>
      <c r="U411" s="219">
        <v>0.70799999999999996</v>
      </c>
      <c r="V411" s="219">
        <f>ROUND(E411*U411,2)</f>
        <v>2.12</v>
      </c>
      <c r="W411" s="219"/>
      <c r="X411" s="219" t="s">
        <v>287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308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ht="22.5" outlineLevel="1" x14ac:dyDescent="0.2">
      <c r="A412" s="237">
        <v>109</v>
      </c>
      <c r="B412" s="238" t="s">
        <v>587</v>
      </c>
      <c r="C412" s="248" t="s">
        <v>588</v>
      </c>
      <c r="D412" s="239" t="s">
        <v>554</v>
      </c>
      <c r="E412" s="240">
        <v>1</v>
      </c>
      <c r="F412" s="241"/>
      <c r="G412" s="242">
        <f>ROUND(E412*F412,2)</f>
        <v>0</v>
      </c>
      <c r="H412" s="241"/>
      <c r="I412" s="242">
        <f>ROUND(E412*H412,2)</f>
        <v>0</v>
      </c>
      <c r="J412" s="241"/>
      <c r="K412" s="242">
        <f>ROUND(E412*J412,2)</f>
        <v>0</v>
      </c>
      <c r="L412" s="242">
        <v>21</v>
      </c>
      <c r="M412" s="242">
        <f>G412*(1+L412/100)</f>
        <v>0</v>
      </c>
      <c r="N412" s="242">
        <v>4.0999999999999999E-4</v>
      </c>
      <c r="O412" s="242">
        <f>ROUND(E412*N412,2)</f>
        <v>0</v>
      </c>
      <c r="P412" s="242">
        <v>0</v>
      </c>
      <c r="Q412" s="242">
        <f>ROUND(E412*P412,2)</f>
        <v>0</v>
      </c>
      <c r="R412" s="242" t="s">
        <v>487</v>
      </c>
      <c r="S412" s="242" t="s">
        <v>190</v>
      </c>
      <c r="T412" s="243" t="s">
        <v>190</v>
      </c>
      <c r="U412" s="219">
        <v>1.8660000000000001</v>
      </c>
      <c r="V412" s="219">
        <f>ROUND(E412*U412,2)</f>
        <v>1.87</v>
      </c>
      <c r="W412" s="219"/>
      <c r="X412" s="219" t="s">
        <v>287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288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ht="22.5" outlineLevel="1" x14ac:dyDescent="0.2">
      <c r="A413" s="237">
        <v>110</v>
      </c>
      <c r="B413" s="238" t="s">
        <v>990</v>
      </c>
      <c r="C413" s="248" t="s">
        <v>991</v>
      </c>
      <c r="D413" s="239" t="s">
        <v>554</v>
      </c>
      <c r="E413" s="240">
        <v>2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2.7799999999999999E-3</v>
      </c>
      <c r="O413" s="242">
        <f>ROUND(E413*N413,2)</f>
        <v>0.01</v>
      </c>
      <c r="P413" s="242">
        <v>0</v>
      </c>
      <c r="Q413" s="242">
        <f>ROUND(E413*P413,2)</f>
        <v>0</v>
      </c>
      <c r="R413" s="242" t="s">
        <v>487</v>
      </c>
      <c r="S413" s="242" t="s">
        <v>190</v>
      </c>
      <c r="T413" s="243" t="s">
        <v>190</v>
      </c>
      <c r="U413" s="219">
        <v>2.1280000000000001</v>
      </c>
      <c r="V413" s="219">
        <f>ROUND(E413*U413,2)</f>
        <v>4.26</v>
      </c>
      <c r="W413" s="219"/>
      <c r="X413" s="219" t="s">
        <v>287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288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30">
        <v>111</v>
      </c>
      <c r="B414" s="231" t="s">
        <v>589</v>
      </c>
      <c r="C414" s="249" t="s">
        <v>590</v>
      </c>
      <c r="D414" s="232" t="s">
        <v>323</v>
      </c>
      <c r="E414" s="233">
        <v>315</v>
      </c>
      <c r="F414" s="234"/>
      <c r="G414" s="235">
        <f>ROUND(E414*F414,2)</f>
        <v>0</v>
      </c>
      <c r="H414" s="234"/>
      <c r="I414" s="235">
        <f>ROUND(E414*H414,2)</f>
        <v>0</v>
      </c>
      <c r="J414" s="234"/>
      <c r="K414" s="235">
        <f>ROUND(E414*J414,2)</f>
        <v>0</v>
      </c>
      <c r="L414" s="235">
        <v>21</v>
      </c>
      <c r="M414" s="235">
        <f>G414*(1+L414/100)</f>
        <v>0</v>
      </c>
      <c r="N414" s="235">
        <v>0</v>
      </c>
      <c r="O414" s="235">
        <f>ROUND(E414*N414,2)</f>
        <v>0</v>
      </c>
      <c r="P414" s="235">
        <v>0</v>
      </c>
      <c r="Q414" s="235">
        <f>ROUND(E414*P414,2)</f>
        <v>0</v>
      </c>
      <c r="R414" s="235" t="s">
        <v>487</v>
      </c>
      <c r="S414" s="235" t="s">
        <v>190</v>
      </c>
      <c r="T414" s="236" t="s">
        <v>190</v>
      </c>
      <c r="U414" s="219">
        <v>4.3999999999999997E-2</v>
      </c>
      <c r="V414" s="219">
        <f>ROUND(E414*U414,2)</f>
        <v>13.86</v>
      </c>
      <c r="W414" s="219"/>
      <c r="X414" s="219" t="s">
        <v>287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288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/>
      <c r="B415" s="217"/>
      <c r="C415" s="260" t="s">
        <v>591</v>
      </c>
      <c r="D415" s="256"/>
      <c r="E415" s="256"/>
      <c r="F415" s="256"/>
      <c r="G415" s="256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09"/>
      <c r="Z415" s="209"/>
      <c r="AA415" s="209"/>
      <c r="AB415" s="209"/>
      <c r="AC415" s="209"/>
      <c r="AD415" s="209"/>
      <c r="AE415" s="209"/>
      <c r="AF415" s="209"/>
      <c r="AG415" s="209" t="s">
        <v>290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45" t="str">
        <f>C415</f>
        <v>přísun, montáže, demontáže a odsunu zkoušecího čerpadla, napuštění tlakovou vodou a dodání vody pro tlakovou zkoušku,</v>
      </c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30">
        <v>112</v>
      </c>
      <c r="B416" s="231" t="s">
        <v>592</v>
      </c>
      <c r="C416" s="249" t="s">
        <v>593</v>
      </c>
      <c r="D416" s="232" t="s">
        <v>323</v>
      </c>
      <c r="E416" s="233">
        <v>34</v>
      </c>
      <c r="F416" s="234"/>
      <c r="G416" s="235">
        <f>ROUND(E416*F416,2)</f>
        <v>0</v>
      </c>
      <c r="H416" s="234"/>
      <c r="I416" s="235">
        <f>ROUND(E416*H416,2)</f>
        <v>0</v>
      </c>
      <c r="J416" s="234"/>
      <c r="K416" s="235">
        <f>ROUND(E416*J416,2)</f>
        <v>0</v>
      </c>
      <c r="L416" s="235">
        <v>21</v>
      </c>
      <c r="M416" s="235">
        <f>G416*(1+L416/100)</f>
        <v>0</v>
      </c>
      <c r="N416" s="235">
        <v>0</v>
      </c>
      <c r="O416" s="235">
        <f>ROUND(E416*N416,2)</f>
        <v>0</v>
      </c>
      <c r="P416" s="235">
        <v>0</v>
      </c>
      <c r="Q416" s="235">
        <f>ROUND(E416*P416,2)</f>
        <v>0</v>
      </c>
      <c r="R416" s="235" t="s">
        <v>487</v>
      </c>
      <c r="S416" s="235" t="s">
        <v>190</v>
      </c>
      <c r="T416" s="236" t="s">
        <v>190</v>
      </c>
      <c r="U416" s="219">
        <v>4.3999999999999997E-2</v>
      </c>
      <c r="V416" s="219">
        <f>ROUND(E416*U416,2)</f>
        <v>1.5</v>
      </c>
      <c r="W416" s="219"/>
      <c r="X416" s="219" t="s">
        <v>287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288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60" t="s">
        <v>591</v>
      </c>
      <c r="D417" s="256"/>
      <c r="E417" s="256"/>
      <c r="F417" s="256"/>
      <c r="G417" s="256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290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45" t="str">
        <f>C417</f>
        <v>přísun, montáže, demontáže a odsunu zkoušecího čerpadla, napuštění tlakovou vodou a dodání vody pro tlakovou zkoušku,</v>
      </c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30">
        <v>113</v>
      </c>
      <c r="B418" s="231" t="s">
        <v>992</v>
      </c>
      <c r="C418" s="249" t="s">
        <v>993</v>
      </c>
      <c r="D418" s="232" t="s">
        <v>323</v>
      </c>
      <c r="E418" s="233">
        <v>213</v>
      </c>
      <c r="F418" s="234"/>
      <c r="G418" s="235">
        <f>ROUND(E418*F418,2)</f>
        <v>0</v>
      </c>
      <c r="H418" s="234"/>
      <c r="I418" s="235">
        <f>ROUND(E418*H418,2)</f>
        <v>0</v>
      </c>
      <c r="J418" s="234"/>
      <c r="K418" s="235">
        <f>ROUND(E418*J418,2)</f>
        <v>0</v>
      </c>
      <c r="L418" s="235">
        <v>21</v>
      </c>
      <c r="M418" s="235">
        <f>G418*(1+L418/100)</f>
        <v>0</v>
      </c>
      <c r="N418" s="235">
        <v>0</v>
      </c>
      <c r="O418" s="235">
        <f>ROUND(E418*N418,2)</f>
        <v>0</v>
      </c>
      <c r="P418" s="235">
        <v>0</v>
      </c>
      <c r="Q418" s="235">
        <f>ROUND(E418*P418,2)</f>
        <v>0</v>
      </c>
      <c r="R418" s="235" t="s">
        <v>487</v>
      </c>
      <c r="S418" s="235" t="s">
        <v>190</v>
      </c>
      <c r="T418" s="236" t="s">
        <v>190</v>
      </c>
      <c r="U418" s="219">
        <v>5.5E-2</v>
      </c>
      <c r="V418" s="219">
        <f>ROUND(E418*U418,2)</f>
        <v>11.72</v>
      </c>
      <c r="W418" s="219"/>
      <c r="X418" s="219" t="s">
        <v>287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288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16"/>
      <c r="B419" s="217"/>
      <c r="C419" s="260" t="s">
        <v>591</v>
      </c>
      <c r="D419" s="256"/>
      <c r="E419" s="256"/>
      <c r="F419" s="256"/>
      <c r="G419" s="256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09"/>
      <c r="Z419" s="209"/>
      <c r="AA419" s="209"/>
      <c r="AB419" s="209"/>
      <c r="AC419" s="209"/>
      <c r="AD419" s="209"/>
      <c r="AE419" s="209"/>
      <c r="AF419" s="209"/>
      <c r="AG419" s="209" t="s">
        <v>290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45" t="str">
        <f>C419</f>
        <v>přísun, montáže, demontáže a odsunu zkoušecího čerpadla, napuštění tlakovou vodou a dodání vody pro tlakovou zkoušku,</v>
      </c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30">
        <v>114</v>
      </c>
      <c r="B420" s="231" t="s">
        <v>594</v>
      </c>
      <c r="C420" s="249" t="s">
        <v>595</v>
      </c>
      <c r="D420" s="232" t="s">
        <v>596</v>
      </c>
      <c r="E420" s="233">
        <v>4</v>
      </c>
      <c r="F420" s="234"/>
      <c r="G420" s="235">
        <f>ROUND(E420*F420,2)</f>
        <v>0</v>
      </c>
      <c r="H420" s="234"/>
      <c r="I420" s="235">
        <f>ROUND(E420*H420,2)</f>
        <v>0</v>
      </c>
      <c r="J420" s="234"/>
      <c r="K420" s="235">
        <f>ROUND(E420*J420,2)</f>
        <v>0</v>
      </c>
      <c r="L420" s="235">
        <v>21</v>
      </c>
      <c r="M420" s="235">
        <f>G420*(1+L420/100)</f>
        <v>0</v>
      </c>
      <c r="N420" s="235">
        <v>3.5029999999999999E-2</v>
      </c>
      <c r="O420" s="235">
        <f>ROUND(E420*N420,2)</f>
        <v>0.14000000000000001</v>
      </c>
      <c r="P420" s="235">
        <v>0</v>
      </c>
      <c r="Q420" s="235">
        <f>ROUND(E420*P420,2)</f>
        <v>0</v>
      </c>
      <c r="R420" s="235" t="s">
        <v>487</v>
      </c>
      <c r="S420" s="235" t="s">
        <v>190</v>
      </c>
      <c r="T420" s="236" t="s">
        <v>190</v>
      </c>
      <c r="U420" s="219">
        <v>10.130000000000001</v>
      </c>
      <c r="V420" s="219">
        <f>ROUND(E420*U420,2)</f>
        <v>40.520000000000003</v>
      </c>
      <c r="W420" s="219"/>
      <c r="X420" s="219" t="s">
        <v>287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308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ht="33.75" outlineLevel="1" x14ac:dyDescent="0.2">
      <c r="A421" s="216"/>
      <c r="B421" s="217"/>
      <c r="C421" s="260" t="s">
        <v>597</v>
      </c>
      <c r="D421" s="256"/>
      <c r="E421" s="256"/>
      <c r="F421" s="256"/>
      <c r="G421" s="256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09"/>
      <c r="Z421" s="209"/>
      <c r="AA421" s="209"/>
      <c r="AB421" s="209"/>
      <c r="AC421" s="209"/>
      <c r="AD421" s="209"/>
      <c r="AE421" s="209"/>
      <c r="AF421" s="209"/>
      <c r="AG421" s="209" t="s">
        <v>290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45" t="str">
        <f>C421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30">
        <v>115</v>
      </c>
      <c r="B422" s="231" t="s">
        <v>598</v>
      </c>
      <c r="C422" s="249" t="s">
        <v>599</v>
      </c>
      <c r="D422" s="232" t="s">
        <v>323</v>
      </c>
      <c r="E422" s="233">
        <v>315</v>
      </c>
      <c r="F422" s="234"/>
      <c r="G422" s="235">
        <f>ROUND(E422*F422,2)</f>
        <v>0</v>
      </c>
      <c r="H422" s="234"/>
      <c r="I422" s="235">
        <f>ROUND(E422*H422,2)</f>
        <v>0</v>
      </c>
      <c r="J422" s="234"/>
      <c r="K422" s="235">
        <f>ROUND(E422*J422,2)</f>
        <v>0</v>
      </c>
      <c r="L422" s="235">
        <v>21</v>
      </c>
      <c r="M422" s="235">
        <f>G422*(1+L422/100)</f>
        <v>0</v>
      </c>
      <c r="N422" s="235">
        <v>0</v>
      </c>
      <c r="O422" s="235">
        <f>ROUND(E422*N422,2)</f>
        <v>0</v>
      </c>
      <c r="P422" s="235">
        <v>0</v>
      </c>
      <c r="Q422" s="235">
        <f>ROUND(E422*P422,2)</f>
        <v>0</v>
      </c>
      <c r="R422" s="235" t="s">
        <v>487</v>
      </c>
      <c r="S422" s="235" t="s">
        <v>190</v>
      </c>
      <c r="T422" s="236" t="s">
        <v>190</v>
      </c>
      <c r="U422" s="219">
        <v>0.7</v>
      </c>
      <c r="V422" s="219">
        <f>ROUND(E422*U422,2)</f>
        <v>220.5</v>
      </c>
      <c r="W422" s="219"/>
      <c r="X422" s="219" t="s">
        <v>287</v>
      </c>
      <c r="Y422" s="209"/>
      <c r="Z422" s="209"/>
      <c r="AA422" s="209"/>
      <c r="AB422" s="209"/>
      <c r="AC422" s="209"/>
      <c r="AD422" s="209"/>
      <c r="AE422" s="209"/>
      <c r="AF422" s="209"/>
      <c r="AG422" s="209" t="s">
        <v>308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16"/>
      <c r="B423" s="217"/>
      <c r="C423" s="260" t="s">
        <v>600</v>
      </c>
      <c r="D423" s="256"/>
      <c r="E423" s="256"/>
      <c r="F423" s="256"/>
      <c r="G423" s="256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09"/>
      <c r="Z423" s="209"/>
      <c r="AA423" s="209"/>
      <c r="AB423" s="209"/>
      <c r="AC423" s="209"/>
      <c r="AD423" s="209"/>
      <c r="AE423" s="209"/>
      <c r="AF423" s="209"/>
      <c r="AG423" s="209" t="s">
        <v>290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45" t="str">
        <f>C423</f>
        <v>napuštění a vypuštění vody, dodání vody a desinfekčního prostředku, náklady na bakteriologický rozbor vody,</v>
      </c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">
      <c r="A424" s="230">
        <v>116</v>
      </c>
      <c r="B424" s="231" t="s">
        <v>601</v>
      </c>
      <c r="C424" s="249" t="s">
        <v>602</v>
      </c>
      <c r="D424" s="232" t="s">
        <v>323</v>
      </c>
      <c r="E424" s="233">
        <v>34</v>
      </c>
      <c r="F424" s="234"/>
      <c r="G424" s="235">
        <f>ROUND(E424*F424,2)</f>
        <v>0</v>
      </c>
      <c r="H424" s="234"/>
      <c r="I424" s="235">
        <f>ROUND(E424*H424,2)</f>
        <v>0</v>
      </c>
      <c r="J424" s="234"/>
      <c r="K424" s="235">
        <f>ROUND(E424*J424,2)</f>
        <v>0</v>
      </c>
      <c r="L424" s="235">
        <v>21</v>
      </c>
      <c r="M424" s="235">
        <f>G424*(1+L424/100)</f>
        <v>0</v>
      </c>
      <c r="N424" s="235">
        <v>0</v>
      </c>
      <c r="O424" s="235">
        <f>ROUND(E424*N424,2)</f>
        <v>0</v>
      </c>
      <c r="P424" s="235">
        <v>0</v>
      </c>
      <c r="Q424" s="235">
        <f>ROUND(E424*P424,2)</f>
        <v>0</v>
      </c>
      <c r="R424" s="235" t="s">
        <v>487</v>
      </c>
      <c r="S424" s="235" t="s">
        <v>190</v>
      </c>
      <c r="T424" s="236" t="s">
        <v>190</v>
      </c>
      <c r="U424" s="219">
        <v>0.28999999999999998</v>
      </c>
      <c r="V424" s="219">
        <f>ROUND(E424*U424,2)</f>
        <v>9.86</v>
      </c>
      <c r="W424" s="219"/>
      <c r="X424" s="219" t="s">
        <v>287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308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1" x14ac:dyDescent="0.2">
      <c r="A425" s="216"/>
      <c r="B425" s="217"/>
      <c r="C425" s="260" t="s">
        <v>600</v>
      </c>
      <c r="D425" s="256"/>
      <c r="E425" s="256"/>
      <c r="F425" s="256"/>
      <c r="G425" s="256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09"/>
      <c r="Z425" s="209"/>
      <c r="AA425" s="209"/>
      <c r="AB425" s="209"/>
      <c r="AC425" s="209"/>
      <c r="AD425" s="209"/>
      <c r="AE425" s="209"/>
      <c r="AF425" s="209"/>
      <c r="AG425" s="209" t="s">
        <v>290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45" t="str">
        <f>C425</f>
        <v>napuštění a vypuštění vody, dodání vody a desinfekčního prostředku, náklady na bakteriologický rozbor vody,</v>
      </c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30">
        <v>117</v>
      </c>
      <c r="B426" s="231" t="s">
        <v>994</v>
      </c>
      <c r="C426" s="249" t="s">
        <v>995</v>
      </c>
      <c r="D426" s="232" t="s">
        <v>323</v>
      </c>
      <c r="E426" s="233">
        <v>213</v>
      </c>
      <c r="F426" s="234"/>
      <c r="G426" s="235">
        <f>ROUND(E426*F426,2)</f>
        <v>0</v>
      </c>
      <c r="H426" s="234"/>
      <c r="I426" s="235">
        <f>ROUND(E426*H426,2)</f>
        <v>0</v>
      </c>
      <c r="J426" s="234"/>
      <c r="K426" s="235">
        <f>ROUND(E426*J426,2)</f>
        <v>0</v>
      </c>
      <c r="L426" s="235">
        <v>21</v>
      </c>
      <c r="M426" s="235">
        <f>G426*(1+L426/100)</f>
        <v>0</v>
      </c>
      <c r="N426" s="235">
        <v>0</v>
      </c>
      <c r="O426" s="235">
        <f>ROUND(E426*N426,2)</f>
        <v>0</v>
      </c>
      <c r="P426" s="235">
        <v>0</v>
      </c>
      <c r="Q426" s="235">
        <f>ROUND(E426*P426,2)</f>
        <v>0</v>
      </c>
      <c r="R426" s="235" t="s">
        <v>487</v>
      </c>
      <c r="S426" s="235" t="s">
        <v>190</v>
      </c>
      <c r="T426" s="236" t="s">
        <v>190</v>
      </c>
      <c r="U426" s="219">
        <v>0.4</v>
      </c>
      <c r="V426" s="219">
        <f>ROUND(E426*U426,2)</f>
        <v>85.2</v>
      </c>
      <c r="W426" s="219"/>
      <c r="X426" s="219" t="s">
        <v>287</v>
      </c>
      <c r="Y426" s="209"/>
      <c r="Z426" s="209"/>
      <c r="AA426" s="209"/>
      <c r="AB426" s="209"/>
      <c r="AC426" s="209"/>
      <c r="AD426" s="209"/>
      <c r="AE426" s="209"/>
      <c r="AF426" s="209"/>
      <c r="AG426" s="209" t="s">
        <v>288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16"/>
      <c r="B427" s="217"/>
      <c r="C427" s="260" t="s">
        <v>600</v>
      </c>
      <c r="D427" s="256"/>
      <c r="E427" s="256"/>
      <c r="F427" s="256"/>
      <c r="G427" s="256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09"/>
      <c r="Z427" s="209"/>
      <c r="AA427" s="209"/>
      <c r="AB427" s="209"/>
      <c r="AC427" s="209"/>
      <c r="AD427" s="209"/>
      <c r="AE427" s="209"/>
      <c r="AF427" s="209"/>
      <c r="AG427" s="209" t="s">
        <v>290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45" t="str">
        <f>C427</f>
        <v>napuštění a vypuštění vody, dodání vody a desinfekčního prostředku, náklady na bakteriologický rozbor vody,</v>
      </c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">
      <c r="A428" s="230">
        <v>118</v>
      </c>
      <c r="B428" s="231" t="s">
        <v>603</v>
      </c>
      <c r="C428" s="249" t="s">
        <v>604</v>
      </c>
      <c r="D428" s="232" t="s">
        <v>554</v>
      </c>
      <c r="E428" s="233">
        <v>38</v>
      </c>
      <c r="F428" s="234"/>
      <c r="G428" s="235">
        <f>ROUND(E428*F428,2)</f>
        <v>0</v>
      </c>
      <c r="H428" s="234"/>
      <c r="I428" s="235">
        <f>ROUND(E428*H428,2)</f>
        <v>0</v>
      </c>
      <c r="J428" s="234"/>
      <c r="K428" s="235">
        <f>ROUND(E428*J428,2)</f>
        <v>0</v>
      </c>
      <c r="L428" s="235">
        <v>21</v>
      </c>
      <c r="M428" s="235">
        <f>G428*(1+L428/100)</f>
        <v>0</v>
      </c>
      <c r="N428" s="235">
        <v>5.8209999999999998E-2</v>
      </c>
      <c r="O428" s="235">
        <f>ROUND(E428*N428,2)</f>
        <v>2.21</v>
      </c>
      <c r="P428" s="235">
        <v>0</v>
      </c>
      <c r="Q428" s="235">
        <f>ROUND(E428*P428,2)</f>
        <v>0</v>
      </c>
      <c r="R428" s="235" t="s">
        <v>487</v>
      </c>
      <c r="S428" s="235" t="s">
        <v>190</v>
      </c>
      <c r="T428" s="236" t="s">
        <v>190</v>
      </c>
      <c r="U428" s="219">
        <v>0.77200000000000002</v>
      </c>
      <c r="V428" s="219">
        <f>ROUND(E428*U428,2)</f>
        <v>29.34</v>
      </c>
      <c r="W428" s="219"/>
      <c r="X428" s="219" t="s">
        <v>287</v>
      </c>
      <c r="Y428" s="209"/>
      <c r="Z428" s="209"/>
      <c r="AA428" s="209"/>
      <c r="AB428" s="209"/>
      <c r="AC428" s="209"/>
      <c r="AD428" s="209"/>
      <c r="AE428" s="209"/>
      <c r="AF428" s="209"/>
      <c r="AG428" s="209" t="s">
        <v>308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 x14ac:dyDescent="0.2">
      <c r="A429" s="216"/>
      <c r="B429" s="217"/>
      <c r="C429" s="260" t="s">
        <v>605</v>
      </c>
      <c r="D429" s="256"/>
      <c r="E429" s="256"/>
      <c r="F429" s="256"/>
      <c r="G429" s="256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09"/>
      <c r="Z429" s="209"/>
      <c r="AA429" s="209"/>
      <c r="AB429" s="209"/>
      <c r="AC429" s="209"/>
      <c r="AD429" s="209"/>
      <c r="AE429" s="209"/>
      <c r="AF429" s="209"/>
      <c r="AG429" s="209" t="s">
        <v>290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30">
        <v>119</v>
      </c>
      <c r="B430" s="231" t="s">
        <v>606</v>
      </c>
      <c r="C430" s="249" t="s">
        <v>607</v>
      </c>
      <c r="D430" s="232" t="s">
        <v>554</v>
      </c>
      <c r="E430" s="233">
        <v>9</v>
      </c>
      <c r="F430" s="234"/>
      <c r="G430" s="235">
        <f>ROUND(E430*F430,2)</f>
        <v>0</v>
      </c>
      <c r="H430" s="234"/>
      <c r="I430" s="235">
        <f>ROUND(E430*H430,2)</f>
        <v>0</v>
      </c>
      <c r="J430" s="234"/>
      <c r="K430" s="235">
        <f>ROUND(E430*J430,2)</f>
        <v>0</v>
      </c>
      <c r="L430" s="235">
        <v>21</v>
      </c>
      <c r="M430" s="235">
        <f>G430*(1+L430/100)</f>
        <v>0</v>
      </c>
      <c r="N430" s="235">
        <v>0.12303</v>
      </c>
      <c r="O430" s="235">
        <f>ROUND(E430*N430,2)</f>
        <v>1.1100000000000001</v>
      </c>
      <c r="P430" s="235">
        <v>0</v>
      </c>
      <c r="Q430" s="235">
        <f>ROUND(E430*P430,2)</f>
        <v>0</v>
      </c>
      <c r="R430" s="235" t="s">
        <v>487</v>
      </c>
      <c r="S430" s="235" t="s">
        <v>190</v>
      </c>
      <c r="T430" s="236" t="s">
        <v>190</v>
      </c>
      <c r="U430" s="219">
        <v>0.86299999999999999</v>
      </c>
      <c r="V430" s="219">
        <f>ROUND(E430*U430,2)</f>
        <v>7.77</v>
      </c>
      <c r="W430" s="219"/>
      <c r="X430" s="219" t="s">
        <v>287</v>
      </c>
      <c r="Y430" s="209"/>
      <c r="Z430" s="209"/>
      <c r="AA430" s="209"/>
      <c r="AB430" s="209"/>
      <c r="AC430" s="209"/>
      <c r="AD430" s="209"/>
      <c r="AE430" s="209"/>
      <c r="AF430" s="209"/>
      <c r="AG430" s="209" t="s">
        <v>308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16"/>
      <c r="B431" s="217"/>
      <c r="C431" s="260" t="s">
        <v>605</v>
      </c>
      <c r="D431" s="256"/>
      <c r="E431" s="256"/>
      <c r="F431" s="256"/>
      <c r="G431" s="256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09"/>
      <c r="Z431" s="209"/>
      <c r="AA431" s="209"/>
      <c r="AB431" s="209"/>
      <c r="AC431" s="209"/>
      <c r="AD431" s="209"/>
      <c r="AE431" s="209"/>
      <c r="AF431" s="209"/>
      <c r="AG431" s="209" t="s">
        <v>290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30">
        <v>120</v>
      </c>
      <c r="B432" s="231" t="s">
        <v>608</v>
      </c>
      <c r="C432" s="249" t="s">
        <v>609</v>
      </c>
      <c r="D432" s="232" t="s">
        <v>554</v>
      </c>
      <c r="E432" s="233">
        <v>3</v>
      </c>
      <c r="F432" s="234"/>
      <c r="G432" s="235">
        <f>ROUND(E432*F432,2)</f>
        <v>0</v>
      </c>
      <c r="H432" s="234"/>
      <c r="I432" s="235">
        <f>ROUND(E432*H432,2)</f>
        <v>0</v>
      </c>
      <c r="J432" s="234"/>
      <c r="K432" s="235">
        <f>ROUND(E432*J432,2)</f>
        <v>0</v>
      </c>
      <c r="L432" s="235">
        <v>21</v>
      </c>
      <c r="M432" s="235">
        <f>G432*(1+L432/100)</f>
        <v>0</v>
      </c>
      <c r="N432" s="235">
        <v>0.29823</v>
      </c>
      <c r="O432" s="235">
        <f>ROUND(E432*N432,2)</f>
        <v>0.89</v>
      </c>
      <c r="P432" s="235">
        <v>0</v>
      </c>
      <c r="Q432" s="235">
        <f>ROUND(E432*P432,2)</f>
        <v>0</v>
      </c>
      <c r="R432" s="235" t="s">
        <v>487</v>
      </c>
      <c r="S432" s="235" t="s">
        <v>190</v>
      </c>
      <c r="T432" s="236" t="s">
        <v>190</v>
      </c>
      <c r="U432" s="219">
        <v>1.1819999999999999</v>
      </c>
      <c r="V432" s="219">
        <f>ROUND(E432*U432,2)</f>
        <v>3.55</v>
      </c>
      <c r="W432" s="219"/>
      <c r="X432" s="219" t="s">
        <v>287</v>
      </c>
      <c r="Y432" s="209"/>
      <c r="Z432" s="209"/>
      <c r="AA432" s="209"/>
      <c r="AB432" s="209"/>
      <c r="AC432" s="209"/>
      <c r="AD432" s="209"/>
      <c r="AE432" s="209"/>
      <c r="AF432" s="209"/>
      <c r="AG432" s="209" t="s">
        <v>308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60" t="s">
        <v>605</v>
      </c>
      <c r="D433" s="256"/>
      <c r="E433" s="256"/>
      <c r="F433" s="256"/>
      <c r="G433" s="256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09"/>
      <c r="Z433" s="209"/>
      <c r="AA433" s="209"/>
      <c r="AB433" s="209"/>
      <c r="AC433" s="209"/>
      <c r="AD433" s="209"/>
      <c r="AE433" s="209"/>
      <c r="AF433" s="209"/>
      <c r="AG433" s="209" t="s">
        <v>290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">
      <c r="A434" s="230">
        <v>121</v>
      </c>
      <c r="B434" s="231" t="s">
        <v>610</v>
      </c>
      <c r="C434" s="249" t="s">
        <v>611</v>
      </c>
      <c r="D434" s="232" t="s">
        <v>554</v>
      </c>
      <c r="E434" s="233">
        <v>38</v>
      </c>
      <c r="F434" s="234"/>
      <c r="G434" s="235">
        <f>ROUND(E434*F434,2)</f>
        <v>0</v>
      </c>
      <c r="H434" s="234"/>
      <c r="I434" s="235">
        <f>ROUND(E434*H434,2)</f>
        <v>0</v>
      </c>
      <c r="J434" s="234"/>
      <c r="K434" s="235">
        <f>ROUND(E434*J434,2)</f>
        <v>0</v>
      </c>
      <c r="L434" s="235">
        <v>21</v>
      </c>
      <c r="M434" s="235">
        <f>G434*(1+L434/100)</f>
        <v>0</v>
      </c>
      <c r="N434" s="235">
        <v>2.1000000000000001E-4</v>
      </c>
      <c r="O434" s="235">
        <f>ROUND(E434*N434,2)</f>
        <v>0.01</v>
      </c>
      <c r="P434" s="235">
        <v>0</v>
      </c>
      <c r="Q434" s="235">
        <f>ROUND(E434*P434,2)</f>
        <v>0</v>
      </c>
      <c r="R434" s="235" t="s">
        <v>487</v>
      </c>
      <c r="S434" s="235" t="s">
        <v>190</v>
      </c>
      <c r="T434" s="236" t="s">
        <v>190</v>
      </c>
      <c r="U434" s="219">
        <v>0.33600000000000002</v>
      </c>
      <c r="V434" s="219">
        <f>ROUND(E434*U434,2)</f>
        <v>12.77</v>
      </c>
      <c r="W434" s="219"/>
      <c r="X434" s="219" t="s">
        <v>287</v>
      </c>
      <c r="Y434" s="209"/>
      <c r="Z434" s="209"/>
      <c r="AA434" s="209"/>
      <c r="AB434" s="209"/>
      <c r="AC434" s="209"/>
      <c r="AD434" s="209"/>
      <c r="AE434" s="209"/>
      <c r="AF434" s="209"/>
      <c r="AG434" s="209" t="s">
        <v>308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">
      <c r="A435" s="216"/>
      <c r="B435" s="217"/>
      <c r="C435" s="250" t="s">
        <v>612</v>
      </c>
      <c r="D435" s="244"/>
      <c r="E435" s="244"/>
      <c r="F435" s="244"/>
      <c r="G435" s="244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09"/>
      <c r="Z435" s="209"/>
      <c r="AA435" s="209"/>
      <c r="AB435" s="209"/>
      <c r="AC435" s="209"/>
      <c r="AD435" s="209"/>
      <c r="AE435" s="209"/>
      <c r="AF435" s="209"/>
      <c r="AG435" s="209" t="s">
        <v>193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ht="22.5" outlineLevel="1" x14ac:dyDescent="0.2">
      <c r="A436" s="230">
        <v>122</v>
      </c>
      <c r="B436" s="231" t="s">
        <v>613</v>
      </c>
      <c r="C436" s="249" t="s">
        <v>614</v>
      </c>
      <c r="D436" s="232" t="s">
        <v>554</v>
      </c>
      <c r="E436" s="233">
        <v>6</v>
      </c>
      <c r="F436" s="234"/>
      <c r="G436" s="235">
        <f>ROUND(E436*F436,2)</f>
        <v>0</v>
      </c>
      <c r="H436" s="234"/>
      <c r="I436" s="235">
        <f>ROUND(E436*H436,2)</f>
        <v>0</v>
      </c>
      <c r="J436" s="234"/>
      <c r="K436" s="235">
        <f>ROUND(E436*J436,2)</f>
        <v>0</v>
      </c>
      <c r="L436" s="235">
        <v>21</v>
      </c>
      <c r="M436" s="235">
        <f>G436*(1+L436/100)</f>
        <v>0</v>
      </c>
      <c r="N436" s="235">
        <v>2.4000000000000001E-4</v>
      </c>
      <c r="O436" s="235">
        <f>ROUND(E436*N436,2)</f>
        <v>0</v>
      </c>
      <c r="P436" s="235">
        <v>0</v>
      </c>
      <c r="Q436" s="235">
        <f>ROUND(E436*P436,2)</f>
        <v>0</v>
      </c>
      <c r="R436" s="235" t="s">
        <v>487</v>
      </c>
      <c r="S436" s="235" t="s">
        <v>190</v>
      </c>
      <c r="T436" s="236" t="s">
        <v>190</v>
      </c>
      <c r="U436" s="219">
        <v>0.40300000000000002</v>
      </c>
      <c r="V436" s="219">
        <f>ROUND(E436*U436,2)</f>
        <v>2.42</v>
      </c>
      <c r="W436" s="219"/>
      <c r="X436" s="219" t="s">
        <v>287</v>
      </c>
      <c r="Y436" s="209"/>
      <c r="Z436" s="209"/>
      <c r="AA436" s="209"/>
      <c r="AB436" s="209"/>
      <c r="AC436" s="209"/>
      <c r="AD436" s="209"/>
      <c r="AE436" s="209"/>
      <c r="AF436" s="209"/>
      <c r="AG436" s="209" t="s">
        <v>308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1" x14ac:dyDescent="0.2">
      <c r="A437" s="216"/>
      <c r="B437" s="217"/>
      <c r="C437" s="250" t="s">
        <v>615</v>
      </c>
      <c r="D437" s="244"/>
      <c r="E437" s="244"/>
      <c r="F437" s="244"/>
      <c r="G437" s="244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09"/>
      <c r="Z437" s="209"/>
      <c r="AA437" s="209"/>
      <c r="AB437" s="209"/>
      <c r="AC437" s="209"/>
      <c r="AD437" s="209"/>
      <c r="AE437" s="209"/>
      <c r="AF437" s="209"/>
      <c r="AG437" s="209" t="s">
        <v>193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 x14ac:dyDescent="0.2">
      <c r="A438" s="237">
        <v>123</v>
      </c>
      <c r="B438" s="238" t="s">
        <v>616</v>
      </c>
      <c r="C438" s="248" t="s">
        <v>617</v>
      </c>
      <c r="D438" s="239" t="s">
        <v>323</v>
      </c>
      <c r="E438" s="240">
        <v>334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2">
        <v>5.0000000000000002E-5</v>
      </c>
      <c r="O438" s="242">
        <f>ROUND(E438*N438,2)</f>
        <v>0.02</v>
      </c>
      <c r="P438" s="242">
        <v>0</v>
      </c>
      <c r="Q438" s="242">
        <f>ROUND(E438*P438,2)</f>
        <v>0</v>
      </c>
      <c r="R438" s="242" t="s">
        <v>487</v>
      </c>
      <c r="S438" s="242" t="s">
        <v>190</v>
      </c>
      <c r="T438" s="243" t="s">
        <v>190</v>
      </c>
      <c r="U438" s="219">
        <v>3.4000000000000002E-2</v>
      </c>
      <c r="V438" s="219">
        <f>ROUND(E438*U438,2)</f>
        <v>11.36</v>
      </c>
      <c r="W438" s="219"/>
      <c r="X438" s="219" t="s">
        <v>287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288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1" x14ac:dyDescent="0.2">
      <c r="A439" s="237">
        <v>124</v>
      </c>
      <c r="B439" s="238" t="s">
        <v>618</v>
      </c>
      <c r="C439" s="248" t="s">
        <v>619</v>
      </c>
      <c r="D439" s="239" t="s">
        <v>323</v>
      </c>
      <c r="E439" s="240">
        <v>378</v>
      </c>
      <c r="F439" s="241"/>
      <c r="G439" s="242">
        <f>ROUND(E439*F439,2)</f>
        <v>0</v>
      </c>
      <c r="H439" s="241"/>
      <c r="I439" s="242">
        <f>ROUND(E439*H439,2)</f>
        <v>0</v>
      </c>
      <c r="J439" s="241"/>
      <c r="K439" s="242">
        <f>ROUND(E439*J439,2)</f>
        <v>0</v>
      </c>
      <c r="L439" s="242">
        <v>21</v>
      </c>
      <c r="M439" s="242">
        <f>G439*(1+L439/100)</f>
        <v>0</v>
      </c>
      <c r="N439" s="242">
        <v>8.0000000000000007E-5</v>
      </c>
      <c r="O439" s="242">
        <f>ROUND(E439*N439,2)</f>
        <v>0.03</v>
      </c>
      <c r="P439" s="242">
        <v>0</v>
      </c>
      <c r="Q439" s="242">
        <f>ROUND(E439*P439,2)</f>
        <v>0</v>
      </c>
      <c r="R439" s="242" t="s">
        <v>487</v>
      </c>
      <c r="S439" s="242" t="s">
        <v>190</v>
      </c>
      <c r="T439" s="243" t="s">
        <v>190</v>
      </c>
      <c r="U439" s="219">
        <v>3.4000000000000002E-2</v>
      </c>
      <c r="V439" s="219">
        <f>ROUND(E439*U439,2)</f>
        <v>12.85</v>
      </c>
      <c r="W439" s="219"/>
      <c r="X439" s="219" t="s">
        <v>287</v>
      </c>
      <c r="Y439" s="209"/>
      <c r="Z439" s="209"/>
      <c r="AA439" s="209"/>
      <c r="AB439" s="209"/>
      <c r="AC439" s="209"/>
      <c r="AD439" s="209"/>
      <c r="AE439" s="209"/>
      <c r="AF439" s="209"/>
      <c r="AG439" s="209" t="s">
        <v>620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">
      <c r="A440" s="230">
        <v>125</v>
      </c>
      <c r="B440" s="231" t="s">
        <v>621</v>
      </c>
      <c r="C440" s="249" t="s">
        <v>622</v>
      </c>
      <c r="D440" s="232" t="s">
        <v>554</v>
      </c>
      <c r="E440" s="233">
        <v>37</v>
      </c>
      <c r="F440" s="234"/>
      <c r="G440" s="235">
        <f>ROUND(E440*F440,2)</f>
        <v>0</v>
      </c>
      <c r="H440" s="234"/>
      <c r="I440" s="235">
        <f>ROUND(E440*H440,2)</f>
        <v>0</v>
      </c>
      <c r="J440" s="234"/>
      <c r="K440" s="235">
        <f>ROUND(E440*J440,2)</f>
        <v>0</v>
      </c>
      <c r="L440" s="235">
        <v>21</v>
      </c>
      <c r="M440" s="235">
        <f>G440*(1+L440/100)</f>
        <v>0</v>
      </c>
      <c r="N440" s="235">
        <v>8.0000000000000007E-5</v>
      </c>
      <c r="O440" s="235">
        <f>ROUND(E440*N440,2)</f>
        <v>0</v>
      </c>
      <c r="P440" s="235">
        <v>0</v>
      </c>
      <c r="Q440" s="235">
        <f>ROUND(E440*P440,2)</f>
        <v>0</v>
      </c>
      <c r="R440" s="235"/>
      <c r="S440" s="235" t="s">
        <v>174</v>
      </c>
      <c r="T440" s="236" t="s">
        <v>175</v>
      </c>
      <c r="U440" s="219">
        <v>0.17963000000000001</v>
      </c>
      <c r="V440" s="219">
        <f>ROUND(E440*U440,2)</f>
        <v>6.65</v>
      </c>
      <c r="W440" s="219"/>
      <c r="X440" s="219" t="s">
        <v>287</v>
      </c>
      <c r="Y440" s="209"/>
      <c r="Z440" s="209"/>
      <c r="AA440" s="209"/>
      <c r="AB440" s="209"/>
      <c r="AC440" s="209"/>
      <c r="AD440" s="209"/>
      <c r="AE440" s="209"/>
      <c r="AF440" s="209"/>
      <c r="AG440" s="209" t="s">
        <v>308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">
      <c r="A441" s="216"/>
      <c r="B441" s="217"/>
      <c r="C441" s="250" t="s">
        <v>623</v>
      </c>
      <c r="D441" s="244"/>
      <c r="E441" s="244"/>
      <c r="F441" s="244"/>
      <c r="G441" s="244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09"/>
      <c r="Z441" s="209"/>
      <c r="AA441" s="209"/>
      <c r="AB441" s="209"/>
      <c r="AC441" s="209"/>
      <c r="AD441" s="209"/>
      <c r="AE441" s="209"/>
      <c r="AF441" s="209"/>
      <c r="AG441" s="209" t="s">
        <v>193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 x14ac:dyDescent="0.2">
      <c r="A442" s="230">
        <v>126</v>
      </c>
      <c r="B442" s="231" t="s">
        <v>1887</v>
      </c>
      <c r="C442" s="249" t="s">
        <v>1888</v>
      </c>
      <c r="D442" s="232" t="s">
        <v>323</v>
      </c>
      <c r="E442" s="233">
        <v>40</v>
      </c>
      <c r="F442" s="234"/>
      <c r="G442" s="235">
        <f>ROUND(E442*F442,2)</f>
        <v>0</v>
      </c>
      <c r="H442" s="234"/>
      <c r="I442" s="235">
        <f>ROUND(E442*H442,2)</f>
        <v>0</v>
      </c>
      <c r="J442" s="234"/>
      <c r="K442" s="235">
        <f>ROUND(E442*J442,2)</f>
        <v>0</v>
      </c>
      <c r="L442" s="235">
        <v>21</v>
      </c>
      <c r="M442" s="235">
        <f>G442*(1+L442/100)</f>
        <v>0</v>
      </c>
      <c r="N442" s="235">
        <v>0.21664</v>
      </c>
      <c r="O442" s="235">
        <f>ROUND(E442*N442,2)</f>
        <v>8.67</v>
      </c>
      <c r="P442" s="235">
        <v>0</v>
      </c>
      <c r="Q442" s="235">
        <f>ROUND(E442*P442,2)</f>
        <v>0</v>
      </c>
      <c r="R442" s="235"/>
      <c r="S442" s="235" t="s">
        <v>174</v>
      </c>
      <c r="T442" s="236" t="s">
        <v>175</v>
      </c>
      <c r="U442" s="219">
        <v>1.44842</v>
      </c>
      <c r="V442" s="219">
        <f>ROUND(E442*U442,2)</f>
        <v>57.94</v>
      </c>
      <c r="W442" s="219"/>
      <c r="X442" s="219" t="s">
        <v>287</v>
      </c>
      <c r="Y442" s="209"/>
      <c r="Z442" s="209"/>
      <c r="AA442" s="209"/>
      <c r="AB442" s="209"/>
      <c r="AC442" s="209"/>
      <c r="AD442" s="209"/>
      <c r="AE442" s="209"/>
      <c r="AF442" s="209"/>
      <c r="AG442" s="209" t="s">
        <v>288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 x14ac:dyDescent="0.2">
      <c r="A443" s="216"/>
      <c r="B443" s="217"/>
      <c r="C443" s="250" t="s">
        <v>747</v>
      </c>
      <c r="D443" s="244"/>
      <c r="E443" s="244"/>
      <c r="F443" s="244"/>
      <c r="G443" s="244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09"/>
      <c r="Z443" s="209"/>
      <c r="AA443" s="209"/>
      <c r="AB443" s="209"/>
      <c r="AC443" s="209"/>
      <c r="AD443" s="209"/>
      <c r="AE443" s="209"/>
      <c r="AF443" s="209"/>
      <c r="AG443" s="209" t="s">
        <v>193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">
      <c r="A444" s="216"/>
      <c r="B444" s="217"/>
      <c r="C444" s="261" t="s">
        <v>1889</v>
      </c>
      <c r="D444" s="257"/>
      <c r="E444" s="257"/>
      <c r="F444" s="257"/>
      <c r="G444" s="257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09"/>
      <c r="Z444" s="209"/>
      <c r="AA444" s="209"/>
      <c r="AB444" s="209"/>
      <c r="AC444" s="209"/>
      <c r="AD444" s="209"/>
      <c r="AE444" s="209"/>
      <c r="AF444" s="209"/>
      <c r="AG444" s="209" t="s">
        <v>193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45" t="str">
        <f>C444</f>
        <v>- přísunu, montáže, demontáže a odsunu zkoušecího čerpadla, napuštění tlakovou vodou a dodání vody pro tlakovou zkoušku,</v>
      </c>
      <c r="BB444" s="209"/>
      <c r="BC444" s="209"/>
      <c r="BD444" s="209"/>
      <c r="BE444" s="209"/>
      <c r="BF444" s="209"/>
      <c r="BG444" s="209"/>
      <c r="BH444" s="209"/>
    </row>
    <row r="445" spans="1:60" outlineLevel="1" x14ac:dyDescent="0.2">
      <c r="A445" s="216"/>
      <c r="B445" s="217"/>
      <c r="C445" s="261" t="s">
        <v>1890</v>
      </c>
      <c r="D445" s="257"/>
      <c r="E445" s="257"/>
      <c r="F445" s="257"/>
      <c r="G445" s="257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09"/>
      <c r="Z445" s="209"/>
      <c r="AA445" s="209"/>
      <c r="AB445" s="209"/>
      <c r="AC445" s="209"/>
      <c r="AD445" s="209"/>
      <c r="AE445" s="209"/>
      <c r="AF445" s="209"/>
      <c r="AG445" s="209" t="s">
        <v>193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45" t="str">
        <f>C445</f>
        <v>- napuštění a vypuštění vody, dodání vody a desinfekčního prostředku a na bakteriologický rozbor vody.</v>
      </c>
      <c r="BB445" s="209"/>
      <c r="BC445" s="209"/>
      <c r="BD445" s="209"/>
      <c r="BE445" s="209"/>
      <c r="BF445" s="209"/>
      <c r="BG445" s="209"/>
      <c r="BH445" s="209"/>
    </row>
    <row r="446" spans="1:60" outlineLevel="1" x14ac:dyDescent="0.2">
      <c r="A446" s="237">
        <v>127</v>
      </c>
      <c r="B446" s="238" t="s">
        <v>627</v>
      </c>
      <c r="C446" s="248" t="s">
        <v>628</v>
      </c>
      <c r="D446" s="239" t="s">
        <v>554</v>
      </c>
      <c r="E446" s="240">
        <v>1</v>
      </c>
      <c r="F446" s="241"/>
      <c r="G446" s="242">
        <f>ROUND(E446*F446,2)</f>
        <v>0</v>
      </c>
      <c r="H446" s="241"/>
      <c r="I446" s="242">
        <f>ROUND(E446*H446,2)</f>
        <v>0</v>
      </c>
      <c r="J446" s="241"/>
      <c r="K446" s="242">
        <f>ROUND(E446*J446,2)</f>
        <v>0</v>
      </c>
      <c r="L446" s="242">
        <v>21</v>
      </c>
      <c r="M446" s="242">
        <f>G446*(1+L446/100)</f>
        <v>0</v>
      </c>
      <c r="N446" s="242">
        <v>0</v>
      </c>
      <c r="O446" s="242">
        <f>ROUND(E446*N446,2)</f>
        <v>0</v>
      </c>
      <c r="P446" s="242">
        <v>0</v>
      </c>
      <c r="Q446" s="242">
        <f>ROUND(E446*P446,2)</f>
        <v>0</v>
      </c>
      <c r="R446" s="242"/>
      <c r="S446" s="242" t="s">
        <v>174</v>
      </c>
      <c r="T446" s="243" t="s">
        <v>175</v>
      </c>
      <c r="U446" s="219">
        <v>0</v>
      </c>
      <c r="V446" s="219">
        <f>ROUND(E446*U446,2)</f>
        <v>0</v>
      </c>
      <c r="W446" s="219"/>
      <c r="X446" s="219" t="s">
        <v>287</v>
      </c>
      <c r="Y446" s="209"/>
      <c r="Z446" s="209"/>
      <c r="AA446" s="209"/>
      <c r="AB446" s="209"/>
      <c r="AC446" s="209"/>
      <c r="AD446" s="209"/>
      <c r="AE446" s="209"/>
      <c r="AF446" s="209"/>
      <c r="AG446" s="209" t="s">
        <v>288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1" x14ac:dyDescent="0.2">
      <c r="A447" s="237">
        <v>128</v>
      </c>
      <c r="B447" s="238" t="s">
        <v>996</v>
      </c>
      <c r="C447" s="248" t="s">
        <v>997</v>
      </c>
      <c r="D447" s="239" t="s">
        <v>655</v>
      </c>
      <c r="E447" s="240">
        <v>1</v>
      </c>
      <c r="F447" s="241"/>
      <c r="G447" s="242">
        <f>ROUND(E447*F447,2)</f>
        <v>0</v>
      </c>
      <c r="H447" s="241"/>
      <c r="I447" s="242">
        <f>ROUND(E447*H447,2)</f>
        <v>0</v>
      </c>
      <c r="J447" s="241"/>
      <c r="K447" s="242">
        <f>ROUND(E447*J447,2)</f>
        <v>0</v>
      </c>
      <c r="L447" s="242">
        <v>21</v>
      </c>
      <c r="M447" s="242">
        <f>G447*(1+L447/100)</f>
        <v>0</v>
      </c>
      <c r="N447" s="242">
        <v>0</v>
      </c>
      <c r="O447" s="242">
        <f>ROUND(E447*N447,2)</f>
        <v>0</v>
      </c>
      <c r="P447" s="242">
        <v>0</v>
      </c>
      <c r="Q447" s="242">
        <f>ROUND(E447*P447,2)</f>
        <v>0</v>
      </c>
      <c r="R447" s="242"/>
      <c r="S447" s="242" t="s">
        <v>174</v>
      </c>
      <c r="T447" s="243" t="s">
        <v>175</v>
      </c>
      <c r="U447" s="219">
        <v>0</v>
      </c>
      <c r="V447" s="219">
        <f>ROUND(E447*U447,2)</f>
        <v>0</v>
      </c>
      <c r="W447" s="219"/>
      <c r="X447" s="219" t="s">
        <v>287</v>
      </c>
      <c r="Y447" s="209"/>
      <c r="Z447" s="209"/>
      <c r="AA447" s="209"/>
      <c r="AB447" s="209"/>
      <c r="AC447" s="209"/>
      <c r="AD447" s="209"/>
      <c r="AE447" s="209"/>
      <c r="AF447" s="209"/>
      <c r="AG447" s="209" t="s">
        <v>288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 x14ac:dyDescent="0.2">
      <c r="A448" s="237">
        <v>129</v>
      </c>
      <c r="B448" s="238" t="s">
        <v>998</v>
      </c>
      <c r="C448" s="248" t="s">
        <v>999</v>
      </c>
      <c r="D448" s="239" t="s">
        <v>554</v>
      </c>
      <c r="E448" s="240">
        <v>4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2">
        <v>0</v>
      </c>
      <c r="O448" s="242">
        <f>ROUND(E448*N448,2)</f>
        <v>0</v>
      </c>
      <c r="P448" s="242">
        <v>0.2</v>
      </c>
      <c r="Q448" s="242">
        <f>ROUND(E448*P448,2)</f>
        <v>0.8</v>
      </c>
      <c r="R448" s="242"/>
      <c r="S448" s="242" t="s">
        <v>174</v>
      </c>
      <c r="T448" s="243" t="s">
        <v>175</v>
      </c>
      <c r="U448" s="219">
        <v>0</v>
      </c>
      <c r="V448" s="219">
        <f>ROUND(E448*U448,2)</f>
        <v>0</v>
      </c>
      <c r="W448" s="219"/>
      <c r="X448" s="219" t="s">
        <v>287</v>
      </c>
      <c r="Y448" s="209"/>
      <c r="Z448" s="209"/>
      <c r="AA448" s="209"/>
      <c r="AB448" s="209"/>
      <c r="AC448" s="209"/>
      <c r="AD448" s="209"/>
      <c r="AE448" s="209"/>
      <c r="AF448" s="209"/>
      <c r="AG448" s="209" t="s">
        <v>288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 x14ac:dyDescent="0.2">
      <c r="A449" s="230">
        <v>130</v>
      </c>
      <c r="B449" s="231" t="s">
        <v>1891</v>
      </c>
      <c r="C449" s="249" t="s">
        <v>1892</v>
      </c>
      <c r="D449" s="232" t="s">
        <v>554</v>
      </c>
      <c r="E449" s="233">
        <v>8.1199999999999992</v>
      </c>
      <c r="F449" s="234"/>
      <c r="G449" s="235">
        <f>ROUND(E449*F449,2)</f>
        <v>0</v>
      </c>
      <c r="H449" s="234"/>
      <c r="I449" s="235">
        <f>ROUND(E449*H449,2)</f>
        <v>0</v>
      </c>
      <c r="J449" s="234"/>
      <c r="K449" s="235">
        <f>ROUND(E449*J449,2)</f>
        <v>0</v>
      </c>
      <c r="L449" s="235">
        <v>21</v>
      </c>
      <c r="M449" s="235">
        <f>G449*(1+L449/100)</f>
        <v>0</v>
      </c>
      <c r="N449" s="235">
        <v>0</v>
      </c>
      <c r="O449" s="235">
        <f>ROUND(E449*N449,2)</f>
        <v>0</v>
      </c>
      <c r="P449" s="235">
        <v>0</v>
      </c>
      <c r="Q449" s="235">
        <f>ROUND(E449*P449,2)</f>
        <v>0</v>
      </c>
      <c r="R449" s="235"/>
      <c r="S449" s="235" t="s">
        <v>174</v>
      </c>
      <c r="T449" s="236" t="s">
        <v>175</v>
      </c>
      <c r="U449" s="219">
        <v>0</v>
      </c>
      <c r="V449" s="219">
        <f>ROUND(E449*U449,2)</f>
        <v>0</v>
      </c>
      <c r="W449" s="219"/>
      <c r="X449" s="219" t="s">
        <v>478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555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16"/>
      <c r="B450" s="217"/>
      <c r="C450" s="251" t="s">
        <v>1462</v>
      </c>
      <c r="D450" s="221"/>
      <c r="E450" s="222">
        <v>8.1199999999999992</v>
      </c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09"/>
      <c r="Z450" s="209"/>
      <c r="AA450" s="209"/>
      <c r="AB450" s="209"/>
      <c r="AC450" s="209"/>
      <c r="AD450" s="209"/>
      <c r="AE450" s="209"/>
      <c r="AF450" s="209"/>
      <c r="AG450" s="209" t="s">
        <v>232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30">
        <v>131</v>
      </c>
      <c r="B451" s="231" t="s">
        <v>1000</v>
      </c>
      <c r="C451" s="249" t="s">
        <v>1001</v>
      </c>
      <c r="D451" s="232" t="s">
        <v>554</v>
      </c>
      <c r="E451" s="233">
        <v>30.45</v>
      </c>
      <c r="F451" s="234"/>
      <c r="G451" s="235">
        <f>ROUND(E451*F451,2)</f>
        <v>0</v>
      </c>
      <c r="H451" s="234"/>
      <c r="I451" s="235">
        <f>ROUND(E451*H451,2)</f>
        <v>0</v>
      </c>
      <c r="J451" s="234"/>
      <c r="K451" s="235">
        <f>ROUND(E451*J451,2)</f>
        <v>0</v>
      </c>
      <c r="L451" s="235">
        <v>21</v>
      </c>
      <c r="M451" s="235">
        <f>G451*(1+L451/100)</f>
        <v>0</v>
      </c>
      <c r="N451" s="235">
        <v>0</v>
      </c>
      <c r="O451" s="235">
        <f>ROUND(E451*N451,2)</f>
        <v>0</v>
      </c>
      <c r="P451" s="235">
        <v>0</v>
      </c>
      <c r="Q451" s="235">
        <f>ROUND(E451*P451,2)</f>
        <v>0</v>
      </c>
      <c r="R451" s="235"/>
      <c r="S451" s="235" t="s">
        <v>174</v>
      </c>
      <c r="T451" s="236" t="s">
        <v>175</v>
      </c>
      <c r="U451" s="219">
        <v>0</v>
      </c>
      <c r="V451" s="219">
        <f>ROUND(E451*U451,2)</f>
        <v>0</v>
      </c>
      <c r="W451" s="219"/>
      <c r="X451" s="219" t="s">
        <v>478</v>
      </c>
      <c r="Y451" s="209"/>
      <c r="Z451" s="209"/>
      <c r="AA451" s="209"/>
      <c r="AB451" s="209"/>
      <c r="AC451" s="209"/>
      <c r="AD451" s="209"/>
      <c r="AE451" s="209"/>
      <c r="AF451" s="209"/>
      <c r="AG451" s="209" t="s">
        <v>479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1" x14ac:dyDescent="0.2">
      <c r="A452" s="216"/>
      <c r="B452" s="217"/>
      <c r="C452" s="251" t="s">
        <v>1893</v>
      </c>
      <c r="D452" s="221"/>
      <c r="E452" s="222">
        <v>30.45</v>
      </c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09"/>
      <c r="Z452" s="209"/>
      <c r="AA452" s="209"/>
      <c r="AB452" s="209"/>
      <c r="AC452" s="209"/>
      <c r="AD452" s="209"/>
      <c r="AE452" s="209"/>
      <c r="AF452" s="209"/>
      <c r="AG452" s="209" t="s">
        <v>232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1" x14ac:dyDescent="0.2">
      <c r="A453" s="230">
        <v>132</v>
      </c>
      <c r="B453" s="231" t="s">
        <v>1894</v>
      </c>
      <c r="C453" s="249" t="s">
        <v>1895</v>
      </c>
      <c r="D453" s="232" t="s">
        <v>554</v>
      </c>
      <c r="E453" s="233">
        <v>30.45</v>
      </c>
      <c r="F453" s="234"/>
      <c r="G453" s="235">
        <f>ROUND(E453*F453,2)</f>
        <v>0</v>
      </c>
      <c r="H453" s="234"/>
      <c r="I453" s="235">
        <f>ROUND(E453*H453,2)</f>
        <v>0</v>
      </c>
      <c r="J453" s="234"/>
      <c r="K453" s="235">
        <f>ROUND(E453*J453,2)</f>
        <v>0</v>
      </c>
      <c r="L453" s="235">
        <v>21</v>
      </c>
      <c r="M453" s="235">
        <f>G453*(1+L453/100)</f>
        <v>0</v>
      </c>
      <c r="N453" s="235">
        <v>0</v>
      </c>
      <c r="O453" s="235">
        <f>ROUND(E453*N453,2)</f>
        <v>0</v>
      </c>
      <c r="P453" s="235">
        <v>0</v>
      </c>
      <c r="Q453" s="235">
        <f>ROUND(E453*P453,2)</f>
        <v>0</v>
      </c>
      <c r="R453" s="235" t="s">
        <v>477</v>
      </c>
      <c r="S453" s="235" t="s">
        <v>190</v>
      </c>
      <c r="T453" s="236" t="s">
        <v>190</v>
      </c>
      <c r="U453" s="219">
        <v>0</v>
      </c>
      <c r="V453" s="219">
        <f>ROUND(E453*U453,2)</f>
        <v>0</v>
      </c>
      <c r="W453" s="219"/>
      <c r="X453" s="219" t="s">
        <v>478</v>
      </c>
      <c r="Y453" s="209"/>
      <c r="Z453" s="209"/>
      <c r="AA453" s="209"/>
      <c r="AB453" s="209"/>
      <c r="AC453" s="209"/>
      <c r="AD453" s="209"/>
      <c r="AE453" s="209"/>
      <c r="AF453" s="209"/>
      <c r="AG453" s="209" t="s">
        <v>555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">
      <c r="A454" s="216"/>
      <c r="B454" s="217"/>
      <c r="C454" s="251" t="s">
        <v>1893</v>
      </c>
      <c r="D454" s="221"/>
      <c r="E454" s="222">
        <v>30.45</v>
      </c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09"/>
      <c r="Z454" s="209"/>
      <c r="AA454" s="209"/>
      <c r="AB454" s="209"/>
      <c r="AC454" s="209"/>
      <c r="AD454" s="209"/>
      <c r="AE454" s="209"/>
      <c r="AF454" s="209"/>
      <c r="AG454" s="209" t="s">
        <v>232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1" x14ac:dyDescent="0.2">
      <c r="A455" s="230">
        <v>133</v>
      </c>
      <c r="B455" s="231" t="s">
        <v>632</v>
      </c>
      <c r="C455" s="249" t="s">
        <v>633</v>
      </c>
      <c r="D455" s="232" t="s">
        <v>554</v>
      </c>
      <c r="E455" s="233">
        <v>2.0299999999999998</v>
      </c>
      <c r="F455" s="234"/>
      <c r="G455" s="235">
        <f>ROUND(E455*F455,2)</f>
        <v>0</v>
      </c>
      <c r="H455" s="234"/>
      <c r="I455" s="235">
        <f>ROUND(E455*H455,2)</f>
        <v>0</v>
      </c>
      <c r="J455" s="234"/>
      <c r="K455" s="235">
        <f>ROUND(E455*J455,2)</f>
        <v>0</v>
      </c>
      <c r="L455" s="235">
        <v>21</v>
      </c>
      <c r="M455" s="235">
        <f>G455*(1+L455/100)</f>
        <v>0</v>
      </c>
      <c r="N455" s="235">
        <v>0</v>
      </c>
      <c r="O455" s="235">
        <f>ROUND(E455*N455,2)</f>
        <v>0</v>
      </c>
      <c r="P455" s="235">
        <v>0</v>
      </c>
      <c r="Q455" s="235">
        <f>ROUND(E455*P455,2)</f>
        <v>0</v>
      </c>
      <c r="R455" s="235" t="s">
        <v>477</v>
      </c>
      <c r="S455" s="235" t="s">
        <v>190</v>
      </c>
      <c r="T455" s="236" t="s">
        <v>190</v>
      </c>
      <c r="U455" s="219">
        <v>0</v>
      </c>
      <c r="V455" s="219">
        <f>ROUND(E455*U455,2)</f>
        <v>0</v>
      </c>
      <c r="W455" s="219"/>
      <c r="X455" s="219" t="s">
        <v>478</v>
      </c>
      <c r="Y455" s="209"/>
      <c r="Z455" s="209"/>
      <c r="AA455" s="209"/>
      <c r="AB455" s="209"/>
      <c r="AC455" s="209"/>
      <c r="AD455" s="209"/>
      <c r="AE455" s="209"/>
      <c r="AF455" s="209"/>
      <c r="AG455" s="209" t="s">
        <v>479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16"/>
      <c r="B456" s="217"/>
      <c r="C456" s="251" t="s">
        <v>634</v>
      </c>
      <c r="D456" s="221"/>
      <c r="E456" s="222">
        <v>2.0299999999999998</v>
      </c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09"/>
      <c r="Z456" s="209"/>
      <c r="AA456" s="209"/>
      <c r="AB456" s="209"/>
      <c r="AC456" s="209"/>
      <c r="AD456" s="209"/>
      <c r="AE456" s="209"/>
      <c r="AF456" s="209"/>
      <c r="AG456" s="209" t="s">
        <v>232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30">
        <v>134</v>
      </c>
      <c r="B457" s="231" t="s">
        <v>635</v>
      </c>
      <c r="C457" s="249" t="s">
        <v>636</v>
      </c>
      <c r="D457" s="232" t="s">
        <v>554</v>
      </c>
      <c r="E457" s="233">
        <v>8.1199999999999992</v>
      </c>
      <c r="F457" s="234"/>
      <c r="G457" s="235">
        <f>ROUND(E457*F457,2)</f>
        <v>0</v>
      </c>
      <c r="H457" s="234"/>
      <c r="I457" s="235">
        <f>ROUND(E457*H457,2)</f>
        <v>0</v>
      </c>
      <c r="J457" s="234"/>
      <c r="K457" s="235">
        <f>ROUND(E457*J457,2)</f>
        <v>0</v>
      </c>
      <c r="L457" s="235">
        <v>21</v>
      </c>
      <c r="M457" s="235">
        <f>G457*(1+L457/100)</f>
        <v>0</v>
      </c>
      <c r="N457" s="235">
        <v>0</v>
      </c>
      <c r="O457" s="235">
        <f>ROUND(E457*N457,2)</f>
        <v>0</v>
      </c>
      <c r="P457" s="235">
        <v>0</v>
      </c>
      <c r="Q457" s="235">
        <f>ROUND(E457*P457,2)</f>
        <v>0</v>
      </c>
      <c r="R457" s="235" t="s">
        <v>477</v>
      </c>
      <c r="S457" s="235" t="s">
        <v>190</v>
      </c>
      <c r="T457" s="236" t="s">
        <v>190</v>
      </c>
      <c r="U457" s="219">
        <v>0</v>
      </c>
      <c r="V457" s="219">
        <f>ROUND(E457*U457,2)</f>
        <v>0</v>
      </c>
      <c r="W457" s="219"/>
      <c r="X457" s="219" t="s">
        <v>478</v>
      </c>
      <c r="Y457" s="209"/>
      <c r="Z457" s="209"/>
      <c r="AA457" s="209"/>
      <c r="AB457" s="209"/>
      <c r="AC457" s="209"/>
      <c r="AD457" s="209"/>
      <c r="AE457" s="209"/>
      <c r="AF457" s="209"/>
      <c r="AG457" s="209" t="s">
        <v>555</v>
      </c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">
      <c r="A458" s="216"/>
      <c r="B458" s="217"/>
      <c r="C458" s="251" t="s">
        <v>1462</v>
      </c>
      <c r="D458" s="221"/>
      <c r="E458" s="222">
        <v>8.1199999999999992</v>
      </c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09"/>
      <c r="Z458" s="209"/>
      <c r="AA458" s="209"/>
      <c r="AB458" s="209"/>
      <c r="AC458" s="209"/>
      <c r="AD458" s="209"/>
      <c r="AE458" s="209"/>
      <c r="AF458" s="209"/>
      <c r="AG458" s="209" t="s">
        <v>232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 x14ac:dyDescent="0.2">
      <c r="A459" s="230">
        <v>135</v>
      </c>
      <c r="B459" s="231" t="s">
        <v>1007</v>
      </c>
      <c r="C459" s="249" t="s">
        <v>1008</v>
      </c>
      <c r="D459" s="232" t="s">
        <v>554</v>
      </c>
      <c r="E459" s="233">
        <v>41.615000000000002</v>
      </c>
      <c r="F459" s="234"/>
      <c r="G459" s="235">
        <f>ROUND(E459*F459,2)</f>
        <v>0</v>
      </c>
      <c r="H459" s="234"/>
      <c r="I459" s="235">
        <f>ROUND(E459*H459,2)</f>
        <v>0</v>
      </c>
      <c r="J459" s="234"/>
      <c r="K459" s="235">
        <f>ROUND(E459*J459,2)</f>
        <v>0</v>
      </c>
      <c r="L459" s="235">
        <v>21</v>
      </c>
      <c r="M459" s="235">
        <f>G459*(1+L459/100)</f>
        <v>0</v>
      </c>
      <c r="N459" s="235">
        <v>0</v>
      </c>
      <c r="O459" s="235">
        <f>ROUND(E459*N459,2)</f>
        <v>0</v>
      </c>
      <c r="P459" s="235">
        <v>0</v>
      </c>
      <c r="Q459" s="235">
        <f>ROUND(E459*P459,2)</f>
        <v>0</v>
      </c>
      <c r="R459" s="235" t="s">
        <v>477</v>
      </c>
      <c r="S459" s="235" t="s">
        <v>190</v>
      </c>
      <c r="T459" s="236" t="s">
        <v>190</v>
      </c>
      <c r="U459" s="219">
        <v>0</v>
      </c>
      <c r="V459" s="219">
        <f>ROUND(E459*U459,2)</f>
        <v>0</v>
      </c>
      <c r="W459" s="219"/>
      <c r="X459" s="219" t="s">
        <v>478</v>
      </c>
      <c r="Y459" s="209"/>
      <c r="Z459" s="209"/>
      <c r="AA459" s="209"/>
      <c r="AB459" s="209"/>
      <c r="AC459" s="209"/>
      <c r="AD459" s="209"/>
      <c r="AE459" s="209"/>
      <c r="AF459" s="209"/>
      <c r="AG459" s="209" t="s">
        <v>555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16"/>
      <c r="B460" s="217"/>
      <c r="C460" s="251" t="s">
        <v>1896</v>
      </c>
      <c r="D460" s="221"/>
      <c r="E460" s="222">
        <v>41.615000000000002</v>
      </c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09"/>
      <c r="Z460" s="209"/>
      <c r="AA460" s="209"/>
      <c r="AB460" s="209"/>
      <c r="AC460" s="209"/>
      <c r="AD460" s="209"/>
      <c r="AE460" s="209"/>
      <c r="AF460" s="209"/>
      <c r="AG460" s="209" t="s">
        <v>232</v>
      </c>
      <c r="AH460" s="209">
        <v>0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30">
        <v>136</v>
      </c>
      <c r="B461" s="231" t="s">
        <v>1012</v>
      </c>
      <c r="C461" s="249" t="s">
        <v>1013</v>
      </c>
      <c r="D461" s="232" t="s">
        <v>554</v>
      </c>
      <c r="E461" s="233">
        <v>1.0149999999999999</v>
      </c>
      <c r="F461" s="234"/>
      <c r="G461" s="235">
        <f>ROUND(E461*F461,2)</f>
        <v>0</v>
      </c>
      <c r="H461" s="234"/>
      <c r="I461" s="235">
        <f>ROUND(E461*H461,2)</f>
        <v>0</v>
      </c>
      <c r="J461" s="234"/>
      <c r="K461" s="235">
        <f>ROUND(E461*J461,2)</f>
        <v>0</v>
      </c>
      <c r="L461" s="235">
        <v>21</v>
      </c>
      <c r="M461" s="235">
        <f>G461*(1+L461/100)</f>
        <v>0</v>
      </c>
      <c r="N461" s="235">
        <v>0</v>
      </c>
      <c r="O461" s="235">
        <f>ROUND(E461*N461,2)</f>
        <v>0</v>
      </c>
      <c r="P461" s="235">
        <v>0</v>
      </c>
      <c r="Q461" s="235">
        <f>ROUND(E461*P461,2)</f>
        <v>0</v>
      </c>
      <c r="R461" s="235"/>
      <c r="S461" s="235" t="s">
        <v>174</v>
      </c>
      <c r="T461" s="236" t="s">
        <v>175</v>
      </c>
      <c r="U461" s="219">
        <v>0</v>
      </c>
      <c r="V461" s="219">
        <f>ROUND(E461*U461,2)</f>
        <v>0</v>
      </c>
      <c r="W461" s="219"/>
      <c r="X461" s="219" t="s">
        <v>478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555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">
      <c r="A462" s="216"/>
      <c r="B462" s="217"/>
      <c r="C462" s="251" t="s">
        <v>656</v>
      </c>
      <c r="D462" s="221"/>
      <c r="E462" s="222">
        <v>1.0149999999999999</v>
      </c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09"/>
      <c r="Z462" s="209"/>
      <c r="AA462" s="209"/>
      <c r="AB462" s="209"/>
      <c r="AC462" s="209"/>
      <c r="AD462" s="209"/>
      <c r="AE462" s="209"/>
      <c r="AF462" s="209"/>
      <c r="AG462" s="209" t="s">
        <v>232</v>
      </c>
      <c r="AH462" s="209">
        <v>0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">
      <c r="A463" s="230">
        <v>137</v>
      </c>
      <c r="B463" s="231" t="s">
        <v>1897</v>
      </c>
      <c r="C463" s="249" t="s">
        <v>1898</v>
      </c>
      <c r="D463" s="232" t="s">
        <v>554</v>
      </c>
      <c r="E463" s="233">
        <v>2.0299999999999998</v>
      </c>
      <c r="F463" s="234"/>
      <c r="G463" s="235">
        <f>ROUND(E463*F463,2)</f>
        <v>0</v>
      </c>
      <c r="H463" s="234"/>
      <c r="I463" s="235">
        <f>ROUND(E463*H463,2)</f>
        <v>0</v>
      </c>
      <c r="J463" s="234"/>
      <c r="K463" s="235">
        <f>ROUND(E463*J463,2)</f>
        <v>0</v>
      </c>
      <c r="L463" s="235">
        <v>21</v>
      </c>
      <c r="M463" s="235">
        <f>G463*(1+L463/100)</f>
        <v>0</v>
      </c>
      <c r="N463" s="235">
        <v>0</v>
      </c>
      <c r="O463" s="235">
        <f>ROUND(E463*N463,2)</f>
        <v>0</v>
      </c>
      <c r="P463" s="235">
        <v>0</v>
      </c>
      <c r="Q463" s="235">
        <f>ROUND(E463*P463,2)</f>
        <v>0</v>
      </c>
      <c r="R463" s="235"/>
      <c r="S463" s="235" t="s">
        <v>174</v>
      </c>
      <c r="T463" s="236" t="s">
        <v>175</v>
      </c>
      <c r="U463" s="219">
        <v>0</v>
      </c>
      <c r="V463" s="219">
        <f>ROUND(E463*U463,2)</f>
        <v>0</v>
      </c>
      <c r="W463" s="219"/>
      <c r="X463" s="219" t="s">
        <v>478</v>
      </c>
      <c r="Y463" s="209"/>
      <c r="Z463" s="209"/>
      <c r="AA463" s="209"/>
      <c r="AB463" s="209"/>
      <c r="AC463" s="209"/>
      <c r="AD463" s="209"/>
      <c r="AE463" s="209"/>
      <c r="AF463" s="209"/>
      <c r="AG463" s="209" t="s">
        <v>555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16"/>
      <c r="B464" s="217"/>
      <c r="C464" s="251" t="s">
        <v>634</v>
      </c>
      <c r="D464" s="221"/>
      <c r="E464" s="222">
        <v>2.0299999999999998</v>
      </c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09"/>
      <c r="Z464" s="209"/>
      <c r="AA464" s="209"/>
      <c r="AB464" s="209"/>
      <c r="AC464" s="209"/>
      <c r="AD464" s="209"/>
      <c r="AE464" s="209"/>
      <c r="AF464" s="209"/>
      <c r="AG464" s="209" t="s">
        <v>232</v>
      </c>
      <c r="AH464" s="209">
        <v>0</v>
      </c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ht="22.5" outlineLevel="1" x14ac:dyDescent="0.2">
      <c r="A465" s="230">
        <v>138</v>
      </c>
      <c r="B465" s="231" t="s">
        <v>638</v>
      </c>
      <c r="C465" s="249" t="s">
        <v>639</v>
      </c>
      <c r="D465" s="232" t="s">
        <v>323</v>
      </c>
      <c r="E465" s="233">
        <v>223.3</v>
      </c>
      <c r="F465" s="234"/>
      <c r="G465" s="235">
        <f>ROUND(E465*F465,2)</f>
        <v>0</v>
      </c>
      <c r="H465" s="234"/>
      <c r="I465" s="235">
        <f>ROUND(E465*H465,2)</f>
        <v>0</v>
      </c>
      <c r="J465" s="234"/>
      <c r="K465" s="235">
        <f>ROUND(E465*J465,2)</f>
        <v>0</v>
      </c>
      <c r="L465" s="235">
        <v>21</v>
      </c>
      <c r="M465" s="235">
        <f>G465*(1+L465/100)</f>
        <v>0</v>
      </c>
      <c r="N465" s="235">
        <v>2.7E-4</v>
      </c>
      <c r="O465" s="235">
        <f>ROUND(E465*N465,2)</f>
        <v>0.06</v>
      </c>
      <c r="P465" s="235">
        <v>0</v>
      </c>
      <c r="Q465" s="235">
        <f>ROUND(E465*P465,2)</f>
        <v>0</v>
      </c>
      <c r="R465" s="235" t="s">
        <v>477</v>
      </c>
      <c r="S465" s="235" t="s">
        <v>190</v>
      </c>
      <c r="T465" s="236" t="s">
        <v>190</v>
      </c>
      <c r="U465" s="219">
        <v>0</v>
      </c>
      <c r="V465" s="219">
        <f>ROUND(E465*U465,2)</f>
        <v>0</v>
      </c>
      <c r="W465" s="219"/>
      <c r="X465" s="219" t="s">
        <v>478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555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16"/>
      <c r="B466" s="217"/>
      <c r="C466" s="251" t="s">
        <v>1899</v>
      </c>
      <c r="D466" s="221"/>
      <c r="E466" s="222">
        <v>223.3</v>
      </c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232</v>
      </c>
      <c r="AH466" s="209">
        <v>0</v>
      </c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ht="22.5" outlineLevel="1" x14ac:dyDescent="0.2">
      <c r="A467" s="230">
        <v>139</v>
      </c>
      <c r="B467" s="231" t="s">
        <v>1900</v>
      </c>
      <c r="C467" s="249" t="s">
        <v>1901</v>
      </c>
      <c r="D467" s="232" t="s">
        <v>323</v>
      </c>
      <c r="E467" s="233">
        <v>96.424999999999997</v>
      </c>
      <c r="F467" s="234"/>
      <c r="G467" s="235">
        <f>ROUND(E467*F467,2)</f>
        <v>0</v>
      </c>
      <c r="H467" s="234"/>
      <c r="I467" s="235">
        <f>ROUND(E467*H467,2)</f>
        <v>0</v>
      </c>
      <c r="J467" s="234"/>
      <c r="K467" s="235">
        <f>ROUND(E467*J467,2)</f>
        <v>0</v>
      </c>
      <c r="L467" s="235">
        <v>21</v>
      </c>
      <c r="M467" s="235">
        <f>G467*(1+L467/100)</f>
        <v>0</v>
      </c>
      <c r="N467" s="235">
        <v>2.14E-3</v>
      </c>
      <c r="O467" s="235">
        <f>ROUND(E467*N467,2)</f>
        <v>0.21</v>
      </c>
      <c r="P467" s="235">
        <v>0</v>
      </c>
      <c r="Q467" s="235">
        <f>ROUND(E467*P467,2)</f>
        <v>0</v>
      </c>
      <c r="R467" s="235"/>
      <c r="S467" s="235" t="s">
        <v>174</v>
      </c>
      <c r="T467" s="236" t="s">
        <v>175</v>
      </c>
      <c r="U467" s="219">
        <v>0</v>
      </c>
      <c r="V467" s="219">
        <f>ROUND(E467*U467,2)</f>
        <v>0</v>
      </c>
      <c r="W467" s="219"/>
      <c r="X467" s="219" t="s">
        <v>478</v>
      </c>
      <c r="Y467" s="209"/>
      <c r="Z467" s="209"/>
      <c r="AA467" s="209"/>
      <c r="AB467" s="209"/>
      <c r="AC467" s="209"/>
      <c r="AD467" s="209"/>
      <c r="AE467" s="209"/>
      <c r="AF467" s="209"/>
      <c r="AG467" s="209" t="s">
        <v>555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 x14ac:dyDescent="0.2">
      <c r="A468" s="216"/>
      <c r="B468" s="217"/>
      <c r="C468" s="251" t="s">
        <v>1902</v>
      </c>
      <c r="D468" s="221"/>
      <c r="E468" s="222">
        <v>96.424999999999997</v>
      </c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09"/>
      <c r="Z468" s="209"/>
      <c r="AA468" s="209"/>
      <c r="AB468" s="209"/>
      <c r="AC468" s="209"/>
      <c r="AD468" s="209"/>
      <c r="AE468" s="209"/>
      <c r="AF468" s="209"/>
      <c r="AG468" s="209" t="s">
        <v>232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ht="22.5" outlineLevel="1" x14ac:dyDescent="0.2">
      <c r="A469" s="230">
        <v>140</v>
      </c>
      <c r="B469" s="231" t="s">
        <v>644</v>
      </c>
      <c r="C469" s="249" t="s">
        <v>645</v>
      </c>
      <c r="D469" s="232" t="s">
        <v>323</v>
      </c>
      <c r="E469" s="233">
        <v>34.51</v>
      </c>
      <c r="F469" s="234"/>
      <c r="G469" s="235">
        <f>ROUND(E469*F469,2)</f>
        <v>0</v>
      </c>
      <c r="H469" s="234"/>
      <c r="I469" s="235">
        <f>ROUND(E469*H469,2)</f>
        <v>0</v>
      </c>
      <c r="J469" s="234"/>
      <c r="K469" s="235">
        <f>ROUND(E469*J469,2)</f>
        <v>0</v>
      </c>
      <c r="L469" s="235">
        <v>21</v>
      </c>
      <c r="M469" s="235">
        <f>G469*(1+L469/100)</f>
        <v>0</v>
      </c>
      <c r="N469" s="235">
        <v>2.1900000000000001E-3</v>
      </c>
      <c r="O469" s="235">
        <f>ROUND(E469*N469,2)</f>
        <v>0.08</v>
      </c>
      <c r="P469" s="235">
        <v>0</v>
      </c>
      <c r="Q469" s="235">
        <f>ROUND(E469*P469,2)</f>
        <v>0</v>
      </c>
      <c r="R469" s="235" t="s">
        <v>477</v>
      </c>
      <c r="S469" s="235" t="s">
        <v>190</v>
      </c>
      <c r="T469" s="236" t="s">
        <v>190</v>
      </c>
      <c r="U469" s="219">
        <v>0</v>
      </c>
      <c r="V469" s="219">
        <f>ROUND(E469*U469,2)</f>
        <v>0</v>
      </c>
      <c r="W469" s="219"/>
      <c r="X469" s="219" t="s">
        <v>478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555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">
      <c r="A470" s="216"/>
      <c r="B470" s="217"/>
      <c r="C470" s="251" t="s">
        <v>1903</v>
      </c>
      <c r="D470" s="221"/>
      <c r="E470" s="222">
        <v>34.51</v>
      </c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09"/>
      <c r="Z470" s="209"/>
      <c r="AA470" s="209"/>
      <c r="AB470" s="209"/>
      <c r="AC470" s="209"/>
      <c r="AD470" s="209"/>
      <c r="AE470" s="209"/>
      <c r="AF470" s="209"/>
      <c r="AG470" s="209" t="s">
        <v>232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ht="22.5" outlineLevel="1" x14ac:dyDescent="0.2">
      <c r="A471" s="230">
        <v>141</v>
      </c>
      <c r="B471" s="231" t="s">
        <v>1017</v>
      </c>
      <c r="C471" s="249" t="s">
        <v>1018</v>
      </c>
      <c r="D471" s="232" t="s">
        <v>323</v>
      </c>
      <c r="E471" s="233">
        <v>216.19499999999999</v>
      </c>
      <c r="F471" s="234"/>
      <c r="G471" s="235">
        <f>ROUND(E471*F471,2)</f>
        <v>0</v>
      </c>
      <c r="H471" s="234"/>
      <c r="I471" s="235">
        <f>ROUND(E471*H471,2)</f>
        <v>0</v>
      </c>
      <c r="J471" s="234"/>
      <c r="K471" s="235">
        <f>ROUND(E471*J471,2)</f>
        <v>0</v>
      </c>
      <c r="L471" s="235">
        <v>21</v>
      </c>
      <c r="M471" s="235">
        <f>G471*(1+L471/100)</f>
        <v>0</v>
      </c>
      <c r="N471" s="235">
        <v>4.5700000000000003E-3</v>
      </c>
      <c r="O471" s="235">
        <f>ROUND(E471*N471,2)</f>
        <v>0.99</v>
      </c>
      <c r="P471" s="235">
        <v>0</v>
      </c>
      <c r="Q471" s="235">
        <f>ROUND(E471*P471,2)</f>
        <v>0</v>
      </c>
      <c r="R471" s="235" t="s">
        <v>477</v>
      </c>
      <c r="S471" s="235" t="s">
        <v>190</v>
      </c>
      <c r="T471" s="236" t="s">
        <v>190</v>
      </c>
      <c r="U471" s="219">
        <v>0</v>
      </c>
      <c r="V471" s="219">
        <f>ROUND(E471*U471,2)</f>
        <v>0</v>
      </c>
      <c r="W471" s="219"/>
      <c r="X471" s="219" t="s">
        <v>478</v>
      </c>
      <c r="Y471" s="209"/>
      <c r="Z471" s="209"/>
      <c r="AA471" s="209"/>
      <c r="AB471" s="209"/>
      <c r="AC471" s="209"/>
      <c r="AD471" s="209"/>
      <c r="AE471" s="209"/>
      <c r="AF471" s="209"/>
      <c r="AG471" s="209" t="s">
        <v>555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">
      <c r="A472" s="216"/>
      <c r="B472" s="217"/>
      <c r="C472" s="251" t="s">
        <v>1904</v>
      </c>
      <c r="D472" s="221"/>
      <c r="E472" s="222">
        <v>216.19499999999999</v>
      </c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09"/>
      <c r="Z472" s="209"/>
      <c r="AA472" s="209"/>
      <c r="AB472" s="209"/>
      <c r="AC472" s="209"/>
      <c r="AD472" s="209"/>
      <c r="AE472" s="209"/>
      <c r="AF472" s="209"/>
      <c r="AG472" s="209" t="s">
        <v>232</v>
      </c>
      <c r="AH472" s="209">
        <v>0</v>
      </c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1" x14ac:dyDescent="0.2">
      <c r="A473" s="230">
        <v>142</v>
      </c>
      <c r="B473" s="231" t="s">
        <v>647</v>
      </c>
      <c r="C473" s="249" t="s">
        <v>648</v>
      </c>
      <c r="D473" s="232" t="s">
        <v>554</v>
      </c>
      <c r="E473" s="233">
        <v>2.0299999999999998</v>
      </c>
      <c r="F473" s="234"/>
      <c r="G473" s="235">
        <f>ROUND(E473*F473,2)</f>
        <v>0</v>
      </c>
      <c r="H473" s="234"/>
      <c r="I473" s="235">
        <f>ROUND(E473*H473,2)</f>
        <v>0</v>
      </c>
      <c r="J473" s="234"/>
      <c r="K473" s="235">
        <f>ROUND(E473*J473,2)</f>
        <v>0</v>
      </c>
      <c r="L473" s="235">
        <v>21</v>
      </c>
      <c r="M473" s="235">
        <f>G473*(1+L473/100)</f>
        <v>0</v>
      </c>
      <c r="N473" s="235">
        <v>7.3999999999999999E-4</v>
      </c>
      <c r="O473" s="235">
        <f>ROUND(E473*N473,2)</f>
        <v>0</v>
      </c>
      <c r="P473" s="235">
        <v>0</v>
      </c>
      <c r="Q473" s="235">
        <f>ROUND(E473*P473,2)</f>
        <v>0</v>
      </c>
      <c r="R473" s="235" t="s">
        <v>477</v>
      </c>
      <c r="S473" s="235" t="s">
        <v>190</v>
      </c>
      <c r="T473" s="236" t="s">
        <v>190</v>
      </c>
      <c r="U473" s="219">
        <v>0</v>
      </c>
      <c r="V473" s="219">
        <f>ROUND(E473*U473,2)</f>
        <v>0</v>
      </c>
      <c r="W473" s="219"/>
      <c r="X473" s="219" t="s">
        <v>478</v>
      </c>
      <c r="Y473" s="209"/>
      <c r="Z473" s="209"/>
      <c r="AA473" s="209"/>
      <c r="AB473" s="209"/>
      <c r="AC473" s="209"/>
      <c r="AD473" s="209"/>
      <c r="AE473" s="209"/>
      <c r="AF473" s="209"/>
      <c r="AG473" s="209" t="s">
        <v>555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">
      <c r="A474" s="216"/>
      <c r="B474" s="217"/>
      <c r="C474" s="251" t="s">
        <v>634</v>
      </c>
      <c r="D474" s="221"/>
      <c r="E474" s="222">
        <v>2.0299999999999998</v>
      </c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09"/>
      <c r="Z474" s="209"/>
      <c r="AA474" s="209"/>
      <c r="AB474" s="209"/>
      <c r="AC474" s="209"/>
      <c r="AD474" s="209"/>
      <c r="AE474" s="209"/>
      <c r="AF474" s="209"/>
      <c r="AG474" s="209" t="s">
        <v>232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30">
        <v>143</v>
      </c>
      <c r="B475" s="231" t="s">
        <v>649</v>
      </c>
      <c r="C475" s="249" t="s">
        <v>650</v>
      </c>
      <c r="D475" s="232" t="s">
        <v>554</v>
      </c>
      <c r="E475" s="233">
        <v>2.0299999999999998</v>
      </c>
      <c r="F475" s="234"/>
      <c r="G475" s="235">
        <f>ROUND(E475*F475,2)</f>
        <v>0</v>
      </c>
      <c r="H475" s="234"/>
      <c r="I475" s="235">
        <f>ROUND(E475*H475,2)</f>
        <v>0</v>
      </c>
      <c r="J475" s="234"/>
      <c r="K475" s="235">
        <f>ROUND(E475*J475,2)</f>
        <v>0</v>
      </c>
      <c r="L475" s="235">
        <v>21</v>
      </c>
      <c r="M475" s="235">
        <f>G475*(1+L475/100)</f>
        <v>0</v>
      </c>
      <c r="N475" s="235">
        <v>1.32E-3</v>
      </c>
      <c r="O475" s="235">
        <f>ROUND(E475*N475,2)</f>
        <v>0</v>
      </c>
      <c r="P475" s="235">
        <v>0</v>
      </c>
      <c r="Q475" s="235">
        <f>ROUND(E475*P475,2)</f>
        <v>0</v>
      </c>
      <c r="R475" s="235" t="s">
        <v>477</v>
      </c>
      <c r="S475" s="235" t="s">
        <v>190</v>
      </c>
      <c r="T475" s="236" t="s">
        <v>190</v>
      </c>
      <c r="U475" s="219">
        <v>0</v>
      </c>
      <c r="V475" s="219">
        <f>ROUND(E475*U475,2)</f>
        <v>0</v>
      </c>
      <c r="W475" s="219"/>
      <c r="X475" s="219" t="s">
        <v>478</v>
      </c>
      <c r="Y475" s="209"/>
      <c r="Z475" s="209"/>
      <c r="AA475" s="209"/>
      <c r="AB475" s="209"/>
      <c r="AC475" s="209"/>
      <c r="AD475" s="209"/>
      <c r="AE475" s="209"/>
      <c r="AF475" s="209"/>
      <c r="AG475" s="209" t="s">
        <v>555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">
      <c r="A476" s="216"/>
      <c r="B476" s="217"/>
      <c r="C476" s="251" t="s">
        <v>634</v>
      </c>
      <c r="D476" s="221"/>
      <c r="E476" s="222">
        <v>2.0299999999999998</v>
      </c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09"/>
      <c r="Z476" s="209"/>
      <c r="AA476" s="209"/>
      <c r="AB476" s="209"/>
      <c r="AC476" s="209"/>
      <c r="AD476" s="209"/>
      <c r="AE476" s="209"/>
      <c r="AF476" s="209"/>
      <c r="AG476" s="209" t="s">
        <v>232</v>
      </c>
      <c r="AH476" s="209">
        <v>0</v>
      </c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1" x14ac:dyDescent="0.2">
      <c r="A477" s="230">
        <v>144</v>
      </c>
      <c r="B477" s="231" t="s">
        <v>1905</v>
      </c>
      <c r="C477" s="249" t="s">
        <v>1906</v>
      </c>
      <c r="D477" s="232" t="s">
        <v>554</v>
      </c>
      <c r="E477" s="233">
        <v>2.0299999999999998</v>
      </c>
      <c r="F477" s="234"/>
      <c r="G477" s="235">
        <f>ROUND(E477*F477,2)</f>
        <v>0</v>
      </c>
      <c r="H477" s="234"/>
      <c r="I477" s="235">
        <f>ROUND(E477*H477,2)</f>
        <v>0</v>
      </c>
      <c r="J477" s="234"/>
      <c r="K477" s="235">
        <f>ROUND(E477*J477,2)</f>
        <v>0</v>
      </c>
      <c r="L477" s="235">
        <v>21</v>
      </c>
      <c r="M477" s="235">
        <f>G477*(1+L477/100)</f>
        <v>0</v>
      </c>
      <c r="N477" s="235">
        <v>2.7E-4</v>
      </c>
      <c r="O477" s="235">
        <f>ROUND(E477*N477,2)</f>
        <v>0</v>
      </c>
      <c r="P477" s="235">
        <v>0</v>
      </c>
      <c r="Q477" s="235">
        <f>ROUND(E477*P477,2)</f>
        <v>0</v>
      </c>
      <c r="R477" s="235" t="s">
        <v>477</v>
      </c>
      <c r="S477" s="235" t="s">
        <v>190</v>
      </c>
      <c r="T477" s="236" t="s">
        <v>190</v>
      </c>
      <c r="U477" s="219">
        <v>0</v>
      </c>
      <c r="V477" s="219">
        <f>ROUND(E477*U477,2)</f>
        <v>0</v>
      </c>
      <c r="W477" s="219"/>
      <c r="X477" s="219" t="s">
        <v>478</v>
      </c>
      <c r="Y477" s="209"/>
      <c r="Z477" s="209"/>
      <c r="AA477" s="209"/>
      <c r="AB477" s="209"/>
      <c r="AC477" s="209"/>
      <c r="AD477" s="209"/>
      <c r="AE477" s="209"/>
      <c r="AF477" s="209"/>
      <c r="AG477" s="209" t="s">
        <v>555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">
      <c r="A478" s="216"/>
      <c r="B478" s="217"/>
      <c r="C478" s="251" t="s">
        <v>634</v>
      </c>
      <c r="D478" s="221"/>
      <c r="E478" s="222">
        <v>2.0299999999999998</v>
      </c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09"/>
      <c r="Z478" s="209"/>
      <c r="AA478" s="209"/>
      <c r="AB478" s="209"/>
      <c r="AC478" s="209"/>
      <c r="AD478" s="209"/>
      <c r="AE478" s="209"/>
      <c r="AF478" s="209"/>
      <c r="AG478" s="209" t="s">
        <v>232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1" x14ac:dyDescent="0.2">
      <c r="A479" s="230">
        <v>145</v>
      </c>
      <c r="B479" s="231" t="s">
        <v>651</v>
      </c>
      <c r="C479" s="249" t="s">
        <v>652</v>
      </c>
      <c r="D479" s="232" t="s">
        <v>554</v>
      </c>
      <c r="E479" s="233">
        <v>1.0149999999999999</v>
      </c>
      <c r="F479" s="234"/>
      <c r="G479" s="235">
        <f>ROUND(E479*F479,2)</f>
        <v>0</v>
      </c>
      <c r="H479" s="234"/>
      <c r="I479" s="235">
        <f>ROUND(E479*H479,2)</f>
        <v>0</v>
      </c>
      <c r="J479" s="234"/>
      <c r="K479" s="235">
        <f>ROUND(E479*J479,2)</f>
        <v>0</v>
      </c>
      <c r="L479" s="235">
        <v>21</v>
      </c>
      <c r="M479" s="235">
        <f>G479*(1+L479/100)</f>
        <v>0</v>
      </c>
      <c r="N479" s="235">
        <v>1.0499999999999999E-3</v>
      </c>
      <c r="O479" s="235">
        <f>ROUND(E479*N479,2)</f>
        <v>0</v>
      </c>
      <c r="P479" s="235">
        <v>0</v>
      </c>
      <c r="Q479" s="235">
        <f>ROUND(E479*P479,2)</f>
        <v>0</v>
      </c>
      <c r="R479" s="235" t="s">
        <v>477</v>
      </c>
      <c r="S479" s="235" t="s">
        <v>190</v>
      </c>
      <c r="T479" s="236" t="s">
        <v>190</v>
      </c>
      <c r="U479" s="219">
        <v>0</v>
      </c>
      <c r="V479" s="219">
        <f>ROUND(E479*U479,2)</f>
        <v>0</v>
      </c>
      <c r="W479" s="219"/>
      <c r="X479" s="219" t="s">
        <v>478</v>
      </c>
      <c r="Y479" s="209"/>
      <c r="Z479" s="209"/>
      <c r="AA479" s="209"/>
      <c r="AB479" s="209"/>
      <c r="AC479" s="209"/>
      <c r="AD479" s="209"/>
      <c r="AE479" s="209"/>
      <c r="AF479" s="209"/>
      <c r="AG479" s="209" t="s">
        <v>555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">
      <c r="A480" s="216"/>
      <c r="B480" s="217"/>
      <c r="C480" s="251" t="s">
        <v>656</v>
      </c>
      <c r="D480" s="221"/>
      <c r="E480" s="222">
        <v>1.0149999999999999</v>
      </c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09"/>
      <c r="Z480" s="209"/>
      <c r="AA480" s="209"/>
      <c r="AB480" s="209"/>
      <c r="AC480" s="209"/>
      <c r="AD480" s="209"/>
      <c r="AE480" s="209"/>
      <c r="AF480" s="209"/>
      <c r="AG480" s="209" t="s">
        <v>232</v>
      </c>
      <c r="AH480" s="209">
        <v>0</v>
      </c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1" x14ac:dyDescent="0.2">
      <c r="A481" s="230">
        <v>146</v>
      </c>
      <c r="B481" s="231" t="s">
        <v>1907</v>
      </c>
      <c r="C481" s="249" t="s">
        <v>1908</v>
      </c>
      <c r="D481" s="232" t="s">
        <v>655</v>
      </c>
      <c r="E481" s="233">
        <v>6.09</v>
      </c>
      <c r="F481" s="234"/>
      <c r="G481" s="235">
        <f>ROUND(E481*F481,2)</f>
        <v>0</v>
      </c>
      <c r="H481" s="234"/>
      <c r="I481" s="235">
        <f>ROUND(E481*H481,2)</f>
        <v>0</v>
      </c>
      <c r="J481" s="234"/>
      <c r="K481" s="235">
        <f>ROUND(E481*J481,2)</f>
        <v>0</v>
      </c>
      <c r="L481" s="235">
        <v>21</v>
      </c>
      <c r="M481" s="235">
        <f>G481*(1+L481/100)</f>
        <v>0</v>
      </c>
      <c r="N481" s="235">
        <v>0</v>
      </c>
      <c r="O481" s="235">
        <f>ROUND(E481*N481,2)</f>
        <v>0</v>
      </c>
      <c r="P481" s="235">
        <v>0</v>
      </c>
      <c r="Q481" s="235">
        <f>ROUND(E481*P481,2)</f>
        <v>0</v>
      </c>
      <c r="R481" s="235"/>
      <c r="S481" s="235" t="s">
        <v>174</v>
      </c>
      <c r="T481" s="236" t="s">
        <v>175</v>
      </c>
      <c r="U481" s="219">
        <v>0</v>
      </c>
      <c r="V481" s="219">
        <f>ROUND(E481*U481,2)</f>
        <v>0</v>
      </c>
      <c r="W481" s="219"/>
      <c r="X481" s="219" t="s">
        <v>478</v>
      </c>
      <c r="Y481" s="209"/>
      <c r="Z481" s="209"/>
      <c r="AA481" s="209"/>
      <c r="AB481" s="209"/>
      <c r="AC481" s="209"/>
      <c r="AD481" s="209"/>
      <c r="AE481" s="209"/>
      <c r="AF481" s="209"/>
      <c r="AG481" s="209" t="s">
        <v>555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">
      <c r="A482" s="216"/>
      <c r="B482" s="217"/>
      <c r="C482" s="251" t="s">
        <v>1025</v>
      </c>
      <c r="D482" s="221"/>
      <c r="E482" s="222">
        <v>6.09</v>
      </c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09"/>
      <c r="Z482" s="209"/>
      <c r="AA482" s="209"/>
      <c r="AB482" s="209"/>
      <c r="AC482" s="209"/>
      <c r="AD482" s="209"/>
      <c r="AE482" s="209"/>
      <c r="AF482" s="209"/>
      <c r="AG482" s="209" t="s">
        <v>232</v>
      </c>
      <c r="AH482" s="209">
        <v>0</v>
      </c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1" x14ac:dyDescent="0.2">
      <c r="A483" s="230">
        <v>147</v>
      </c>
      <c r="B483" s="231" t="s">
        <v>653</v>
      </c>
      <c r="C483" s="249" t="s">
        <v>654</v>
      </c>
      <c r="D483" s="232" t="s">
        <v>655</v>
      </c>
      <c r="E483" s="233">
        <v>3.0449999999999999</v>
      </c>
      <c r="F483" s="234"/>
      <c r="G483" s="235">
        <f>ROUND(E483*F483,2)</f>
        <v>0</v>
      </c>
      <c r="H483" s="234"/>
      <c r="I483" s="235">
        <f>ROUND(E483*H483,2)</f>
        <v>0</v>
      </c>
      <c r="J483" s="234"/>
      <c r="K483" s="235">
        <f>ROUND(E483*J483,2)</f>
        <v>0</v>
      </c>
      <c r="L483" s="235">
        <v>21</v>
      </c>
      <c r="M483" s="235">
        <f>G483*(1+L483/100)</f>
        <v>0</v>
      </c>
      <c r="N483" s="235">
        <v>0</v>
      </c>
      <c r="O483" s="235">
        <f>ROUND(E483*N483,2)</f>
        <v>0</v>
      </c>
      <c r="P483" s="235">
        <v>0</v>
      </c>
      <c r="Q483" s="235">
        <f>ROUND(E483*P483,2)</f>
        <v>0</v>
      </c>
      <c r="R483" s="235"/>
      <c r="S483" s="235" t="s">
        <v>174</v>
      </c>
      <c r="T483" s="236" t="s">
        <v>175</v>
      </c>
      <c r="U483" s="219">
        <v>0</v>
      </c>
      <c r="V483" s="219">
        <f>ROUND(E483*U483,2)</f>
        <v>0</v>
      </c>
      <c r="W483" s="219"/>
      <c r="X483" s="219" t="s">
        <v>478</v>
      </c>
      <c r="Y483" s="209"/>
      <c r="Z483" s="209"/>
      <c r="AA483" s="209"/>
      <c r="AB483" s="209"/>
      <c r="AC483" s="209"/>
      <c r="AD483" s="209"/>
      <c r="AE483" s="209"/>
      <c r="AF483" s="209"/>
      <c r="AG483" s="209" t="s">
        <v>479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">
      <c r="A484" s="216"/>
      <c r="B484" s="217"/>
      <c r="C484" s="251" t="s">
        <v>1022</v>
      </c>
      <c r="D484" s="221"/>
      <c r="E484" s="222">
        <v>3.0449999999999999</v>
      </c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09"/>
      <c r="Z484" s="209"/>
      <c r="AA484" s="209"/>
      <c r="AB484" s="209"/>
      <c r="AC484" s="209"/>
      <c r="AD484" s="209"/>
      <c r="AE484" s="209"/>
      <c r="AF484" s="209"/>
      <c r="AG484" s="209" t="s">
        <v>232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 x14ac:dyDescent="0.2">
      <c r="A485" s="230">
        <v>148</v>
      </c>
      <c r="B485" s="231" t="s">
        <v>657</v>
      </c>
      <c r="C485" s="249" t="s">
        <v>658</v>
      </c>
      <c r="D485" s="232" t="s">
        <v>655</v>
      </c>
      <c r="E485" s="233">
        <v>1.0149999999999999</v>
      </c>
      <c r="F485" s="234"/>
      <c r="G485" s="235">
        <f>ROUND(E485*F485,2)</f>
        <v>0</v>
      </c>
      <c r="H485" s="234"/>
      <c r="I485" s="235">
        <f>ROUND(E485*H485,2)</f>
        <v>0</v>
      </c>
      <c r="J485" s="234"/>
      <c r="K485" s="235">
        <f>ROUND(E485*J485,2)</f>
        <v>0</v>
      </c>
      <c r="L485" s="235">
        <v>21</v>
      </c>
      <c r="M485" s="235">
        <f>G485*(1+L485/100)</f>
        <v>0</v>
      </c>
      <c r="N485" s="235">
        <v>0</v>
      </c>
      <c r="O485" s="235">
        <f>ROUND(E485*N485,2)</f>
        <v>0</v>
      </c>
      <c r="P485" s="235">
        <v>0</v>
      </c>
      <c r="Q485" s="235">
        <f>ROUND(E485*P485,2)</f>
        <v>0</v>
      </c>
      <c r="R485" s="235"/>
      <c r="S485" s="235" t="s">
        <v>174</v>
      </c>
      <c r="T485" s="236" t="s">
        <v>175</v>
      </c>
      <c r="U485" s="219">
        <v>0</v>
      </c>
      <c r="V485" s="219">
        <f>ROUND(E485*U485,2)</f>
        <v>0</v>
      </c>
      <c r="W485" s="219"/>
      <c r="X485" s="219" t="s">
        <v>478</v>
      </c>
      <c r="Y485" s="209"/>
      <c r="Z485" s="209"/>
      <c r="AA485" s="209"/>
      <c r="AB485" s="209"/>
      <c r="AC485" s="209"/>
      <c r="AD485" s="209"/>
      <c r="AE485" s="209"/>
      <c r="AF485" s="209"/>
      <c r="AG485" s="209" t="s">
        <v>479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16"/>
      <c r="B486" s="217"/>
      <c r="C486" s="251" t="s">
        <v>656</v>
      </c>
      <c r="D486" s="221"/>
      <c r="E486" s="222">
        <v>1.0149999999999999</v>
      </c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09"/>
      <c r="Z486" s="209"/>
      <c r="AA486" s="209"/>
      <c r="AB486" s="209"/>
      <c r="AC486" s="209"/>
      <c r="AD486" s="209"/>
      <c r="AE486" s="209"/>
      <c r="AF486" s="209"/>
      <c r="AG486" s="209" t="s">
        <v>232</v>
      </c>
      <c r="AH486" s="209">
        <v>0</v>
      </c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30">
        <v>149</v>
      </c>
      <c r="B487" s="231" t="s">
        <v>1023</v>
      </c>
      <c r="C487" s="249" t="s">
        <v>1024</v>
      </c>
      <c r="D487" s="232" t="s">
        <v>655</v>
      </c>
      <c r="E487" s="233">
        <v>3.0449999999999999</v>
      </c>
      <c r="F487" s="234"/>
      <c r="G487" s="235">
        <f>ROUND(E487*F487,2)</f>
        <v>0</v>
      </c>
      <c r="H487" s="234"/>
      <c r="I487" s="235">
        <f>ROUND(E487*H487,2)</f>
        <v>0</v>
      </c>
      <c r="J487" s="234"/>
      <c r="K487" s="235">
        <f>ROUND(E487*J487,2)</f>
        <v>0</v>
      </c>
      <c r="L487" s="235">
        <v>21</v>
      </c>
      <c r="M487" s="235">
        <f>G487*(1+L487/100)</f>
        <v>0</v>
      </c>
      <c r="N487" s="235">
        <v>0</v>
      </c>
      <c r="O487" s="235">
        <f>ROUND(E487*N487,2)</f>
        <v>0</v>
      </c>
      <c r="P487" s="235">
        <v>0</v>
      </c>
      <c r="Q487" s="235">
        <f>ROUND(E487*P487,2)</f>
        <v>0</v>
      </c>
      <c r="R487" s="235"/>
      <c r="S487" s="235" t="s">
        <v>174</v>
      </c>
      <c r="T487" s="236" t="s">
        <v>175</v>
      </c>
      <c r="U487" s="219">
        <v>0</v>
      </c>
      <c r="V487" s="219">
        <f>ROUND(E487*U487,2)</f>
        <v>0</v>
      </c>
      <c r="W487" s="219"/>
      <c r="X487" s="219" t="s">
        <v>478</v>
      </c>
      <c r="Y487" s="209"/>
      <c r="Z487" s="209"/>
      <c r="AA487" s="209"/>
      <c r="AB487" s="209"/>
      <c r="AC487" s="209"/>
      <c r="AD487" s="209"/>
      <c r="AE487" s="209"/>
      <c r="AF487" s="209"/>
      <c r="AG487" s="209" t="s">
        <v>555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">
      <c r="A488" s="216"/>
      <c r="B488" s="217"/>
      <c r="C488" s="251" t="s">
        <v>1022</v>
      </c>
      <c r="D488" s="221"/>
      <c r="E488" s="222">
        <v>3.0449999999999999</v>
      </c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09"/>
      <c r="Z488" s="209"/>
      <c r="AA488" s="209"/>
      <c r="AB488" s="209"/>
      <c r="AC488" s="209"/>
      <c r="AD488" s="209"/>
      <c r="AE488" s="209"/>
      <c r="AF488" s="209"/>
      <c r="AG488" s="209" t="s">
        <v>232</v>
      </c>
      <c r="AH488" s="209">
        <v>0</v>
      </c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ht="22.5" outlineLevel="1" x14ac:dyDescent="0.2">
      <c r="A489" s="230">
        <v>150</v>
      </c>
      <c r="B489" s="231" t="s">
        <v>1909</v>
      </c>
      <c r="C489" s="249" t="s">
        <v>1910</v>
      </c>
      <c r="D489" s="232" t="s">
        <v>554</v>
      </c>
      <c r="E489" s="233">
        <v>4.0599999999999996</v>
      </c>
      <c r="F489" s="234"/>
      <c r="G489" s="235">
        <f>ROUND(E489*F489,2)</f>
        <v>0</v>
      </c>
      <c r="H489" s="234"/>
      <c r="I489" s="235">
        <f>ROUND(E489*H489,2)</f>
        <v>0</v>
      </c>
      <c r="J489" s="234"/>
      <c r="K489" s="235">
        <f>ROUND(E489*J489,2)</f>
        <v>0</v>
      </c>
      <c r="L489" s="235">
        <v>21</v>
      </c>
      <c r="M489" s="235">
        <f>G489*(1+L489/100)</f>
        <v>0</v>
      </c>
      <c r="N489" s="235">
        <v>7.6000000000000004E-4</v>
      </c>
      <c r="O489" s="235">
        <f>ROUND(E489*N489,2)</f>
        <v>0</v>
      </c>
      <c r="P489" s="235">
        <v>0</v>
      </c>
      <c r="Q489" s="235">
        <f>ROUND(E489*P489,2)</f>
        <v>0</v>
      </c>
      <c r="R489" s="235"/>
      <c r="S489" s="235" t="s">
        <v>174</v>
      </c>
      <c r="T489" s="236" t="s">
        <v>175</v>
      </c>
      <c r="U489" s="219">
        <v>0</v>
      </c>
      <c r="V489" s="219">
        <f>ROUND(E489*U489,2)</f>
        <v>0</v>
      </c>
      <c r="W489" s="219"/>
      <c r="X489" s="219" t="s">
        <v>478</v>
      </c>
      <c r="Y489" s="209"/>
      <c r="Z489" s="209"/>
      <c r="AA489" s="209"/>
      <c r="AB489" s="209"/>
      <c r="AC489" s="209"/>
      <c r="AD489" s="209"/>
      <c r="AE489" s="209"/>
      <c r="AF489" s="209"/>
      <c r="AG489" s="209" t="s">
        <v>555</v>
      </c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1" x14ac:dyDescent="0.2">
      <c r="A490" s="216"/>
      <c r="B490" s="217"/>
      <c r="C490" s="251" t="s">
        <v>1238</v>
      </c>
      <c r="D490" s="221"/>
      <c r="E490" s="222">
        <v>4.0599999999999996</v>
      </c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09"/>
      <c r="Z490" s="209"/>
      <c r="AA490" s="209"/>
      <c r="AB490" s="209"/>
      <c r="AC490" s="209"/>
      <c r="AD490" s="209"/>
      <c r="AE490" s="209"/>
      <c r="AF490" s="209"/>
      <c r="AG490" s="209" t="s">
        <v>232</v>
      </c>
      <c r="AH490" s="209">
        <v>0</v>
      </c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1" x14ac:dyDescent="0.2">
      <c r="A491" s="230">
        <v>151</v>
      </c>
      <c r="B491" s="231" t="s">
        <v>1030</v>
      </c>
      <c r="C491" s="249" t="s">
        <v>1031</v>
      </c>
      <c r="D491" s="232" t="s">
        <v>554</v>
      </c>
      <c r="E491" s="233">
        <v>2.0299999999999998</v>
      </c>
      <c r="F491" s="234"/>
      <c r="G491" s="235">
        <f>ROUND(E491*F491,2)</f>
        <v>0</v>
      </c>
      <c r="H491" s="234"/>
      <c r="I491" s="235">
        <f>ROUND(E491*H491,2)</f>
        <v>0</v>
      </c>
      <c r="J491" s="234"/>
      <c r="K491" s="235">
        <f>ROUND(E491*J491,2)</f>
        <v>0</v>
      </c>
      <c r="L491" s="235">
        <v>21</v>
      </c>
      <c r="M491" s="235">
        <f>G491*(1+L491/100)</f>
        <v>0</v>
      </c>
      <c r="N491" s="235">
        <v>1.1000000000000001E-3</v>
      </c>
      <c r="O491" s="235">
        <f>ROUND(E491*N491,2)</f>
        <v>0</v>
      </c>
      <c r="P491" s="235">
        <v>0</v>
      </c>
      <c r="Q491" s="235">
        <f>ROUND(E491*P491,2)</f>
        <v>0</v>
      </c>
      <c r="R491" s="235" t="s">
        <v>477</v>
      </c>
      <c r="S491" s="235" t="s">
        <v>190</v>
      </c>
      <c r="T491" s="236" t="s">
        <v>190</v>
      </c>
      <c r="U491" s="219">
        <v>0</v>
      </c>
      <c r="V491" s="219">
        <f>ROUND(E491*U491,2)</f>
        <v>0</v>
      </c>
      <c r="W491" s="219"/>
      <c r="X491" s="219" t="s">
        <v>478</v>
      </c>
      <c r="Y491" s="209"/>
      <c r="Z491" s="209"/>
      <c r="AA491" s="209"/>
      <c r="AB491" s="209"/>
      <c r="AC491" s="209"/>
      <c r="AD491" s="209"/>
      <c r="AE491" s="209"/>
      <c r="AF491" s="209"/>
      <c r="AG491" s="209" t="s">
        <v>555</v>
      </c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">
      <c r="A492" s="216"/>
      <c r="B492" s="217"/>
      <c r="C492" s="251" t="s">
        <v>634</v>
      </c>
      <c r="D492" s="221"/>
      <c r="E492" s="222">
        <v>2.0299999999999998</v>
      </c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09"/>
      <c r="Z492" s="209"/>
      <c r="AA492" s="209"/>
      <c r="AB492" s="209"/>
      <c r="AC492" s="209"/>
      <c r="AD492" s="209"/>
      <c r="AE492" s="209"/>
      <c r="AF492" s="209"/>
      <c r="AG492" s="209" t="s">
        <v>232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30">
        <v>152</v>
      </c>
      <c r="B493" s="231" t="s">
        <v>1484</v>
      </c>
      <c r="C493" s="249" t="s">
        <v>1485</v>
      </c>
      <c r="D493" s="232" t="s">
        <v>554</v>
      </c>
      <c r="E493" s="233">
        <v>1.0149999999999999</v>
      </c>
      <c r="F493" s="234"/>
      <c r="G493" s="235">
        <f>ROUND(E493*F493,2)</f>
        <v>0</v>
      </c>
      <c r="H493" s="234"/>
      <c r="I493" s="235">
        <f>ROUND(E493*H493,2)</f>
        <v>0</v>
      </c>
      <c r="J493" s="234"/>
      <c r="K493" s="235">
        <f>ROUND(E493*J493,2)</f>
        <v>0</v>
      </c>
      <c r="L493" s="235">
        <v>21</v>
      </c>
      <c r="M493" s="235">
        <f>G493*(1+L493/100)</f>
        <v>0</v>
      </c>
      <c r="N493" s="235">
        <v>1.9E-3</v>
      </c>
      <c r="O493" s="235">
        <f>ROUND(E493*N493,2)</f>
        <v>0</v>
      </c>
      <c r="P493" s="235">
        <v>0</v>
      </c>
      <c r="Q493" s="235">
        <f>ROUND(E493*P493,2)</f>
        <v>0</v>
      </c>
      <c r="R493" s="235" t="s">
        <v>477</v>
      </c>
      <c r="S493" s="235" t="s">
        <v>190</v>
      </c>
      <c r="T493" s="236" t="s">
        <v>190</v>
      </c>
      <c r="U493" s="219">
        <v>0</v>
      </c>
      <c r="V493" s="219">
        <f>ROUND(E493*U493,2)</f>
        <v>0</v>
      </c>
      <c r="W493" s="219"/>
      <c r="X493" s="219" t="s">
        <v>478</v>
      </c>
      <c r="Y493" s="209"/>
      <c r="Z493" s="209"/>
      <c r="AA493" s="209"/>
      <c r="AB493" s="209"/>
      <c r="AC493" s="209"/>
      <c r="AD493" s="209"/>
      <c r="AE493" s="209"/>
      <c r="AF493" s="209"/>
      <c r="AG493" s="209" t="s">
        <v>555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1" x14ac:dyDescent="0.2">
      <c r="A494" s="216"/>
      <c r="B494" s="217"/>
      <c r="C494" s="251" t="s">
        <v>656</v>
      </c>
      <c r="D494" s="221"/>
      <c r="E494" s="222">
        <v>1.0149999999999999</v>
      </c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09"/>
      <c r="Z494" s="209"/>
      <c r="AA494" s="209"/>
      <c r="AB494" s="209"/>
      <c r="AC494" s="209"/>
      <c r="AD494" s="209"/>
      <c r="AE494" s="209"/>
      <c r="AF494" s="209"/>
      <c r="AG494" s="209" t="s">
        <v>232</v>
      </c>
      <c r="AH494" s="209">
        <v>0</v>
      </c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1" x14ac:dyDescent="0.2">
      <c r="A495" s="230">
        <v>153</v>
      </c>
      <c r="B495" s="231" t="s">
        <v>1032</v>
      </c>
      <c r="C495" s="249" t="s">
        <v>1033</v>
      </c>
      <c r="D495" s="232" t="s">
        <v>554</v>
      </c>
      <c r="E495" s="233">
        <v>1.0149999999999999</v>
      </c>
      <c r="F495" s="234"/>
      <c r="G495" s="235">
        <f>ROUND(E495*F495,2)</f>
        <v>0</v>
      </c>
      <c r="H495" s="234"/>
      <c r="I495" s="235">
        <f>ROUND(E495*H495,2)</f>
        <v>0</v>
      </c>
      <c r="J495" s="234"/>
      <c r="K495" s="235">
        <f>ROUND(E495*J495,2)</f>
        <v>0</v>
      </c>
      <c r="L495" s="235">
        <v>21</v>
      </c>
      <c r="M495" s="235">
        <f>G495*(1+L495/100)</f>
        <v>0</v>
      </c>
      <c r="N495" s="235">
        <v>1.9E-3</v>
      </c>
      <c r="O495" s="235">
        <f>ROUND(E495*N495,2)</f>
        <v>0</v>
      </c>
      <c r="P495" s="235">
        <v>0</v>
      </c>
      <c r="Q495" s="235">
        <f>ROUND(E495*P495,2)</f>
        <v>0</v>
      </c>
      <c r="R495" s="235" t="s">
        <v>477</v>
      </c>
      <c r="S495" s="235" t="s">
        <v>190</v>
      </c>
      <c r="T495" s="236" t="s">
        <v>190</v>
      </c>
      <c r="U495" s="219">
        <v>0</v>
      </c>
      <c r="V495" s="219">
        <f>ROUND(E495*U495,2)</f>
        <v>0</v>
      </c>
      <c r="W495" s="219"/>
      <c r="X495" s="219" t="s">
        <v>478</v>
      </c>
      <c r="Y495" s="209"/>
      <c r="Z495" s="209"/>
      <c r="AA495" s="209"/>
      <c r="AB495" s="209"/>
      <c r="AC495" s="209"/>
      <c r="AD495" s="209"/>
      <c r="AE495" s="209"/>
      <c r="AF495" s="209"/>
      <c r="AG495" s="209" t="s">
        <v>555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16"/>
      <c r="B496" s="217"/>
      <c r="C496" s="251" t="s">
        <v>656</v>
      </c>
      <c r="D496" s="221"/>
      <c r="E496" s="222">
        <v>1.0149999999999999</v>
      </c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09"/>
      <c r="Z496" s="209"/>
      <c r="AA496" s="209"/>
      <c r="AB496" s="209"/>
      <c r="AC496" s="209"/>
      <c r="AD496" s="209"/>
      <c r="AE496" s="209"/>
      <c r="AF496" s="209"/>
      <c r="AG496" s="209" t="s">
        <v>232</v>
      </c>
      <c r="AH496" s="209">
        <v>0</v>
      </c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 x14ac:dyDescent="0.2">
      <c r="A497" s="237">
        <v>154</v>
      </c>
      <c r="B497" s="238" t="s">
        <v>662</v>
      </c>
      <c r="C497" s="248" t="s">
        <v>663</v>
      </c>
      <c r="D497" s="239" t="s">
        <v>655</v>
      </c>
      <c r="E497" s="240">
        <v>37</v>
      </c>
      <c r="F497" s="241"/>
      <c r="G497" s="242">
        <f>ROUND(E497*F497,2)</f>
        <v>0</v>
      </c>
      <c r="H497" s="241"/>
      <c r="I497" s="242">
        <f>ROUND(E497*H497,2)</f>
        <v>0</v>
      </c>
      <c r="J497" s="241"/>
      <c r="K497" s="242">
        <f>ROUND(E497*J497,2)</f>
        <v>0</v>
      </c>
      <c r="L497" s="242">
        <v>21</v>
      </c>
      <c r="M497" s="242">
        <f>G497*(1+L497/100)</f>
        <v>0</v>
      </c>
      <c r="N497" s="242">
        <v>0</v>
      </c>
      <c r="O497" s="242">
        <f>ROUND(E497*N497,2)</f>
        <v>0</v>
      </c>
      <c r="P497" s="242">
        <v>0</v>
      </c>
      <c r="Q497" s="242">
        <f>ROUND(E497*P497,2)</f>
        <v>0</v>
      </c>
      <c r="R497" s="242"/>
      <c r="S497" s="242" t="s">
        <v>174</v>
      </c>
      <c r="T497" s="243" t="s">
        <v>175</v>
      </c>
      <c r="U497" s="219">
        <v>0</v>
      </c>
      <c r="V497" s="219">
        <f>ROUND(E497*U497,2)</f>
        <v>0</v>
      </c>
      <c r="W497" s="219"/>
      <c r="X497" s="219" t="s">
        <v>478</v>
      </c>
      <c r="Y497" s="209"/>
      <c r="Z497" s="209"/>
      <c r="AA497" s="209"/>
      <c r="AB497" s="209"/>
      <c r="AC497" s="209"/>
      <c r="AD497" s="209"/>
      <c r="AE497" s="209"/>
      <c r="AF497" s="209"/>
      <c r="AG497" s="209" t="s">
        <v>555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ht="33.75" outlineLevel="1" x14ac:dyDescent="0.2">
      <c r="A498" s="230">
        <v>155</v>
      </c>
      <c r="B498" s="231" t="s">
        <v>1488</v>
      </c>
      <c r="C498" s="249" t="s">
        <v>1489</v>
      </c>
      <c r="D498" s="232" t="s">
        <v>554</v>
      </c>
      <c r="E498" s="233">
        <v>4.04</v>
      </c>
      <c r="F498" s="234"/>
      <c r="G498" s="235">
        <f>ROUND(E498*F498,2)</f>
        <v>0</v>
      </c>
      <c r="H498" s="234"/>
      <c r="I498" s="235">
        <f>ROUND(E498*H498,2)</f>
        <v>0</v>
      </c>
      <c r="J498" s="234"/>
      <c r="K498" s="235">
        <f>ROUND(E498*J498,2)</f>
        <v>0</v>
      </c>
      <c r="L498" s="235">
        <v>21</v>
      </c>
      <c r="M498" s="235">
        <f>G498*(1+L498/100)</f>
        <v>0</v>
      </c>
      <c r="N498" s="235">
        <v>1.0999999999999999E-2</v>
      </c>
      <c r="O498" s="235">
        <f>ROUND(E498*N498,2)</f>
        <v>0.04</v>
      </c>
      <c r="P498" s="235">
        <v>0</v>
      </c>
      <c r="Q498" s="235">
        <f>ROUND(E498*P498,2)</f>
        <v>0</v>
      </c>
      <c r="R498" s="235" t="s">
        <v>477</v>
      </c>
      <c r="S498" s="235" t="s">
        <v>190</v>
      </c>
      <c r="T498" s="236" t="s">
        <v>190</v>
      </c>
      <c r="U498" s="219">
        <v>0</v>
      </c>
      <c r="V498" s="219">
        <f>ROUND(E498*U498,2)</f>
        <v>0</v>
      </c>
      <c r="W498" s="219"/>
      <c r="X498" s="219" t="s">
        <v>478</v>
      </c>
      <c r="Y498" s="209"/>
      <c r="Z498" s="209"/>
      <c r="AA498" s="209"/>
      <c r="AB498" s="209"/>
      <c r="AC498" s="209"/>
      <c r="AD498" s="209"/>
      <c r="AE498" s="209"/>
      <c r="AF498" s="209"/>
      <c r="AG498" s="209" t="s">
        <v>555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1" x14ac:dyDescent="0.2">
      <c r="A499" s="216"/>
      <c r="B499" s="217"/>
      <c r="C499" s="251" t="s">
        <v>680</v>
      </c>
      <c r="D499" s="221"/>
      <c r="E499" s="222">
        <v>4.04</v>
      </c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09"/>
      <c r="Z499" s="209"/>
      <c r="AA499" s="209"/>
      <c r="AB499" s="209"/>
      <c r="AC499" s="209"/>
      <c r="AD499" s="209"/>
      <c r="AE499" s="209"/>
      <c r="AF499" s="209"/>
      <c r="AG499" s="209" t="s">
        <v>232</v>
      </c>
      <c r="AH499" s="209">
        <v>0</v>
      </c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ht="33.75" outlineLevel="1" x14ac:dyDescent="0.2">
      <c r="A500" s="230">
        <v>156</v>
      </c>
      <c r="B500" s="231" t="s">
        <v>664</v>
      </c>
      <c r="C500" s="249" t="s">
        <v>665</v>
      </c>
      <c r="D500" s="232" t="s">
        <v>554</v>
      </c>
      <c r="E500" s="233">
        <v>2.02</v>
      </c>
      <c r="F500" s="234"/>
      <c r="G500" s="235">
        <f>ROUND(E500*F500,2)</f>
        <v>0</v>
      </c>
      <c r="H500" s="234"/>
      <c r="I500" s="235">
        <f>ROUND(E500*H500,2)</f>
        <v>0</v>
      </c>
      <c r="J500" s="234"/>
      <c r="K500" s="235">
        <f>ROUND(E500*J500,2)</f>
        <v>0</v>
      </c>
      <c r="L500" s="235">
        <v>21</v>
      </c>
      <c r="M500" s="235">
        <f>G500*(1+L500/100)</f>
        <v>0</v>
      </c>
      <c r="N500" s="235">
        <v>1.4999999999999999E-2</v>
      </c>
      <c r="O500" s="235">
        <f>ROUND(E500*N500,2)</f>
        <v>0.03</v>
      </c>
      <c r="P500" s="235">
        <v>0</v>
      </c>
      <c r="Q500" s="235">
        <f>ROUND(E500*P500,2)</f>
        <v>0</v>
      </c>
      <c r="R500" s="235" t="s">
        <v>477</v>
      </c>
      <c r="S500" s="235" t="s">
        <v>190</v>
      </c>
      <c r="T500" s="236" t="s">
        <v>190</v>
      </c>
      <c r="U500" s="219">
        <v>0</v>
      </c>
      <c r="V500" s="219">
        <f>ROUND(E500*U500,2)</f>
        <v>0</v>
      </c>
      <c r="W500" s="219"/>
      <c r="X500" s="219" t="s">
        <v>478</v>
      </c>
      <c r="Y500" s="209"/>
      <c r="Z500" s="209"/>
      <c r="AA500" s="209"/>
      <c r="AB500" s="209"/>
      <c r="AC500" s="209"/>
      <c r="AD500" s="209"/>
      <c r="AE500" s="209"/>
      <c r="AF500" s="209"/>
      <c r="AG500" s="209" t="s">
        <v>479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 x14ac:dyDescent="0.2">
      <c r="A501" s="216"/>
      <c r="B501" s="217"/>
      <c r="C501" s="251" t="s">
        <v>666</v>
      </c>
      <c r="D501" s="221"/>
      <c r="E501" s="222">
        <v>2.02</v>
      </c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09"/>
      <c r="Z501" s="209"/>
      <c r="AA501" s="209"/>
      <c r="AB501" s="209"/>
      <c r="AC501" s="209"/>
      <c r="AD501" s="209"/>
      <c r="AE501" s="209"/>
      <c r="AF501" s="209"/>
      <c r="AG501" s="209" t="s">
        <v>232</v>
      </c>
      <c r="AH501" s="209">
        <v>0</v>
      </c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ht="33.75" outlineLevel="1" x14ac:dyDescent="0.2">
      <c r="A502" s="230">
        <v>157</v>
      </c>
      <c r="B502" s="231" t="s">
        <v>667</v>
      </c>
      <c r="C502" s="249" t="s">
        <v>668</v>
      </c>
      <c r="D502" s="232" t="s">
        <v>554</v>
      </c>
      <c r="E502" s="233">
        <v>1.01</v>
      </c>
      <c r="F502" s="234"/>
      <c r="G502" s="235">
        <f>ROUND(E502*F502,2)</f>
        <v>0</v>
      </c>
      <c r="H502" s="234"/>
      <c r="I502" s="235">
        <f>ROUND(E502*H502,2)</f>
        <v>0</v>
      </c>
      <c r="J502" s="234"/>
      <c r="K502" s="235">
        <f>ROUND(E502*J502,2)</f>
        <v>0</v>
      </c>
      <c r="L502" s="235">
        <v>21</v>
      </c>
      <c r="M502" s="235">
        <f>G502*(1+L502/100)</f>
        <v>0</v>
      </c>
      <c r="N502" s="235">
        <v>1.7000000000000001E-2</v>
      </c>
      <c r="O502" s="235">
        <f>ROUND(E502*N502,2)</f>
        <v>0.02</v>
      </c>
      <c r="P502" s="235">
        <v>0</v>
      </c>
      <c r="Q502" s="235">
        <f>ROUND(E502*P502,2)</f>
        <v>0</v>
      </c>
      <c r="R502" s="235" t="s">
        <v>477</v>
      </c>
      <c r="S502" s="235" t="s">
        <v>190</v>
      </c>
      <c r="T502" s="236" t="s">
        <v>190</v>
      </c>
      <c r="U502" s="219">
        <v>0</v>
      </c>
      <c r="V502" s="219">
        <f>ROUND(E502*U502,2)</f>
        <v>0</v>
      </c>
      <c r="W502" s="219"/>
      <c r="X502" s="219" t="s">
        <v>478</v>
      </c>
      <c r="Y502" s="209"/>
      <c r="Z502" s="209"/>
      <c r="AA502" s="209"/>
      <c r="AB502" s="209"/>
      <c r="AC502" s="209"/>
      <c r="AD502" s="209"/>
      <c r="AE502" s="209"/>
      <c r="AF502" s="209"/>
      <c r="AG502" s="209" t="s">
        <v>555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 x14ac:dyDescent="0.2">
      <c r="A503" s="216"/>
      <c r="B503" s="217"/>
      <c r="C503" s="251" t="s">
        <v>672</v>
      </c>
      <c r="D503" s="221"/>
      <c r="E503" s="222">
        <v>1.01</v>
      </c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09"/>
      <c r="Z503" s="209"/>
      <c r="AA503" s="209"/>
      <c r="AB503" s="209"/>
      <c r="AC503" s="209"/>
      <c r="AD503" s="209"/>
      <c r="AE503" s="209"/>
      <c r="AF503" s="209"/>
      <c r="AG503" s="209" t="s">
        <v>232</v>
      </c>
      <c r="AH503" s="209">
        <v>0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ht="33.75" outlineLevel="1" x14ac:dyDescent="0.2">
      <c r="A504" s="230">
        <v>158</v>
      </c>
      <c r="B504" s="231" t="s">
        <v>1034</v>
      </c>
      <c r="C504" s="249" t="s">
        <v>1035</v>
      </c>
      <c r="D504" s="232" t="s">
        <v>554</v>
      </c>
      <c r="E504" s="233">
        <v>2.02</v>
      </c>
      <c r="F504" s="234"/>
      <c r="G504" s="235">
        <f>ROUND(E504*F504,2)</f>
        <v>0</v>
      </c>
      <c r="H504" s="234"/>
      <c r="I504" s="235">
        <f>ROUND(E504*H504,2)</f>
        <v>0</v>
      </c>
      <c r="J504" s="234"/>
      <c r="K504" s="235">
        <f>ROUND(E504*J504,2)</f>
        <v>0</v>
      </c>
      <c r="L504" s="235">
        <v>21</v>
      </c>
      <c r="M504" s="235">
        <f>G504*(1+L504/100)</f>
        <v>0</v>
      </c>
      <c r="N504" s="235">
        <v>3.1E-2</v>
      </c>
      <c r="O504" s="235">
        <f>ROUND(E504*N504,2)</f>
        <v>0.06</v>
      </c>
      <c r="P504" s="235">
        <v>0</v>
      </c>
      <c r="Q504" s="235">
        <f>ROUND(E504*P504,2)</f>
        <v>0</v>
      </c>
      <c r="R504" s="235" t="s">
        <v>477</v>
      </c>
      <c r="S504" s="235" t="s">
        <v>190</v>
      </c>
      <c r="T504" s="236" t="s">
        <v>190</v>
      </c>
      <c r="U504" s="219">
        <v>0</v>
      </c>
      <c r="V504" s="219">
        <f>ROUND(E504*U504,2)</f>
        <v>0</v>
      </c>
      <c r="W504" s="219"/>
      <c r="X504" s="219" t="s">
        <v>478</v>
      </c>
      <c r="Y504" s="209"/>
      <c r="Z504" s="209"/>
      <c r="AA504" s="209"/>
      <c r="AB504" s="209"/>
      <c r="AC504" s="209"/>
      <c r="AD504" s="209"/>
      <c r="AE504" s="209"/>
      <c r="AF504" s="209"/>
      <c r="AG504" s="209" t="s">
        <v>555</v>
      </c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1" x14ac:dyDescent="0.2">
      <c r="A505" s="216"/>
      <c r="B505" s="217"/>
      <c r="C505" s="251" t="s">
        <v>666</v>
      </c>
      <c r="D505" s="221"/>
      <c r="E505" s="222">
        <v>2.02</v>
      </c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09"/>
      <c r="Z505" s="209"/>
      <c r="AA505" s="209"/>
      <c r="AB505" s="209"/>
      <c r="AC505" s="209"/>
      <c r="AD505" s="209"/>
      <c r="AE505" s="209"/>
      <c r="AF505" s="209"/>
      <c r="AG505" s="209" t="s">
        <v>232</v>
      </c>
      <c r="AH505" s="209">
        <v>0</v>
      </c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ht="33.75" outlineLevel="1" x14ac:dyDescent="0.2">
      <c r="A506" s="230">
        <v>159</v>
      </c>
      <c r="B506" s="231" t="s">
        <v>670</v>
      </c>
      <c r="C506" s="249" t="s">
        <v>671</v>
      </c>
      <c r="D506" s="232" t="s">
        <v>554</v>
      </c>
      <c r="E506" s="233">
        <v>3.03</v>
      </c>
      <c r="F506" s="234"/>
      <c r="G506" s="235">
        <f>ROUND(E506*F506,2)</f>
        <v>0</v>
      </c>
      <c r="H506" s="234"/>
      <c r="I506" s="235">
        <f>ROUND(E506*H506,2)</f>
        <v>0</v>
      </c>
      <c r="J506" s="234"/>
      <c r="K506" s="235">
        <f>ROUND(E506*J506,2)</f>
        <v>0</v>
      </c>
      <c r="L506" s="235">
        <v>21</v>
      </c>
      <c r="M506" s="235">
        <f>G506*(1+L506/100)</f>
        <v>0</v>
      </c>
      <c r="N506" s="235">
        <v>4.8000000000000001E-2</v>
      </c>
      <c r="O506" s="235">
        <f>ROUND(E506*N506,2)</f>
        <v>0.15</v>
      </c>
      <c r="P506" s="235">
        <v>0</v>
      </c>
      <c r="Q506" s="235">
        <f>ROUND(E506*P506,2)</f>
        <v>0</v>
      </c>
      <c r="R506" s="235" t="s">
        <v>477</v>
      </c>
      <c r="S506" s="235" t="s">
        <v>190</v>
      </c>
      <c r="T506" s="236" t="s">
        <v>190</v>
      </c>
      <c r="U506" s="219">
        <v>0</v>
      </c>
      <c r="V506" s="219">
        <f>ROUND(E506*U506,2)</f>
        <v>0</v>
      </c>
      <c r="W506" s="219"/>
      <c r="X506" s="219" t="s">
        <v>478</v>
      </c>
      <c r="Y506" s="209"/>
      <c r="Z506" s="209"/>
      <c r="AA506" s="209"/>
      <c r="AB506" s="209"/>
      <c r="AC506" s="209"/>
      <c r="AD506" s="209"/>
      <c r="AE506" s="209"/>
      <c r="AF506" s="209"/>
      <c r="AG506" s="209" t="s">
        <v>479</v>
      </c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1" x14ac:dyDescent="0.2">
      <c r="A507" s="216"/>
      <c r="B507" s="217"/>
      <c r="C507" s="251" t="s">
        <v>669</v>
      </c>
      <c r="D507" s="221"/>
      <c r="E507" s="222">
        <v>3.03</v>
      </c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09"/>
      <c r="Z507" s="209"/>
      <c r="AA507" s="209"/>
      <c r="AB507" s="209"/>
      <c r="AC507" s="209"/>
      <c r="AD507" s="209"/>
      <c r="AE507" s="209"/>
      <c r="AF507" s="209"/>
      <c r="AG507" s="209" t="s">
        <v>232</v>
      </c>
      <c r="AH507" s="209">
        <v>0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1" x14ac:dyDescent="0.2">
      <c r="A508" s="230">
        <v>160</v>
      </c>
      <c r="B508" s="231" t="s">
        <v>673</v>
      </c>
      <c r="C508" s="249" t="s">
        <v>674</v>
      </c>
      <c r="D508" s="232" t="s">
        <v>655</v>
      </c>
      <c r="E508" s="233">
        <v>3.03</v>
      </c>
      <c r="F508" s="234"/>
      <c r="G508" s="235">
        <f>ROUND(E508*F508,2)</f>
        <v>0</v>
      </c>
      <c r="H508" s="234"/>
      <c r="I508" s="235">
        <f>ROUND(E508*H508,2)</f>
        <v>0</v>
      </c>
      <c r="J508" s="234"/>
      <c r="K508" s="235">
        <f>ROUND(E508*J508,2)</f>
        <v>0</v>
      </c>
      <c r="L508" s="235">
        <v>21</v>
      </c>
      <c r="M508" s="235">
        <f>G508*(1+L508/100)</f>
        <v>0</v>
      </c>
      <c r="N508" s="235">
        <v>0</v>
      </c>
      <c r="O508" s="235">
        <f>ROUND(E508*N508,2)</f>
        <v>0</v>
      </c>
      <c r="P508" s="235">
        <v>0</v>
      </c>
      <c r="Q508" s="235">
        <f>ROUND(E508*P508,2)</f>
        <v>0</v>
      </c>
      <c r="R508" s="235"/>
      <c r="S508" s="235" t="s">
        <v>174</v>
      </c>
      <c r="T508" s="236" t="s">
        <v>175</v>
      </c>
      <c r="U508" s="219">
        <v>0</v>
      </c>
      <c r="V508" s="219">
        <f>ROUND(E508*U508,2)</f>
        <v>0</v>
      </c>
      <c r="W508" s="219"/>
      <c r="X508" s="219" t="s">
        <v>478</v>
      </c>
      <c r="Y508" s="209"/>
      <c r="Z508" s="209"/>
      <c r="AA508" s="209"/>
      <c r="AB508" s="209"/>
      <c r="AC508" s="209"/>
      <c r="AD508" s="209"/>
      <c r="AE508" s="209"/>
      <c r="AF508" s="209"/>
      <c r="AG508" s="209" t="s">
        <v>479</v>
      </c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1" x14ac:dyDescent="0.2">
      <c r="A509" s="216"/>
      <c r="B509" s="217"/>
      <c r="C509" s="251" t="s">
        <v>669</v>
      </c>
      <c r="D509" s="221"/>
      <c r="E509" s="222">
        <v>3.03</v>
      </c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09"/>
      <c r="Z509" s="209"/>
      <c r="AA509" s="209"/>
      <c r="AB509" s="209"/>
      <c r="AC509" s="209"/>
      <c r="AD509" s="209"/>
      <c r="AE509" s="209"/>
      <c r="AF509" s="209"/>
      <c r="AG509" s="209" t="s">
        <v>232</v>
      </c>
      <c r="AH509" s="209">
        <v>0</v>
      </c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outlineLevel="1" x14ac:dyDescent="0.2">
      <c r="A510" s="237">
        <v>161</v>
      </c>
      <c r="B510" s="238" t="s">
        <v>1911</v>
      </c>
      <c r="C510" s="248" t="s">
        <v>1912</v>
      </c>
      <c r="D510" s="239" t="s">
        <v>554</v>
      </c>
      <c r="E510" s="240">
        <v>1</v>
      </c>
      <c r="F510" s="241"/>
      <c r="G510" s="242">
        <f>ROUND(E510*F510,2)</f>
        <v>0</v>
      </c>
      <c r="H510" s="241"/>
      <c r="I510" s="242">
        <f>ROUND(E510*H510,2)</f>
        <v>0</v>
      </c>
      <c r="J510" s="241"/>
      <c r="K510" s="242">
        <f>ROUND(E510*J510,2)</f>
        <v>0</v>
      </c>
      <c r="L510" s="242">
        <v>21</v>
      </c>
      <c r="M510" s="242">
        <f>G510*(1+L510/100)</f>
        <v>0</v>
      </c>
      <c r="N510" s="242">
        <v>1.7999999999999999E-2</v>
      </c>
      <c r="O510" s="242">
        <f>ROUND(E510*N510,2)</f>
        <v>0.02</v>
      </c>
      <c r="P510" s="242">
        <v>0</v>
      </c>
      <c r="Q510" s="242">
        <f>ROUND(E510*P510,2)</f>
        <v>0</v>
      </c>
      <c r="R510" s="242"/>
      <c r="S510" s="242" t="s">
        <v>174</v>
      </c>
      <c r="T510" s="243" t="s">
        <v>175</v>
      </c>
      <c r="U510" s="219">
        <v>0</v>
      </c>
      <c r="V510" s="219">
        <f>ROUND(E510*U510,2)</f>
        <v>0</v>
      </c>
      <c r="W510" s="219"/>
      <c r="X510" s="219" t="s">
        <v>478</v>
      </c>
      <c r="Y510" s="209"/>
      <c r="Z510" s="209"/>
      <c r="AA510" s="209"/>
      <c r="AB510" s="209"/>
      <c r="AC510" s="209"/>
      <c r="AD510" s="209"/>
      <c r="AE510" s="209"/>
      <c r="AF510" s="209"/>
      <c r="AG510" s="209" t="s">
        <v>555</v>
      </c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1" x14ac:dyDescent="0.2">
      <c r="A511" s="230">
        <v>162</v>
      </c>
      <c r="B511" s="231" t="s">
        <v>675</v>
      </c>
      <c r="C511" s="249" t="s">
        <v>676</v>
      </c>
      <c r="D511" s="232" t="s">
        <v>655</v>
      </c>
      <c r="E511" s="233">
        <v>38.380000000000003</v>
      </c>
      <c r="F511" s="234"/>
      <c r="G511" s="235">
        <f>ROUND(E511*F511,2)</f>
        <v>0</v>
      </c>
      <c r="H511" s="234"/>
      <c r="I511" s="235">
        <f>ROUND(E511*H511,2)</f>
        <v>0</v>
      </c>
      <c r="J511" s="234"/>
      <c r="K511" s="235">
        <f>ROUND(E511*J511,2)</f>
        <v>0</v>
      </c>
      <c r="L511" s="235">
        <v>21</v>
      </c>
      <c r="M511" s="235">
        <f>G511*(1+L511/100)</f>
        <v>0</v>
      </c>
      <c r="N511" s="235">
        <v>0</v>
      </c>
      <c r="O511" s="235">
        <f>ROUND(E511*N511,2)</f>
        <v>0</v>
      </c>
      <c r="P511" s="235">
        <v>0</v>
      </c>
      <c r="Q511" s="235">
        <f>ROUND(E511*P511,2)</f>
        <v>0</v>
      </c>
      <c r="R511" s="235"/>
      <c r="S511" s="235" t="s">
        <v>174</v>
      </c>
      <c r="T511" s="236" t="s">
        <v>175</v>
      </c>
      <c r="U511" s="219">
        <v>0</v>
      </c>
      <c r="V511" s="219">
        <f>ROUND(E511*U511,2)</f>
        <v>0</v>
      </c>
      <c r="W511" s="219"/>
      <c r="X511" s="219" t="s">
        <v>478</v>
      </c>
      <c r="Y511" s="209"/>
      <c r="Z511" s="209"/>
      <c r="AA511" s="209"/>
      <c r="AB511" s="209"/>
      <c r="AC511" s="209"/>
      <c r="AD511" s="209"/>
      <c r="AE511" s="209"/>
      <c r="AF511" s="209"/>
      <c r="AG511" s="209" t="s">
        <v>479</v>
      </c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1" x14ac:dyDescent="0.2">
      <c r="A512" s="216"/>
      <c r="B512" s="217"/>
      <c r="C512" s="251" t="s">
        <v>1913</v>
      </c>
      <c r="D512" s="221"/>
      <c r="E512" s="222">
        <v>38.380000000000003</v>
      </c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09"/>
      <c r="Z512" s="209"/>
      <c r="AA512" s="209"/>
      <c r="AB512" s="209"/>
      <c r="AC512" s="209"/>
      <c r="AD512" s="209"/>
      <c r="AE512" s="209"/>
      <c r="AF512" s="209"/>
      <c r="AG512" s="209" t="s">
        <v>232</v>
      </c>
      <c r="AH512" s="209">
        <v>0</v>
      </c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ht="33.75" outlineLevel="1" x14ac:dyDescent="0.2">
      <c r="A513" s="230">
        <v>163</v>
      </c>
      <c r="B513" s="231" t="s">
        <v>1491</v>
      </c>
      <c r="C513" s="249" t="s">
        <v>1492</v>
      </c>
      <c r="D513" s="232" t="s">
        <v>554</v>
      </c>
      <c r="E513" s="233">
        <v>4.04</v>
      </c>
      <c r="F513" s="234"/>
      <c r="G513" s="235">
        <f>ROUND(E513*F513,2)</f>
        <v>0</v>
      </c>
      <c r="H513" s="234"/>
      <c r="I513" s="235">
        <f>ROUND(E513*H513,2)</f>
        <v>0</v>
      </c>
      <c r="J513" s="234"/>
      <c r="K513" s="235">
        <f>ROUND(E513*J513,2)</f>
        <v>0</v>
      </c>
      <c r="L513" s="235">
        <v>21</v>
      </c>
      <c r="M513" s="235">
        <f>G513*(1+L513/100)</f>
        <v>0</v>
      </c>
      <c r="N513" s="235">
        <v>4.3E-3</v>
      </c>
      <c r="O513" s="235">
        <f>ROUND(E513*N513,2)</f>
        <v>0.02</v>
      </c>
      <c r="P513" s="235">
        <v>0</v>
      </c>
      <c r="Q513" s="235">
        <f>ROUND(E513*P513,2)</f>
        <v>0</v>
      </c>
      <c r="R513" s="235" t="s">
        <v>477</v>
      </c>
      <c r="S513" s="235" t="s">
        <v>190</v>
      </c>
      <c r="T513" s="236" t="s">
        <v>190</v>
      </c>
      <c r="U513" s="219">
        <v>0</v>
      </c>
      <c r="V513" s="219">
        <f>ROUND(E513*U513,2)</f>
        <v>0</v>
      </c>
      <c r="W513" s="219"/>
      <c r="X513" s="219" t="s">
        <v>478</v>
      </c>
      <c r="Y513" s="209"/>
      <c r="Z513" s="209"/>
      <c r="AA513" s="209"/>
      <c r="AB513" s="209"/>
      <c r="AC513" s="209"/>
      <c r="AD513" s="209"/>
      <c r="AE513" s="209"/>
      <c r="AF513" s="209"/>
      <c r="AG513" s="209" t="s">
        <v>479</v>
      </c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1" x14ac:dyDescent="0.2">
      <c r="A514" s="216"/>
      <c r="B514" s="217"/>
      <c r="C514" s="251" t="s">
        <v>680</v>
      </c>
      <c r="D514" s="221"/>
      <c r="E514" s="222">
        <v>4.04</v>
      </c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09"/>
      <c r="Z514" s="209"/>
      <c r="AA514" s="209"/>
      <c r="AB514" s="209"/>
      <c r="AC514" s="209"/>
      <c r="AD514" s="209"/>
      <c r="AE514" s="209"/>
      <c r="AF514" s="209"/>
      <c r="AG514" s="209" t="s">
        <v>232</v>
      </c>
      <c r="AH514" s="209">
        <v>0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ht="33.75" outlineLevel="1" x14ac:dyDescent="0.2">
      <c r="A515" s="230">
        <v>164</v>
      </c>
      <c r="B515" s="231" t="s">
        <v>1037</v>
      </c>
      <c r="C515" s="249" t="s">
        <v>1038</v>
      </c>
      <c r="D515" s="232" t="s">
        <v>554</v>
      </c>
      <c r="E515" s="233">
        <v>2.02</v>
      </c>
      <c r="F515" s="234"/>
      <c r="G515" s="235">
        <f>ROUND(E515*F515,2)</f>
        <v>0</v>
      </c>
      <c r="H515" s="234"/>
      <c r="I515" s="235">
        <f>ROUND(E515*H515,2)</f>
        <v>0</v>
      </c>
      <c r="J515" s="234"/>
      <c r="K515" s="235">
        <f>ROUND(E515*J515,2)</f>
        <v>0</v>
      </c>
      <c r="L515" s="235">
        <v>21</v>
      </c>
      <c r="M515" s="235">
        <f>G515*(1+L515/100)</f>
        <v>0</v>
      </c>
      <c r="N515" s="235">
        <v>6.0000000000000001E-3</v>
      </c>
      <c r="O515" s="235">
        <f>ROUND(E515*N515,2)</f>
        <v>0.01</v>
      </c>
      <c r="P515" s="235">
        <v>0</v>
      </c>
      <c r="Q515" s="235">
        <f>ROUND(E515*P515,2)</f>
        <v>0</v>
      </c>
      <c r="R515" s="235" t="s">
        <v>477</v>
      </c>
      <c r="S515" s="235" t="s">
        <v>190</v>
      </c>
      <c r="T515" s="236" t="s">
        <v>190</v>
      </c>
      <c r="U515" s="219">
        <v>0</v>
      </c>
      <c r="V515" s="219">
        <f>ROUND(E515*U515,2)</f>
        <v>0</v>
      </c>
      <c r="W515" s="219"/>
      <c r="X515" s="219" t="s">
        <v>478</v>
      </c>
      <c r="Y515" s="209"/>
      <c r="Z515" s="209"/>
      <c r="AA515" s="209"/>
      <c r="AB515" s="209"/>
      <c r="AC515" s="209"/>
      <c r="AD515" s="209"/>
      <c r="AE515" s="209"/>
      <c r="AF515" s="209"/>
      <c r="AG515" s="209" t="s">
        <v>555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">
      <c r="A516" s="216"/>
      <c r="B516" s="217"/>
      <c r="C516" s="251" t="s">
        <v>666</v>
      </c>
      <c r="D516" s="221"/>
      <c r="E516" s="222">
        <v>2.02</v>
      </c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09"/>
      <c r="Z516" s="209"/>
      <c r="AA516" s="209"/>
      <c r="AB516" s="209"/>
      <c r="AC516" s="209"/>
      <c r="AD516" s="209"/>
      <c r="AE516" s="209"/>
      <c r="AF516" s="209"/>
      <c r="AG516" s="209" t="s">
        <v>232</v>
      </c>
      <c r="AH516" s="209">
        <v>0</v>
      </c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ht="33.75" outlineLevel="1" x14ac:dyDescent="0.2">
      <c r="A517" s="230">
        <v>165</v>
      </c>
      <c r="B517" s="231" t="s">
        <v>683</v>
      </c>
      <c r="C517" s="249" t="s">
        <v>684</v>
      </c>
      <c r="D517" s="232" t="s">
        <v>554</v>
      </c>
      <c r="E517" s="233">
        <v>3.03</v>
      </c>
      <c r="F517" s="234"/>
      <c r="G517" s="235">
        <f>ROUND(E517*F517,2)</f>
        <v>0</v>
      </c>
      <c r="H517" s="234"/>
      <c r="I517" s="235">
        <f>ROUND(E517*H517,2)</f>
        <v>0</v>
      </c>
      <c r="J517" s="234"/>
      <c r="K517" s="235">
        <f>ROUND(E517*J517,2)</f>
        <v>0</v>
      </c>
      <c r="L517" s="235">
        <v>21</v>
      </c>
      <c r="M517" s="235">
        <f>G517*(1+L517/100)</f>
        <v>0</v>
      </c>
      <c r="N517" s="235">
        <v>6.0000000000000001E-3</v>
      </c>
      <c r="O517" s="235">
        <f>ROUND(E517*N517,2)</f>
        <v>0.02</v>
      </c>
      <c r="P517" s="235">
        <v>0</v>
      </c>
      <c r="Q517" s="235">
        <f>ROUND(E517*P517,2)</f>
        <v>0</v>
      </c>
      <c r="R517" s="235" t="s">
        <v>477</v>
      </c>
      <c r="S517" s="235" t="s">
        <v>190</v>
      </c>
      <c r="T517" s="236" t="s">
        <v>190</v>
      </c>
      <c r="U517" s="219">
        <v>0</v>
      </c>
      <c r="V517" s="219">
        <f>ROUND(E517*U517,2)</f>
        <v>0</v>
      </c>
      <c r="W517" s="219"/>
      <c r="X517" s="219" t="s">
        <v>478</v>
      </c>
      <c r="Y517" s="209"/>
      <c r="Z517" s="209"/>
      <c r="AA517" s="209"/>
      <c r="AB517" s="209"/>
      <c r="AC517" s="209"/>
      <c r="AD517" s="209"/>
      <c r="AE517" s="209"/>
      <c r="AF517" s="209"/>
      <c r="AG517" s="209" t="s">
        <v>479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1" x14ac:dyDescent="0.2">
      <c r="A518" s="216"/>
      <c r="B518" s="217"/>
      <c r="C518" s="251" t="s">
        <v>669</v>
      </c>
      <c r="D518" s="221"/>
      <c r="E518" s="222">
        <v>3.03</v>
      </c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09"/>
      <c r="Z518" s="209"/>
      <c r="AA518" s="209"/>
      <c r="AB518" s="209"/>
      <c r="AC518" s="209"/>
      <c r="AD518" s="209"/>
      <c r="AE518" s="209"/>
      <c r="AF518" s="209"/>
      <c r="AG518" s="209" t="s">
        <v>232</v>
      </c>
      <c r="AH518" s="209">
        <v>0</v>
      </c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1" x14ac:dyDescent="0.2">
      <c r="A519" s="237">
        <v>166</v>
      </c>
      <c r="B519" s="238" t="s">
        <v>687</v>
      </c>
      <c r="C519" s="248" t="s">
        <v>688</v>
      </c>
      <c r="D519" s="239" t="s">
        <v>655</v>
      </c>
      <c r="E519" s="240">
        <v>38</v>
      </c>
      <c r="F519" s="241"/>
      <c r="G519" s="242">
        <f>ROUND(E519*F519,2)</f>
        <v>0</v>
      </c>
      <c r="H519" s="241"/>
      <c r="I519" s="242">
        <f>ROUND(E519*H519,2)</f>
        <v>0</v>
      </c>
      <c r="J519" s="241"/>
      <c r="K519" s="242">
        <f>ROUND(E519*J519,2)</f>
        <v>0</v>
      </c>
      <c r="L519" s="242">
        <v>21</v>
      </c>
      <c r="M519" s="242">
        <f>G519*(1+L519/100)</f>
        <v>0</v>
      </c>
      <c r="N519" s="242">
        <v>0</v>
      </c>
      <c r="O519" s="242">
        <f>ROUND(E519*N519,2)</f>
        <v>0</v>
      </c>
      <c r="P519" s="242">
        <v>0</v>
      </c>
      <c r="Q519" s="242">
        <f>ROUND(E519*P519,2)</f>
        <v>0</v>
      </c>
      <c r="R519" s="242"/>
      <c r="S519" s="242" t="s">
        <v>174</v>
      </c>
      <c r="T519" s="243" t="s">
        <v>175</v>
      </c>
      <c r="U519" s="219">
        <v>0</v>
      </c>
      <c r="V519" s="219">
        <f>ROUND(E519*U519,2)</f>
        <v>0</v>
      </c>
      <c r="W519" s="219"/>
      <c r="X519" s="219" t="s">
        <v>478</v>
      </c>
      <c r="Y519" s="209"/>
      <c r="Z519" s="209"/>
      <c r="AA519" s="209"/>
      <c r="AB519" s="209"/>
      <c r="AC519" s="209"/>
      <c r="AD519" s="209"/>
      <c r="AE519" s="209"/>
      <c r="AF519" s="209"/>
      <c r="AG519" s="209" t="s">
        <v>555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1" x14ac:dyDescent="0.2">
      <c r="A520" s="237">
        <v>167</v>
      </c>
      <c r="B520" s="238" t="s">
        <v>689</v>
      </c>
      <c r="C520" s="248" t="s">
        <v>690</v>
      </c>
      <c r="D520" s="239" t="s">
        <v>655</v>
      </c>
      <c r="E520" s="240">
        <v>9</v>
      </c>
      <c r="F520" s="241"/>
      <c r="G520" s="242">
        <f>ROUND(E520*F520,2)</f>
        <v>0</v>
      </c>
      <c r="H520" s="241"/>
      <c r="I520" s="242">
        <f>ROUND(E520*H520,2)</f>
        <v>0</v>
      </c>
      <c r="J520" s="241"/>
      <c r="K520" s="242">
        <f>ROUND(E520*J520,2)</f>
        <v>0</v>
      </c>
      <c r="L520" s="242">
        <v>21</v>
      </c>
      <c r="M520" s="242">
        <f>G520*(1+L520/100)</f>
        <v>0</v>
      </c>
      <c r="N520" s="242">
        <v>0</v>
      </c>
      <c r="O520" s="242">
        <f>ROUND(E520*N520,2)</f>
        <v>0</v>
      </c>
      <c r="P520" s="242">
        <v>0</v>
      </c>
      <c r="Q520" s="242">
        <f>ROUND(E520*P520,2)</f>
        <v>0</v>
      </c>
      <c r="R520" s="242"/>
      <c r="S520" s="242" t="s">
        <v>174</v>
      </c>
      <c r="T520" s="243" t="s">
        <v>175</v>
      </c>
      <c r="U520" s="219">
        <v>0</v>
      </c>
      <c r="V520" s="219">
        <f>ROUND(E520*U520,2)</f>
        <v>0</v>
      </c>
      <c r="W520" s="219"/>
      <c r="X520" s="219" t="s">
        <v>478</v>
      </c>
      <c r="Y520" s="209"/>
      <c r="Z520" s="209"/>
      <c r="AA520" s="209"/>
      <c r="AB520" s="209"/>
      <c r="AC520" s="209"/>
      <c r="AD520" s="209"/>
      <c r="AE520" s="209"/>
      <c r="AF520" s="209"/>
      <c r="AG520" s="209" t="s">
        <v>479</v>
      </c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">
      <c r="A521" s="237">
        <v>168</v>
      </c>
      <c r="B521" s="238" t="s">
        <v>691</v>
      </c>
      <c r="C521" s="248" t="s">
        <v>692</v>
      </c>
      <c r="D521" s="239" t="s">
        <v>655</v>
      </c>
      <c r="E521" s="240">
        <v>3</v>
      </c>
      <c r="F521" s="241"/>
      <c r="G521" s="242">
        <f>ROUND(E521*F521,2)</f>
        <v>0</v>
      </c>
      <c r="H521" s="241"/>
      <c r="I521" s="242">
        <f>ROUND(E521*H521,2)</f>
        <v>0</v>
      </c>
      <c r="J521" s="241"/>
      <c r="K521" s="242">
        <f>ROUND(E521*J521,2)</f>
        <v>0</v>
      </c>
      <c r="L521" s="242">
        <v>21</v>
      </c>
      <c r="M521" s="242">
        <f>G521*(1+L521/100)</f>
        <v>0</v>
      </c>
      <c r="N521" s="242">
        <v>0</v>
      </c>
      <c r="O521" s="242">
        <f>ROUND(E521*N521,2)</f>
        <v>0</v>
      </c>
      <c r="P521" s="242">
        <v>0</v>
      </c>
      <c r="Q521" s="242">
        <f>ROUND(E521*P521,2)</f>
        <v>0</v>
      </c>
      <c r="R521" s="242"/>
      <c r="S521" s="242" t="s">
        <v>174</v>
      </c>
      <c r="T521" s="243" t="s">
        <v>175</v>
      </c>
      <c r="U521" s="219">
        <v>0</v>
      </c>
      <c r="V521" s="219">
        <f>ROUND(E521*U521,2)</f>
        <v>0</v>
      </c>
      <c r="W521" s="219"/>
      <c r="X521" s="219" t="s">
        <v>478</v>
      </c>
      <c r="Y521" s="209"/>
      <c r="Z521" s="209"/>
      <c r="AA521" s="209"/>
      <c r="AB521" s="209"/>
      <c r="AC521" s="209"/>
      <c r="AD521" s="209"/>
      <c r="AE521" s="209"/>
      <c r="AF521" s="209"/>
      <c r="AG521" s="209" t="s">
        <v>479</v>
      </c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1" x14ac:dyDescent="0.2">
      <c r="A522" s="230">
        <v>169</v>
      </c>
      <c r="B522" s="231" t="s">
        <v>693</v>
      </c>
      <c r="C522" s="249" t="s">
        <v>694</v>
      </c>
      <c r="D522" s="232" t="s">
        <v>554</v>
      </c>
      <c r="E522" s="233">
        <v>47</v>
      </c>
      <c r="F522" s="234"/>
      <c r="G522" s="235">
        <f>ROUND(E522*F522,2)</f>
        <v>0</v>
      </c>
      <c r="H522" s="234"/>
      <c r="I522" s="235">
        <f>ROUND(E522*H522,2)</f>
        <v>0</v>
      </c>
      <c r="J522" s="234"/>
      <c r="K522" s="235">
        <f>ROUND(E522*J522,2)</f>
        <v>0</v>
      </c>
      <c r="L522" s="235">
        <v>21</v>
      </c>
      <c r="M522" s="235">
        <f>G522*(1+L522/100)</f>
        <v>0</v>
      </c>
      <c r="N522" s="235">
        <v>8.9999999999999998E-4</v>
      </c>
      <c r="O522" s="235">
        <f>ROUND(E522*N522,2)</f>
        <v>0.04</v>
      </c>
      <c r="P522" s="235">
        <v>0</v>
      </c>
      <c r="Q522" s="235">
        <f>ROUND(E522*P522,2)</f>
        <v>0</v>
      </c>
      <c r="R522" s="235" t="s">
        <v>477</v>
      </c>
      <c r="S522" s="235" t="s">
        <v>190</v>
      </c>
      <c r="T522" s="236" t="s">
        <v>190</v>
      </c>
      <c r="U522" s="219">
        <v>0</v>
      </c>
      <c r="V522" s="219">
        <f>ROUND(E522*U522,2)</f>
        <v>0</v>
      </c>
      <c r="W522" s="219"/>
      <c r="X522" s="219" t="s">
        <v>478</v>
      </c>
      <c r="Y522" s="209"/>
      <c r="Z522" s="209"/>
      <c r="AA522" s="209"/>
      <c r="AB522" s="209"/>
      <c r="AC522" s="209"/>
      <c r="AD522" s="209"/>
      <c r="AE522" s="209"/>
      <c r="AF522" s="209"/>
      <c r="AG522" s="209" t="s">
        <v>479</v>
      </c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outlineLevel="1" x14ac:dyDescent="0.2">
      <c r="A523" s="216"/>
      <c r="B523" s="217"/>
      <c r="C523" s="251" t="s">
        <v>1914</v>
      </c>
      <c r="D523" s="221"/>
      <c r="E523" s="222">
        <v>47</v>
      </c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09"/>
      <c r="Z523" s="209"/>
      <c r="AA523" s="209"/>
      <c r="AB523" s="209"/>
      <c r="AC523" s="209"/>
      <c r="AD523" s="209"/>
      <c r="AE523" s="209"/>
      <c r="AF523" s="209"/>
      <c r="AG523" s="209" t="s">
        <v>232</v>
      </c>
      <c r="AH523" s="209">
        <v>0</v>
      </c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">
      <c r="A524" s="237">
        <v>170</v>
      </c>
      <c r="B524" s="238" t="s">
        <v>696</v>
      </c>
      <c r="C524" s="248" t="s">
        <v>697</v>
      </c>
      <c r="D524" s="239" t="s">
        <v>554</v>
      </c>
      <c r="E524" s="240">
        <v>3</v>
      </c>
      <c r="F524" s="241"/>
      <c r="G524" s="242">
        <f>ROUND(E524*F524,2)</f>
        <v>0</v>
      </c>
      <c r="H524" s="241"/>
      <c r="I524" s="242">
        <f>ROUND(E524*H524,2)</f>
        <v>0</v>
      </c>
      <c r="J524" s="241"/>
      <c r="K524" s="242">
        <f>ROUND(E524*J524,2)</f>
        <v>0</v>
      </c>
      <c r="L524" s="242">
        <v>21</v>
      </c>
      <c r="M524" s="242">
        <f>G524*(1+L524/100)</f>
        <v>0</v>
      </c>
      <c r="N524" s="242">
        <v>1.9E-3</v>
      </c>
      <c r="O524" s="242">
        <f>ROUND(E524*N524,2)</f>
        <v>0.01</v>
      </c>
      <c r="P524" s="242">
        <v>0</v>
      </c>
      <c r="Q524" s="242">
        <f>ROUND(E524*P524,2)</f>
        <v>0</v>
      </c>
      <c r="R524" s="242" t="s">
        <v>477</v>
      </c>
      <c r="S524" s="242" t="s">
        <v>190</v>
      </c>
      <c r="T524" s="243" t="s">
        <v>190</v>
      </c>
      <c r="U524" s="219">
        <v>0</v>
      </c>
      <c r="V524" s="219">
        <f>ROUND(E524*U524,2)</f>
        <v>0</v>
      </c>
      <c r="W524" s="219"/>
      <c r="X524" s="219" t="s">
        <v>478</v>
      </c>
      <c r="Y524" s="209"/>
      <c r="Z524" s="209"/>
      <c r="AA524" s="209"/>
      <c r="AB524" s="209"/>
      <c r="AC524" s="209"/>
      <c r="AD524" s="209"/>
      <c r="AE524" s="209"/>
      <c r="AF524" s="209"/>
      <c r="AG524" s="209" t="s">
        <v>479</v>
      </c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">
      <c r="A525" s="237">
        <v>171</v>
      </c>
      <c r="B525" s="238" t="s">
        <v>698</v>
      </c>
      <c r="C525" s="248" t="s">
        <v>699</v>
      </c>
      <c r="D525" s="239" t="s">
        <v>247</v>
      </c>
      <c r="E525" s="240">
        <v>28</v>
      </c>
      <c r="F525" s="241"/>
      <c r="G525" s="242">
        <f>ROUND(E525*F525,2)</f>
        <v>0</v>
      </c>
      <c r="H525" s="241"/>
      <c r="I525" s="242">
        <f>ROUND(E525*H525,2)</f>
        <v>0</v>
      </c>
      <c r="J525" s="241"/>
      <c r="K525" s="242">
        <f>ROUND(E525*J525,2)</f>
        <v>0</v>
      </c>
      <c r="L525" s="242">
        <v>21</v>
      </c>
      <c r="M525" s="242">
        <f>G525*(1+L525/100)</f>
        <v>0</v>
      </c>
      <c r="N525" s="242">
        <v>0</v>
      </c>
      <c r="O525" s="242">
        <f>ROUND(E525*N525,2)</f>
        <v>0</v>
      </c>
      <c r="P525" s="242">
        <v>0</v>
      </c>
      <c r="Q525" s="242">
        <f>ROUND(E525*P525,2)</f>
        <v>0</v>
      </c>
      <c r="R525" s="242"/>
      <c r="S525" s="242" t="s">
        <v>174</v>
      </c>
      <c r="T525" s="243" t="s">
        <v>700</v>
      </c>
      <c r="U525" s="219">
        <v>0</v>
      </c>
      <c r="V525" s="219">
        <f>ROUND(E525*U525,2)</f>
        <v>0</v>
      </c>
      <c r="W525" s="219"/>
      <c r="X525" s="219" t="s">
        <v>478</v>
      </c>
      <c r="Y525" s="209"/>
      <c r="Z525" s="209"/>
      <c r="AA525" s="209"/>
      <c r="AB525" s="209"/>
      <c r="AC525" s="209"/>
      <c r="AD525" s="209"/>
      <c r="AE525" s="209"/>
      <c r="AF525" s="209"/>
      <c r="AG525" s="209" t="s">
        <v>479</v>
      </c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">
      <c r="A526" s="237">
        <v>172</v>
      </c>
      <c r="B526" s="238" t="s">
        <v>701</v>
      </c>
      <c r="C526" s="248" t="s">
        <v>702</v>
      </c>
      <c r="D526" s="239" t="s">
        <v>655</v>
      </c>
      <c r="E526" s="240">
        <v>38</v>
      </c>
      <c r="F526" s="241"/>
      <c r="G526" s="242">
        <f>ROUND(E526*F526,2)</f>
        <v>0</v>
      </c>
      <c r="H526" s="241"/>
      <c r="I526" s="242">
        <f>ROUND(E526*H526,2)</f>
        <v>0</v>
      </c>
      <c r="J526" s="241"/>
      <c r="K526" s="242">
        <f>ROUND(E526*J526,2)</f>
        <v>0</v>
      </c>
      <c r="L526" s="242">
        <v>21</v>
      </c>
      <c r="M526" s="242">
        <f>G526*(1+L526/100)</f>
        <v>0</v>
      </c>
      <c r="N526" s="242">
        <v>0</v>
      </c>
      <c r="O526" s="242">
        <f>ROUND(E526*N526,2)</f>
        <v>0</v>
      </c>
      <c r="P526" s="242">
        <v>0</v>
      </c>
      <c r="Q526" s="242">
        <f>ROUND(E526*P526,2)</f>
        <v>0</v>
      </c>
      <c r="R526" s="242"/>
      <c r="S526" s="242" t="s">
        <v>174</v>
      </c>
      <c r="T526" s="243" t="s">
        <v>700</v>
      </c>
      <c r="U526" s="219">
        <v>0</v>
      </c>
      <c r="V526" s="219">
        <f>ROUND(E526*U526,2)</f>
        <v>0</v>
      </c>
      <c r="W526" s="219"/>
      <c r="X526" s="219" t="s">
        <v>478</v>
      </c>
      <c r="Y526" s="209"/>
      <c r="Z526" s="209"/>
      <c r="AA526" s="209"/>
      <c r="AB526" s="209"/>
      <c r="AC526" s="209"/>
      <c r="AD526" s="209"/>
      <c r="AE526" s="209"/>
      <c r="AF526" s="209"/>
      <c r="AG526" s="209" t="s">
        <v>555</v>
      </c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1" x14ac:dyDescent="0.2">
      <c r="A527" s="237">
        <v>173</v>
      </c>
      <c r="B527" s="238" t="s">
        <v>703</v>
      </c>
      <c r="C527" s="248" t="s">
        <v>704</v>
      </c>
      <c r="D527" s="239" t="s">
        <v>655</v>
      </c>
      <c r="E527" s="240">
        <v>12</v>
      </c>
      <c r="F527" s="241"/>
      <c r="G527" s="242">
        <f>ROUND(E527*F527,2)</f>
        <v>0</v>
      </c>
      <c r="H527" s="241"/>
      <c r="I527" s="242">
        <f>ROUND(E527*H527,2)</f>
        <v>0</v>
      </c>
      <c r="J527" s="241"/>
      <c r="K527" s="242">
        <f>ROUND(E527*J527,2)</f>
        <v>0</v>
      </c>
      <c r="L527" s="242">
        <v>21</v>
      </c>
      <c r="M527" s="242">
        <f>G527*(1+L527/100)</f>
        <v>0</v>
      </c>
      <c r="N527" s="242">
        <v>0</v>
      </c>
      <c r="O527" s="242">
        <f>ROUND(E527*N527,2)</f>
        <v>0</v>
      </c>
      <c r="P527" s="242">
        <v>0</v>
      </c>
      <c r="Q527" s="242">
        <f>ROUND(E527*P527,2)</f>
        <v>0</v>
      </c>
      <c r="R527" s="242"/>
      <c r="S527" s="242" t="s">
        <v>174</v>
      </c>
      <c r="T527" s="243" t="s">
        <v>700</v>
      </c>
      <c r="U527" s="219">
        <v>0</v>
      </c>
      <c r="V527" s="219">
        <f>ROUND(E527*U527,2)</f>
        <v>0</v>
      </c>
      <c r="W527" s="219"/>
      <c r="X527" s="219" t="s">
        <v>478</v>
      </c>
      <c r="Y527" s="209"/>
      <c r="Z527" s="209"/>
      <c r="AA527" s="209"/>
      <c r="AB527" s="209"/>
      <c r="AC527" s="209"/>
      <c r="AD527" s="209"/>
      <c r="AE527" s="209"/>
      <c r="AF527" s="209"/>
      <c r="AG527" s="209" t="s">
        <v>555</v>
      </c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">
      <c r="A528" s="237">
        <v>174</v>
      </c>
      <c r="B528" s="238" t="s">
        <v>705</v>
      </c>
      <c r="C528" s="248" t="s">
        <v>706</v>
      </c>
      <c r="D528" s="239" t="s">
        <v>655</v>
      </c>
      <c r="E528" s="240">
        <v>6</v>
      </c>
      <c r="F528" s="241"/>
      <c r="G528" s="242">
        <f>ROUND(E528*F528,2)</f>
        <v>0</v>
      </c>
      <c r="H528" s="241"/>
      <c r="I528" s="242">
        <f>ROUND(E528*H528,2)</f>
        <v>0</v>
      </c>
      <c r="J528" s="241"/>
      <c r="K528" s="242">
        <f>ROUND(E528*J528,2)</f>
        <v>0</v>
      </c>
      <c r="L528" s="242">
        <v>21</v>
      </c>
      <c r="M528" s="242">
        <f>G528*(1+L528/100)</f>
        <v>0</v>
      </c>
      <c r="N528" s="242">
        <v>0</v>
      </c>
      <c r="O528" s="242">
        <f>ROUND(E528*N528,2)</f>
        <v>0</v>
      </c>
      <c r="P528" s="242">
        <v>0</v>
      </c>
      <c r="Q528" s="242">
        <f>ROUND(E528*P528,2)</f>
        <v>0</v>
      </c>
      <c r="R528" s="242"/>
      <c r="S528" s="242" t="s">
        <v>174</v>
      </c>
      <c r="T528" s="243" t="s">
        <v>175</v>
      </c>
      <c r="U528" s="219">
        <v>0</v>
      </c>
      <c r="V528" s="219">
        <f>ROUND(E528*U528,2)</f>
        <v>0</v>
      </c>
      <c r="W528" s="219"/>
      <c r="X528" s="219" t="s">
        <v>478</v>
      </c>
      <c r="Y528" s="209"/>
      <c r="Z528" s="209"/>
      <c r="AA528" s="209"/>
      <c r="AB528" s="209"/>
      <c r="AC528" s="209"/>
      <c r="AD528" s="209"/>
      <c r="AE528" s="209"/>
      <c r="AF528" s="209"/>
      <c r="AG528" s="209" t="s">
        <v>479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ht="22.5" outlineLevel="1" x14ac:dyDescent="0.2">
      <c r="A529" s="230">
        <v>175</v>
      </c>
      <c r="B529" s="231" t="s">
        <v>707</v>
      </c>
      <c r="C529" s="249" t="s">
        <v>708</v>
      </c>
      <c r="D529" s="232" t="s">
        <v>554</v>
      </c>
      <c r="E529" s="233">
        <v>1.01</v>
      </c>
      <c r="F529" s="234"/>
      <c r="G529" s="235">
        <f>ROUND(E529*F529,2)</f>
        <v>0</v>
      </c>
      <c r="H529" s="234"/>
      <c r="I529" s="235">
        <f>ROUND(E529*H529,2)</f>
        <v>0</v>
      </c>
      <c r="J529" s="234"/>
      <c r="K529" s="235">
        <f>ROUND(E529*J529,2)</f>
        <v>0</v>
      </c>
      <c r="L529" s="235">
        <v>21</v>
      </c>
      <c r="M529" s="235">
        <f>G529*(1+L529/100)</f>
        <v>0</v>
      </c>
      <c r="N529" s="235">
        <v>8.6999999999999994E-3</v>
      </c>
      <c r="O529" s="235">
        <f>ROUND(E529*N529,2)</f>
        <v>0.01</v>
      </c>
      <c r="P529" s="235">
        <v>0</v>
      </c>
      <c r="Q529" s="235">
        <f>ROUND(E529*P529,2)</f>
        <v>0</v>
      </c>
      <c r="R529" s="235" t="s">
        <v>477</v>
      </c>
      <c r="S529" s="235" t="s">
        <v>190</v>
      </c>
      <c r="T529" s="236" t="s">
        <v>190</v>
      </c>
      <c r="U529" s="219">
        <v>0</v>
      </c>
      <c r="V529" s="219">
        <f>ROUND(E529*U529,2)</f>
        <v>0</v>
      </c>
      <c r="W529" s="219"/>
      <c r="X529" s="219" t="s">
        <v>478</v>
      </c>
      <c r="Y529" s="209"/>
      <c r="Z529" s="209"/>
      <c r="AA529" s="209"/>
      <c r="AB529" s="209"/>
      <c r="AC529" s="209"/>
      <c r="AD529" s="209"/>
      <c r="AE529" s="209"/>
      <c r="AF529" s="209"/>
      <c r="AG529" s="209" t="s">
        <v>555</v>
      </c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1" x14ac:dyDescent="0.2">
      <c r="A530" s="216"/>
      <c r="B530" s="217"/>
      <c r="C530" s="251" t="s">
        <v>672</v>
      </c>
      <c r="D530" s="221"/>
      <c r="E530" s="222">
        <v>1.01</v>
      </c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09"/>
      <c r="Z530" s="209"/>
      <c r="AA530" s="209"/>
      <c r="AB530" s="209"/>
      <c r="AC530" s="209"/>
      <c r="AD530" s="209"/>
      <c r="AE530" s="209"/>
      <c r="AF530" s="209"/>
      <c r="AG530" s="209" t="s">
        <v>232</v>
      </c>
      <c r="AH530" s="209">
        <v>0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ht="22.5" outlineLevel="1" x14ac:dyDescent="0.2">
      <c r="A531" s="230">
        <v>176</v>
      </c>
      <c r="B531" s="231" t="s">
        <v>1915</v>
      </c>
      <c r="C531" s="249" t="s">
        <v>1916</v>
      </c>
      <c r="D531" s="232" t="s">
        <v>554</v>
      </c>
      <c r="E531" s="233">
        <v>2.02</v>
      </c>
      <c r="F531" s="234"/>
      <c r="G531" s="235">
        <f>ROUND(E531*F531,2)</f>
        <v>0</v>
      </c>
      <c r="H531" s="234"/>
      <c r="I531" s="235">
        <f>ROUND(E531*H531,2)</f>
        <v>0</v>
      </c>
      <c r="J531" s="234"/>
      <c r="K531" s="235">
        <f>ROUND(E531*J531,2)</f>
        <v>0</v>
      </c>
      <c r="L531" s="235">
        <v>21</v>
      </c>
      <c r="M531" s="235">
        <f>G531*(1+L531/100)</f>
        <v>0</v>
      </c>
      <c r="N531" s="235">
        <v>7.3000000000000001E-3</v>
      </c>
      <c r="O531" s="235">
        <f>ROUND(E531*N531,2)</f>
        <v>0.01</v>
      </c>
      <c r="P531" s="235">
        <v>0</v>
      </c>
      <c r="Q531" s="235">
        <f>ROUND(E531*P531,2)</f>
        <v>0</v>
      </c>
      <c r="R531" s="235" t="s">
        <v>477</v>
      </c>
      <c r="S531" s="235" t="s">
        <v>190</v>
      </c>
      <c r="T531" s="236" t="s">
        <v>190</v>
      </c>
      <c r="U531" s="219">
        <v>0</v>
      </c>
      <c r="V531" s="219">
        <f>ROUND(E531*U531,2)</f>
        <v>0</v>
      </c>
      <c r="W531" s="219"/>
      <c r="X531" s="219" t="s">
        <v>478</v>
      </c>
      <c r="Y531" s="209"/>
      <c r="Z531" s="209"/>
      <c r="AA531" s="209"/>
      <c r="AB531" s="209"/>
      <c r="AC531" s="209"/>
      <c r="AD531" s="209"/>
      <c r="AE531" s="209"/>
      <c r="AF531" s="209"/>
      <c r="AG531" s="209" t="s">
        <v>555</v>
      </c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">
      <c r="A532" s="216"/>
      <c r="B532" s="217"/>
      <c r="C532" s="251" t="s">
        <v>666</v>
      </c>
      <c r="D532" s="221"/>
      <c r="E532" s="222">
        <v>2.02</v>
      </c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09"/>
      <c r="Z532" s="209"/>
      <c r="AA532" s="209"/>
      <c r="AB532" s="209"/>
      <c r="AC532" s="209"/>
      <c r="AD532" s="209"/>
      <c r="AE532" s="209"/>
      <c r="AF532" s="209"/>
      <c r="AG532" s="209" t="s">
        <v>232</v>
      </c>
      <c r="AH532" s="209">
        <v>0</v>
      </c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ht="22.5" outlineLevel="1" x14ac:dyDescent="0.2">
      <c r="A533" s="230">
        <v>177</v>
      </c>
      <c r="B533" s="231" t="s">
        <v>1266</v>
      </c>
      <c r="C533" s="249" t="s">
        <v>1267</v>
      </c>
      <c r="D533" s="232" t="s">
        <v>554</v>
      </c>
      <c r="E533" s="233">
        <v>1.01</v>
      </c>
      <c r="F533" s="234"/>
      <c r="G533" s="235">
        <f>ROUND(E533*F533,2)</f>
        <v>0</v>
      </c>
      <c r="H533" s="234"/>
      <c r="I533" s="235">
        <f>ROUND(E533*H533,2)</f>
        <v>0</v>
      </c>
      <c r="J533" s="234"/>
      <c r="K533" s="235">
        <f>ROUND(E533*J533,2)</f>
        <v>0</v>
      </c>
      <c r="L533" s="235">
        <v>21</v>
      </c>
      <c r="M533" s="235">
        <f>G533*(1+L533/100)</f>
        <v>0</v>
      </c>
      <c r="N533" s="235">
        <v>1.3899999999999999E-2</v>
      </c>
      <c r="O533" s="235">
        <f>ROUND(E533*N533,2)</f>
        <v>0.01</v>
      </c>
      <c r="P533" s="235">
        <v>0</v>
      </c>
      <c r="Q533" s="235">
        <f>ROUND(E533*P533,2)</f>
        <v>0</v>
      </c>
      <c r="R533" s="235" t="s">
        <v>477</v>
      </c>
      <c r="S533" s="235" t="s">
        <v>190</v>
      </c>
      <c r="T533" s="236" t="s">
        <v>190</v>
      </c>
      <c r="U533" s="219">
        <v>0</v>
      </c>
      <c r="V533" s="219">
        <f>ROUND(E533*U533,2)</f>
        <v>0</v>
      </c>
      <c r="W533" s="219"/>
      <c r="X533" s="219" t="s">
        <v>478</v>
      </c>
      <c r="Y533" s="209"/>
      <c r="Z533" s="209"/>
      <c r="AA533" s="209"/>
      <c r="AB533" s="209"/>
      <c r="AC533" s="209"/>
      <c r="AD533" s="209"/>
      <c r="AE533" s="209"/>
      <c r="AF533" s="209"/>
      <c r="AG533" s="209" t="s">
        <v>555</v>
      </c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">
      <c r="A534" s="216"/>
      <c r="B534" s="217"/>
      <c r="C534" s="251" t="s">
        <v>672</v>
      </c>
      <c r="D534" s="221"/>
      <c r="E534" s="222">
        <v>1.01</v>
      </c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09"/>
      <c r="Z534" s="209"/>
      <c r="AA534" s="209"/>
      <c r="AB534" s="209"/>
      <c r="AC534" s="209"/>
      <c r="AD534" s="209"/>
      <c r="AE534" s="209"/>
      <c r="AF534" s="209"/>
      <c r="AG534" s="209" t="s">
        <v>232</v>
      </c>
      <c r="AH534" s="209">
        <v>0</v>
      </c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ht="22.5" outlineLevel="1" x14ac:dyDescent="0.2">
      <c r="A535" s="230">
        <v>178</v>
      </c>
      <c r="B535" s="231" t="s">
        <v>1917</v>
      </c>
      <c r="C535" s="249" t="s">
        <v>1918</v>
      </c>
      <c r="D535" s="232" t="s">
        <v>554</v>
      </c>
      <c r="E535" s="233">
        <v>1.01</v>
      </c>
      <c r="F535" s="234"/>
      <c r="G535" s="235">
        <f>ROUND(E535*F535,2)</f>
        <v>0</v>
      </c>
      <c r="H535" s="234"/>
      <c r="I535" s="235">
        <f>ROUND(E535*H535,2)</f>
        <v>0</v>
      </c>
      <c r="J535" s="234"/>
      <c r="K535" s="235">
        <f>ROUND(E535*J535,2)</f>
        <v>0</v>
      </c>
      <c r="L535" s="235">
        <v>21</v>
      </c>
      <c r="M535" s="235">
        <f>G535*(1+L535/100)</f>
        <v>0</v>
      </c>
      <c r="N535" s="235">
        <v>2.76E-2</v>
      </c>
      <c r="O535" s="235">
        <f>ROUND(E535*N535,2)</f>
        <v>0.03</v>
      </c>
      <c r="P535" s="235">
        <v>0</v>
      </c>
      <c r="Q535" s="235">
        <f>ROUND(E535*P535,2)</f>
        <v>0</v>
      </c>
      <c r="R535" s="235" t="s">
        <v>477</v>
      </c>
      <c r="S535" s="235" t="s">
        <v>190</v>
      </c>
      <c r="T535" s="236" t="s">
        <v>190</v>
      </c>
      <c r="U535" s="219">
        <v>0</v>
      </c>
      <c r="V535" s="219">
        <f>ROUND(E535*U535,2)</f>
        <v>0</v>
      </c>
      <c r="W535" s="219"/>
      <c r="X535" s="219" t="s">
        <v>478</v>
      </c>
      <c r="Y535" s="209"/>
      <c r="Z535" s="209"/>
      <c r="AA535" s="209"/>
      <c r="AB535" s="209"/>
      <c r="AC535" s="209"/>
      <c r="AD535" s="209"/>
      <c r="AE535" s="209"/>
      <c r="AF535" s="209"/>
      <c r="AG535" s="209" t="s">
        <v>555</v>
      </c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1" x14ac:dyDescent="0.2">
      <c r="A536" s="216"/>
      <c r="B536" s="217"/>
      <c r="C536" s="251" t="s">
        <v>672</v>
      </c>
      <c r="D536" s="221"/>
      <c r="E536" s="222">
        <v>1.01</v>
      </c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09"/>
      <c r="Z536" s="209"/>
      <c r="AA536" s="209"/>
      <c r="AB536" s="209"/>
      <c r="AC536" s="209"/>
      <c r="AD536" s="209"/>
      <c r="AE536" s="209"/>
      <c r="AF536" s="209"/>
      <c r="AG536" s="209" t="s">
        <v>232</v>
      </c>
      <c r="AH536" s="209">
        <v>0</v>
      </c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ht="22.5" outlineLevel="1" x14ac:dyDescent="0.2">
      <c r="A537" s="230">
        <v>179</v>
      </c>
      <c r="B537" s="231" t="s">
        <v>1046</v>
      </c>
      <c r="C537" s="249" t="s">
        <v>1047</v>
      </c>
      <c r="D537" s="232" t="s">
        <v>554</v>
      </c>
      <c r="E537" s="233">
        <v>1.01</v>
      </c>
      <c r="F537" s="234"/>
      <c r="G537" s="235">
        <f>ROUND(E537*F537,2)</f>
        <v>0</v>
      </c>
      <c r="H537" s="234"/>
      <c r="I537" s="235">
        <f>ROUND(E537*H537,2)</f>
        <v>0</v>
      </c>
      <c r="J537" s="234"/>
      <c r="K537" s="235">
        <f>ROUND(E537*J537,2)</f>
        <v>0</v>
      </c>
      <c r="L537" s="235">
        <v>21</v>
      </c>
      <c r="M537" s="235">
        <f>G537*(1+L537/100)</f>
        <v>0</v>
      </c>
      <c r="N537" s="235">
        <v>2.9899999999999999E-2</v>
      </c>
      <c r="O537" s="235">
        <f>ROUND(E537*N537,2)</f>
        <v>0.03</v>
      </c>
      <c r="P537" s="235">
        <v>0</v>
      </c>
      <c r="Q537" s="235">
        <f>ROUND(E537*P537,2)</f>
        <v>0</v>
      </c>
      <c r="R537" s="235" t="s">
        <v>477</v>
      </c>
      <c r="S537" s="235" t="s">
        <v>190</v>
      </c>
      <c r="T537" s="236" t="s">
        <v>190</v>
      </c>
      <c r="U537" s="219">
        <v>0</v>
      </c>
      <c r="V537" s="219">
        <f>ROUND(E537*U537,2)</f>
        <v>0</v>
      </c>
      <c r="W537" s="219"/>
      <c r="X537" s="219" t="s">
        <v>478</v>
      </c>
      <c r="Y537" s="209"/>
      <c r="Z537" s="209"/>
      <c r="AA537" s="209"/>
      <c r="AB537" s="209"/>
      <c r="AC537" s="209"/>
      <c r="AD537" s="209"/>
      <c r="AE537" s="209"/>
      <c r="AF537" s="209"/>
      <c r="AG537" s="209" t="s">
        <v>555</v>
      </c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">
      <c r="A538" s="216"/>
      <c r="B538" s="217"/>
      <c r="C538" s="251" t="s">
        <v>672</v>
      </c>
      <c r="D538" s="221"/>
      <c r="E538" s="222">
        <v>1.01</v>
      </c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09"/>
      <c r="Z538" s="209"/>
      <c r="AA538" s="209"/>
      <c r="AB538" s="209"/>
      <c r="AC538" s="209"/>
      <c r="AD538" s="209"/>
      <c r="AE538" s="209"/>
      <c r="AF538" s="209"/>
      <c r="AG538" s="209" t="s">
        <v>232</v>
      </c>
      <c r="AH538" s="209">
        <v>0</v>
      </c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ht="22.5" outlineLevel="1" x14ac:dyDescent="0.2">
      <c r="A539" s="230">
        <v>180</v>
      </c>
      <c r="B539" s="231" t="s">
        <v>717</v>
      </c>
      <c r="C539" s="249" t="s">
        <v>718</v>
      </c>
      <c r="D539" s="232" t="s">
        <v>554</v>
      </c>
      <c r="E539" s="233">
        <v>3.03</v>
      </c>
      <c r="F539" s="234"/>
      <c r="G539" s="235">
        <f>ROUND(E539*F539,2)</f>
        <v>0</v>
      </c>
      <c r="H539" s="234"/>
      <c r="I539" s="235">
        <f>ROUND(E539*H539,2)</f>
        <v>0</v>
      </c>
      <c r="J539" s="234"/>
      <c r="K539" s="235">
        <f>ROUND(E539*J539,2)</f>
        <v>0</v>
      </c>
      <c r="L539" s="235">
        <v>21</v>
      </c>
      <c r="M539" s="235">
        <f>G539*(1+L539/100)</f>
        <v>0</v>
      </c>
      <c r="N539" s="235">
        <v>1.2200000000000001E-2</v>
      </c>
      <c r="O539" s="235">
        <f>ROUND(E539*N539,2)</f>
        <v>0.04</v>
      </c>
      <c r="P539" s="235">
        <v>0</v>
      </c>
      <c r="Q539" s="235">
        <f>ROUND(E539*P539,2)</f>
        <v>0</v>
      </c>
      <c r="R539" s="235" t="s">
        <v>477</v>
      </c>
      <c r="S539" s="235" t="s">
        <v>190</v>
      </c>
      <c r="T539" s="236" t="s">
        <v>190</v>
      </c>
      <c r="U539" s="219">
        <v>0</v>
      </c>
      <c r="V539" s="219">
        <f>ROUND(E539*U539,2)</f>
        <v>0</v>
      </c>
      <c r="W539" s="219"/>
      <c r="X539" s="219" t="s">
        <v>478</v>
      </c>
      <c r="Y539" s="209"/>
      <c r="Z539" s="209"/>
      <c r="AA539" s="209"/>
      <c r="AB539" s="209"/>
      <c r="AC539" s="209"/>
      <c r="AD539" s="209"/>
      <c r="AE539" s="209"/>
      <c r="AF539" s="209"/>
      <c r="AG539" s="209" t="s">
        <v>479</v>
      </c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">
      <c r="A540" s="216"/>
      <c r="B540" s="217"/>
      <c r="C540" s="251" t="s">
        <v>669</v>
      </c>
      <c r="D540" s="221"/>
      <c r="E540" s="222">
        <v>3.03</v>
      </c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09"/>
      <c r="Z540" s="209"/>
      <c r="AA540" s="209"/>
      <c r="AB540" s="209"/>
      <c r="AC540" s="209"/>
      <c r="AD540" s="209"/>
      <c r="AE540" s="209"/>
      <c r="AF540" s="209"/>
      <c r="AG540" s="209" t="s">
        <v>232</v>
      </c>
      <c r="AH540" s="209">
        <v>0</v>
      </c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">
      <c r="A541" s="237">
        <v>181</v>
      </c>
      <c r="B541" s="238" t="s">
        <v>721</v>
      </c>
      <c r="C541" s="248" t="s">
        <v>722</v>
      </c>
      <c r="D541" s="239" t="s">
        <v>655</v>
      </c>
      <c r="E541" s="240">
        <v>1</v>
      </c>
      <c r="F541" s="241"/>
      <c r="G541" s="242">
        <f>ROUND(E541*F541,2)</f>
        <v>0</v>
      </c>
      <c r="H541" s="241"/>
      <c r="I541" s="242">
        <f>ROUND(E541*H541,2)</f>
        <v>0</v>
      </c>
      <c r="J541" s="241"/>
      <c r="K541" s="242">
        <f>ROUND(E541*J541,2)</f>
        <v>0</v>
      </c>
      <c r="L541" s="242">
        <v>21</v>
      </c>
      <c r="M541" s="242">
        <f>G541*(1+L541/100)</f>
        <v>0</v>
      </c>
      <c r="N541" s="242">
        <v>0</v>
      </c>
      <c r="O541" s="242">
        <f>ROUND(E541*N541,2)</f>
        <v>0</v>
      </c>
      <c r="P541" s="242">
        <v>0</v>
      </c>
      <c r="Q541" s="242">
        <f>ROUND(E541*P541,2)</f>
        <v>0</v>
      </c>
      <c r="R541" s="242"/>
      <c r="S541" s="242" t="s">
        <v>174</v>
      </c>
      <c r="T541" s="243" t="s">
        <v>175</v>
      </c>
      <c r="U541" s="219">
        <v>0</v>
      </c>
      <c r="V541" s="219">
        <f>ROUND(E541*U541,2)</f>
        <v>0</v>
      </c>
      <c r="W541" s="219"/>
      <c r="X541" s="219" t="s">
        <v>478</v>
      </c>
      <c r="Y541" s="209"/>
      <c r="Z541" s="209"/>
      <c r="AA541" s="209"/>
      <c r="AB541" s="209"/>
      <c r="AC541" s="209"/>
      <c r="AD541" s="209"/>
      <c r="AE541" s="209"/>
      <c r="AF541" s="209"/>
      <c r="AG541" s="209" t="s">
        <v>555</v>
      </c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1" x14ac:dyDescent="0.2">
      <c r="A542" s="237">
        <v>182</v>
      </c>
      <c r="B542" s="238" t="s">
        <v>1048</v>
      </c>
      <c r="C542" s="248" t="s">
        <v>1049</v>
      </c>
      <c r="D542" s="239" t="s">
        <v>655</v>
      </c>
      <c r="E542" s="240">
        <v>1</v>
      </c>
      <c r="F542" s="241"/>
      <c r="G542" s="242">
        <f>ROUND(E542*F542,2)</f>
        <v>0</v>
      </c>
      <c r="H542" s="241"/>
      <c r="I542" s="242">
        <f>ROUND(E542*H542,2)</f>
        <v>0</v>
      </c>
      <c r="J542" s="241"/>
      <c r="K542" s="242">
        <f>ROUND(E542*J542,2)</f>
        <v>0</v>
      </c>
      <c r="L542" s="242">
        <v>21</v>
      </c>
      <c r="M542" s="242">
        <f>G542*(1+L542/100)</f>
        <v>0</v>
      </c>
      <c r="N542" s="242">
        <v>0</v>
      </c>
      <c r="O542" s="242">
        <f>ROUND(E542*N542,2)</f>
        <v>0</v>
      </c>
      <c r="P542" s="242">
        <v>0</v>
      </c>
      <c r="Q542" s="242">
        <f>ROUND(E542*P542,2)</f>
        <v>0</v>
      </c>
      <c r="R542" s="242"/>
      <c r="S542" s="242" t="s">
        <v>174</v>
      </c>
      <c r="T542" s="243" t="s">
        <v>175</v>
      </c>
      <c r="U542" s="219">
        <v>0</v>
      </c>
      <c r="V542" s="219">
        <f>ROUND(E542*U542,2)</f>
        <v>0</v>
      </c>
      <c r="W542" s="219"/>
      <c r="X542" s="219" t="s">
        <v>478</v>
      </c>
      <c r="Y542" s="209"/>
      <c r="Z542" s="209"/>
      <c r="AA542" s="209"/>
      <c r="AB542" s="209"/>
      <c r="AC542" s="209"/>
      <c r="AD542" s="209"/>
      <c r="AE542" s="209"/>
      <c r="AF542" s="209"/>
      <c r="AG542" s="209" t="s">
        <v>555</v>
      </c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1" x14ac:dyDescent="0.2">
      <c r="A543" s="237">
        <v>183</v>
      </c>
      <c r="B543" s="238" t="s">
        <v>725</v>
      </c>
      <c r="C543" s="248" t="s">
        <v>726</v>
      </c>
      <c r="D543" s="239" t="s">
        <v>655</v>
      </c>
      <c r="E543" s="240">
        <v>2</v>
      </c>
      <c r="F543" s="241"/>
      <c r="G543" s="242">
        <f>ROUND(E543*F543,2)</f>
        <v>0</v>
      </c>
      <c r="H543" s="241"/>
      <c r="I543" s="242">
        <f>ROUND(E543*H543,2)</f>
        <v>0</v>
      </c>
      <c r="J543" s="241"/>
      <c r="K543" s="242">
        <f>ROUND(E543*J543,2)</f>
        <v>0</v>
      </c>
      <c r="L543" s="242">
        <v>21</v>
      </c>
      <c r="M543" s="242">
        <f>G543*(1+L543/100)</f>
        <v>0</v>
      </c>
      <c r="N543" s="242">
        <v>0</v>
      </c>
      <c r="O543" s="242">
        <f>ROUND(E543*N543,2)</f>
        <v>0</v>
      </c>
      <c r="P543" s="242">
        <v>0</v>
      </c>
      <c r="Q543" s="242">
        <f>ROUND(E543*P543,2)</f>
        <v>0</v>
      </c>
      <c r="R543" s="242"/>
      <c r="S543" s="242" t="s">
        <v>174</v>
      </c>
      <c r="T543" s="243" t="s">
        <v>175</v>
      </c>
      <c r="U543" s="219">
        <v>0</v>
      </c>
      <c r="V543" s="219">
        <f>ROUND(E543*U543,2)</f>
        <v>0</v>
      </c>
      <c r="W543" s="219"/>
      <c r="X543" s="219" t="s">
        <v>478</v>
      </c>
      <c r="Y543" s="209"/>
      <c r="Z543" s="209"/>
      <c r="AA543" s="209"/>
      <c r="AB543" s="209"/>
      <c r="AC543" s="209"/>
      <c r="AD543" s="209"/>
      <c r="AE543" s="209"/>
      <c r="AF543" s="209"/>
      <c r="AG543" s="209" t="s">
        <v>555</v>
      </c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">
      <c r="A544" s="237">
        <v>184</v>
      </c>
      <c r="B544" s="238" t="s">
        <v>1050</v>
      </c>
      <c r="C544" s="248" t="s">
        <v>1051</v>
      </c>
      <c r="D544" s="239" t="s">
        <v>655</v>
      </c>
      <c r="E544" s="240">
        <v>1</v>
      </c>
      <c r="F544" s="241"/>
      <c r="G544" s="242">
        <f>ROUND(E544*F544,2)</f>
        <v>0</v>
      </c>
      <c r="H544" s="241"/>
      <c r="I544" s="242">
        <f>ROUND(E544*H544,2)</f>
        <v>0</v>
      </c>
      <c r="J544" s="241"/>
      <c r="K544" s="242">
        <f>ROUND(E544*J544,2)</f>
        <v>0</v>
      </c>
      <c r="L544" s="242">
        <v>21</v>
      </c>
      <c r="M544" s="242">
        <f>G544*(1+L544/100)</f>
        <v>0</v>
      </c>
      <c r="N544" s="242">
        <v>0</v>
      </c>
      <c r="O544" s="242">
        <f>ROUND(E544*N544,2)</f>
        <v>0</v>
      </c>
      <c r="P544" s="242">
        <v>0</v>
      </c>
      <c r="Q544" s="242">
        <f>ROUND(E544*P544,2)</f>
        <v>0</v>
      </c>
      <c r="R544" s="242"/>
      <c r="S544" s="242" t="s">
        <v>174</v>
      </c>
      <c r="T544" s="243" t="s">
        <v>175</v>
      </c>
      <c r="U544" s="219">
        <v>0</v>
      </c>
      <c r="V544" s="219">
        <f>ROUND(E544*U544,2)</f>
        <v>0</v>
      </c>
      <c r="W544" s="219"/>
      <c r="X544" s="219" t="s">
        <v>478</v>
      </c>
      <c r="Y544" s="209"/>
      <c r="Z544" s="209"/>
      <c r="AA544" s="209"/>
      <c r="AB544" s="209"/>
      <c r="AC544" s="209"/>
      <c r="AD544" s="209"/>
      <c r="AE544" s="209"/>
      <c r="AF544" s="209"/>
      <c r="AG544" s="209" t="s">
        <v>555</v>
      </c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x14ac:dyDescent="0.2">
      <c r="A545" s="224" t="s">
        <v>169</v>
      </c>
      <c r="B545" s="225" t="s">
        <v>111</v>
      </c>
      <c r="C545" s="247" t="s">
        <v>112</v>
      </c>
      <c r="D545" s="226"/>
      <c r="E545" s="227"/>
      <c r="F545" s="228"/>
      <c r="G545" s="228">
        <f>SUMIF(AG546:AG564,"&lt;&gt;NOR",G546:G564)</f>
        <v>0</v>
      </c>
      <c r="H545" s="228"/>
      <c r="I545" s="228">
        <f>SUM(I546:I564)</f>
        <v>0</v>
      </c>
      <c r="J545" s="228"/>
      <c r="K545" s="228">
        <f>SUM(K546:K564)</f>
        <v>0</v>
      </c>
      <c r="L545" s="228"/>
      <c r="M545" s="228">
        <f>SUM(M546:M564)</f>
        <v>0</v>
      </c>
      <c r="N545" s="228"/>
      <c r="O545" s="228">
        <f>SUM(O546:O564)</f>
        <v>4.67</v>
      </c>
      <c r="P545" s="228"/>
      <c r="Q545" s="228">
        <f>SUM(Q546:Q564)</f>
        <v>0</v>
      </c>
      <c r="R545" s="228"/>
      <c r="S545" s="228"/>
      <c r="T545" s="229"/>
      <c r="U545" s="223"/>
      <c r="V545" s="223">
        <f>SUM(V546:V564)</f>
        <v>6.2900000000000009</v>
      </c>
      <c r="W545" s="223"/>
      <c r="X545" s="223"/>
      <c r="AG545" t="s">
        <v>170</v>
      </c>
    </row>
    <row r="546" spans="1:60" ht="33.75" outlineLevel="1" x14ac:dyDescent="0.2">
      <c r="A546" s="230">
        <v>185</v>
      </c>
      <c r="B546" s="231" t="s">
        <v>1052</v>
      </c>
      <c r="C546" s="249" t="s">
        <v>1053</v>
      </c>
      <c r="D546" s="232" t="s">
        <v>323</v>
      </c>
      <c r="E546" s="233">
        <v>23</v>
      </c>
      <c r="F546" s="234"/>
      <c r="G546" s="235">
        <f>ROUND(E546*F546,2)</f>
        <v>0</v>
      </c>
      <c r="H546" s="234"/>
      <c r="I546" s="235">
        <f>ROUND(E546*H546,2)</f>
        <v>0</v>
      </c>
      <c r="J546" s="234"/>
      <c r="K546" s="235">
        <f>ROUND(E546*J546,2)</f>
        <v>0</v>
      </c>
      <c r="L546" s="235">
        <v>21</v>
      </c>
      <c r="M546" s="235">
        <f>G546*(1+L546/100)</f>
        <v>0</v>
      </c>
      <c r="N546" s="235">
        <v>0.12471</v>
      </c>
      <c r="O546" s="235">
        <f>ROUND(E546*N546,2)</f>
        <v>2.87</v>
      </c>
      <c r="P546" s="235">
        <v>0</v>
      </c>
      <c r="Q546" s="235">
        <f>ROUND(E546*P546,2)</f>
        <v>0</v>
      </c>
      <c r="R546" s="235" t="s">
        <v>286</v>
      </c>
      <c r="S546" s="235" t="s">
        <v>190</v>
      </c>
      <c r="T546" s="236" t="s">
        <v>190</v>
      </c>
      <c r="U546" s="219">
        <v>0.11899999999999999</v>
      </c>
      <c r="V546" s="219">
        <f>ROUND(E546*U546,2)</f>
        <v>2.74</v>
      </c>
      <c r="W546" s="219"/>
      <c r="X546" s="219" t="s">
        <v>287</v>
      </c>
      <c r="Y546" s="209"/>
      <c r="Z546" s="209"/>
      <c r="AA546" s="209"/>
      <c r="AB546" s="209"/>
      <c r="AC546" s="209"/>
      <c r="AD546" s="209"/>
      <c r="AE546" s="209"/>
      <c r="AF546" s="209"/>
      <c r="AG546" s="209" t="s">
        <v>288</v>
      </c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1" x14ac:dyDescent="0.2">
      <c r="A547" s="216"/>
      <c r="B547" s="217"/>
      <c r="C547" s="260" t="s">
        <v>1054</v>
      </c>
      <c r="D547" s="256"/>
      <c r="E547" s="256"/>
      <c r="F547" s="256"/>
      <c r="G547" s="256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09"/>
      <c r="Z547" s="209"/>
      <c r="AA547" s="209"/>
      <c r="AB547" s="209"/>
      <c r="AC547" s="209"/>
      <c r="AD547" s="209"/>
      <c r="AE547" s="209"/>
      <c r="AF547" s="209"/>
      <c r="AG547" s="209" t="s">
        <v>290</v>
      </c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">
      <c r="A548" s="216"/>
      <c r="B548" s="217"/>
      <c r="C548" s="251" t="s">
        <v>1919</v>
      </c>
      <c r="D548" s="221"/>
      <c r="E548" s="222">
        <v>19.600000000000001</v>
      </c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09"/>
      <c r="Z548" s="209"/>
      <c r="AA548" s="209"/>
      <c r="AB548" s="209"/>
      <c r="AC548" s="209"/>
      <c r="AD548" s="209"/>
      <c r="AE548" s="209"/>
      <c r="AF548" s="209"/>
      <c r="AG548" s="209" t="s">
        <v>232</v>
      </c>
      <c r="AH548" s="209">
        <v>0</v>
      </c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">
      <c r="A549" s="216"/>
      <c r="B549" s="217"/>
      <c r="C549" s="251" t="s">
        <v>1056</v>
      </c>
      <c r="D549" s="221"/>
      <c r="E549" s="222">
        <v>3.4</v>
      </c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09"/>
      <c r="Z549" s="209"/>
      <c r="AA549" s="209"/>
      <c r="AB549" s="209"/>
      <c r="AC549" s="209"/>
      <c r="AD549" s="209"/>
      <c r="AE549" s="209"/>
      <c r="AF549" s="209"/>
      <c r="AG549" s="209" t="s">
        <v>232</v>
      </c>
      <c r="AH549" s="209">
        <v>0</v>
      </c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ht="22.5" outlineLevel="1" x14ac:dyDescent="0.2">
      <c r="A550" s="230">
        <v>186</v>
      </c>
      <c r="B550" s="231" t="s">
        <v>727</v>
      </c>
      <c r="C550" s="249" t="s">
        <v>728</v>
      </c>
      <c r="D550" s="232" t="s">
        <v>323</v>
      </c>
      <c r="E550" s="233">
        <v>4</v>
      </c>
      <c r="F550" s="234"/>
      <c r="G550" s="235">
        <f>ROUND(E550*F550,2)</f>
        <v>0</v>
      </c>
      <c r="H550" s="234"/>
      <c r="I550" s="235">
        <f>ROUND(E550*H550,2)</f>
        <v>0</v>
      </c>
      <c r="J550" s="234"/>
      <c r="K550" s="235">
        <f>ROUND(E550*J550,2)</f>
        <v>0</v>
      </c>
      <c r="L550" s="235">
        <v>21</v>
      </c>
      <c r="M550" s="235">
        <f>G550*(1+L550/100)</f>
        <v>0</v>
      </c>
      <c r="N550" s="235">
        <v>0.188</v>
      </c>
      <c r="O550" s="235">
        <f>ROUND(E550*N550,2)</f>
        <v>0.75</v>
      </c>
      <c r="P550" s="235">
        <v>0</v>
      </c>
      <c r="Q550" s="235">
        <f>ROUND(E550*P550,2)</f>
        <v>0</v>
      </c>
      <c r="R550" s="235" t="s">
        <v>286</v>
      </c>
      <c r="S550" s="235" t="s">
        <v>190</v>
      </c>
      <c r="T550" s="236" t="s">
        <v>190</v>
      </c>
      <c r="U550" s="219">
        <v>0.216</v>
      </c>
      <c r="V550" s="219">
        <f>ROUND(E550*U550,2)</f>
        <v>0.86</v>
      </c>
      <c r="W550" s="219"/>
      <c r="X550" s="219" t="s">
        <v>287</v>
      </c>
      <c r="Y550" s="209"/>
      <c r="Z550" s="209"/>
      <c r="AA550" s="209"/>
      <c r="AB550" s="209"/>
      <c r="AC550" s="209"/>
      <c r="AD550" s="209"/>
      <c r="AE550" s="209"/>
      <c r="AF550" s="209"/>
      <c r="AG550" s="209" t="s">
        <v>308</v>
      </c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1" x14ac:dyDescent="0.2">
      <c r="A551" s="216"/>
      <c r="B551" s="217"/>
      <c r="C551" s="260" t="s">
        <v>729</v>
      </c>
      <c r="D551" s="256"/>
      <c r="E551" s="256"/>
      <c r="F551" s="256"/>
      <c r="G551" s="256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09"/>
      <c r="Z551" s="209"/>
      <c r="AA551" s="209"/>
      <c r="AB551" s="209"/>
      <c r="AC551" s="209"/>
      <c r="AD551" s="209"/>
      <c r="AE551" s="209"/>
      <c r="AF551" s="209"/>
      <c r="AG551" s="209" t="s">
        <v>290</v>
      </c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45" t="str">
        <f>C551</f>
        <v>se zatřením lože, s vyplněním a zatřením spár cementovou maltou. S dodáním hmot pro lože tl. 80-100 mm.</v>
      </c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">
      <c r="A552" s="230">
        <v>187</v>
      </c>
      <c r="B552" s="231" t="s">
        <v>1057</v>
      </c>
      <c r="C552" s="249" t="s">
        <v>1058</v>
      </c>
      <c r="D552" s="232" t="s">
        <v>338</v>
      </c>
      <c r="E552" s="233">
        <v>0.41599999999999998</v>
      </c>
      <c r="F552" s="234"/>
      <c r="G552" s="235">
        <f>ROUND(E552*F552,2)</f>
        <v>0</v>
      </c>
      <c r="H552" s="234"/>
      <c r="I552" s="235">
        <f>ROUND(E552*H552,2)</f>
        <v>0</v>
      </c>
      <c r="J552" s="234"/>
      <c r="K552" s="235">
        <f>ROUND(E552*J552,2)</f>
        <v>0</v>
      </c>
      <c r="L552" s="235">
        <v>21</v>
      </c>
      <c r="M552" s="235">
        <f>G552*(1+L552/100)</f>
        <v>0</v>
      </c>
      <c r="N552" s="235">
        <v>2.5249999999999999</v>
      </c>
      <c r="O552" s="235">
        <f>ROUND(E552*N552,2)</f>
        <v>1.05</v>
      </c>
      <c r="P552" s="235">
        <v>0</v>
      </c>
      <c r="Q552" s="235">
        <f>ROUND(E552*P552,2)</f>
        <v>0</v>
      </c>
      <c r="R552" s="235" t="s">
        <v>286</v>
      </c>
      <c r="S552" s="235" t="s">
        <v>190</v>
      </c>
      <c r="T552" s="236" t="s">
        <v>190</v>
      </c>
      <c r="U552" s="219">
        <v>1.4419999999999999</v>
      </c>
      <c r="V552" s="219">
        <f>ROUND(E552*U552,2)</f>
        <v>0.6</v>
      </c>
      <c r="W552" s="219"/>
      <c r="X552" s="219" t="s">
        <v>287</v>
      </c>
      <c r="Y552" s="209"/>
      <c r="Z552" s="209"/>
      <c r="AA552" s="209"/>
      <c r="AB552" s="209"/>
      <c r="AC552" s="209"/>
      <c r="AD552" s="209"/>
      <c r="AE552" s="209"/>
      <c r="AF552" s="209"/>
      <c r="AG552" s="209" t="s">
        <v>288</v>
      </c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1" x14ac:dyDescent="0.2">
      <c r="A553" s="216"/>
      <c r="B553" s="217"/>
      <c r="C553" s="260" t="s">
        <v>1059</v>
      </c>
      <c r="D553" s="256"/>
      <c r="E553" s="256"/>
      <c r="F553" s="256"/>
      <c r="G553" s="256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09"/>
      <c r="Z553" s="209"/>
      <c r="AA553" s="209"/>
      <c r="AB553" s="209"/>
      <c r="AC553" s="209"/>
      <c r="AD553" s="209"/>
      <c r="AE553" s="209"/>
      <c r="AF553" s="209"/>
      <c r="AG553" s="209" t="s">
        <v>290</v>
      </c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1" x14ac:dyDescent="0.2">
      <c r="A554" s="216"/>
      <c r="B554" s="217"/>
      <c r="C554" s="251" t="s">
        <v>1920</v>
      </c>
      <c r="D554" s="221"/>
      <c r="E554" s="222">
        <v>0.32900000000000001</v>
      </c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09"/>
      <c r="Z554" s="209"/>
      <c r="AA554" s="209"/>
      <c r="AB554" s="209"/>
      <c r="AC554" s="209"/>
      <c r="AD554" s="209"/>
      <c r="AE554" s="209"/>
      <c r="AF554" s="209"/>
      <c r="AG554" s="209" t="s">
        <v>232</v>
      </c>
      <c r="AH554" s="209">
        <v>0</v>
      </c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1" x14ac:dyDescent="0.2">
      <c r="A555" s="216"/>
      <c r="B555" s="217"/>
      <c r="C555" s="251" t="s">
        <v>1061</v>
      </c>
      <c r="D555" s="221"/>
      <c r="E555" s="222">
        <v>8.6999999999999994E-2</v>
      </c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09"/>
      <c r="Z555" s="209"/>
      <c r="AA555" s="209"/>
      <c r="AB555" s="209"/>
      <c r="AC555" s="209"/>
      <c r="AD555" s="209"/>
      <c r="AE555" s="209"/>
      <c r="AF555" s="209"/>
      <c r="AG555" s="209" t="s">
        <v>232</v>
      </c>
      <c r="AH555" s="209">
        <v>0</v>
      </c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">
      <c r="A556" s="230">
        <v>188</v>
      </c>
      <c r="B556" s="231" t="s">
        <v>730</v>
      </c>
      <c r="C556" s="249" t="s">
        <v>731</v>
      </c>
      <c r="D556" s="232" t="s">
        <v>323</v>
      </c>
      <c r="E556" s="233">
        <v>6</v>
      </c>
      <c r="F556" s="234"/>
      <c r="G556" s="235">
        <f>ROUND(E556*F556,2)</f>
        <v>0</v>
      </c>
      <c r="H556" s="234"/>
      <c r="I556" s="235">
        <f>ROUND(E556*H556,2)</f>
        <v>0</v>
      </c>
      <c r="J556" s="234"/>
      <c r="K556" s="235">
        <f>ROUND(E556*J556,2)</f>
        <v>0</v>
      </c>
      <c r="L556" s="235">
        <v>21</v>
      </c>
      <c r="M556" s="235">
        <f>G556*(1+L556/100)</f>
        <v>0</v>
      </c>
      <c r="N556" s="235">
        <v>0</v>
      </c>
      <c r="O556" s="235">
        <f>ROUND(E556*N556,2)</f>
        <v>0</v>
      </c>
      <c r="P556" s="235">
        <v>0</v>
      </c>
      <c r="Q556" s="235">
        <f>ROUND(E556*P556,2)</f>
        <v>0</v>
      </c>
      <c r="R556" s="235" t="s">
        <v>286</v>
      </c>
      <c r="S556" s="235" t="s">
        <v>190</v>
      </c>
      <c r="T556" s="236" t="s">
        <v>190</v>
      </c>
      <c r="U556" s="219">
        <v>3.2000000000000001E-2</v>
      </c>
      <c r="V556" s="219">
        <f>ROUND(E556*U556,2)</f>
        <v>0.19</v>
      </c>
      <c r="W556" s="219"/>
      <c r="X556" s="219" t="s">
        <v>287</v>
      </c>
      <c r="Y556" s="209"/>
      <c r="Z556" s="209"/>
      <c r="AA556" s="209"/>
      <c r="AB556" s="209"/>
      <c r="AC556" s="209"/>
      <c r="AD556" s="209"/>
      <c r="AE556" s="209"/>
      <c r="AF556" s="209"/>
      <c r="AG556" s="209" t="s">
        <v>288</v>
      </c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1" x14ac:dyDescent="0.2">
      <c r="A557" s="216"/>
      <c r="B557" s="217"/>
      <c r="C557" s="260" t="s">
        <v>732</v>
      </c>
      <c r="D557" s="256"/>
      <c r="E557" s="256"/>
      <c r="F557" s="256"/>
      <c r="G557" s="256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09"/>
      <c r="Z557" s="209"/>
      <c r="AA557" s="209"/>
      <c r="AB557" s="209"/>
      <c r="AC557" s="209"/>
      <c r="AD557" s="209"/>
      <c r="AE557" s="209"/>
      <c r="AF557" s="209"/>
      <c r="AG557" s="209" t="s">
        <v>290</v>
      </c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">
      <c r="A558" s="216"/>
      <c r="B558" s="217"/>
      <c r="C558" s="251" t="s">
        <v>1632</v>
      </c>
      <c r="D558" s="221"/>
      <c r="E558" s="222">
        <v>6</v>
      </c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09"/>
      <c r="Z558" s="209"/>
      <c r="AA558" s="209"/>
      <c r="AB558" s="209"/>
      <c r="AC558" s="209"/>
      <c r="AD558" s="209"/>
      <c r="AE558" s="209"/>
      <c r="AF558" s="209"/>
      <c r="AG558" s="209" t="s">
        <v>232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1" x14ac:dyDescent="0.2">
      <c r="A559" s="230">
        <v>189</v>
      </c>
      <c r="B559" s="231" t="s">
        <v>734</v>
      </c>
      <c r="C559" s="249" t="s">
        <v>735</v>
      </c>
      <c r="D559" s="232" t="s">
        <v>323</v>
      </c>
      <c r="E559" s="233">
        <v>22.6</v>
      </c>
      <c r="F559" s="234"/>
      <c r="G559" s="235">
        <f>ROUND(E559*F559,2)</f>
        <v>0</v>
      </c>
      <c r="H559" s="234"/>
      <c r="I559" s="235">
        <f>ROUND(E559*H559,2)</f>
        <v>0</v>
      </c>
      <c r="J559" s="234"/>
      <c r="K559" s="235">
        <f>ROUND(E559*J559,2)</f>
        <v>0</v>
      </c>
      <c r="L559" s="235">
        <v>21</v>
      </c>
      <c r="M559" s="235">
        <f>G559*(1+L559/100)</f>
        <v>0</v>
      </c>
      <c r="N559" s="235">
        <v>0</v>
      </c>
      <c r="O559" s="235">
        <f>ROUND(E559*N559,2)</f>
        <v>0</v>
      </c>
      <c r="P559" s="235">
        <v>0</v>
      </c>
      <c r="Q559" s="235">
        <f>ROUND(E559*P559,2)</f>
        <v>0</v>
      </c>
      <c r="R559" s="235" t="s">
        <v>286</v>
      </c>
      <c r="S559" s="235" t="s">
        <v>190</v>
      </c>
      <c r="T559" s="236" t="s">
        <v>190</v>
      </c>
      <c r="U559" s="219">
        <v>5.5E-2</v>
      </c>
      <c r="V559" s="219">
        <f>ROUND(E559*U559,2)</f>
        <v>1.24</v>
      </c>
      <c r="W559" s="219"/>
      <c r="X559" s="219" t="s">
        <v>287</v>
      </c>
      <c r="Y559" s="209"/>
      <c r="Z559" s="209"/>
      <c r="AA559" s="209"/>
      <c r="AB559" s="209"/>
      <c r="AC559" s="209"/>
      <c r="AD559" s="209"/>
      <c r="AE559" s="209"/>
      <c r="AF559" s="209"/>
      <c r="AG559" s="209" t="s">
        <v>308</v>
      </c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1" x14ac:dyDescent="0.2">
      <c r="A560" s="216"/>
      <c r="B560" s="217"/>
      <c r="C560" s="260" t="s">
        <v>732</v>
      </c>
      <c r="D560" s="256"/>
      <c r="E560" s="256"/>
      <c r="F560" s="256"/>
      <c r="G560" s="256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09"/>
      <c r="Z560" s="209"/>
      <c r="AA560" s="209"/>
      <c r="AB560" s="209"/>
      <c r="AC560" s="209"/>
      <c r="AD560" s="209"/>
      <c r="AE560" s="209"/>
      <c r="AF560" s="209"/>
      <c r="AG560" s="209" t="s">
        <v>290</v>
      </c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1" x14ac:dyDescent="0.2">
      <c r="A561" s="216"/>
      <c r="B561" s="217"/>
      <c r="C561" s="251" t="s">
        <v>1921</v>
      </c>
      <c r="D561" s="221"/>
      <c r="E561" s="222">
        <v>22.6</v>
      </c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09"/>
      <c r="Z561" s="209"/>
      <c r="AA561" s="209"/>
      <c r="AB561" s="209"/>
      <c r="AC561" s="209"/>
      <c r="AD561" s="209"/>
      <c r="AE561" s="209"/>
      <c r="AF561" s="209"/>
      <c r="AG561" s="209" t="s">
        <v>232</v>
      </c>
      <c r="AH561" s="209">
        <v>0</v>
      </c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1" x14ac:dyDescent="0.2">
      <c r="A562" s="230">
        <v>190</v>
      </c>
      <c r="B562" s="231" t="s">
        <v>739</v>
      </c>
      <c r="C562" s="249" t="s">
        <v>740</v>
      </c>
      <c r="D562" s="232" t="s">
        <v>323</v>
      </c>
      <c r="E562" s="233">
        <v>6</v>
      </c>
      <c r="F562" s="234"/>
      <c r="G562" s="235">
        <f>ROUND(E562*F562,2)</f>
        <v>0</v>
      </c>
      <c r="H562" s="234"/>
      <c r="I562" s="235">
        <f>ROUND(E562*H562,2)</f>
        <v>0</v>
      </c>
      <c r="J562" s="234"/>
      <c r="K562" s="235">
        <f>ROUND(E562*J562,2)</f>
        <v>0</v>
      </c>
      <c r="L562" s="235">
        <v>21</v>
      </c>
      <c r="M562" s="235">
        <f>G562*(1+L562/100)</f>
        <v>0</v>
      </c>
      <c r="N562" s="235">
        <v>0</v>
      </c>
      <c r="O562" s="235">
        <f>ROUND(E562*N562,2)</f>
        <v>0</v>
      </c>
      <c r="P562" s="235">
        <v>0</v>
      </c>
      <c r="Q562" s="235">
        <f>ROUND(E562*P562,2)</f>
        <v>0</v>
      </c>
      <c r="R562" s="235" t="s">
        <v>286</v>
      </c>
      <c r="S562" s="235" t="s">
        <v>190</v>
      </c>
      <c r="T562" s="236" t="s">
        <v>190</v>
      </c>
      <c r="U562" s="219">
        <v>0.11</v>
      </c>
      <c r="V562" s="219">
        <f>ROUND(E562*U562,2)</f>
        <v>0.66</v>
      </c>
      <c r="W562" s="219"/>
      <c r="X562" s="219" t="s">
        <v>287</v>
      </c>
      <c r="Y562" s="209"/>
      <c r="Z562" s="209"/>
      <c r="AA562" s="209"/>
      <c r="AB562" s="209"/>
      <c r="AC562" s="209"/>
      <c r="AD562" s="209"/>
      <c r="AE562" s="209"/>
      <c r="AF562" s="209"/>
      <c r="AG562" s="209" t="s">
        <v>288</v>
      </c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1" x14ac:dyDescent="0.2">
      <c r="A563" s="216"/>
      <c r="B563" s="217"/>
      <c r="C563" s="260" t="s">
        <v>732</v>
      </c>
      <c r="D563" s="256"/>
      <c r="E563" s="256"/>
      <c r="F563" s="256"/>
      <c r="G563" s="256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09"/>
      <c r="Z563" s="209"/>
      <c r="AA563" s="209"/>
      <c r="AB563" s="209"/>
      <c r="AC563" s="209"/>
      <c r="AD563" s="209"/>
      <c r="AE563" s="209"/>
      <c r="AF563" s="209"/>
      <c r="AG563" s="209" t="s">
        <v>290</v>
      </c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1" x14ac:dyDescent="0.2">
      <c r="A564" s="216"/>
      <c r="B564" s="217"/>
      <c r="C564" s="251" t="s">
        <v>1922</v>
      </c>
      <c r="D564" s="221"/>
      <c r="E564" s="222">
        <v>6</v>
      </c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09"/>
      <c r="Z564" s="209"/>
      <c r="AA564" s="209"/>
      <c r="AB564" s="209"/>
      <c r="AC564" s="209"/>
      <c r="AD564" s="209"/>
      <c r="AE564" s="209"/>
      <c r="AF564" s="209"/>
      <c r="AG564" s="209" t="s">
        <v>232</v>
      </c>
      <c r="AH564" s="209">
        <v>0</v>
      </c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x14ac:dyDescent="0.2">
      <c r="A565" s="224" t="s">
        <v>169</v>
      </c>
      <c r="B565" s="225" t="s">
        <v>113</v>
      </c>
      <c r="C565" s="247" t="s">
        <v>114</v>
      </c>
      <c r="D565" s="226"/>
      <c r="E565" s="227"/>
      <c r="F565" s="228"/>
      <c r="G565" s="228">
        <f>SUMIF(AG566:AG568,"&lt;&gt;NOR",G566:G568)</f>
        <v>0</v>
      </c>
      <c r="H565" s="228"/>
      <c r="I565" s="228">
        <f>SUM(I566:I568)</f>
        <v>0</v>
      </c>
      <c r="J565" s="228"/>
      <c r="K565" s="228">
        <f>SUM(K566:K568)</f>
        <v>0</v>
      </c>
      <c r="L565" s="228"/>
      <c r="M565" s="228">
        <f>SUM(M566:M568)</f>
        <v>0</v>
      </c>
      <c r="N565" s="228"/>
      <c r="O565" s="228">
        <f>SUM(O566:O568)</f>
        <v>0.1</v>
      </c>
      <c r="P565" s="228"/>
      <c r="Q565" s="228">
        <f>SUM(Q566:Q568)</f>
        <v>0</v>
      </c>
      <c r="R565" s="228"/>
      <c r="S565" s="228"/>
      <c r="T565" s="229"/>
      <c r="U565" s="223"/>
      <c r="V565" s="223">
        <f>SUM(V566:V568)</f>
        <v>1.58</v>
      </c>
      <c r="W565" s="223"/>
      <c r="X565" s="223"/>
      <c r="AG565" t="s">
        <v>170</v>
      </c>
    </row>
    <row r="566" spans="1:60" ht="22.5" outlineLevel="1" x14ac:dyDescent="0.2">
      <c r="A566" s="230">
        <v>191</v>
      </c>
      <c r="B566" s="231" t="s">
        <v>1065</v>
      </c>
      <c r="C566" s="249" t="s">
        <v>1066</v>
      </c>
      <c r="D566" s="232" t="s">
        <v>338</v>
      </c>
      <c r="E566" s="233">
        <v>3.7679999999999998E-2</v>
      </c>
      <c r="F566" s="234"/>
      <c r="G566" s="235">
        <f>ROUND(E566*F566,2)</f>
        <v>0</v>
      </c>
      <c r="H566" s="234"/>
      <c r="I566" s="235">
        <f>ROUND(E566*H566,2)</f>
        <v>0</v>
      </c>
      <c r="J566" s="234"/>
      <c r="K566" s="235">
        <f>ROUND(E566*J566,2)</f>
        <v>0</v>
      </c>
      <c r="L566" s="235">
        <v>21</v>
      </c>
      <c r="M566" s="235">
        <f>G566*(1+L566/100)</f>
        <v>0</v>
      </c>
      <c r="N566" s="235">
        <v>2.65089</v>
      </c>
      <c r="O566" s="235">
        <f>ROUND(E566*N566,2)</f>
        <v>0.1</v>
      </c>
      <c r="P566" s="235">
        <v>0</v>
      </c>
      <c r="Q566" s="235">
        <f>ROUND(E566*P566,2)</f>
        <v>0</v>
      </c>
      <c r="R566" s="235" t="s">
        <v>1067</v>
      </c>
      <c r="S566" s="235" t="s">
        <v>190</v>
      </c>
      <c r="T566" s="236" t="s">
        <v>190</v>
      </c>
      <c r="U566" s="219">
        <v>42.051000000000002</v>
      </c>
      <c r="V566" s="219">
        <f>ROUND(E566*U566,2)</f>
        <v>1.58</v>
      </c>
      <c r="W566" s="219"/>
      <c r="X566" s="219" t="s">
        <v>287</v>
      </c>
      <c r="Y566" s="209"/>
      <c r="Z566" s="209"/>
      <c r="AA566" s="209"/>
      <c r="AB566" s="209"/>
      <c r="AC566" s="209"/>
      <c r="AD566" s="209"/>
      <c r="AE566" s="209"/>
      <c r="AF566" s="209"/>
      <c r="AG566" s="209" t="s">
        <v>288</v>
      </c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ht="22.5" outlineLevel="1" x14ac:dyDescent="0.2">
      <c r="A567" s="216"/>
      <c r="B567" s="217"/>
      <c r="C567" s="260" t="s">
        <v>1068</v>
      </c>
      <c r="D567" s="256"/>
      <c r="E567" s="256"/>
      <c r="F567" s="256"/>
      <c r="G567" s="256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09"/>
      <c r="Z567" s="209"/>
      <c r="AA567" s="209"/>
      <c r="AB567" s="209"/>
      <c r="AC567" s="209"/>
      <c r="AD567" s="209"/>
      <c r="AE567" s="209"/>
      <c r="AF567" s="209"/>
      <c r="AG567" s="209" t="s">
        <v>290</v>
      </c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45" t="str">
        <f>C567</f>
        <v>uloženého ve vynechaných otvorech ve dně nebo ve stěnách nádrží z betonu vodostavebního, pevné spojení potrubí nebo trubní zděře s betonem v otvoru, očištění potrubí před betonáží, bednění a odbednění,</v>
      </c>
      <c r="BB567" s="209"/>
      <c r="BC567" s="209"/>
      <c r="BD567" s="209"/>
      <c r="BE567" s="209"/>
      <c r="BF567" s="209"/>
      <c r="BG567" s="209"/>
      <c r="BH567" s="209"/>
    </row>
    <row r="568" spans="1:60" outlineLevel="1" x14ac:dyDescent="0.2">
      <c r="A568" s="216"/>
      <c r="B568" s="217"/>
      <c r="C568" s="251" t="s">
        <v>1923</v>
      </c>
      <c r="D568" s="221"/>
      <c r="E568" s="222">
        <v>3.7679999999999998E-2</v>
      </c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09"/>
      <c r="Z568" s="209"/>
      <c r="AA568" s="209"/>
      <c r="AB568" s="209"/>
      <c r="AC568" s="209"/>
      <c r="AD568" s="209"/>
      <c r="AE568" s="209"/>
      <c r="AF568" s="209"/>
      <c r="AG568" s="209" t="s">
        <v>232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x14ac:dyDescent="0.2">
      <c r="A569" s="224" t="s">
        <v>169</v>
      </c>
      <c r="B569" s="225" t="s">
        <v>117</v>
      </c>
      <c r="C569" s="247" t="s">
        <v>118</v>
      </c>
      <c r="D569" s="226"/>
      <c r="E569" s="227"/>
      <c r="F569" s="228"/>
      <c r="G569" s="228">
        <f>SUMIF(AG570:AG595,"&lt;&gt;NOR",G570:G595)</f>
        <v>0</v>
      </c>
      <c r="H569" s="228"/>
      <c r="I569" s="228">
        <f>SUM(I570:I595)</f>
        <v>0</v>
      </c>
      <c r="J569" s="228"/>
      <c r="K569" s="228">
        <f>SUM(K570:K595)</f>
        <v>0</v>
      </c>
      <c r="L569" s="228"/>
      <c r="M569" s="228">
        <f>SUM(M570:M595)</f>
        <v>0</v>
      </c>
      <c r="N569" s="228"/>
      <c r="O569" s="228">
        <f>SUM(O570:O595)</f>
        <v>0.12</v>
      </c>
      <c r="P569" s="228"/>
      <c r="Q569" s="228">
        <f>SUM(Q570:Q595)</f>
        <v>18.310000000000002</v>
      </c>
      <c r="R569" s="228"/>
      <c r="S569" s="228"/>
      <c r="T569" s="229"/>
      <c r="U569" s="223"/>
      <c r="V569" s="223">
        <f>SUM(V570:V595)</f>
        <v>35.700000000000003</v>
      </c>
      <c r="W569" s="223"/>
      <c r="X569" s="223"/>
      <c r="AG569" t="s">
        <v>170</v>
      </c>
    </row>
    <row r="570" spans="1:60" outlineLevel="1" x14ac:dyDescent="0.2">
      <c r="A570" s="230">
        <v>192</v>
      </c>
      <c r="B570" s="231" t="s">
        <v>1924</v>
      </c>
      <c r="C570" s="249" t="s">
        <v>1925</v>
      </c>
      <c r="D570" s="232" t="s">
        <v>338</v>
      </c>
      <c r="E570" s="233">
        <v>1.56</v>
      </c>
      <c r="F570" s="234"/>
      <c r="G570" s="235">
        <f>ROUND(E570*F570,2)</f>
        <v>0</v>
      </c>
      <c r="H570" s="234"/>
      <c r="I570" s="235">
        <f>ROUND(E570*H570,2)</f>
        <v>0</v>
      </c>
      <c r="J570" s="234"/>
      <c r="K570" s="235">
        <f>ROUND(E570*J570,2)</f>
        <v>0</v>
      </c>
      <c r="L570" s="235">
        <v>21</v>
      </c>
      <c r="M570" s="235">
        <f>G570*(1+L570/100)</f>
        <v>0</v>
      </c>
      <c r="N570" s="235">
        <v>0</v>
      </c>
      <c r="O570" s="235">
        <f>ROUND(E570*N570,2)</f>
        <v>0</v>
      </c>
      <c r="P570" s="235">
        <v>2.2000000000000002</v>
      </c>
      <c r="Q570" s="235">
        <f>ROUND(E570*P570,2)</f>
        <v>3.43</v>
      </c>
      <c r="R570" s="235" t="s">
        <v>745</v>
      </c>
      <c r="S570" s="235" t="s">
        <v>190</v>
      </c>
      <c r="T570" s="236" t="s">
        <v>190</v>
      </c>
      <c r="U570" s="219">
        <v>3.8580000000000001</v>
      </c>
      <c r="V570" s="219">
        <f>ROUND(E570*U570,2)</f>
        <v>6.02</v>
      </c>
      <c r="W570" s="219"/>
      <c r="X570" s="219" t="s">
        <v>287</v>
      </c>
      <c r="Y570" s="209"/>
      <c r="Z570" s="209"/>
      <c r="AA570" s="209"/>
      <c r="AB570" s="209"/>
      <c r="AC570" s="209"/>
      <c r="AD570" s="209"/>
      <c r="AE570" s="209"/>
      <c r="AF570" s="209"/>
      <c r="AG570" s="209" t="s">
        <v>288</v>
      </c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1" x14ac:dyDescent="0.2">
      <c r="A571" s="216"/>
      <c r="B571" s="217"/>
      <c r="C571" s="260" t="s">
        <v>1926</v>
      </c>
      <c r="D571" s="256"/>
      <c r="E571" s="256"/>
      <c r="F571" s="256"/>
      <c r="G571" s="256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09"/>
      <c r="Z571" s="209"/>
      <c r="AA571" s="209"/>
      <c r="AB571" s="209"/>
      <c r="AC571" s="209"/>
      <c r="AD571" s="209"/>
      <c r="AE571" s="209"/>
      <c r="AF571" s="209"/>
      <c r="AG571" s="209" t="s">
        <v>290</v>
      </c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">
      <c r="A572" s="216"/>
      <c r="B572" s="217"/>
      <c r="C572" s="251" t="s">
        <v>1790</v>
      </c>
      <c r="D572" s="221"/>
      <c r="E572" s="222">
        <v>1.56</v>
      </c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09"/>
      <c r="Z572" s="209"/>
      <c r="AA572" s="209"/>
      <c r="AB572" s="209"/>
      <c r="AC572" s="209"/>
      <c r="AD572" s="209"/>
      <c r="AE572" s="209"/>
      <c r="AF572" s="209"/>
      <c r="AG572" s="209" t="s">
        <v>232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ht="22.5" outlineLevel="1" x14ac:dyDescent="0.2">
      <c r="A573" s="230">
        <v>193</v>
      </c>
      <c r="B573" s="231" t="s">
        <v>1927</v>
      </c>
      <c r="C573" s="249" t="s">
        <v>1928</v>
      </c>
      <c r="D573" s="232" t="s">
        <v>338</v>
      </c>
      <c r="E573" s="233">
        <v>0.54</v>
      </c>
      <c r="F573" s="234"/>
      <c r="G573" s="235">
        <f>ROUND(E573*F573,2)</f>
        <v>0</v>
      </c>
      <c r="H573" s="234"/>
      <c r="I573" s="235">
        <f>ROUND(E573*H573,2)</f>
        <v>0</v>
      </c>
      <c r="J573" s="234"/>
      <c r="K573" s="235">
        <f>ROUND(E573*J573,2)</f>
        <v>0</v>
      </c>
      <c r="L573" s="235">
        <v>21</v>
      </c>
      <c r="M573" s="235">
        <f>G573*(1+L573/100)</f>
        <v>0</v>
      </c>
      <c r="N573" s="235">
        <v>1.1199999999999999E-3</v>
      </c>
      <c r="O573" s="235">
        <f>ROUND(E573*N573,2)</f>
        <v>0</v>
      </c>
      <c r="P573" s="235">
        <v>2.5</v>
      </c>
      <c r="Q573" s="235">
        <f>ROUND(E573*P573,2)</f>
        <v>1.35</v>
      </c>
      <c r="R573" s="235" t="s">
        <v>745</v>
      </c>
      <c r="S573" s="235" t="s">
        <v>190</v>
      </c>
      <c r="T573" s="236" t="s">
        <v>190</v>
      </c>
      <c r="U573" s="219">
        <v>2.605</v>
      </c>
      <c r="V573" s="219">
        <f>ROUND(E573*U573,2)</f>
        <v>1.41</v>
      </c>
      <c r="W573" s="219"/>
      <c r="X573" s="219" t="s">
        <v>287</v>
      </c>
      <c r="Y573" s="209"/>
      <c r="Z573" s="209"/>
      <c r="AA573" s="209"/>
      <c r="AB573" s="209"/>
      <c r="AC573" s="209"/>
      <c r="AD573" s="209"/>
      <c r="AE573" s="209"/>
      <c r="AF573" s="209"/>
      <c r="AG573" s="209" t="s">
        <v>288</v>
      </c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ht="22.5" outlineLevel="1" x14ac:dyDescent="0.2">
      <c r="A574" s="216"/>
      <c r="B574" s="217"/>
      <c r="C574" s="260" t="s">
        <v>1929</v>
      </c>
      <c r="D574" s="256"/>
      <c r="E574" s="256"/>
      <c r="F574" s="256"/>
      <c r="G574" s="256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09"/>
      <c r="Z574" s="209"/>
      <c r="AA574" s="209"/>
      <c r="AB574" s="209"/>
      <c r="AC574" s="209"/>
      <c r="AD574" s="209"/>
      <c r="AE574" s="209"/>
      <c r="AF574" s="209"/>
      <c r="AG574" s="209" t="s">
        <v>290</v>
      </c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45" t="str">
        <f>C574</f>
        <v>nebo vybourání otvorů průřezové plochy přes 4 m2 ve zdivu nadzákladovém, včetně pomocného lešení o výšce podlahy do 1900 mm a pro zatížení do 1,5 kPa  (150 kg/m2),</v>
      </c>
      <c r="BB574" s="209"/>
      <c r="BC574" s="209"/>
      <c r="BD574" s="209"/>
      <c r="BE574" s="209"/>
      <c r="BF574" s="209"/>
      <c r="BG574" s="209"/>
      <c r="BH574" s="209"/>
    </row>
    <row r="575" spans="1:60" outlineLevel="1" x14ac:dyDescent="0.2">
      <c r="A575" s="216"/>
      <c r="B575" s="217"/>
      <c r="C575" s="251" t="s">
        <v>1829</v>
      </c>
      <c r="D575" s="221"/>
      <c r="E575" s="222">
        <v>0.54</v>
      </c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09"/>
      <c r="Z575" s="209"/>
      <c r="AA575" s="209"/>
      <c r="AB575" s="209"/>
      <c r="AC575" s="209"/>
      <c r="AD575" s="209"/>
      <c r="AE575" s="209"/>
      <c r="AF575" s="209"/>
      <c r="AG575" s="209" t="s">
        <v>232</v>
      </c>
      <c r="AH575" s="209">
        <v>0</v>
      </c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">
      <c r="A576" s="230">
        <v>194</v>
      </c>
      <c r="B576" s="231" t="s">
        <v>1930</v>
      </c>
      <c r="C576" s="249" t="s">
        <v>1931</v>
      </c>
      <c r="D576" s="232" t="s">
        <v>338</v>
      </c>
      <c r="E576" s="233">
        <v>1.3049999999999999</v>
      </c>
      <c r="F576" s="234"/>
      <c r="G576" s="235">
        <f>ROUND(E576*F576,2)</f>
        <v>0</v>
      </c>
      <c r="H576" s="234"/>
      <c r="I576" s="235">
        <f>ROUND(E576*H576,2)</f>
        <v>0</v>
      </c>
      <c r="J576" s="234"/>
      <c r="K576" s="235">
        <f>ROUND(E576*J576,2)</f>
        <v>0</v>
      </c>
      <c r="L576" s="235">
        <v>21</v>
      </c>
      <c r="M576" s="235">
        <f>G576*(1+L576/100)</f>
        <v>0</v>
      </c>
      <c r="N576" s="235">
        <v>1.47E-3</v>
      </c>
      <c r="O576" s="235">
        <f>ROUND(E576*N576,2)</f>
        <v>0</v>
      </c>
      <c r="P576" s="235">
        <v>2.4</v>
      </c>
      <c r="Q576" s="235">
        <f>ROUND(E576*P576,2)</f>
        <v>3.13</v>
      </c>
      <c r="R576" s="235" t="s">
        <v>745</v>
      </c>
      <c r="S576" s="235" t="s">
        <v>190</v>
      </c>
      <c r="T576" s="236" t="s">
        <v>190</v>
      </c>
      <c r="U576" s="219">
        <v>8.5</v>
      </c>
      <c r="V576" s="219">
        <f>ROUND(E576*U576,2)</f>
        <v>11.09</v>
      </c>
      <c r="W576" s="219"/>
      <c r="X576" s="219" t="s">
        <v>287</v>
      </c>
      <c r="Y576" s="209"/>
      <c r="Z576" s="209"/>
      <c r="AA576" s="209"/>
      <c r="AB576" s="209"/>
      <c r="AC576" s="209"/>
      <c r="AD576" s="209"/>
      <c r="AE576" s="209"/>
      <c r="AF576" s="209"/>
      <c r="AG576" s="209" t="s">
        <v>288</v>
      </c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ht="22.5" outlineLevel="1" x14ac:dyDescent="0.2">
      <c r="A577" s="216"/>
      <c r="B577" s="217"/>
      <c r="C577" s="260" t="s">
        <v>1932</v>
      </c>
      <c r="D577" s="256"/>
      <c r="E577" s="256"/>
      <c r="F577" s="256"/>
      <c r="G577" s="256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09"/>
      <c r="Z577" s="209"/>
      <c r="AA577" s="209"/>
      <c r="AB577" s="209"/>
      <c r="AC577" s="209"/>
      <c r="AD577" s="209"/>
      <c r="AE577" s="209"/>
      <c r="AF577" s="209"/>
      <c r="AG577" s="209" t="s">
        <v>290</v>
      </c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45" t="str">
        <f>C577</f>
        <v>nebo vybourání otvorů průřezové plochy přes 4 m2 ve zdivu železobetonovém, včetně pomocného lešení o výšce podlahy do 1900 mm a pro zatížení do 1,5 kPa  (150 kg/m2),</v>
      </c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">
      <c r="A578" s="216"/>
      <c r="B578" s="217"/>
      <c r="C578" s="251" t="s">
        <v>1933</v>
      </c>
      <c r="D578" s="221"/>
      <c r="E578" s="222">
        <v>0.72</v>
      </c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09"/>
      <c r="Z578" s="209"/>
      <c r="AA578" s="209"/>
      <c r="AB578" s="209"/>
      <c r="AC578" s="209"/>
      <c r="AD578" s="209"/>
      <c r="AE578" s="209"/>
      <c r="AF578" s="209"/>
      <c r="AG578" s="209" t="s">
        <v>232</v>
      </c>
      <c r="AH578" s="209">
        <v>0</v>
      </c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1" x14ac:dyDescent="0.2">
      <c r="A579" s="216"/>
      <c r="B579" s="217"/>
      <c r="C579" s="251" t="s">
        <v>1802</v>
      </c>
      <c r="D579" s="221"/>
      <c r="E579" s="222">
        <v>0.58499999999999996</v>
      </c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09"/>
      <c r="Z579" s="209"/>
      <c r="AA579" s="209"/>
      <c r="AB579" s="209"/>
      <c r="AC579" s="209"/>
      <c r="AD579" s="209"/>
      <c r="AE579" s="209"/>
      <c r="AF579" s="209"/>
      <c r="AG579" s="209" t="s">
        <v>232</v>
      </c>
      <c r="AH579" s="209">
        <v>0</v>
      </c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ht="22.5" outlineLevel="1" x14ac:dyDescent="0.2">
      <c r="A580" s="230">
        <v>195</v>
      </c>
      <c r="B580" s="231" t="s">
        <v>743</v>
      </c>
      <c r="C580" s="249" t="s">
        <v>744</v>
      </c>
      <c r="D580" s="232" t="s">
        <v>323</v>
      </c>
      <c r="E580" s="233">
        <v>3.3</v>
      </c>
      <c r="F580" s="234"/>
      <c r="G580" s="235">
        <f>ROUND(E580*F580,2)</f>
        <v>0</v>
      </c>
      <c r="H580" s="234"/>
      <c r="I580" s="235">
        <f>ROUND(E580*H580,2)</f>
        <v>0</v>
      </c>
      <c r="J580" s="234"/>
      <c r="K580" s="235">
        <f>ROUND(E580*J580,2)</f>
        <v>0</v>
      </c>
      <c r="L580" s="235">
        <v>21</v>
      </c>
      <c r="M580" s="235">
        <f>G580*(1+L580/100)</f>
        <v>0</v>
      </c>
      <c r="N580" s="235">
        <v>3.6540000000000003E-2</v>
      </c>
      <c r="O580" s="235">
        <f>ROUND(E580*N580,2)</f>
        <v>0.12</v>
      </c>
      <c r="P580" s="235">
        <v>0</v>
      </c>
      <c r="Q580" s="235">
        <f>ROUND(E580*P580,2)</f>
        <v>0</v>
      </c>
      <c r="R580" s="235" t="s">
        <v>745</v>
      </c>
      <c r="S580" s="235" t="s">
        <v>190</v>
      </c>
      <c r="T580" s="236" t="s">
        <v>190</v>
      </c>
      <c r="U580" s="219">
        <v>4.6479999999999997</v>
      </c>
      <c r="V580" s="219">
        <f>ROUND(E580*U580,2)</f>
        <v>15.34</v>
      </c>
      <c r="W580" s="219"/>
      <c r="X580" s="219" t="s">
        <v>287</v>
      </c>
      <c r="Y580" s="209"/>
      <c r="Z580" s="209"/>
      <c r="AA580" s="209"/>
      <c r="AB580" s="209"/>
      <c r="AC580" s="209"/>
      <c r="AD580" s="209"/>
      <c r="AE580" s="209"/>
      <c r="AF580" s="209"/>
      <c r="AG580" s="209" t="s">
        <v>288</v>
      </c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1" x14ac:dyDescent="0.2">
      <c r="A581" s="216"/>
      <c r="B581" s="217"/>
      <c r="C581" s="260" t="s">
        <v>746</v>
      </c>
      <c r="D581" s="256"/>
      <c r="E581" s="256"/>
      <c r="F581" s="256"/>
      <c r="G581" s="256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09"/>
      <c r="Z581" s="209"/>
      <c r="AA581" s="209"/>
      <c r="AB581" s="209"/>
      <c r="AC581" s="209"/>
      <c r="AD581" s="209"/>
      <c r="AE581" s="209"/>
      <c r="AF581" s="209"/>
      <c r="AG581" s="209" t="s">
        <v>290</v>
      </c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">
      <c r="A582" s="216"/>
      <c r="B582" s="217"/>
      <c r="C582" s="261" t="s">
        <v>747</v>
      </c>
      <c r="D582" s="257"/>
      <c r="E582" s="257"/>
      <c r="F582" s="257"/>
      <c r="G582" s="257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09"/>
      <c r="Z582" s="209"/>
      <c r="AA582" s="209"/>
      <c r="AB582" s="209"/>
      <c r="AC582" s="209"/>
      <c r="AD582" s="209"/>
      <c r="AE582" s="209"/>
      <c r="AF582" s="209"/>
      <c r="AG582" s="209" t="s">
        <v>193</v>
      </c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">
      <c r="A583" s="216"/>
      <c r="B583" s="217"/>
      <c r="C583" s="261" t="s">
        <v>748</v>
      </c>
      <c r="D583" s="257"/>
      <c r="E583" s="257"/>
      <c r="F583" s="257"/>
      <c r="G583" s="257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09"/>
      <c r="Z583" s="209"/>
      <c r="AA583" s="209"/>
      <c r="AB583" s="209"/>
      <c r="AC583" s="209"/>
      <c r="AD583" s="209"/>
      <c r="AE583" s="209"/>
      <c r="AF583" s="209"/>
      <c r="AG583" s="209" t="s">
        <v>193</v>
      </c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45" t="str">
        <f>C583</f>
        <v>- jednostranného podpěrného dřevení; při oboustranném podpěrném dřevení oceňuje se podpírání na každé straně samostatně,</v>
      </c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">
      <c r="A584" s="216"/>
      <c r="B584" s="217"/>
      <c r="C584" s="261" t="s">
        <v>749</v>
      </c>
      <c r="D584" s="257"/>
      <c r="E584" s="257"/>
      <c r="F584" s="257"/>
      <c r="G584" s="257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09"/>
      <c r="Z584" s="209"/>
      <c r="AA584" s="209"/>
      <c r="AB584" s="209"/>
      <c r="AC584" s="209"/>
      <c r="AD584" s="209"/>
      <c r="AE584" s="209"/>
      <c r="AF584" s="209"/>
      <c r="AG584" s="209" t="s">
        <v>193</v>
      </c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1" x14ac:dyDescent="0.2">
      <c r="A585" s="216"/>
      <c r="B585" s="217"/>
      <c r="C585" s="251" t="s">
        <v>1934</v>
      </c>
      <c r="D585" s="221"/>
      <c r="E585" s="222">
        <v>3.3</v>
      </c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09"/>
      <c r="Z585" s="209"/>
      <c r="AA585" s="209"/>
      <c r="AB585" s="209"/>
      <c r="AC585" s="209"/>
      <c r="AD585" s="209"/>
      <c r="AE585" s="209"/>
      <c r="AF585" s="209"/>
      <c r="AG585" s="209" t="s">
        <v>232</v>
      </c>
      <c r="AH585" s="209">
        <v>0</v>
      </c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ht="22.5" outlineLevel="1" x14ac:dyDescent="0.2">
      <c r="A586" s="230">
        <v>196</v>
      </c>
      <c r="B586" s="231" t="s">
        <v>750</v>
      </c>
      <c r="C586" s="249" t="s">
        <v>751</v>
      </c>
      <c r="D586" s="232" t="s">
        <v>323</v>
      </c>
      <c r="E586" s="233">
        <v>4</v>
      </c>
      <c r="F586" s="234"/>
      <c r="G586" s="235">
        <f>ROUND(E586*F586,2)</f>
        <v>0</v>
      </c>
      <c r="H586" s="234"/>
      <c r="I586" s="235">
        <f>ROUND(E586*H586,2)</f>
        <v>0</v>
      </c>
      <c r="J586" s="234"/>
      <c r="K586" s="235">
        <f>ROUND(E586*J586,2)</f>
        <v>0</v>
      </c>
      <c r="L586" s="235">
        <v>21</v>
      </c>
      <c r="M586" s="235">
        <f>G586*(1+L586/100)</f>
        <v>0</v>
      </c>
      <c r="N586" s="235">
        <v>0</v>
      </c>
      <c r="O586" s="235">
        <f>ROUND(E586*N586,2)</f>
        <v>0</v>
      </c>
      <c r="P586" s="235">
        <v>0</v>
      </c>
      <c r="Q586" s="235">
        <f>ROUND(E586*P586,2)</f>
        <v>0</v>
      </c>
      <c r="R586" s="235" t="s">
        <v>286</v>
      </c>
      <c r="S586" s="235" t="s">
        <v>190</v>
      </c>
      <c r="T586" s="236" t="s">
        <v>190</v>
      </c>
      <c r="U586" s="219">
        <v>0.09</v>
      </c>
      <c r="V586" s="219">
        <f>ROUND(E586*U586,2)</f>
        <v>0.36</v>
      </c>
      <c r="W586" s="219"/>
      <c r="X586" s="219" t="s">
        <v>287</v>
      </c>
      <c r="Y586" s="209"/>
      <c r="Z586" s="209"/>
      <c r="AA586" s="209"/>
      <c r="AB586" s="209"/>
      <c r="AC586" s="209"/>
      <c r="AD586" s="209"/>
      <c r="AE586" s="209"/>
      <c r="AF586" s="209"/>
      <c r="AG586" s="209" t="s">
        <v>308</v>
      </c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ht="22.5" outlineLevel="1" x14ac:dyDescent="0.2">
      <c r="A587" s="216"/>
      <c r="B587" s="217"/>
      <c r="C587" s="260" t="s">
        <v>752</v>
      </c>
      <c r="D587" s="256"/>
      <c r="E587" s="256"/>
      <c r="F587" s="256"/>
      <c r="G587" s="256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09"/>
      <c r="Z587" s="209"/>
      <c r="AA587" s="209"/>
      <c r="AB587" s="209"/>
      <c r="AC587" s="209"/>
      <c r="AD587" s="209"/>
      <c r="AE587" s="209"/>
      <c r="AF587" s="209"/>
      <c r="AG587" s="209" t="s">
        <v>290</v>
      </c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45" t="str">
        <f>C587</f>
        <v>krajníků, desek nebo panelů od spojovacího materiálu s odklizením a uložením očištěných hmot a spojovacího materiálu na skládku na vzdálenost do 10 m</v>
      </c>
      <c r="BB587" s="209"/>
      <c r="BC587" s="209"/>
      <c r="BD587" s="209"/>
      <c r="BE587" s="209"/>
      <c r="BF587" s="209"/>
      <c r="BG587" s="209"/>
      <c r="BH587" s="209"/>
    </row>
    <row r="588" spans="1:60" ht="22.5" outlineLevel="1" x14ac:dyDescent="0.2">
      <c r="A588" s="230">
        <v>197</v>
      </c>
      <c r="B588" s="231" t="s">
        <v>753</v>
      </c>
      <c r="C588" s="249" t="s">
        <v>754</v>
      </c>
      <c r="D588" s="232" t="s">
        <v>285</v>
      </c>
      <c r="E588" s="233">
        <v>9.4600000000000009</v>
      </c>
      <c r="F588" s="234"/>
      <c r="G588" s="235">
        <f>ROUND(E588*F588,2)</f>
        <v>0</v>
      </c>
      <c r="H588" s="234"/>
      <c r="I588" s="235">
        <f>ROUND(E588*H588,2)</f>
        <v>0</v>
      </c>
      <c r="J588" s="234"/>
      <c r="K588" s="235">
        <f>ROUND(E588*J588,2)</f>
        <v>0</v>
      </c>
      <c r="L588" s="235">
        <v>21</v>
      </c>
      <c r="M588" s="235">
        <f>G588*(1+L588/100)</f>
        <v>0</v>
      </c>
      <c r="N588" s="235">
        <v>0</v>
      </c>
      <c r="O588" s="235">
        <f>ROUND(E588*N588,2)</f>
        <v>0</v>
      </c>
      <c r="P588" s="235">
        <v>0</v>
      </c>
      <c r="Q588" s="235">
        <f>ROUND(E588*P588,2)</f>
        <v>0</v>
      </c>
      <c r="R588" s="235" t="s">
        <v>286</v>
      </c>
      <c r="S588" s="235" t="s">
        <v>190</v>
      </c>
      <c r="T588" s="236" t="s">
        <v>190</v>
      </c>
      <c r="U588" s="219">
        <v>0.115</v>
      </c>
      <c r="V588" s="219">
        <f>ROUND(E588*U588,2)</f>
        <v>1.0900000000000001</v>
      </c>
      <c r="W588" s="219"/>
      <c r="X588" s="219" t="s">
        <v>287</v>
      </c>
      <c r="Y588" s="209"/>
      <c r="Z588" s="209"/>
      <c r="AA588" s="209"/>
      <c r="AB588" s="209"/>
      <c r="AC588" s="209"/>
      <c r="AD588" s="209"/>
      <c r="AE588" s="209"/>
      <c r="AF588" s="209"/>
      <c r="AG588" s="209" t="s">
        <v>288</v>
      </c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ht="22.5" outlineLevel="1" x14ac:dyDescent="0.2">
      <c r="A589" s="216"/>
      <c r="B589" s="217"/>
      <c r="C589" s="260" t="s">
        <v>752</v>
      </c>
      <c r="D589" s="256"/>
      <c r="E589" s="256"/>
      <c r="F589" s="256"/>
      <c r="G589" s="256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09"/>
      <c r="Z589" s="209"/>
      <c r="AA589" s="209"/>
      <c r="AB589" s="209"/>
      <c r="AC589" s="209"/>
      <c r="AD589" s="209"/>
      <c r="AE589" s="209"/>
      <c r="AF589" s="209"/>
      <c r="AG589" s="209" t="s">
        <v>290</v>
      </c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45" t="str">
        <f>C589</f>
        <v>krajníků, desek nebo panelů od spojovacího materiálu s odklizením a uložením očištěných hmot a spojovacího materiálu na skládku na vzdálenost do 10 m</v>
      </c>
      <c r="BB589" s="209"/>
      <c r="BC589" s="209"/>
      <c r="BD589" s="209"/>
      <c r="BE589" s="209"/>
      <c r="BF589" s="209"/>
      <c r="BG589" s="209"/>
      <c r="BH589" s="209"/>
    </row>
    <row r="590" spans="1:60" outlineLevel="1" x14ac:dyDescent="0.2">
      <c r="A590" s="216"/>
      <c r="B590" s="217"/>
      <c r="C590" s="251" t="s">
        <v>1662</v>
      </c>
      <c r="D590" s="221"/>
      <c r="E590" s="222">
        <v>3.3</v>
      </c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09"/>
      <c r="Z590" s="209"/>
      <c r="AA590" s="209"/>
      <c r="AB590" s="209"/>
      <c r="AC590" s="209"/>
      <c r="AD590" s="209"/>
      <c r="AE590" s="209"/>
      <c r="AF590" s="209"/>
      <c r="AG590" s="209" t="s">
        <v>232</v>
      </c>
      <c r="AH590" s="209">
        <v>0</v>
      </c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">
      <c r="A591" s="216"/>
      <c r="B591" s="217"/>
      <c r="C591" s="251" t="s">
        <v>1658</v>
      </c>
      <c r="D591" s="221"/>
      <c r="E591" s="222">
        <v>6.16</v>
      </c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09"/>
      <c r="Z591" s="209"/>
      <c r="AA591" s="209"/>
      <c r="AB591" s="209"/>
      <c r="AC591" s="209"/>
      <c r="AD591" s="209"/>
      <c r="AE591" s="209"/>
      <c r="AF591" s="209"/>
      <c r="AG591" s="209" t="s">
        <v>232</v>
      </c>
      <c r="AH591" s="209">
        <v>0</v>
      </c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ht="22.5" outlineLevel="1" x14ac:dyDescent="0.2">
      <c r="A592" s="230">
        <v>198</v>
      </c>
      <c r="B592" s="231" t="s">
        <v>1074</v>
      </c>
      <c r="C592" s="249" t="s">
        <v>1075</v>
      </c>
      <c r="D592" s="232" t="s">
        <v>285</v>
      </c>
      <c r="E592" s="233">
        <v>3.85</v>
      </c>
      <c r="F592" s="234"/>
      <c r="G592" s="235">
        <f>ROUND(E592*F592,2)</f>
        <v>0</v>
      </c>
      <c r="H592" s="234"/>
      <c r="I592" s="235">
        <f>ROUND(E592*H592,2)</f>
        <v>0</v>
      </c>
      <c r="J592" s="234"/>
      <c r="K592" s="235">
        <f>ROUND(E592*J592,2)</f>
        <v>0</v>
      </c>
      <c r="L592" s="235">
        <v>21</v>
      </c>
      <c r="M592" s="235">
        <f>G592*(1+L592/100)</f>
        <v>0</v>
      </c>
      <c r="N592" s="235">
        <v>0</v>
      </c>
      <c r="O592" s="235">
        <f>ROUND(E592*N592,2)</f>
        <v>0</v>
      </c>
      <c r="P592" s="235">
        <v>0</v>
      </c>
      <c r="Q592" s="235">
        <f>ROUND(E592*P592,2)</f>
        <v>0</v>
      </c>
      <c r="R592" s="235" t="s">
        <v>286</v>
      </c>
      <c r="S592" s="235" t="s">
        <v>190</v>
      </c>
      <c r="T592" s="236" t="s">
        <v>190</v>
      </c>
      <c r="U592" s="219">
        <v>0.1</v>
      </c>
      <c r="V592" s="219">
        <f>ROUND(E592*U592,2)</f>
        <v>0.39</v>
      </c>
      <c r="W592" s="219"/>
      <c r="X592" s="219" t="s">
        <v>287</v>
      </c>
      <c r="Y592" s="209"/>
      <c r="Z592" s="209"/>
      <c r="AA592" s="209"/>
      <c r="AB592" s="209"/>
      <c r="AC592" s="209"/>
      <c r="AD592" s="209"/>
      <c r="AE592" s="209"/>
      <c r="AF592" s="209"/>
      <c r="AG592" s="209" t="s">
        <v>288</v>
      </c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ht="22.5" outlineLevel="1" x14ac:dyDescent="0.2">
      <c r="A593" s="216"/>
      <c r="B593" s="217"/>
      <c r="C593" s="260" t="s">
        <v>1076</v>
      </c>
      <c r="D593" s="256"/>
      <c r="E593" s="256"/>
      <c r="F593" s="256"/>
      <c r="G593" s="256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09"/>
      <c r="Z593" s="209"/>
      <c r="AA593" s="209"/>
      <c r="AB593" s="209"/>
      <c r="AC593" s="209"/>
      <c r="AD593" s="209"/>
      <c r="AE593" s="209"/>
      <c r="AF593" s="209"/>
      <c r="AG593" s="209" t="s">
        <v>290</v>
      </c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45" t="str">
        <f>C593</f>
        <v>od spojovacího materiálu, s uložením očištěných kostek na skládku, s odklizením odpadových hmot na hromady a s odklizením vybouraných kostek na vzdálenost do 3 m</v>
      </c>
      <c r="BB593" s="209"/>
      <c r="BC593" s="209"/>
      <c r="BD593" s="209"/>
      <c r="BE593" s="209"/>
      <c r="BF593" s="209"/>
      <c r="BG593" s="209"/>
      <c r="BH593" s="209"/>
    </row>
    <row r="594" spans="1:60" outlineLevel="1" x14ac:dyDescent="0.2">
      <c r="A594" s="216"/>
      <c r="B594" s="217"/>
      <c r="C594" s="251" t="s">
        <v>1095</v>
      </c>
      <c r="D594" s="221"/>
      <c r="E594" s="222">
        <v>3.85</v>
      </c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09"/>
      <c r="Z594" s="209"/>
      <c r="AA594" s="209"/>
      <c r="AB594" s="209"/>
      <c r="AC594" s="209"/>
      <c r="AD594" s="209"/>
      <c r="AE594" s="209"/>
      <c r="AF594" s="209"/>
      <c r="AG594" s="209" t="s">
        <v>232</v>
      </c>
      <c r="AH594" s="209">
        <v>0</v>
      </c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1" x14ac:dyDescent="0.2">
      <c r="A595" s="237">
        <v>199</v>
      </c>
      <c r="B595" s="238" t="s">
        <v>1935</v>
      </c>
      <c r="C595" s="248" t="s">
        <v>1936</v>
      </c>
      <c r="D595" s="239" t="s">
        <v>1306</v>
      </c>
      <c r="E595" s="240">
        <v>4</v>
      </c>
      <c r="F595" s="241"/>
      <c r="G595" s="242">
        <f>ROUND(E595*F595,2)</f>
        <v>0</v>
      </c>
      <c r="H595" s="241"/>
      <c r="I595" s="242">
        <f>ROUND(E595*H595,2)</f>
        <v>0</v>
      </c>
      <c r="J595" s="241"/>
      <c r="K595" s="242">
        <f>ROUND(E595*J595,2)</f>
        <v>0</v>
      </c>
      <c r="L595" s="242">
        <v>21</v>
      </c>
      <c r="M595" s="242">
        <f>G595*(1+L595/100)</f>
        <v>0</v>
      </c>
      <c r="N595" s="242">
        <v>0</v>
      </c>
      <c r="O595" s="242">
        <f>ROUND(E595*N595,2)</f>
        <v>0</v>
      </c>
      <c r="P595" s="242">
        <v>2.6</v>
      </c>
      <c r="Q595" s="242">
        <f>ROUND(E595*P595,2)</f>
        <v>10.4</v>
      </c>
      <c r="R595" s="242"/>
      <c r="S595" s="242" t="s">
        <v>174</v>
      </c>
      <c r="T595" s="243" t="s">
        <v>175</v>
      </c>
      <c r="U595" s="219">
        <v>0</v>
      </c>
      <c r="V595" s="219">
        <f>ROUND(E595*U595,2)</f>
        <v>0</v>
      </c>
      <c r="W595" s="219"/>
      <c r="X595" s="219" t="s">
        <v>287</v>
      </c>
      <c r="Y595" s="209"/>
      <c r="Z595" s="209"/>
      <c r="AA595" s="209"/>
      <c r="AB595" s="209"/>
      <c r="AC595" s="209"/>
      <c r="AD595" s="209"/>
      <c r="AE595" s="209"/>
      <c r="AF595" s="209"/>
      <c r="AG595" s="209" t="s">
        <v>288</v>
      </c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x14ac:dyDescent="0.2">
      <c r="A596" s="224" t="s">
        <v>169</v>
      </c>
      <c r="B596" s="225" t="s">
        <v>119</v>
      </c>
      <c r="C596" s="247" t="s">
        <v>120</v>
      </c>
      <c r="D596" s="226"/>
      <c r="E596" s="227"/>
      <c r="F596" s="228"/>
      <c r="G596" s="228">
        <f>SUMIF(AG597:AG598,"&lt;&gt;NOR",G597:G598)</f>
        <v>0</v>
      </c>
      <c r="H596" s="228"/>
      <c r="I596" s="228">
        <f>SUM(I597:I598)</f>
        <v>0</v>
      </c>
      <c r="J596" s="228"/>
      <c r="K596" s="228">
        <f>SUM(K597:K598)</f>
        <v>0</v>
      </c>
      <c r="L596" s="228"/>
      <c r="M596" s="228">
        <f>SUM(M597:M598)</f>
        <v>0</v>
      </c>
      <c r="N596" s="228"/>
      <c r="O596" s="228">
        <f>SUM(O597:O598)</f>
        <v>0</v>
      </c>
      <c r="P596" s="228"/>
      <c r="Q596" s="228">
        <f>SUM(Q597:Q598)</f>
        <v>0</v>
      </c>
      <c r="R596" s="228"/>
      <c r="S596" s="228"/>
      <c r="T596" s="229"/>
      <c r="U596" s="223"/>
      <c r="V596" s="223">
        <f>SUM(V597:V598)</f>
        <v>388.56</v>
      </c>
      <c r="W596" s="223"/>
      <c r="X596" s="223"/>
      <c r="AG596" t="s">
        <v>170</v>
      </c>
    </row>
    <row r="597" spans="1:60" ht="22.5" outlineLevel="1" x14ac:dyDescent="0.2">
      <c r="A597" s="230">
        <v>200</v>
      </c>
      <c r="B597" s="231" t="s">
        <v>757</v>
      </c>
      <c r="C597" s="249" t="s">
        <v>758</v>
      </c>
      <c r="D597" s="232" t="s">
        <v>483</v>
      </c>
      <c r="E597" s="233">
        <v>612.38360999999998</v>
      </c>
      <c r="F597" s="234"/>
      <c r="G597" s="235">
        <f>ROUND(E597*F597,2)</f>
        <v>0</v>
      </c>
      <c r="H597" s="234"/>
      <c r="I597" s="235">
        <f>ROUND(E597*H597,2)</f>
        <v>0</v>
      </c>
      <c r="J597" s="234"/>
      <c r="K597" s="235">
        <f>ROUND(E597*J597,2)</f>
        <v>0</v>
      </c>
      <c r="L597" s="235">
        <v>21</v>
      </c>
      <c r="M597" s="235">
        <f>G597*(1+L597/100)</f>
        <v>0</v>
      </c>
      <c r="N597" s="235">
        <v>0</v>
      </c>
      <c r="O597" s="235">
        <f>ROUND(E597*N597,2)</f>
        <v>0</v>
      </c>
      <c r="P597" s="235">
        <v>0</v>
      </c>
      <c r="Q597" s="235">
        <f>ROUND(E597*P597,2)</f>
        <v>0</v>
      </c>
      <c r="R597" s="235" t="s">
        <v>487</v>
      </c>
      <c r="S597" s="235" t="s">
        <v>190</v>
      </c>
      <c r="T597" s="236" t="s">
        <v>190</v>
      </c>
      <c r="U597" s="219">
        <v>0.63449999999999995</v>
      </c>
      <c r="V597" s="219">
        <f>ROUND(E597*U597,2)</f>
        <v>388.56</v>
      </c>
      <c r="W597" s="219"/>
      <c r="X597" s="219" t="s">
        <v>759</v>
      </c>
      <c r="Y597" s="209"/>
      <c r="Z597" s="209"/>
      <c r="AA597" s="209"/>
      <c r="AB597" s="209"/>
      <c r="AC597" s="209"/>
      <c r="AD597" s="209"/>
      <c r="AE597" s="209"/>
      <c r="AF597" s="209"/>
      <c r="AG597" s="209" t="s">
        <v>760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1" x14ac:dyDescent="0.2">
      <c r="A598" s="216"/>
      <c r="B598" s="217"/>
      <c r="C598" s="260" t="s">
        <v>761</v>
      </c>
      <c r="D598" s="256"/>
      <c r="E598" s="256"/>
      <c r="F598" s="256"/>
      <c r="G598" s="256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09"/>
      <c r="Z598" s="209"/>
      <c r="AA598" s="209"/>
      <c r="AB598" s="209"/>
      <c r="AC598" s="209"/>
      <c r="AD598" s="209"/>
      <c r="AE598" s="209"/>
      <c r="AF598" s="209"/>
      <c r="AG598" s="209" t="s">
        <v>290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x14ac:dyDescent="0.2">
      <c r="A599" s="224" t="s">
        <v>169</v>
      </c>
      <c r="B599" s="225" t="s">
        <v>125</v>
      </c>
      <c r="C599" s="247" t="s">
        <v>126</v>
      </c>
      <c r="D599" s="226"/>
      <c r="E599" s="227"/>
      <c r="F599" s="228"/>
      <c r="G599" s="228">
        <f>SUMIF(AG600:AG628,"&lt;&gt;NOR",G600:G628)</f>
        <v>0</v>
      </c>
      <c r="H599" s="228"/>
      <c r="I599" s="228">
        <f>SUM(I600:I628)</f>
        <v>0</v>
      </c>
      <c r="J599" s="228"/>
      <c r="K599" s="228">
        <f>SUM(K600:K628)</f>
        <v>0</v>
      </c>
      <c r="L599" s="228"/>
      <c r="M599" s="228">
        <f>SUM(M600:M628)</f>
        <v>0</v>
      </c>
      <c r="N599" s="228"/>
      <c r="O599" s="228">
        <f>SUM(O600:O628)</f>
        <v>0</v>
      </c>
      <c r="P599" s="228"/>
      <c r="Q599" s="228">
        <f>SUM(Q600:Q628)</f>
        <v>8.2199999999999989</v>
      </c>
      <c r="R599" s="228"/>
      <c r="S599" s="228"/>
      <c r="T599" s="229"/>
      <c r="U599" s="223"/>
      <c r="V599" s="223">
        <f>SUM(V600:V628)</f>
        <v>77.38</v>
      </c>
      <c r="W599" s="223"/>
      <c r="X599" s="223"/>
      <c r="AG599" t="s">
        <v>170</v>
      </c>
    </row>
    <row r="600" spans="1:60" outlineLevel="1" x14ac:dyDescent="0.2">
      <c r="A600" s="230">
        <v>201</v>
      </c>
      <c r="B600" s="231" t="s">
        <v>1937</v>
      </c>
      <c r="C600" s="249" t="s">
        <v>1938</v>
      </c>
      <c r="D600" s="232" t="s">
        <v>554</v>
      </c>
      <c r="E600" s="233">
        <v>0.5</v>
      </c>
      <c r="F600" s="234"/>
      <c r="G600" s="235">
        <f>ROUND(E600*F600,2)</f>
        <v>0</v>
      </c>
      <c r="H600" s="234"/>
      <c r="I600" s="235">
        <f>ROUND(E600*H600,2)</f>
        <v>0</v>
      </c>
      <c r="J600" s="234"/>
      <c r="K600" s="235">
        <f>ROUND(E600*J600,2)</f>
        <v>0</v>
      </c>
      <c r="L600" s="235">
        <v>21</v>
      </c>
      <c r="M600" s="235">
        <f>G600*(1+L600/100)</f>
        <v>0</v>
      </c>
      <c r="N600" s="235">
        <v>0</v>
      </c>
      <c r="O600" s="235">
        <f>ROUND(E600*N600,2)</f>
        <v>0</v>
      </c>
      <c r="P600" s="235">
        <v>3.363E-2</v>
      </c>
      <c r="Q600" s="235">
        <f>ROUND(E600*P600,2)</f>
        <v>0.02</v>
      </c>
      <c r="R600" s="235" t="s">
        <v>764</v>
      </c>
      <c r="S600" s="235" t="s">
        <v>190</v>
      </c>
      <c r="T600" s="236" t="s">
        <v>190</v>
      </c>
      <c r="U600" s="219">
        <v>0.56899999999999995</v>
      </c>
      <c r="V600" s="219">
        <f>ROUND(E600*U600,2)</f>
        <v>0.28000000000000003</v>
      </c>
      <c r="W600" s="219"/>
      <c r="X600" s="219" t="s">
        <v>287</v>
      </c>
      <c r="Y600" s="209"/>
      <c r="Z600" s="209"/>
      <c r="AA600" s="209"/>
      <c r="AB600" s="209"/>
      <c r="AC600" s="209"/>
      <c r="AD600" s="209"/>
      <c r="AE600" s="209"/>
      <c r="AF600" s="209"/>
      <c r="AG600" s="209" t="s">
        <v>288</v>
      </c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1" x14ac:dyDescent="0.2">
      <c r="A601" s="216"/>
      <c r="B601" s="217"/>
      <c r="C601" s="251" t="s">
        <v>1082</v>
      </c>
      <c r="D601" s="221"/>
      <c r="E601" s="222">
        <v>0.5</v>
      </c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09"/>
      <c r="Z601" s="209"/>
      <c r="AA601" s="209"/>
      <c r="AB601" s="209"/>
      <c r="AC601" s="209"/>
      <c r="AD601" s="209"/>
      <c r="AE601" s="209"/>
      <c r="AF601" s="209"/>
      <c r="AG601" s="209" t="s">
        <v>232</v>
      </c>
      <c r="AH601" s="209">
        <v>0</v>
      </c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">
      <c r="A602" s="230">
        <v>202</v>
      </c>
      <c r="B602" s="231" t="s">
        <v>1077</v>
      </c>
      <c r="C602" s="249" t="s">
        <v>1078</v>
      </c>
      <c r="D602" s="232" t="s">
        <v>554</v>
      </c>
      <c r="E602" s="233">
        <v>1</v>
      </c>
      <c r="F602" s="234"/>
      <c r="G602" s="235">
        <f>ROUND(E602*F602,2)</f>
        <v>0</v>
      </c>
      <c r="H602" s="234"/>
      <c r="I602" s="235">
        <f>ROUND(E602*H602,2)</f>
        <v>0</v>
      </c>
      <c r="J602" s="234"/>
      <c r="K602" s="235">
        <f>ROUND(E602*J602,2)</f>
        <v>0</v>
      </c>
      <c r="L602" s="235">
        <v>21</v>
      </c>
      <c r="M602" s="235">
        <f>G602*(1+L602/100)</f>
        <v>0</v>
      </c>
      <c r="N602" s="235">
        <v>0</v>
      </c>
      <c r="O602" s="235">
        <f>ROUND(E602*N602,2)</f>
        <v>0</v>
      </c>
      <c r="P602" s="235">
        <v>0.10316</v>
      </c>
      <c r="Q602" s="235">
        <f>ROUND(E602*P602,2)</f>
        <v>0.1</v>
      </c>
      <c r="R602" s="235" t="s">
        <v>764</v>
      </c>
      <c r="S602" s="235" t="s">
        <v>190</v>
      </c>
      <c r="T602" s="236" t="s">
        <v>190</v>
      </c>
      <c r="U602" s="219">
        <v>0.68200000000000005</v>
      </c>
      <c r="V602" s="219">
        <f>ROUND(E602*U602,2)</f>
        <v>0.68</v>
      </c>
      <c r="W602" s="219"/>
      <c r="X602" s="219" t="s">
        <v>287</v>
      </c>
      <c r="Y602" s="209"/>
      <c r="Z602" s="209"/>
      <c r="AA602" s="209"/>
      <c r="AB602" s="209"/>
      <c r="AC602" s="209"/>
      <c r="AD602" s="209"/>
      <c r="AE602" s="209"/>
      <c r="AF602" s="209"/>
      <c r="AG602" s="209" t="s">
        <v>288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1" x14ac:dyDescent="0.2">
      <c r="A603" s="216"/>
      <c r="B603" s="217"/>
      <c r="C603" s="251" t="s">
        <v>95</v>
      </c>
      <c r="D603" s="221"/>
      <c r="E603" s="222">
        <v>1</v>
      </c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09"/>
      <c r="Z603" s="209"/>
      <c r="AA603" s="209"/>
      <c r="AB603" s="209"/>
      <c r="AC603" s="209"/>
      <c r="AD603" s="209"/>
      <c r="AE603" s="209"/>
      <c r="AF603" s="209"/>
      <c r="AG603" s="209" t="s">
        <v>232</v>
      </c>
      <c r="AH603" s="209">
        <v>0</v>
      </c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1" x14ac:dyDescent="0.2">
      <c r="A604" s="230">
        <v>203</v>
      </c>
      <c r="B604" s="231" t="s">
        <v>1079</v>
      </c>
      <c r="C604" s="249" t="s">
        <v>1080</v>
      </c>
      <c r="D604" s="232" t="s">
        <v>554</v>
      </c>
      <c r="E604" s="233">
        <v>26</v>
      </c>
      <c r="F604" s="234"/>
      <c r="G604" s="235">
        <f>ROUND(E604*F604,2)</f>
        <v>0</v>
      </c>
      <c r="H604" s="234"/>
      <c r="I604" s="235">
        <f>ROUND(E604*H604,2)</f>
        <v>0</v>
      </c>
      <c r="J604" s="234"/>
      <c r="K604" s="235">
        <f>ROUND(E604*J604,2)</f>
        <v>0</v>
      </c>
      <c r="L604" s="235">
        <v>21</v>
      </c>
      <c r="M604" s="235">
        <f>G604*(1+L604/100)</f>
        <v>0</v>
      </c>
      <c r="N604" s="235">
        <v>0</v>
      </c>
      <c r="O604" s="235">
        <f>ROUND(E604*N604,2)</f>
        <v>0</v>
      </c>
      <c r="P604" s="235">
        <v>0.19949</v>
      </c>
      <c r="Q604" s="235">
        <f>ROUND(E604*P604,2)</f>
        <v>5.19</v>
      </c>
      <c r="R604" s="235" t="s">
        <v>764</v>
      </c>
      <c r="S604" s="235" t="s">
        <v>190</v>
      </c>
      <c r="T604" s="236" t="s">
        <v>190</v>
      </c>
      <c r="U604" s="219">
        <v>1.012</v>
      </c>
      <c r="V604" s="219">
        <f>ROUND(E604*U604,2)</f>
        <v>26.31</v>
      </c>
      <c r="W604" s="219"/>
      <c r="X604" s="219" t="s">
        <v>287</v>
      </c>
      <c r="Y604" s="209"/>
      <c r="Z604" s="209"/>
      <c r="AA604" s="209"/>
      <c r="AB604" s="209"/>
      <c r="AC604" s="209"/>
      <c r="AD604" s="209"/>
      <c r="AE604" s="209"/>
      <c r="AF604" s="209"/>
      <c r="AG604" s="209" t="s">
        <v>288</v>
      </c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1" x14ac:dyDescent="0.2">
      <c r="A605" s="216"/>
      <c r="B605" s="217"/>
      <c r="C605" s="251" t="s">
        <v>1939</v>
      </c>
      <c r="D605" s="221"/>
      <c r="E605" s="222">
        <v>26</v>
      </c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09"/>
      <c r="Z605" s="209"/>
      <c r="AA605" s="209"/>
      <c r="AB605" s="209"/>
      <c r="AC605" s="209"/>
      <c r="AD605" s="209"/>
      <c r="AE605" s="209"/>
      <c r="AF605" s="209"/>
      <c r="AG605" s="209" t="s">
        <v>232</v>
      </c>
      <c r="AH605" s="209">
        <v>0</v>
      </c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1" x14ac:dyDescent="0.2">
      <c r="A606" s="230">
        <v>204</v>
      </c>
      <c r="B606" s="231" t="s">
        <v>762</v>
      </c>
      <c r="C606" s="249" t="s">
        <v>763</v>
      </c>
      <c r="D606" s="232" t="s">
        <v>323</v>
      </c>
      <c r="E606" s="233">
        <v>38.5</v>
      </c>
      <c r="F606" s="234"/>
      <c r="G606" s="235">
        <f>ROUND(E606*F606,2)</f>
        <v>0</v>
      </c>
      <c r="H606" s="234"/>
      <c r="I606" s="235">
        <f>ROUND(E606*H606,2)</f>
        <v>0</v>
      </c>
      <c r="J606" s="234"/>
      <c r="K606" s="235">
        <f>ROUND(E606*J606,2)</f>
        <v>0</v>
      </c>
      <c r="L606" s="235">
        <v>21</v>
      </c>
      <c r="M606" s="235">
        <f>G606*(1+L606/100)</f>
        <v>0</v>
      </c>
      <c r="N606" s="235">
        <v>0</v>
      </c>
      <c r="O606" s="235">
        <f>ROUND(E606*N606,2)</f>
        <v>0</v>
      </c>
      <c r="P606" s="235">
        <v>2.7999999999999998E-4</v>
      </c>
      <c r="Q606" s="235">
        <f>ROUND(E606*P606,2)</f>
        <v>0.01</v>
      </c>
      <c r="R606" s="235" t="s">
        <v>764</v>
      </c>
      <c r="S606" s="235" t="s">
        <v>190</v>
      </c>
      <c r="T606" s="236" t="s">
        <v>190</v>
      </c>
      <c r="U606" s="219">
        <v>5.1999999999999998E-2</v>
      </c>
      <c r="V606" s="219">
        <f>ROUND(E606*U606,2)</f>
        <v>2</v>
      </c>
      <c r="W606" s="219"/>
      <c r="X606" s="219" t="s">
        <v>287</v>
      </c>
      <c r="Y606" s="209"/>
      <c r="Z606" s="209"/>
      <c r="AA606" s="209"/>
      <c r="AB606" s="209"/>
      <c r="AC606" s="209"/>
      <c r="AD606" s="209"/>
      <c r="AE606" s="209"/>
      <c r="AF606" s="209"/>
      <c r="AG606" s="209" t="s">
        <v>288</v>
      </c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1" x14ac:dyDescent="0.2">
      <c r="A607" s="216"/>
      <c r="B607" s="217"/>
      <c r="C607" s="251" t="s">
        <v>1940</v>
      </c>
      <c r="D607" s="221"/>
      <c r="E607" s="222">
        <v>38.5</v>
      </c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09"/>
      <c r="Z607" s="209"/>
      <c r="AA607" s="209"/>
      <c r="AB607" s="209"/>
      <c r="AC607" s="209"/>
      <c r="AD607" s="209"/>
      <c r="AE607" s="209"/>
      <c r="AF607" s="209"/>
      <c r="AG607" s="209" t="s">
        <v>232</v>
      </c>
      <c r="AH607" s="209">
        <v>0</v>
      </c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1" x14ac:dyDescent="0.2">
      <c r="A608" s="237">
        <v>205</v>
      </c>
      <c r="B608" s="238" t="s">
        <v>1941</v>
      </c>
      <c r="C608" s="248" t="s">
        <v>1942</v>
      </c>
      <c r="D608" s="239" t="s">
        <v>323</v>
      </c>
      <c r="E608" s="240">
        <v>25</v>
      </c>
      <c r="F608" s="241"/>
      <c r="G608" s="242">
        <f>ROUND(E608*F608,2)</f>
        <v>0</v>
      </c>
      <c r="H608" s="241"/>
      <c r="I608" s="242">
        <f>ROUND(E608*H608,2)</f>
        <v>0</v>
      </c>
      <c r="J608" s="241"/>
      <c r="K608" s="242">
        <f>ROUND(E608*J608,2)</f>
        <v>0</v>
      </c>
      <c r="L608" s="242">
        <v>21</v>
      </c>
      <c r="M608" s="242">
        <f>G608*(1+L608/100)</f>
        <v>0</v>
      </c>
      <c r="N608" s="242">
        <v>0</v>
      </c>
      <c r="O608" s="242">
        <f>ROUND(E608*N608,2)</f>
        <v>0</v>
      </c>
      <c r="P608" s="242">
        <v>2.9E-4</v>
      </c>
      <c r="Q608" s="242">
        <f>ROUND(E608*P608,2)</f>
        <v>0.01</v>
      </c>
      <c r="R608" s="242" t="s">
        <v>764</v>
      </c>
      <c r="S608" s="242" t="s">
        <v>190</v>
      </c>
      <c r="T608" s="243" t="s">
        <v>190</v>
      </c>
      <c r="U608" s="219">
        <v>8.3000000000000004E-2</v>
      </c>
      <c r="V608" s="219">
        <f>ROUND(E608*U608,2)</f>
        <v>2.08</v>
      </c>
      <c r="W608" s="219"/>
      <c r="X608" s="219" t="s">
        <v>287</v>
      </c>
      <c r="Y608" s="209"/>
      <c r="Z608" s="209"/>
      <c r="AA608" s="209"/>
      <c r="AB608" s="209"/>
      <c r="AC608" s="209"/>
      <c r="AD608" s="209"/>
      <c r="AE608" s="209"/>
      <c r="AF608" s="209"/>
      <c r="AG608" s="209" t="s">
        <v>288</v>
      </c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1" x14ac:dyDescent="0.2">
      <c r="A609" s="230">
        <v>206</v>
      </c>
      <c r="B609" s="231" t="s">
        <v>765</v>
      </c>
      <c r="C609" s="249" t="s">
        <v>766</v>
      </c>
      <c r="D609" s="232" t="s">
        <v>323</v>
      </c>
      <c r="E609" s="233">
        <v>17</v>
      </c>
      <c r="F609" s="234"/>
      <c r="G609" s="235">
        <f>ROUND(E609*F609,2)</f>
        <v>0</v>
      </c>
      <c r="H609" s="234"/>
      <c r="I609" s="235">
        <f>ROUND(E609*H609,2)</f>
        <v>0</v>
      </c>
      <c r="J609" s="234"/>
      <c r="K609" s="235">
        <f>ROUND(E609*J609,2)</f>
        <v>0</v>
      </c>
      <c r="L609" s="235">
        <v>21</v>
      </c>
      <c r="M609" s="235">
        <f>G609*(1+L609/100)</f>
        <v>0</v>
      </c>
      <c r="N609" s="235">
        <v>0</v>
      </c>
      <c r="O609" s="235">
        <f>ROUND(E609*N609,2)</f>
        <v>0</v>
      </c>
      <c r="P609" s="235">
        <v>3.2000000000000003E-4</v>
      </c>
      <c r="Q609" s="235">
        <f>ROUND(E609*P609,2)</f>
        <v>0.01</v>
      </c>
      <c r="R609" s="235" t="s">
        <v>764</v>
      </c>
      <c r="S609" s="235" t="s">
        <v>190</v>
      </c>
      <c r="T609" s="236" t="s">
        <v>190</v>
      </c>
      <c r="U609" s="219">
        <v>0.13500000000000001</v>
      </c>
      <c r="V609" s="219">
        <f>ROUND(E609*U609,2)</f>
        <v>2.2999999999999998</v>
      </c>
      <c r="W609" s="219"/>
      <c r="X609" s="219" t="s">
        <v>287</v>
      </c>
      <c r="Y609" s="209"/>
      <c r="Z609" s="209"/>
      <c r="AA609" s="209"/>
      <c r="AB609" s="209"/>
      <c r="AC609" s="209"/>
      <c r="AD609" s="209"/>
      <c r="AE609" s="209"/>
      <c r="AF609" s="209"/>
      <c r="AG609" s="209" t="s">
        <v>288</v>
      </c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">
      <c r="A610" s="216"/>
      <c r="B610" s="217"/>
      <c r="C610" s="251" t="s">
        <v>1943</v>
      </c>
      <c r="D610" s="221"/>
      <c r="E610" s="222">
        <v>17</v>
      </c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09"/>
      <c r="Z610" s="209"/>
      <c r="AA610" s="209"/>
      <c r="AB610" s="209"/>
      <c r="AC610" s="209"/>
      <c r="AD610" s="209"/>
      <c r="AE610" s="209"/>
      <c r="AF610" s="209"/>
      <c r="AG610" s="209" t="s">
        <v>232</v>
      </c>
      <c r="AH610" s="209">
        <v>0</v>
      </c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ht="22.5" outlineLevel="1" x14ac:dyDescent="0.2">
      <c r="A611" s="237">
        <v>207</v>
      </c>
      <c r="B611" s="238" t="s">
        <v>767</v>
      </c>
      <c r="C611" s="248" t="s">
        <v>768</v>
      </c>
      <c r="D611" s="239" t="s">
        <v>554</v>
      </c>
      <c r="E611" s="240">
        <v>37</v>
      </c>
      <c r="F611" s="241"/>
      <c r="G611" s="242">
        <f>ROUND(E611*F611,2)</f>
        <v>0</v>
      </c>
      <c r="H611" s="241"/>
      <c r="I611" s="242">
        <f>ROUND(E611*H611,2)</f>
        <v>0</v>
      </c>
      <c r="J611" s="241"/>
      <c r="K611" s="242">
        <f>ROUND(E611*J611,2)</f>
        <v>0</v>
      </c>
      <c r="L611" s="242">
        <v>21</v>
      </c>
      <c r="M611" s="242">
        <f>G611*(1+L611/100)</f>
        <v>0</v>
      </c>
      <c r="N611" s="242">
        <v>0</v>
      </c>
      <c r="O611" s="242">
        <f>ROUND(E611*N611,2)</f>
        <v>0</v>
      </c>
      <c r="P611" s="242">
        <v>0</v>
      </c>
      <c r="Q611" s="242">
        <f>ROUND(E611*P611,2)</f>
        <v>0</v>
      </c>
      <c r="R611" s="242" t="s">
        <v>764</v>
      </c>
      <c r="S611" s="242" t="s">
        <v>190</v>
      </c>
      <c r="T611" s="243" t="s">
        <v>190</v>
      </c>
      <c r="U611" s="219">
        <v>0.21593999999999999</v>
      </c>
      <c r="V611" s="219">
        <f>ROUND(E611*U611,2)</f>
        <v>7.99</v>
      </c>
      <c r="W611" s="219"/>
      <c r="X611" s="219" t="s">
        <v>287</v>
      </c>
      <c r="Y611" s="209"/>
      <c r="Z611" s="209"/>
      <c r="AA611" s="209"/>
      <c r="AB611" s="209"/>
      <c r="AC611" s="209"/>
      <c r="AD611" s="209"/>
      <c r="AE611" s="209"/>
      <c r="AF611" s="209"/>
      <c r="AG611" s="209" t="s">
        <v>288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ht="33.75" outlineLevel="1" x14ac:dyDescent="0.2">
      <c r="A612" s="237">
        <v>208</v>
      </c>
      <c r="B612" s="238" t="s">
        <v>771</v>
      </c>
      <c r="C612" s="248" t="s">
        <v>772</v>
      </c>
      <c r="D612" s="239" t="s">
        <v>554</v>
      </c>
      <c r="E612" s="240">
        <v>37</v>
      </c>
      <c r="F612" s="241"/>
      <c r="G612" s="242">
        <f>ROUND(E612*F612,2)</f>
        <v>0</v>
      </c>
      <c r="H612" s="241"/>
      <c r="I612" s="242">
        <f>ROUND(E612*H612,2)</f>
        <v>0</v>
      </c>
      <c r="J612" s="241"/>
      <c r="K612" s="242">
        <f>ROUND(E612*J612,2)</f>
        <v>0</v>
      </c>
      <c r="L612" s="242">
        <v>21</v>
      </c>
      <c r="M612" s="242">
        <f>G612*(1+L612/100)</f>
        <v>0</v>
      </c>
      <c r="N612" s="242">
        <v>0</v>
      </c>
      <c r="O612" s="242">
        <f>ROUND(E612*N612,2)</f>
        <v>0</v>
      </c>
      <c r="P612" s="242">
        <v>0</v>
      </c>
      <c r="Q612" s="242">
        <f>ROUND(E612*P612,2)</f>
        <v>0</v>
      </c>
      <c r="R612" s="242" t="s">
        <v>764</v>
      </c>
      <c r="S612" s="242" t="s">
        <v>190</v>
      </c>
      <c r="T612" s="243" t="s">
        <v>190</v>
      </c>
      <c r="U612" s="219">
        <v>2.2499999999999999E-2</v>
      </c>
      <c r="V612" s="219">
        <f>ROUND(E612*U612,2)</f>
        <v>0.83</v>
      </c>
      <c r="W612" s="219"/>
      <c r="X612" s="219" t="s">
        <v>287</v>
      </c>
      <c r="Y612" s="209"/>
      <c r="Z612" s="209"/>
      <c r="AA612" s="209"/>
      <c r="AB612" s="209"/>
      <c r="AC612" s="209"/>
      <c r="AD612" s="209"/>
      <c r="AE612" s="209"/>
      <c r="AF612" s="209"/>
      <c r="AG612" s="209" t="s">
        <v>288</v>
      </c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ht="33.75" outlineLevel="1" x14ac:dyDescent="0.2">
      <c r="A613" s="237">
        <v>209</v>
      </c>
      <c r="B613" s="238" t="s">
        <v>775</v>
      </c>
      <c r="C613" s="248" t="s">
        <v>776</v>
      </c>
      <c r="D613" s="239" t="s">
        <v>554</v>
      </c>
      <c r="E613" s="240">
        <v>1</v>
      </c>
      <c r="F613" s="241"/>
      <c r="G613" s="242">
        <f>ROUND(E613*F613,2)</f>
        <v>0</v>
      </c>
      <c r="H613" s="241"/>
      <c r="I613" s="242">
        <f>ROUND(E613*H613,2)</f>
        <v>0</v>
      </c>
      <c r="J613" s="241"/>
      <c r="K613" s="242">
        <f>ROUND(E613*J613,2)</f>
        <v>0</v>
      </c>
      <c r="L613" s="242">
        <v>21</v>
      </c>
      <c r="M613" s="242">
        <f>G613*(1+L613/100)</f>
        <v>0</v>
      </c>
      <c r="N613" s="242">
        <v>0</v>
      </c>
      <c r="O613" s="242">
        <f>ROUND(E613*N613,2)</f>
        <v>0</v>
      </c>
      <c r="P613" s="242">
        <v>0</v>
      </c>
      <c r="Q613" s="242">
        <f>ROUND(E613*P613,2)</f>
        <v>0</v>
      </c>
      <c r="R613" s="242" t="s">
        <v>764</v>
      </c>
      <c r="S613" s="242" t="s">
        <v>190</v>
      </c>
      <c r="T613" s="243" t="s">
        <v>190</v>
      </c>
      <c r="U613" s="219">
        <v>4.5499999999999999E-2</v>
      </c>
      <c r="V613" s="219">
        <f>ROUND(E613*U613,2)</f>
        <v>0.05</v>
      </c>
      <c r="W613" s="219"/>
      <c r="X613" s="219" t="s">
        <v>287</v>
      </c>
      <c r="Y613" s="209"/>
      <c r="Z613" s="209"/>
      <c r="AA613" s="209"/>
      <c r="AB613" s="209"/>
      <c r="AC613" s="209"/>
      <c r="AD613" s="209"/>
      <c r="AE613" s="209"/>
      <c r="AF613" s="209"/>
      <c r="AG613" s="209" t="s">
        <v>288</v>
      </c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ht="22.5" outlineLevel="1" x14ac:dyDescent="0.2">
      <c r="A614" s="230">
        <v>210</v>
      </c>
      <c r="B614" s="231" t="s">
        <v>1515</v>
      </c>
      <c r="C614" s="249" t="s">
        <v>1516</v>
      </c>
      <c r="D614" s="232" t="s">
        <v>554</v>
      </c>
      <c r="E614" s="233">
        <v>2</v>
      </c>
      <c r="F614" s="234"/>
      <c r="G614" s="235">
        <f>ROUND(E614*F614,2)</f>
        <v>0</v>
      </c>
      <c r="H614" s="234"/>
      <c r="I614" s="235">
        <f>ROUND(E614*H614,2)</f>
        <v>0</v>
      </c>
      <c r="J614" s="234"/>
      <c r="K614" s="235">
        <f>ROUND(E614*J614,2)</f>
        <v>0</v>
      </c>
      <c r="L614" s="235">
        <v>21</v>
      </c>
      <c r="M614" s="235">
        <f>G614*(1+L614/100)</f>
        <v>0</v>
      </c>
      <c r="N614" s="235">
        <v>0</v>
      </c>
      <c r="O614" s="235">
        <f>ROUND(E614*N614,2)</f>
        <v>0</v>
      </c>
      <c r="P614" s="235">
        <v>2.826E-2</v>
      </c>
      <c r="Q614" s="235">
        <f>ROUND(E614*P614,2)</f>
        <v>0.06</v>
      </c>
      <c r="R614" s="235" t="s">
        <v>764</v>
      </c>
      <c r="S614" s="235" t="s">
        <v>190</v>
      </c>
      <c r="T614" s="236" t="s">
        <v>190</v>
      </c>
      <c r="U614" s="219">
        <v>0.434</v>
      </c>
      <c r="V614" s="219">
        <f>ROUND(E614*U614,2)</f>
        <v>0.87</v>
      </c>
      <c r="W614" s="219"/>
      <c r="X614" s="219" t="s">
        <v>287</v>
      </c>
      <c r="Y614" s="209"/>
      <c r="Z614" s="209"/>
      <c r="AA614" s="209"/>
      <c r="AB614" s="209"/>
      <c r="AC614" s="209"/>
      <c r="AD614" s="209"/>
      <c r="AE614" s="209"/>
      <c r="AF614" s="209"/>
      <c r="AG614" s="209" t="s">
        <v>288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1" x14ac:dyDescent="0.2">
      <c r="A615" s="216"/>
      <c r="B615" s="217"/>
      <c r="C615" s="251" t="s">
        <v>97</v>
      </c>
      <c r="D615" s="221"/>
      <c r="E615" s="222">
        <v>2</v>
      </c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09"/>
      <c r="Z615" s="209"/>
      <c r="AA615" s="209"/>
      <c r="AB615" s="209"/>
      <c r="AC615" s="209"/>
      <c r="AD615" s="209"/>
      <c r="AE615" s="209"/>
      <c r="AF615" s="209"/>
      <c r="AG615" s="209" t="s">
        <v>232</v>
      </c>
      <c r="AH615" s="209">
        <v>0</v>
      </c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ht="22.5" outlineLevel="1" x14ac:dyDescent="0.2">
      <c r="A616" s="237">
        <v>211</v>
      </c>
      <c r="B616" s="238" t="s">
        <v>1084</v>
      </c>
      <c r="C616" s="248" t="s">
        <v>1085</v>
      </c>
      <c r="D616" s="239" t="s">
        <v>554</v>
      </c>
      <c r="E616" s="240">
        <v>5</v>
      </c>
      <c r="F616" s="241"/>
      <c r="G616" s="242">
        <f>ROUND(E616*F616,2)</f>
        <v>0</v>
      </c>
      <c r="H616" s="241"/>
      <c r="I616" s="242">
        <f>ROUND(E616*H616,2)</f>
        <v>0</v>
      </c>
      <c r="J616" s="241"/>
      <c r="K616" s="242">
        <f>ROUND(E616*J616,2)</f>
        <v>0</v>
      </c>
      <c r="L616" s="242">
        <v>21</v>
      </c>
      <c r="M616" s="242">
        <f>G616*(1+L616/100)</f>
        <v>0</v>
      </c>
      <c r="N616" s="242">
        <v>0</v>
      </c>
      <c r="O616" s="242">
        <f>ROUND(E616*N616,2)</f>
        <v>0</v>
      </c>
      <c r="P616" s="242">
        <v>3.3079999999999998E-2</v>
      </c>
      <c r="Q616" s="242">
        <f>ROUND(E616*P616,2)</f>
        <v>0.17</v>
      </c>
      <c r="R616" s="242" t="s">
        <v>764</v>
      </c>
      <c r="S616" s="242" t="s">
        <v>190</v>
      </c>
      <c r="T616" s="243" t="s">
        <v>190</v>
      </c>
      <c r="U616" s="219">
        <v>0.57899999999999996</v>
      </c>
      <c r="V616" s="219">
        <f>ROUND(E616*U616,2)</f>
        <v>2.9</v>
      </c>
      <c r="W616" s="219"/>
      <c r="X616" s="219" t="s">
        <v>287</v>
      </c>
      <c r="Y616" s="209"/>
      <c r="Z616" s="209"/>
      <c r="AA616" s="209"/>
      <c r="AB616" s="209"/>
      <c r="AC616" s="209"/>
      <c r="AD616" s="209"/>
      <c r="AE616" s="209"/>
      <c r="AF616" s="209"/>
      <c r="AG616" s="209" t="s">
        <v>288</v>
      </c>
      <c r="AH616" s="209"/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ht="22.5" outlineLevel="1" x14ac:dyDescent="0.2">
      <c r="A617" s="230">
        <v>212</v>
      </c>
      <c r="B617" s="231" t="s">
        <v>1086</v>
      </c>
      <c r="C617" s="249" t="s">
        <v>1087</v>
      </c>
      <c r="D617" s="232" t="s">
        <v>554</v>
      </c>
      <c r="E617" s="233">
        <v>11</v>
      </c>
      <c r="F617" s="234"/>
      <c r="G617" s="235">
        <f>ROUND(E617*F617,2)</f>
        <v>0</v>
      </c>
      <c r="H617" s="234"/>
      <c r="I617" s="235">
        <f>ROUND(E617*H617,2)</f>
        <v>0</v>
      </c>
      <c r="J617" s="234"/>
      <c r="K617" s="235">
        <f>ROUND(E617*J617,2)</f>
        <v>0</v>
      </c>
      <c r="L617" s="235">
        <v>21</v>
      </c>
      <c r="M617" s="235">
        <f>G617*(1+L617/100)</f>
        <v>0</v>
      </c>
      <c r="N617" s="235">
        <v>0</v>
      </c>
      <c r="O617" s="235">
        <f>ROUND(E617*N617,2)</f>
        <v>0</v>
      </c>
      <c r="P617" s="235">
        <v>0.10838</v>
      </c>
      <c r="Q617" s="235">
        <f>ROUND(E617*P617,2)</f>
        <v>1.19</v>
      </c>
      <c r="R617" s="235" t="s">
        <v>764</v>
      </c>
      <c r="S617" s="235" t="s">
        <v>190</v>
      </c>
      <c r="T617" s="236" t="s">
        <v>190</v>
      </c>
      <c r="U617" s="219">
        <v>0.72399999999999998</v>
      </c>
      <c r="V617" s="219">
        <f>ROUND(E617*U617,2)</f>
        <v>7.96</v>
      </c>
      <c r="W617" s="219"/>
      <c r="X617" s="219" t="s">
        <v>287</v>
      </c>
      <c r="Y617" s="209"/>
      <c r="Z617" s="209"/>
      <c r="AA617" s="209"/>
      <c r="AB617" s="209"/>
      <c r="AC617" s="209"/>
      <c r="AD617" s="209"/>
      <c r="AE617" s="209"/>
      <c r="AF617" s="209"/>
      <c r="AG617" s="209" t="s">
        <v>288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1" x14ac:dyDescent="0.2">
      <c r="A618" s="216"/>
      <c r="B618" s="217"/>
      <c r="C618" s="251" t="s">
        <v>1944</v>
      </c>
      <c r="D618" s="221"/>
      <c r="E618" s="222">
        <v>11</v>
      </c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232</v>
      </c>
      <c r="AH618" s="209">
        <v>0</v>
      </c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1" x14ac:dyDescent="0.2">
      <c r="A619" s="230">
        <v>213</v>
      </c>
      <c r="B619" s="231" t="s">
        <v>1945</v>
      </c>
      <c r="C619" s="249" t="s">
        <v>1946</v>
      </c>
      <c r="D619" s="232" t="s">
        <v>323</v>
      </c>
      <c r="E619" s="233">
        <v>5</v>
      </c>
      <c r="F619" s="234"/>
      <c r="G619" s="235">
        <f>ROUND(E619*F619,2)</f>
        <v>0</v>
      </c>
      <c r="H619" s="234"/>
      <c r="I619" s="235">
        <f>ROUND(E619*H619,2)</f>
        <v>0</v>
      </c>
      <c r="J619" s="234"/>
      <c r="K619" s="235">
        <f>ROUND(E619*J619,2)</f>
        <v>0</v>
      </c>
      <c r="L619" s="235">
        <v>21</v>
      </c>
      <c r="M619" s="235">
        <f>G619*(1+L619/100)</f>
        <v>0</v>
      </c>
      <c r="N619" s="235">
        <v>0</v>
      </c>
      <c r="O619" s="235">
        <f>ROUND(E619*N619,2)</f>
        <v>0</v>
      </c>
      <c r="P619" s="235">
        <v>3.2000000000000003E-4</v>
      </c>
      <c r="Q619" s="235">
        <f>ROUND(E619*P619,2)</f>
        <v>0</v>
      </c>
      <c r="R619" s="235"/>
      <c r="S619" s="235" t="s">
        <v>174</v>
      </c>
      <c r="T619" s="236" t="s">
        <v>190</v>
      </c>
      <c r="U619" s="219">
        <v>0.13500000000000001</v>
      </c>
      <c r="V619" s="219">
        <f>ROUND(E619*U619,2)</f>
        <v>0.68</v>
      </c>
      <c r="W619" s="219"/>
      <c r="X619" s="219" t="s">
        <v>287</v>
      </c>
      <c r="Y619" s="209"/>
      <c r="Z619" s="209"/>
      <c r="AA619" s="209"/>
      <c r="AB619" s="209"/>
      <c r="AC619" s="209"/>
      <c r="AD619" s="209"/>
      <c r="AE619" s="209"/>
      <c r="AF619" s="209"/>
      <c r="AG619" s="209" t="s">
        <v>288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">
      <c r="A620" s="216"/>
      <c r="B620" s="217"/>
      <c r="C620" s="251" t="s">
        <v>1947</v>
      </c>
      <c r="D620" s="221"/>
      <c r="E620" s="222">
        <v>5</v>
      </c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232</v>
      </c>
      <c r="AH620" s="209">
        <v>0</v>
      </c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outlineLevel="1" x14ac:dyDescent="0.2">
      <c r="A621" s="237">
        <v>214</v>
      </c>
      <c r="B621" s="238" t="s">
        <v>777</v>
      </c>
      <c r="C621" s="248" t="s">
        <v>778</v>
      </c>
      <c r="D621" s="239" t="s">
        <v>554</v>
      </c>
      <c r="E621" s="240">
        <v>1</v>
      </c>
      <c r="F621" s="241"/>
      <c r="G621" s="242">
        <f>ROUND(E621*F621,2)</f>
        <v>0</v>
      </c>
      <c r="H621" s="241"/>
      <c r="I621" s="242">
        <f>ROUND(E621*H621,2)</f>
        <v>0</v>
      </c>
      <c r="J621" s="241"/>
      <c r="K621" s="242">
        <f>ROUND(E621*J621,2)</f>
        <v>0</v>
      </c>
      <c r="L621" s="242">
        <v>21</v>
      </c>
      <c r="M621" s="242">
        <f>G621*(1+L621/100)</f>
        <v>0</v>
      </c>
      <c r="N621" s="242">
        <v>0</v>
      </c>
      <c r="O621" s="242">
        <f>ROUND(E621*N621,2)</f>
        <v>0</v>
      </c>
      <c r="P621" s="242">
        <v>0</v>
      </c>
      <c r="Q621" s="242">
        <f>ROUND(E621*P621,2)</f>
        <v>0</v>
      </c>
      <c r="R621" s="242"/>
      <c r="S621" s="242" t="s">
        <v>174</v>
      </c>
      <c r="T621" s="243" t="s">
        <v>175</v>
      </c>
      <c r="U621" s="219">
        <v>0.64734999999999998</v>
      </c>
      <c r="V621" s="219">
        <f>ROUND(E621*U621,2)</f>
        <v>0.65</v>
      </c>
      <c r="W621" s="219"/>
      <c r="X621" s="219" t="s">
        <v>287</v>
      </c>
      <c r="Y621" s="209"/>
      <c r="Z621" s="209"/>
      <c r="AA621" s="209"/>
      <c r="AB621" s="209"/>
      <c r="AC621" s="209"/>
      <c r="AD621" s="209"/>
      <c r="AE621" s="209"/>
      <c r="AF621" s="209"/>
      <c r="AG621" s="209" t="s">
        <v>288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outlineLevel="1" x14ac:dyDescent="0.2">
      <c r="A622" s="237">
        <v>215</v>
      </c>
      <c r="B622" s="238" t="s">
        <v>1948</v>
      </c>
      <c r="C622" s="248" t="s">
        <v>1949</v>
      </c>
      <c r="D622" s="239" t="s">
        <v>554</v>
      </c>
      <c r="E622" s="240">
        <v>1</v>
      </c>
      <c r="F622" s="241"/>
      <c r="G622" s="242">
        <f>ROUND(E622*F622,2)</f>
        <v>0</v>
      </c>
      <c r="H622" s="241"/>
      <c r="I622" s="242">
        <f>ROUND(E622*H622,2)</f>
        <v>0</v>
      </c>
      <c r="J622" s="241"/>
      <c r="K622" s="242">
        <f>ROUND(E622*J622,2)</f>
        <v>0</v>
      </c>
      <c r="L622" s="242">
        <v>21</v>
      </c>
      <c r="M622" s="242">
        <f>G622*(1+L622/100)</f>
        <v>0</v>
      </c>
      <c r="N622" s="242">
        <v>0</v>
      </c>
      <c r="O622" s="242">
        <f>ROUND(E622*N622,2)</f>
        <v>0</v>
      </c>
      <c r="P622" s="242">
        <v>0</v>
      </c>
      <c r="Q622" s="242">
        <f>ROUND(E622*P622,2)</f>
        <v>0</v>
      </c>
      <c r="R622" s="242"/>
      <c r="S622" s="242" t="s">
        <v>174</v>
      </c>
      <c r="T622" s="243" t="s">
        <v>190</v>
      </c>
      <c r="U622" s="219">
        <v>0.64734999999999998</v>
      </c>
      <c r="V622" s="219">
        <f>ROUND(E622*U622,2)</f>
        <v>0.65</v>
      </c>
      <c r="W622" s="219"/>
      <c r="X622" s="219" t="s">
        <v>287</v>
      </c>
      <c r="Y622" s="209"/>
      <c r="Z622" s="209"/>
      <c r="AA622" s="209"/>
      <c r="AB622" s="209"/>
      <c r="AC622" s="209"/>
      <c r="AD622" s="209"/>
      <c r="AE622" s="209"/>
      <c r="AF622" s="209"/>
      <c r="AG622" s="209" t="s">
        <v>288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1" x14ac:dyDescent="0.2">
      <c r="A623" s="237">
        <v>216</v>
      </c>
      <c r="B623" s="238" t="s">
        <v>779</v>
      </c>
      <c r="C623" s="248" t="s">
        <v>780</v>
      </c>
      <c r="D623" s="239" t="s">
        <v>554</v>
      </c>
      <c r="E623" s="240">
        <v>36</v>
      </c>
      <c r="F623" s="241"/>
      <c r="G623" s="242">
        <f>ROUND(E623*F623,2)</f>
        <v>0</v>
      </c>
      <c r="H623" s="241"/>
      <c r="I623" s="242">
        <f>ROUND(E623*H623,2)</f>
        <v>0</v>
      </c>
      <c r="J623" s="241"/>
      <c r="K623" s="242">
        <f>ROUND(E623*J623,2)</f>
        <v>0</v>
      </c>
      <c r="L623" s="242">
        <v>21</v>
      </c>
      <c r="M623" s="242">
        <f>G623*(1+L623/100)</f>
        <v>0</v>
      </c>
      <c r="N623" s="242">
        <v>0</v>
      </c>
      <c r="O623" s="242">
        <f>ROUND(E623*N623,2)</f>
        <v>0</v>
      </c>
      <c r="P623" s="242">
        <v>3.3079999999999998E-2</v>
      </c>
      <c r="Q623" s="242">
        <f>ROUND(E623*P623,2)</f>
        <v>1.19</v>
      </c>
      <c r="R623" s="242"/>
      <c r="S623" s="242" t="s">
        <v>174</v>
      </c>
      <c r="T623" s="243" t="s">
        <v>175</v>
      </c>
      <c r="U623" s="219">
        <v>0.57899999999999996</v>
      </c>
      <c r="V623" s="219">
        <f>ROUND(E623*U623,2)</f>
        <v>20.84</v>
      </c>
      <c r="W623" s="219"/>
      <c r="X623" s="219" t="s">
        <v>287</v>
      </c>
      <c r="Y623" s="209"/>
      <c r="Z623" s="209"/>
      <c r="AA623" s="209"/>
      <c r="AB623" s="209"/>
      <c r="AC623" s="209"/>
      <c r="AD623" s="209"/>
      <c r="AE623" s="209"/>
      <c r="AF623" s="209"/>
      <c r="AG623" s="209" t="s">
        <v>288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1" x14ac:dyDescent="0.2">
      <c r="A624" s="230">
        <v>217</v>
      </c>
      <c r="B624" s="231" t="s">
        <v>1088</v>
      </c>
      <c r="C624" s="249" t="s">
        <v>1089</v>
      </c>
      <c r="D624" s="232" t="s">
        <v>554</v>
      </c>
      <c r="E624" s="233">
        <v>2</v>
      </c>
      <c r="F624" s="234"/>
      <c r="G624" s="235">
        <f>ROUND(E624*F624,2)</f>
        <v>0</v>
      </c>
      <c r="H624" s="234"/>
      <c r="I624" s="235">
        <f>ROUND(E624*H624,2)</f>
        <v>0</v>
      </c>
      <c r="J624" s="234"/>
      <c r="K624" s="235">
        <f>ROUND(E624*J624,2)</f>
        <v>0</v>
      </c>
      <c r="L624" s="235">
        <v>21</v>
      </c>
      <c r="M624" s="235">
        <f>G624*(1+L624/100)</f>
        <v>0</v>
      </c>
      <c r="N624" s="235">
        <v>0</v>
      </c>
      <c r="O624" s="235">
        <f>ROUND(E624*N624,2)</f>
        <v>0</v>
      </c>
      <c r="P624" s="235">
        <v>1.1180000000000001E-2</v>
      </c>
      <c r="Q624" s="235">
        <f>ROUND(E624*P624,2)</f>
        <v>0.02</v>
      </c>
      <c r="R624" s="235"/>
      <c r="S624" s="235" t="s">
        <v>174</v>
      </c>
      <c r="T624" s="236" t="s">
        <v>190</v>
      </c>
      <c r="U624" s="219">
        <v>0.155</v>
      </c>
      <c r="V624" s="219">
        <f>ROUND(E624*U624,2)</f>
        <v>0.31</v>
      </c>
      <c r="W624" s="219"/>
      <c r="X624" s="219" t="s">
        <v>287</v>
      </c>
      <c r="Y624" s="209"/>
      <c r="Z624" s="209"/>
      <c r="AA624" s="209"/>
      <c r="AB624" s="209"/>
      <c r="AC624" s="209"/>
      <c r="AD624" s="209"/>
      <c r="AE624" s="209"/>
      <c r="AF624" s="209"/>
      <c r="AG624" s="209" t="s">
        <v>288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outlineLevel="1" x14ac:dyDescent="0.2">
      <c r="A625" s="216"/>
      <c r="B625" s="217"/>
      <c r="C625" s="251" t="s">
        <v>1950</v>
      </c>
      <c r="D625" s="221"/>
      <c r="E625" s="222">
        <v>2</v>
      </c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232</v>
      </c>
      <c r="AH625" s="209">
        <v>0</v>
      </c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1" x14ac:dyDescent="0.2">
      <c r="A626" s="230">
        <v>218</v>
      </c>
      <c r="B626" s="231" t="s">
        <v>781</v>
      </c>
      <c r="C626" s="249" t="s">
        <v>782</v>
      </c>
      <c r="D626" s="232" t="s">
        <v>554</v>
      </c>
      <c r="E626" s="233">
        <v>5</v>
      </c>
      <c r="F626" s="234"/>
      <c r="G626" s="235">
        <f>ROUND(E626*F626,2)</f>
        <v>0</v>
      </c>
      <c r="H626" s="234"/>
      <c r="I626" s="235">
        <f>ROUND(E626*H626,2)</f>
        <v>0</v>
      </c>
      <c r="J626" s="234"/>
      <c r="K626" s="235">
        <f>ROUND(E626*J626,2)</f>
        <v>0</v>
      </c>
      <c r="L626" s="235">
        <v>21</v>
      </c>
      <c r="M626" s="235">
        <f>G626*(1+L626/100)</f>
        <v>0</v>
      </c>
      <c r="N626" s="235">
        <v>0</v>
      </c>
      <c r="O626" s="235">
        <f>ROUND(E626*N626,2)</f>
        <v>0</v>
      </c>
      <c r="P626" s="235">
        <v>0.05</v>
      </c>
      <c r="Q626" s="235">
        <f>ROUND(E626*P626,2)</f>
        <v>0.25</v>
      </c>
      <c r="R626" s="235"/>
      <c r="S626" s="235" t="s">
        <v>174</v>
      </c>
      <c r="T626" s="236" t="s">
        <v>175</v>
      </c>
      <c r="U626" s="219">
        <v>0</v>
      </c>
      <c r="V626" s="219">
        <f>ROUND(E626*U626,2)</f>
        <v>0</v>
      </c>
      <c r="W626" s="219"/>
      <c r="X626" s="219" t="s">
        <v>287</v>
      </c>
      <c r="Y626" s="209"/>
      <c r="Z626" s="209"/>
      <c r="AA626" s="209"/>
      <c r="AB626" s="209"/>
      <c r="AC626" s="209"/>
      <c r="AD626" s="209"/>
      <c r="AE626" s="209"/>
      <c r="AF626" s="209"/>
      <c r="AG626" s="209" t="s">
        <v>288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1" x14ac:dyDescent="0.2">
      <c r="A627" s="216">
        <v>219</v>
      </c>
      <c r="B627" s="217" t="s">
        <v>783</v>
      </c>
      <c r="C627" s="262" t="s">
        <v>784</v>
      </c>
      <c r="D627" s="218" t="s">
        <v>0</v>
      </c>
      <c r="E627" s="258"/>
      <c r="F627" s="220"/>
      <c r="G627" s="219">
        <f>ROUND(E627*F627,2)</f>
        <v>0</v>
      </c>
      <c r="H627" s="220"/>
      <c r="I627" s="219">
        <f>ROUND(E627*H627,2)</f>
        <v>0</v>
      </c>
      <c r="J627" s="220"/>
      <c r="K627" s="219">
        <f>ROUND(E627*J627,2)</f>
        <v>0</v>
      </c>
      <c r="L627" s="219">
        <v>21</v>
      </c>
      <c r="M627" s="219">
        <f>G627*(1+L627/100)</f>
        <v>0</v>
      </c>
      <c r="N627" s="219">
        <v>0</v>
      </c>
      <c r="O627" s="219">
        <f>ROUND(E627*N627,2)</f>
        <v>0</v>
      </c>
      <c r="P627" s="219">
        <v>0</v>
      </c>
      <c r="Q627" s="219">
        <f>ROUND(E627*P627,2)</f>
        <v>0</v>
      </c>
      <c r="R627" s="219" t="s">
        <v>764</v>
      </c>
      <c r="S627" s="219" t="s">
        <v>190</v>
      </c>
      <c r="T627" s="219" t="s">
        <v>190</v>
      </c>
      <c r="U627" s="219">
        <v>0</v>
      </c>
      <c r="V627" s="219">
        <f>ROUND(E627*U627,2)</f>
        <v>0</v>
      </c>
      <c r="W627" s="219"/>
      <c r="X627" s="219" t="s">
        <v>759</v>
      </c>
      <c r="Y627" s="209"/>
      <c r="Z627" s="209"/>
      <c r="AA627" s="209"/>
      <c r="AB627" s="209"/>
      <c r="AC627" s="209"/>
      <c r="AD627" s="209"/>
      <c r="AE627" s="209"/>
      <c r="AF627" s="209"/>
      <c r="AG627" s="209" t="s">
        <v>760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outlineLevel="1" x14ac:dyDescent="0.2">
      <c r="A628" s="216"/>
      <c r="B628" s="217"/>
      <c r="C628" s="263" t="s">
        <v>785</v>
      </c>
      <c r="D628" s="259"/>
      <c r="E628" s="259"/>
      <c r="F628" s="259"/>
      <c r="G628" s="25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290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x14ac:dyDescent="0.2">
      <c r="A629" s="224" t="s">
        <v>169</v>
      </c>
      <c r="B629" s="225" t="s">
        <v>127</v>
      </c>
      <c r="C629" s="247" t="s">
        <v>128</v>
      </c>
      <c r="D629" s="226"/>
      <c r="E629" s="227"/>
      <c r="F629" s="228"/>
      <c r="G629" s="228">
        <f>SUMIF(AG630:AG638,"&lt;&gt;NOR",G630:G638)</f>
        <v>0</v>
      </c>
      <c r="H629" s="228"/>
      <c r="I629" s="228">
        <f>SUM(I630:I638)</f>
        <v>0</v>
      </c>
      <c r="J629" s="228"/>
      <c r="K629" s="228">
        <f>SUM(K630:K638)</f>
        <v>0</v>
      </c>
      <c r="L629" s="228"/>
      <c r="M629" s="228">
        <f>SUM(M630:M638)</f>
        <v>0</v>
      </c>
      <c r="N629" s="228"/>
      <c r="O629" s="228">
        <f>SUM(O630:O638)</f>
        <v>0</v>
      </c>
      <c r="P629" s="228"/>
      <c r="Q629" s="228">
        <f>SUM(Q630:Q638)</f>
        <v>0.63</v>
      </c>
      <c r="R629" s="228"/>
      <c r="S629" s="228"/>
      <c r="T629" s="229"/>
      <c r="U629" s="223"/>
      <c r="V629" s="223">
        <f>SUM(V630:V638)</f>
        <v>3.7199999999999998</v>
      </c>
      <c r="W629" s="223"/>
      <c r="X629" s="223"/>
      <c r="AG629" t="s">
        <v>170</v>
      </c>
    </row>
    <row r="630" spans="1:60" ht="22.5" outlineLevel="1" x14ac:dyDescent="0.2">
      <c r="A630" s="230">
        <v>220</v>
      </c>
      <c r="B630" s="231" t="s">
        <v>1951</v>
      </c>
      <c r="C630" s="249" t="s">
        <v>1952</v>
      </c>
      <c r="D630" s="232" t="s">
        <v>285</v>
      </c>
      <c r="E630" s="233">
        <v>9.3000000000000007</v>
      </c>
      <c r="F630" s="234"/>
      <c r="G630" s="235">
        <f>ROUND(E630*F630,2)</f>
        <v>0</v>
      </c>
      <c r="H630" s="234"/>
      <c r="I630" s="235">
        <f>ROUND(E630*H630,2)</f>
        <v>0</v>
      </c>
      <c r="J630" s="234"/>
      <c r="K630" s="235">
        <f>ROUND(E630*J630,2)</f>
        <v>0</v>
      </c>
      <c r="L630" s="235">
        <v>21</v>
      </c>
      <c r="M630" s="235">
        <f>G630*(1+L630/100)</f>
        <v>0</v>
      </c>
      <c r="N630" s="235">
        <v>0</v>
      </c>
      <c r="O630" s="235">
        <f>ROUND(E630*N630,2)</f>
        <v>0</v>
      </c>
      <c r="P630" s="235">
        <v>0</v>
      </c>
      <c r="Q630" s="235">
        <f>ROUND(E630*P630,2)</f>
        <v>0</v>
      </c>
      <c r="R630" s="235" t="s">
        <v>1953</v>
      </c>
      <c r="S630" s="235" t="s">
        <v>190</v>
      </c>
      <c r="T630" s="236" t="s">
        <v>190</v>
      </c>
      <c r="U630" s="219">
        <v>6.0999999999999999E-2</v>
      </c>
      <c r="V630" s="219">
        <f>ROUND(E630*U630,2)</f>
        <v>0.56999999999999995</v>
      </c>
      <c r="W630" s="219"/>
      <c r="X630" s="219" t="s">
        <v>287</v>
      </c>
      <c r="Y630" s="209"/>
      <c r="Z630" s="209"/>
      <c r="AA630" s="209"/>
      <c r="AB630" s="209"/>
      <c r="AC630" s="209"/>
      <c r="AD630" s="209"/>
      <c r="AE630" s="209"/>
      <c r="AF630" s="209"/>
      <c r="AG630" s="209" t="s">
        <v>288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</row>
    <row r="631" spans="1:60" outlineLevel="1" x14ac:dyDescent="0.2">
      <c r="A631" s="216"/>
      <c r="B631" s="217"/>
      <c r="C631" s="251" t="s">
        <v>1954</v>
      </c>
      <c r="D631" s="221"/>
      <c r="E631" s="222">
        <v>4.5</v>
      </c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232</v>
      </c>
      <c r="AH631" s="209">
        <v>0</v>
      </c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1" x14ac:dyDescent="0.2">
      <c r="A632" s="216"/>
      <c r="B632" s="217"/>
      <c r="C632" s="251" t="s">
        <v>1955</v>
      </c>
      <c r="D632" s="221"/>
      <c r="E632" s="222">
        <v>4.8</v>
      </c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232</v>
      </c>
      <c r="AH632" s="209">
        <v>0</v>
      </c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1" x14ac:dyDescent="0.2">
      <c r="A633" s="230">
        <v>221</v>
      </c>
      <c r="B633" s="231" t="s">
        <v>1956</v>
      </c>
      <c r="C633" s="249" t="s">
        <v>1957</v>
      </c>
      <c r="D633" s="232" t="s">
        <v>323</v>
      </c>
      <c r="E633" s="233">
        <v>9</v>
      </c>
      <c r="F633" s="234"/>
      <c r="G633" s="235">
        <f>ROUND(E633*F633,2)</f>
        <v>0</v>
      </c>
      <c r="H633" s="234"/>
      <c r="I633" s="235">
        <f>ROUND(E633*H633,2)</f>
        <v>0</v>
      </c>
      <c r="J633" s="234"/>
      <c r="K633" s="235">
        <f>ROUND(E633*J633,2)</f>
        <v>0</v>
      </c>
      <c r="L633" s="235">
        <v>21</v>
      </c>
      <c r="M633" s="235">
        <f>G633*(1+L633/100)</f>
        <v>0</v>
      </c>
      <c r="N633" s="235">
        <v>0</v>
      </c>
      <c r="O633" s="235">
        <f>ROUND(E633*N633,2)</f>
        <v>0</v>
      </c>
      <c r="P633" s="235">
        <v>7.0000000000000007E-2</v>
      </c>
      <c r="Q633" s="235">
        <f>ROUND(E633*P633,2)</f>
        <v>0.63</v>
      </c>
      <c r="R633" s="235" t="s">
        <v>1953</v>
      </c>
      <c r="S633" s="235" t="s">
        <v>190</v>
      </c>
      <c r="T633" s="236" t="s">
        <v>190</v>
      </c>
      <c r="U633" s="219">
        <v>0.35</v>
      </c>
      <c r="V633" s="219">
        <f>ROUND(E633*U633,2)</f>
        <v>3.15</v>
      </c>
      <c r="W633" s="219"/>
      <c r="X633" s="219" t="s">
        <v>287</v>
      </c>
      <c r="Y633" s="209"/>
      <c r="Z633" s="209"/>
      <c r="AA633" s="209"/>
      <c r="AB633" s="209"/>
      <c r="AC633" s="209"/>
      <c r="AD633" s="209"/>
      <c r="AE633" s="209"/>
      <c r="AF633" s="209"/>
      <c r="AG633" s="209" t="s">
        <v>288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1" x14ac:dyDescent="0.2">
      <c r="A634" s="216"/>
      <c r="B634" s="217"/>
      <c r="C634" s="260" t="s">
        <v>1958</v>
      </c>
      <c r="D634" s="256"/>
      <c r="E634" s="256"/>
      <c r="F634" s="256"/>
      <c r="G634" s="256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290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1" x14ac:dyDescent="0.2">
      <c r="A635" s="216"/>
      <c r="B635" s="217"/>
      <c r="C635" s="251" t="s">
        <v>1959</v>
      </c>
      <c r="D635" s="221"/>
      <c r="E635" s="222">
        <v>3</v>
      </c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232</v>
      </c>
      <c r="AH635" s="209">
        <v>0</v>
      </c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outlineLevel="1" x14ac:dyDescent="0.2">
      <c r="A636" s="216"/>
      <c r="B636" s="217"/>
      <c r="C636" s="251" t="s">
        <v>1960</v>
      </c>
      <c r="D636" s="221"/>
      <c r="E636" s="222">
        <v>6</v>
      </c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232</v>
      </c>
      <c r="AH636" s="209">
        <v>0</v>
      </c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outlineLevel="1" x14ac:dyDescent="0.2">
      <c r="A637" s="216">
        <v>222</v>
      </c>
      <c r="B637" s="217" t="s">
        <v>1961</v>
      </c>
      <c r="C637" s="262" t="s">
        <v>1962</v>
      </c>
      <c r="D637" s="218" t="s">
        <v>0</v>
      </c>
      <c r="E637" s="258"/>
      <c r="F637" s="220"/>
      <c r="G637" s="219">
        <f>ROUND(E637*F637,2)</f>
        <v>0</v>
      </c>
      <c r="H637" s="220"/>
      <c r="I637" s="219">
        <f>ROUND(E637*H637,2)</f>
        <v>0</v>
      </c>
      <c r="J637" s="220"/>
      <c r="K637" s="219">
        <f>ROUND(E637*J637,2)</f>
        <v>0</v>
      </c>
      <c r="L637" s="219">
        <v>21</v>
      </c>
      <c r="M637" s="219">
        <f>G637*(1+L637/100)</f>
        <v>0</v>
      </c>
      <c r="N637" s="219">
        <v>0</v>
      </c>
      <c r="O637" s="219">
        <f>ROUND(E637*N637,2)</f>
        <v>0</v>
      </c>
      <c r="P637" s="219">
        <v>0</v>
      </c>
      <c r="Q637" s="219">
        <f>ROUND(E637*P637,2)</f>
        <v>0</v>
      </c>
      <c r="R637" s="219" t="s">
        <v>1953</v>
      </c>
      <c r="S637" s="219" t="s">
        <v>190</v>
      </c>
      <c r="T637" s="219" t="s">
        <v>190</v>
      </c>
      <c r="U637" s="219">
        <v>0</v>
      </c>
      <c r="V637" s="219">
        <f>ROUND(E637*U637,2)</f>
        <v>0</v>
      </c>
      <c r="W637" s="219"/>
      <c r="X637" s="219" t="s">
        <v>759</v>
      </c>
      <c r="Y637" s="209"/>
      <c r="Z637" s="209"/>
      <c r="AA637" s="209"/>
      <c r="AB637" s="209"/>
      <c r="AC637" s="209"/>
      <c r="AD637" s="209"/>
      <c r="AE637" s="209"/>
      <c r="AF637" s="209"/>
      <c r="AG637" s="209" t="s">
        <v>760</v>
      </c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1" x14ac:dyDescent="0.2">
      <c r="A638" s="216"/>
      <c r="B638" s="217"/>
      <c r="C638" s="263" t="s">
        <v>1332</v>
      </c>
      <c r="D638" s="259"/>
      <c r="E638" s="259"/>
      <c r="F638" s="259"/>
      <c r="G638" s="25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09"/>
      <c r="Z638" s="209"/>
      <c r="AA638" s="209"/>
      <c r="AB638" s="209"/>
      <c r="AC638" s="209"/>
      <c r="AD638" s="209"/>
      <c r="AE638" s="209"/>
      <c r="AF638" s="209"/>
      <c r="AG638" s="209" t="s">
        <v>290</v>
      </c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x14ac:dyDescent="0.2">
      <c r="A639" s="224" t="s">
        <v>169</v>
      </c>
      <c r="B639" s="225" t="s">
        <v>129</v>
      </c>
      <c r="C639" s="247" t="s">
        <v>130</v>
      </c>
      <c r="D639" s="226"/>
      <c r="E639" s="227"/>
      <c r="F639" s="228"/>
      <c r="G639" s="228">
        <f>SUMIF(AG640:AG647,"&lt;&gt;NOR",G640:G647)</f>
        <v>0</v>
      </c>
      <c r="H639" s="228"/>
      <c r="I639" s="228">
        <f>SUM(I640:I647)</f>
        <v>0</v>
      </c>
      <c r="J639" s="228"/>
      <c r="K639" s="228">
        <f>SUM(K640:K647)</f>
        <v>0</v>
      </c>
      <c r="L639" s="228"/>
      <c r="M639" s="228">
        <f>SUM(M640:M647)</f>
        <v>0</v>
      </c>
      <c r="N639" s="228"/>
      <c r="O639" s="228">
        <f>SUM(O640:O647)</f>
        <v>0</v>
      </c>
      <c r="P639" s="228"/>
      <c r="Q639" s="228">
        <f>SUM(Q640:Q647)</f>
        <v>0.27</v>
      </c>
      <c r="R639" s="228"/>
      <c r="S639" s="228"/>
      <c r="T639" s="229"/>
      <c r="U639" s="223"/>
      <c r="V639" s="223">
        <f>SUM(V640:V647)</f>
        <v>9.58</v>
      </c>
      <c r="W639" s="223"/>
      <c r="X639" s="223"/>
      <c r="AG639" t="s">
        <v>170</v>
      </c>
    </row>
    <row r="640" spans="1:60" outlineLevel="1" x14ac:dyDescent="0.2">
      <c r="A640" s="237">
        <v>223</v>
      </c>
      <c r="B640" s="238" t="s">
        <v>1630</v>
      </c>
      <c r="C640" s="248" t="s">
        <v>1631</v>
      </c>
      <c r="D640" s="239" t="s">
        <v>323</v>
      </c>
      <c r="E640" s="240">
        <v>3</v>
      </c>
      <c r="F640" s="241"/>
      <c r="G640" s="242">
        <f>ROUND(E640*F640,2)</f>
        <v>0</v>
      </c>
      <c r="H640" s="241"/>
      <c r="I640" s="242">
        <f>ROUND(E640*H640,2)</f>
        <v>0</v>
      </c>
      <c r="J640" s="241"/>
      <c r="K640" s="242">
        <f>ROUND(E640*J640,2)</f>
        <v>0</v>
      </c>
      <c r="L640" s="242">
        <v>21</v>
      </c>
      <c r="M640" s="242">
        <f>G640*(1+L640/100)</f>
        <v>0</v>
      </c>
      <c r="N640" s="242">
        <v>0</v>
      </c>
      <c r="O640" s="242">
        <f>ROUND(E640*N640,2)</f>
        <v>0</v>
      </c>
      <c r="P640" s="242">
        <v>0</v>
      </c>
      <c r="Q640" s="242">
        <f>ROUND(E640*P640,2)</f>
        <v>0</v>
      </c>
      <c r="R640" s="242" t="s">
        <v>1327</v>
      </c>
      <c r="S640" s="242" t="s">
        <v>190</v>
      </c>
      <c r="T640" s="243" t="s">
        <v>190</v>
      </c>
      <c r="U640" s="219">
        <v>0.3</v>
      </c>
      <c r="V640" s="219">
        <f>ROUND(E640*U640,2)</f>
        <v>0.9</v>
      </c>
      <c r="W640" s="219"/>
      <c r="X640" s="219" t="s">
        <v>287</v>
      </c>
      <c r="Y640" s="209"/>
      <c r="Z640" s="209"/>
      <c r="AA640" s="209"/>
      <c r="AB640" s="209"/>
      <c r="AC640" s="209"/>
      <c r="AD640" s="209"/>
      <c r="AE640" s="209"/>
      <c r="AF640" s="209"/>
      <c r="AG640" s="209" t="s">
        <v>288</v>
      </c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1" x14ac:dyDescent="0.2">
      <c r="A641" s="237">
        <v>224</v>
      </c>
      <c r="B641" s="238" t="s">
        <v>1963</v>
      </c>
      <c r="C641" s="248" t="s">
        <v>1964</v>
      </c>
      <c r="D641" s="239" t="s">
        <v>323</v>
      </c>
      <c r="E641" s="240">
        <v>8</v>
      </c>
      <c r="F641" s="241"/>
      <c r="G641" s="242">
        <f>ROUND(E641*F641,2)</f>
        <v>0</v>
      </c>
      <c r="H641" s="241"/>
      <c r="I641" s="242">
        <f>ROUND(E641*H641,2)</f>
        <v>0</v>
      </c>
      <c r="J641" s="241"/>
      <c r="K641" s="242">
        <f>ROUND(E641*J641,2)</f>
        <v>0</v>
      </c>
      <c r="L641" s="242">
        <v>21</v>
      </c>
      <c r="M641" s="242">
        <f>G641*(1+L641/100)</f>
        <v>0</v>
      </c>
      <c r="N641" s="242">
        <v>0</v>
      </c>
      <c r="O641" s="242">
        <f>ROUND(E641*N641,2)</f>
        <v>0</v>
      </c>
      <c r="P641" s="242">
        <v>0</v>
      </c>
      <c r="Q641" s="242">
        <f>ROUND(E641*P641,2)</f>
        <v>0</v>
      </c>
      <c r="R641" s="242" t="s">
        <v>1327</v>
      </c>
      <c r="S641" s="242" t="s">
        <v>190</v>
      </c>
      <c r="T641" s="243" t="s">
        <v>190</v>
      </c>
      <c r="U641" s="219">
        <v>0.41</v>
      </c>
      <c r="V641" s="219">
        <f>ROUND(E641*U641,2)</f>
        <v>3.28</v>
      </c>
      <c r="W641" s="219"/>
      <c r="X641" s="219" t="s">
        <v>287</v>
      </c>
      <c r="Y641" s="209"/>
      <c r="Z641" s="209"/>
      <c r="AA641" s="209"/>
      <c r="AB641" s="209"/>
      <c r="AC641" s="209"/>
      <c r="AD641" s="209"/>
      <c r="AE641" s="209"/>
      <c r="AF641" s="209"/>
      <c r="AG641" s="209" t="s">
        <v>288</v>
      </c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outlineLevel="1" x14ac:dyDescent="0.2">
      <c r="A642" s="237">
        <v>225</v>
      </c>
      <c r="B642" s="238" t="s">
        <v>1965</v>
      </c>
      <c r="C642" s="248" t="s">
        <v>1966</v>
      </c>
      <c r="D642" s="239" t="s">
        <v>323</v>
      </c>
      <c r="E642" s="240">
        <v>3</v>
      </c>
      <c r="F642" s="241"/>
      <c r="G642" s="242">
        <f>ROUND(E642*F642,2)</f>
        <v>0</v>
      </c>
      <c r="H642" s="241"/>
      <c r="I642" s="242">
        <f>ROUND(E642*H642,2)</f>
        <v>0</v>
      </c>
      <c r="J642" s="241"/>
      <c r="K642" s="242">
        <f>ROUND(E642*J642,2)</f>
        <v>0</v>
      </c>
      <c r="L642" s="242">
        <v>21</v>
      </c>
      <c r="M642" s="242">
        <f>G642*(1+L642/100)</f>
        <v>0</v>
      </c>
      <c r="N642" s="242">
        <v>0</v>
      </c>
      <c r="O642" s="242">
        <f>ROUND(E642*N642,2)</f>
        <v>0</v>
      </c>
      <c r="P642" s="242">
        <v>2.48E-3</v>
      </c>
      <c r="Q642" s="242">
        <f>ROUND(E642*P642,2)</f>
        <v>0.01</v>
      </c>
      <c r="R642" s="242" t="s">
        <v>1327</v>
      </c>
      <c r="S642" s="242" t="s">
        <v>190</v>
      </c>
      <c r="T642" s="243" t="s">
        <v>190</v>
      </c>
      <c r="U642" s="219">
        <v>0.20599999999999999</v>
      </c>
      <c r="V642" s="219">
        <f>ROUND(E642*U642,2)</f>
        <v>0.62</v>
      </c>
      <c r="W642" s="219"/>
      <c r="X642" s="219" t="s">
        <v>287</v>
      </c>
      <c r="Y642" s="209"/>
      <c r="Z642" s="209"/>
      <c r="AA642" s="209"/>
      <c r="AB642" s="209"/>
      <c r="AC642" s="209"/>
      <c r="AD642" s="209"/>
      <c r="AE642" s="209"/>
      <c r="AF642" s="209"/>
      <c r="AG642" s="209" t="s">
        <v>288</v>
      </c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1" x14ac:dyDescent="0.2">
      <c r="A643" s="237">
        <v>226</v>
      </c>
      <c r="B643" s="238" t="s">
        <v>1633</v>
      </c>
      <c r="C643" s="248" t="s">
        <v>1634</v>
      </c>
      <c r="D643" s="239" t="s">
        <v>323</v>
      </c>
      <c r="E643" s="240">
        <v>8</v>
      </c>
      <c r="F643" s="241"/>
      <c r="G643" s="242">
        <f>ROUND(E643*F643,2)</f>
        <v>0</v>
      </c>
      <c r="H643" s="241"/>
      <c r="I643" s="242">
        <f>ROUND(E643*H643,2)</f>
        <v>0</v>
      </c>
      <c r="J643" s="241"/>
      <c r="K643" s="242">
        <f>ROUND(E643*J643,2)</f>
        <v>0</v>
      </c>
      <c r="L643" s="242">
        <v>21</v>
      </c>
      <c r="M643" s="242">
        <f>G643*(1+L643/100)</f>
        <v>0</v>
      </c>
      <c r="N643" s="242">
        <v>0</v>
      </c>
      <c r="O643" s="242">
        <f>ROUND(E643*N643,2)</f>
        <v>0</v>
      </c>
      <c r="P643" s="242">
        <v>9.2499999999999995E-3</v>
      </c>
      <c r="Q643" s="242">
        <f>ROUND(E643*P643,2)</f>
        <v>7.0000000000000007E-2</v>
      </c>
      <c r="R643" s="242" t="s">
        <v>1327</v>
      </c>
      <c r="S643" s="242" t="s">
        <v>190</v>
      </c>
      <c r="T643" s="243" t="s">
        <v>190</v>
      </c>
      <c r="U643" s="219">
        <v>0.28699999999999998</v>
      </c>
      <c r="V643" s="219">
        <f>ROUND(E643*U643,2)</f>
        <v>2.2999999999999998</v>
      </c>
      <c r="W643" s="219"/>
      <c r="X643" s="219" t="s">
        <v>287</v>
      </c>
      <c r="Y643" s="209"/>
      <c r="Z643" s="209"/>
      <c r="AA643" s="209"/>
      <c r="AB643" s="209"/>
      <c r="AC643" s="209"/>
      <c r="AD643" s="209"/>
      <c r="AE643" s="209"/>
      <c r="AF643" s="209"/>
      <c r="AG643" s="209" t="s">
        <v>288</v>
      </c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ht="22.5" outlineLevel="1" x14ac:dyDescent="0.2">
      <c r="A644" s="237">
        <v>227</v>
      </c>
      <c r="B644" s="238" t="s">
        <v>1967</v>
      </c>
      <c r="C644" s="248" t="s">
        <v>1968</v>
      </c>
      <c r="D644" s="239" t="s">
        <v>554</v>
      </c>
      <c r="E644" s="240">
        <v>1</v>
      </c>
      <c r="F644" s="241"/>
      <c r="G644" s="242">
        <f>ROUND(E644*F644,2)</f>
        <v>0</v>
      </c>
      <c r="H644" s="241"/>
      <c r="I644" s="242">
        <f>ROUND(E644*H644,2)</f>
        <v>0</v>
      </c>
      <c r="J644" s="241"/>
      <c r="K644" s="242">
        <f>ROUND(E644*J644,2)</f>
        <v>0</v>
      </c>
      <c r="L644" s="242">
        <v>21</v>
      </c>
      <c r="M644" s="242">
        <f>G644*(1+L644/100)</f>
        <v>0</v>
      </c>
      <c r="N644" s="242">
        <v>0</v>
      </c>
      <c r="O644" s="242">
        <f>ROUND(E644*N644,2)</f>
        <v>0</v>
      </c>
      <c r="P644" s="242">
        <v>0</v>
      </c>
      <c r="Q644" s="242">
        <f>ROUND(E644*P644,2)</f>
        <v>0</v>
      </c>
      <c r="R644" s="242" t="s">
        <v>1327</v>
      </c>
      <c r="S644" s="242" t="s">
        <v>190</v>
      </c>
      <c r="T644" s="243" t="s">
        <v>190</v>
      </c>
      <c r="U644" s="219">
        <v>1.88</v>
      </c>
      <c r="V644" s="219">
        <f>ROUND(E644*U644,2)</f>
        <v>1.88</v>
      </c>
      <c r="W644" s="219"/>
      <c r="X644" s="219" t="s">
        <v>287</v>
      </c>
      <c r="Y644" s="209"/>
      <c r="Z644" s="209"/>
      <c r="AA644" s="209"/>
      <c r="AB644" s="209"/>
      <c r="AC644" s="209"/>
      <c r="AD644" s="209"/>
      <c r="AE644" s="209"/>
      <c r="AF644" s="209"/>
      <c r="AG644" s="209" t="s">
        <v>288</v>
      </c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1" x14ac:dyDescent="0.2">
      <c r="A645" s="230">
        <v>228</v>
      </c>
      <c r="B645" s="231" t="s">
        <v>1969</v>
      </c>
      <c r="C645" s="249" t="s">
        <v>1970</v>
      </c>
      <c r="D645" s="232" t="s">
        <v>554</v>
      </c>
      <c r="E645" s="233">
        <v>1</v>
      </c>
      <c r="F645" s="234"/>
      <c r="G645" s="235">
        <f>ROUND(E645*F645,2)</f>
        <v>0</v>
      </c>
      <c r="H645" s="234"/>
      <c r="I645" s="235">
        <f>ROUND(E645*H645,2)</f>
        <v>0</v>
      </c>
      <c r="J645" s="234"/>
      <c r="K645" s="235">
        <f>ROUND(E645*J645,2)</f>
        <v>0</v>
      </c>
      <c r="L645" s="235">
        <v>21</v>
      </c>
      <c r="M645" s="235">
        <f>G645*(1+L645/100)</f>
        <v>0</v>
      </c>
      <c r="N645" s="235">
        <v>0</v>
      </c>
      <c r="O645" s="235">
        <f>ROUND(E645*N645,2)</f>
        <v>0</v>
      </c>
      <c r="P645" s="235">
        <v>0.192</v>
      </c>
      <c r="Q645" s="235">
        <f>ROUND(E645*P645,2)</f>
        <v>0.19</v>
      </c>
      <c r="R645" s="235" t="s">
        <v>1327</v>
      </c>
      <c r="S645" s="235" t="s">
        <v>190</v>
      </c>
      <c r="T645" s="236" t="s">
        <v>190</v>
      </c>
      <c r="U645" s="219">
        <v>0.60199999999999998</v>
      </c>
      <c r="V645" s="219">
        <f>ROUND(E645*U645,2)</f>
        <v>0.6</v>
      </c>
      <c r="W645" s="219"/>
      <c r="X645" s="219" t="s">
        <v>287</v>
      </c>
      <c r="Y645" s="209"/>
      <c r="Z645" s="209"/>
      <c r="AA645" s="209"/>
      <c r="AB645" s="209"/>
      <c r="AC645" s="209"/>
      <c r="AD645" s="209"/>
      <c r="AE645" s="209"/>
      <c r="AF645" s="209"/>
      <c r="AG645" s="209" t="s">
        <v>288</v>
      </c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outlineLevel="1" x14ac:dyDescent="0.2">
      <c r="A646" s="216">
        <v>229</v>
      </c>
      <c r="B646" s="217" t="s">
        <v>1330</v>
      </c>
      <c r="C646" s="262" t="s">
        <v>1331</v>
      </c>
      <c r="D646" s="218" t="s">
        <v>0</v>
      </c>
      <c r="E646" s="258"/>
      <c r="F646" s="220"/>
      <c r="G646" s="219">
        <f>ROUND(E646*F646,2)</f>
        <v>0</v>
      </c>
      <c r="H646" s="220"/>
      <c r="I646" s="219">
        <f>ROUND(E646*H646,2)</f>
        <v>0</v>
      </c>
      <c r="J646" s="220"/>
      <c r="K646" s="219">
        <f>ROUND(E646*J646,2)</f>
        <v>0</v>
      </c>
      <c r="L646" s="219">
        <v>21</v>
      </c>
      <c r="M646" s="219">
        <f>G646*(1+L646/100)</f>
        <v>0</v>
      </c>
      <c r="N646" s="219">
        <v>0</v>
      </c>
      <c r="O646" s="219">
        <f>ROUND(E646*N646,2)</f>
        <v>0</v>
      </c>
      <c r="P646" s="219">
        <v>0</v>
      </c>
      <c r="Q646" s="219">
        <f>ROUND(E646*P646,2)</f>
        <v>0</v>
      </c>
      <c r="R646" s="219" t="s">
        <v>1327</v>
      </c>
      <c r="S646" s="219" t="s">
        <v>190</v>
      </c>
      <c r="T646" s="219" t="s">
        <v>190</v>
      </c>
      <c r="U646" s="219">
        <v>0</v>
      </c>
      <c r="V646" s="219">
        <f>ROUND(E646*U646,2)</f>
        <v>0</v>
      </c>
      <c r="W646" s="219"/>
      <c r="X646" s="219" t="s">
        <v>759</v>
      </c>
      <c r="Y646" s="209"/>
      <c r="Z646" s="209"/>
      <c r="AA646" s="209"/>
      <c r="AB646" s="209"/>
      <c r="AC646" s="209"/>
      <c r="AD646" s="209"/>
      <c r="AE646" s="209"/>
      <c r="AF646" s="209"/>
      <c r="AG646" s="209" t="s">
        <v>760</v>
      </c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1" x14ac:dyDescent="0.2">
      <c r="A647" s="216"/>
      <c r="B647" s="217"/>
      <c r="C647" s="263" t="s">
        <v>1332</v>
      </c>
      <c r="D647" s="259"/>
      <c r="E647" s="259"/>
      <c r="F647" s="259"/>
      <c r="G647" s="25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09"/>
      <c r="Z647" s="209"/>
      <c r="AA647" s="209"/>
      <c r="AB647" s="209"/>
      <c r="AC647" s="209"/>
      <c r="AD647" s="209"/>
      <c r="AE647" s="209"/>
      <c r="AF647" s="209"/>
      <c r="AG647" s="209" t="s">
        <v>290</v>
      </c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x14ac:dyDescent="0.2">
      <c r="A648" s="224" t="s">
        <v>169</v>
      </c>
      <c r="B648" s="225" t="s">
        <v>131</v>
      </c>
      <c r="C648" s="247" t="s">
        <v>132</v>
      </c>
      <c r="D648" s="226"/>
      <c r="E648" s="227"/>
      <c r="F648" s="228"/>
      <c r="G648" s="228">
        <f>SUMIF(AG649:AG655,"&lt;&gt;NOR",G649:G655)</f>
        <v>0</v>
      </c>
      <c r="H648" s="228"/>
      <c r="I648" s="228">
        <f>SUM(I649:I655)</f>
        <v>0</v>
      </c>
      <c r="J648" s="228"/>
      <c r="K648" s="228">
        <f>SUM(K649:K655)</f>
        <v>0</v>
      </c>
      <c r="L648" s="228"/>
      <c r="M648" s="228">
        <f>SUM(M649:M655)</f>
        <v>0</v>
      </c>
      <c r="N648" s="228"/>
      <c r="O648" s="228">
        <f>SUM(O649:O655)</f>
        <v>0</v>
      </c>
      <c r="P648" s="228"/>
      <c r="Q648" s="228">
        <f>SUM(Q649:Q655)</f>
        <v>0</v>
      </c>
      <c r="R648" s="228"/>
      <c r="S648" s="228"/>
      <c r="T648" s="229"/>
      <c r="U648" s="223"/>
      <c r="V648" s="223">
        <f>SUM(V649:V655)</f>
        <v>1.37</v>
      </c>
      <c r="W648" s="223"/>
      <c r="X648" s="223"/>
      <c r="AG648" t="s">
        <v>170</v>
      </c>
    </row>
    <row r="649" spans="1:60" outlineLevel="1" x14ac:dyDescent="0.2">
      <c r="A649" s="230">
        <v>230</v>
      </c>
      <c r="B649" s="231" t="s">
        <v>1971</v>
      </c>
      <c r="C649" s="249" t="s">
        <v>1972</v>
      </c>
      <c r="D649" s="232" t="s">
        <v>285</v>
      </c>
      <c r="E649" s="233">
        <v>0.96</v>
      </c>
      <c r="F649" s="234"/>
      <c r="G649" s="235">
        <f>ROUND(E649*F649,2)</f>
        <v>0</v>
      </c>
      <c r="H649" s="234"/>
      <c r="I649" s="235">
        <f>ROUND(E649*H649,2)</f>
        <v>0</v>
      </c>
      <c r="J649" s="234"/>
      <c r="K649" s="235">
        <f>ROUND(E649*J649,2)</f>
        <v>0</v>
      </c>
      <c r="L649" s="235">
        <v>21</v>
      </c>
      <c r="M649" s="235">
        <f>G649*(1+L649/100)</f>
        <v>0</v>
      </c>
      <c r="N649" s="235">
        <v>2.2000000000000001E-4</v>
      </c>
      <c r="O649" s="235">
        <f>ROUND(E649*N649,2)</f>
        <v>0</v>
      </c>
      <c r="P649" s="235">
        <v>0</v>
      </c>
      <c r="Q649" s="235">
        <f>ROUND(E649*P649,2)</f>
        <v>0</v>
      </c>
      <c r="R649" s="235" t="s">
        <v>1973</v>
      </c>
      <c r="S649" s="235" t="s">
        <v>190</v>
      </c>
      <c r="T649" s="236" t="s">
        <v>190</v>
      </c>
      <c r="U649" s="219">
        <v>9.2999999999999999E-2</v>
      </c>
      <c r="V649" s="219">
        <f>ROUND(E649*U649,2)</f>
        <v>0.09</v>
      </c>
      <c r="W649" s="219"/>
      <c r="X649" s="219" t="s">
        <v>287</v>
      </c>
      <c r="Y649" s="209"/>
      <c r="Z649" s="209"/>
      <c r="AA649" s="209"/>
      <c r="AB649" s="209"/>
      <c r="AC649" s="209"/>
      <c r="AD649" s="209"/>
      <c r="AE649" s="209"/>
      <c r="AF649" s="209"/>
      <c r="AG649" s="209" t="s">
        <v>288</v>
      </c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1" x14ac:dyDescent="0.2">
      <c r="A650" s="216"/>
      <c r="B650" s="217"/>
      <c r="C650" s="260" t="s">
        <v>1974</v>
      </c>
      <c r="D650" s="256"/>
      <c r="E650" s="256"/>
      <c r="F650" s="256"/>
      <c r="G650" s="256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09"/>
      <c r="Z650" s="209"/>
      <c r="AA650" s="209"/>
      <c r="AB650" s="209"/>
      <c r="AC650" s="209"/>
      <c r="AD650" s="209"/>
      <c r="AE650" s="209"/>
      <c r="AF650" s="209"/>
      <c r="AG650" s="209" t="s">
        <v>290</v>
      </c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1" x14ac:dyDescent="0.2">
      <c r="A651" s="216"/>
      <c r="B651" s="217"/>
      <c r="C651" s="251" t="s">
        <v>1975</v>
      </c>
      <c r="D651" s="221"/>
      <c r="E651" s="222">
        <v>0.96</v>
      </c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09"/>
      <c r="Z651" s="209"/>
      <c r="AA651" s="209"/>
      <c r="AB651" s="209"/>
      <c r="AC651" s="209"/>
      <c r="AD651" s="209"/>
      <c r="AE651" s="209"/>
      <c r="AF651" s="209"/>
      <c r="AG651" s="209" t="s">
        <v>232</v>
      </c>
      <c r="AH651" s="209">
        <v>0</v>
      </c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1" x14ac:dyDescent="0.2">
      <c r="A652" s="230">
        <v>231</v>
      </c>
      <c r="B652" s="231" t="s">
        <v>1976</v>
      </c>
      <c r="C652" s="249" t="s">
        <v>1977</v>
      </c>
      <c r="D652" s="232" t="s">
        <v>285</v>
      </c>
      <c r="E652" s="233">
        <v>8.8000000000000007</v>
      </c>
      <c r="F652" s="234"/>
      <c r="G652" s="235">
        <f>ROUND(E652*F652,2)</f>
        <v>0</v>
      </c>
      <c r="H652" s="234"/>
      <c r="I652" s="235">
        <f>ROUND(E652*H652,2)</f>
        <v>0</v>
      </c>
      <c r="J652" s="234"/>
      <c r="K652" s="235">
        <f>ROUND(E652*J652,2)</f>
        <v>0</v>
      </c>
      <c r="L652" s="235">
        <v>21</v>
      </c>
      <c r="M652" s="235">
        <f>G652*(1+L652/100)</f>
        <v>0</v>
      </c>
      <c r="N652" s="235">
        <v>2.1000000000000001E-4</v>
      </c>
      <c r="O652" s="235">
        <f>ROUND(E652*N652,2)</f>
        <v>0</v>
      </c>
      <c r="P652" s="235">
        <v>0</v>
      </c>
      <c r="Q652" s="235">
        <f>ROUND(E652*P652,2)</f>
        <v>0</v>
      </c>
      <c r="R652" s="235" t="s">
        <v>1973</v>
      </c>
      <c r="S652" s="235" t="s">
        <v>190</v>
      </c>
      <c r="T652" s="236" t="s">
        <v>190</v>
      </c>
      <c r="U652" s="219">
        <v>0.14599999999999999</v>
      </c>
      <c r="V652" s="219">
        <f>ROUND(E652*U652,2)</f>
        <v>1.28</v>
      </c>
      <c r="W652" s="219"/>
      <c r="X652" s="219" t="s">
        <v>287</v>
      </c>
      <c r="Y652" s="209"/>
      <c r="Z652" s="209"/>
      <c r="AA652" s="209"/>
      <c r="AB652" s="209"/>
      <c r="AC652" s="209"/>
      <c r="AD652" s="209"/>
      <c r="AE652" s="209"/>
      <c r="AF652" s="209"/>
      <c r="AG652" s="209" t="s">
        <v>288</v>
      </c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1" x14ac:dyDescent="0.2">
      <c r="A653" s="216"/>
      <c r="B653" s="217"/>
      <c r="C653" s="260" t="s">
        <v>1974</v>
      </c>
      <c r="D653" s="256"/>
      <c r="E653" s="256"/>
      <c r="F653" s="256"/>
      <c r="G653" s="256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09"/>
      <c r="Z653" s="209"/>
      <c r="AA653" s="209"/>
      <c r="AB653" s="209"/>
      <c r="AC653" s="209"/>
      <c r="AD653" s="209"/>
      <c r="AE653" s="209"/>
      <c r="AF653" s="209"/>
      <c r="AG653" s="209" t="s">
        <v>290</v>
      </c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outlineLevel="1" x14ac:dyDescent="0.2">
      <c r="A654" s="216"/>
      <c r="B654" s="217"/>
      <c r="C654" s="263" t="s">
        <v>1978</v>
      </c>
      <c r="D654" s="259"/>
      <c r="E654" s="259"/>
      <c r="F654" s="259"/>
      <c r="G654" s="25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09"/>
      <c r="Z654" s="209"/>
      <c r="AA654" s="209"/>
      <c r="AB654" s="209"/>
      <c r="AC654" s="209"/>
      <c r="AD654" s="209"/>
      <c r="AE654" s="209"/>
      <c r="AF654" s="209"/>
      <c r="AG654" s="209" t="s">
        <v>290</v>
      </c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outlineLevel="1" x14ac:dyDescent="0.2">
      <c r="A655" s="216"/>
      <c r="B655" s="217"/>
      <c r="C655" s="251" t="s">
        <v>1101</v>
      </c>
      <c r="D655" s="221"/>
      <c r="E655" s="222">
        <v>8.8000000000000007</v>
      </c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09"/>
      <c r="Z655" s="209"/>
      <c r="AA655" s="209"/>
      <c r="AB655" s="209"/>
      <c r="AC655" s="209"/>
      <c r="AD655" s="209"/>
      <c r="AE655" s="209"/>
      <c r="AF655" s="209"/>
      <c r="AG655" s="209" t="s">
        <v>232</v>
      </c>
      <c r="AH655" s="209">
        <v>0</v>
      </c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</row>
    <row r="656" spans="1:60" x14ac:dyDescent="0.2">
      <c r="A656" s="224" t="s">
        <v>169</v>
      </c>
      <c r="B656" s="225" t="s">
        <v>133</v>
      </c>
      <c r="C656" s="247" t="s">
        <v>134</v>
      </c>
      <c r="D656" s="226"/>
      <c r="E656" s="227"/>
      <c r="F656" s="228"/>
      <c r="G656" s="228">
        <f>SUMIF(AG657:AG666,"&lt;&gt;NOR",G657:G666)</f>
        <v>0</v>
      </c>
      <c r="H656" s="228"/>
      <c r="I656" s="228">
        <f>SUM(I657:I666)</f>
        <v>0</v>
      </c>
      <c r="J656" s="228"/>
      <c r="K656" s="228">
        <f>SUM(K657:K666)</f>
        <v>0</v>
      </c>
      <c r="L656" s="228"/>
      <c r="M656" s="228">
        <f>SUM(M657:M666)</f>
        <v>0</v>
      </c>
      <c r="N656" s="228"/>
      <c r="O656" s="228">
        <f>SUM(O657:O666)</f>
        <v>0.7</v>
      </c>
      <c r="P656" s="228"/>
      <c r="Q656" s="228">
        <f>SUM(Q657:Q666)</f>
        <v>0</v>
      </c>
      <c r="R656" s="228"/>
      <c r="S656" s="228"/>
      <c r="T656" s="229"/>
      <c r="U656" s="223"/>
      <c r="V656" s="223">
        <f>SUM(V657:V666)</f>
        <v>13.93</v>
      </c>
      <c r="W656" s="223"/>
      <c r="X656" s="223"/>
      <c r="AG656" t="s">
        <v>170</v>
      </c>
    </row>
    <row r="657" spans="1:60" outlineLevel="1" x14ac:dyDescent="0.2">
      <c r="A657" s="237">
        <v>232</v>
      </c>
      <c r="B657" s="238" t="s">
        <v>1979</v>
      </c>
      <c r="C657" s="248" t="s">
        <v>1980</v>
      </c>
      <c r="D657" s="239" t="s">
        <v>323</v>
      </c>
      <c r="E657" s="240">
        <v>9</v>
      </c>
      <c r="F657" s="241"/>
      <c r="G657" s="242">
        <f>ROUND(E657*F657,2)</f>
        <v>0</v>
      </c>
      <c r="H657" s="241"/>
      <c r="I657" s="242">
        <f>ROUND(E657*H657,2)</f>
        <v>0</v>
      </c>
      <c r="J657" s="241"/>
      <c r="K657" s="242">
        <f>ROUND(E657*J657,2)</f>
        <v>0</v>
      </c>
      <c r="L657" s="242">
        <v>21</v>
      </c>
      <c r="M657" s="242">
        <f>G657*(1+L657/100)</f>
        <v>0</v>
      </c>
      <c r="N657" s="242">
        <v>2.7E-4</v>
      </c>
      <c r="O657" s="242">
        <f>ROUND(E657*N657,2)</f>
        <v>0</v>
      </c>
      <c r="P657" s="242">
        <v>0</v>
      </c>
      <c r="Q657" s="242">
        <f>ROUND(E657*P657,2)</f>
        <v>0</v>
      </c>
      <c r="R657" s="242"/>
      <c r="S657" s="242" t="s">
        <v>190</v>
      </c>
      <c r="T657" s="243" t="s">
        <v>190</v>
      </c>
      <c r="U657" s="219">
        <v>0.7228</v>
      </c>
      <c r="V657" s="219">
        <f>ROUND(E657*U657,2)</f>
        <v>6.51</v>
      </c>
      <c r="W657" s="219"/>
      <c r="X657" s="219" t="s">
        <v>287</v>
      </c>
      <c r="Y657" s="209"/>
      <c r="Z657" s="209"/>
      <c r="AA657" s="209"/>
      <c r="AB657" s="209"/>
      <c r="AC657" s="209"/>
      <c r="AD657" s="209"/>
      <c r="AE657" s="209"/>
      <c r="AF657" s="209"/>
      <c r="AG657" s="209" t="s">
        <v>288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outlineLevel="1" x14ac:dyDescent="0.2">
      <c r="A658" s="237">
        <v>233</v>
      </c>
      <c r="B658" s="238" t="s">
        <v>1981</v>
      </c>
      <c r="C658" s="248" t="s">
        <v>1982</v>
      </c>
      <c r="D658" s="239" t="s">
        <v>554</v>
      </c>
      <c r="E658" s="240">
        <v>2</v>
      </c>
      <c r="F658" s="241"/>
      <c r="G658" s="242">
        <f>ROUND(E658*F658,2)</f>
        <v>0</v>
      </c>
      <c r="H658" s="241"/>
      <c r="I658" s="242">
        <f>ROUND(E658*H658,2)</f>
        <v>0</v>
      </c>
      <c r="J658" s="241"/>
      <c r="K658" s="242">
        <f>ROUND(E658*J658,2)</f>
        <v>0</v>
      </c>
      <c r="L658" s="242">
        <v>21</v>
      </c>
      <c r="M658" s="242">
        <f>G658*(1+L658/100)</f>
        <v>0</v>
      </c>
      <c r="N658" s="242">
        <v>0</v>
      </c>
      <c r="O658" s="242">
        <f>ROUND(E658*N658,2)</f>
        <v>0</v>
      </c>
      <c r="P658" s="242">
        <v>0</v>
      </c>
      <c r="Q658" s="242">
        <f>ROUND(E658*P658,2)</f>
        <v>0</v>
      </c>
      <c r="R658" s="242"/>
      <c r="S658" s="242" t="s">
        <v>190</v>
      </c>
      <c r="T658" s="243" t="s">
        <v>190</v>
      </c>
      <c r="U658" s="219">
        <v>0.23</v>
      </c>
      <c r="V658" s="219">
        <f>ROUND(E658*U658,2)</f>
        <v>0.46</v>
      </c>
      <c r="W658" s="219"/>
      <c r="X658" s="219" t="s">
        <v>287</v>
      </c>
      <c r="Y658" s="209"/>
      <c r="Z658" s="209"/>
      <c r="AA658" s="209"/>
      <c r="AB658" s="209"/>
      <c r="AC658" s="209"/>
      <c r="AD658" s="209"/>
      <c r="AE658" s="209"/>
      <c r="AF658" s="209"/>
      <c r="AG658" s="209" t="s">
        <v>288</v>
      </c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</row>
    <row r="659" spans="1:60" outlineLevel="1" x14ac:dyDescent="0.2">
      <c r="A659" s="237">
        <v>234</v>
      </c>
      <c r="B659" s="238" t="s">
        <v>1983</v>
      </c>
      <c r="C659" s="248" t="s">
        <v>1984</v>
      </c>
      <c r="D659" s="239" t="s">
        <v>554</v>
      </c>
      <c r="E659" s="240">
        <v>9</v>
      </c>
      <c r="F659" s="241"/>
      <c r="G659" s="242">
        <f>ROUND(E659*F659,2)</f>
        <v>0</v>
      </c>
      <c r="H659" s="241"/>
      <c r="I659" s="242">
        <f>ROUND(E659*H659,2)</f>
        <v>0</v>
      </c>
      <c r="J659" s="241"/>
      <c r="K659" s="242">
        <f>ROUND(E659*J659,2)</f>
        <v>0</v>
      </c>
      <c r="L659" s="242">
        <v>21</v>
      </c>
      <c r="M659" s="242">
        <f>G659*(1+L659/100)</f>
        <v>0</v>
      </c>
      <c r="N659" s="242">
        <v>0</v>
      </c>
      <c r="O659" s="242">
        <f>ROUND(E659*N659,2)</f>
        <v>0</v>
      </c>
      <c r="P659" s="242">
        <v>0</v>
      </c>
      <c r="Q659" s="242">
        <f>ROUND(E659*P659,2)</f>
        <v>0</v>
      </c>
      <c r="R659" s="242"/>
      <c r="S659" s="242" t="s">
        <v>190</v>
      </c>
      <c r="T659" s="243" t="s">
        <v>1985</v>
      </c>
      <c r="U659" s="219">
        <v>0.214</v>
      </c>
      <c r="V659" s="219">
        <f>ROUND(E659*U659,2)</f>
        <v>1.93</v>
      </c>
      <c r="W659" s="219"/>
      <c r="X659" s="219" t="s">
        <v>287</v>
      </c>
      <c r="Y659" s="209"/>
      <c r="Z659" s="209"/>
      <c r="AA659" s="209"/>
      <c r="AB659" s="209"/>
      <c r="AC659" s="209"/>
      <c r="AD659" s="209"/>
      <c r="AE659" s="209"/>
      <c r="AF659" s="209"/>
      <c r="AG659" s="209" t="s">
        <v>288</v>
      </c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1" x14ac:dyDescent="0.2">
      <c r="A660" s="237">
        <v>235</v>
      </c>
      <c r="B660" s="238" t="s">
        <v>1986</v>
      </c>
      <c r="C660" s="248" t="s">
        <v>1987</v>
      </c>
      <c r="D660" s="239" t="s">
        <v>323</v>
      </c>
      <c r="E660" s="240">
        <v>9</v>
      </c>
      <c r="F660" s="241"/>
      <c r="G660" s="242">
        <f>ROUND(E660*F660,2)</f>
        <v>0</v>
      </c>
      <c r="H660" s="241"/>
      <c r="I660" s="242">
        <f>ROUND(E660*H660,2)</f>
        <v>0</v>
      </c>
      <c r="J660" s="241"/>
      <c r="K660" s="242">
        <f>ROUND(E660*J660,2)</f>
        <v>0</v>
      </c>
      <c r="L660" s="242">
        <v>21</v>
      </c>
      <c r="M660" s="242">
        <f>G660*(1+L660/100)</f>
        <v>0</v>
      </c>
      <c r="N660" s="242">
        <v>2.8719999999999999E-2</v>
      </c>
      <c r="O660" s="242">
        <f>ROUND(E660*N660,2)</f>
        <v>0.26</v>
      </c>
      <c r="P660" s="242">
        <v>0</v>
      </c>
      <c r="Q660" s="242">
        <f>ROUND(E660*P660,2)</f>
        <v>0</v>
      </c>
      <c r="R660" s="242"/>
      <c r="S660" s="242" t="s">
        <v>174</v>
      </c>
      <c r="T660" s="243" t="s">
        <v>175</v>
      </c>
      <c r="U660" s="219">
        <v>0.55900000000000005</v>
      </c>
      <c r="V660" s="219">
        <f>ROUND(E660*U660,2)</f>
        <v>5.03</v>
      </c>
      <c r="W660" s="219"/>
      <c r="X660" s="219" t="s">
        <v>287</v>
      </c>
      <c r="Y660" s="209"/>
      <c r="Z660" s="209"/>
      <c r="AA660" s="209"/>
      <c r="AB660" s="209"/>
      <c r="AC660" s="209"/>
      <c r="AD660" s="209"/>
      <c r="AE660" s="209"/>
      <c r="AF660" s="209"/>
      <c r="AG660" s="209" t="s">
        <v>288</v>
      </c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ht="22.5" outlineLevel="1" x14ac:dyDescent="0.2">
      <c r="A661" s="237">
        <v>236</v>
      </c>
      <c r="B661" s="238" t="s">
        <v>1988</v>
      </c>
      <c r="C661" s="248" t="s">
        <v>1989</v>
      </c>
      <c r="D661" s="239" t="s">
        <v>323</v>
      </c>
      <c r="E661" s="240">
        <v>9</v>
      </c>
      <c r="F661" s="241"/>
      <c r="G661" s="242">
        <f>ROUND(E661*F661,2)</f>
        <v>0</v>
      </c>
      <c r="H661" s="241"/>
      <c r="I661" s="242">
        <f>ROUND(E661*H661,2)</f>
        <v>0</v>
      </c>
      <c r="J661" s="241"/>
      <c r="K661" s="242">
        <f>ROUND(E661*J661,2)</f>
        <v>0</v>
      </c>
      <c r="L661" s="242">
        <v>21</v>
      </c>
      <c r="M661" s="242">
        <f>G661*(1+L661/100)</f>
        <v>0</v>
      </c>
      <c r="N661" s="242">
        <v>4.5920000000000002E-2</v>
      </c>
      <c r="O661" s="242">
        <f>ROUND(E661*N661,2)</f>
        <v>0.41</v>
      </c>
      <c r="P661" s="242">
        <v>0</v>
      </c>
      <c r="Q661" s="242">
        <f>ROUND(E661*P661,2)</f>
        <v>0</v>
      </c>
      <c r="R661" s="242" t="s">
        <v>477</v>
      </c>
      <c r="S661" s="242" t="s">
        <v>190</v>
      </c>
      <c r="T661" s="243" t="s">
        <v>190</v>
      </c>
      <c r="U661" s="219">
        <v>0</v>
      </c>
      <c r="V661" s="219">
        <f>ROUND(E661*U661,2)</f>
        <v>0</v>
      </c>
      <c r="W661" s="219"/>
      <c r="X661" s="219" t="s">
        <v>478</v>
      </c>
      <c r="Y661" s="209"/>
      <c r="Z661" s="209"/>
      <c r="AA661" s="209"/>
      <c r="AB661" s="209"/>
      <c r="AC661" s="209"/>
      <c r="AD661" s="209"/>
      <c r="AE661" s="209"/>
      <c r="AF661" s="209"/>
      <c r="AG661" s="209" t="s">
        <v>555</v>
      </c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</row>
    <row r="662" spans="1:60" ht="22.5" outlineLevel="1" x14ac:dyDescent="0.2">
      <c r="A662" s="237">
        <v>237</v>
      </c>
      <c r="B662" s="238" t="s">
        <v>1990</v>
      </c>
      <c r="C662" s="248" t="s">
        <v>1991</v>
      </c>
      <c r="D662" s="239" t="s">
        <v>554</v>
      </c>
      <c r="E662" s="240">
        <v>2</v>
      </c>
      <c r="F662" s="241"/>
      <c r="G662" s="242">
        <f>ROUND(E662*F662,2)</f>
        <v>0</v>
      </c>
      <c r="H662" s="241"/>
      <c r="I662" s="242">
        <f>ROUND(E662*H662,2)</f>
        <v>0</v>
      </c>
      <c r="J662" s="241"/>
      <c r="K662" s="242">
        <f>ROUND(E662*J662,2)</f>
        <v>0</v>
      </c>
      <c r="L662" s="242">
        <v>21</v>
      </c>
      <c r="M662" s="242">
        <f>G662*(1+L662/100)</f>
        <v>0</v>
      </c>
      <c r="N662" s="242">
        <v>1.5E-3</v>
      </c>
      <c r="O662" s="242">
        <f>ROUND(E662*N662,2)</f>
        <v>0</v>
      </c>
      <c r="P662" s="242">
        <v>0</v>
      </c>
      <c r="Q662" s="242">
        <f>ROUND(E662*P662,2)</f>
        <v>0</v>
      </c>
      <c r="R662" s="242" t="s">
        <v>477</v>
      </c>
      <c r="S662" s="242" t="s">
        <v>190</v>
      </c>
      <c r="T662" s="243" t="s">
        <v>1985</v>
      </c>
      <c r="U662" s="219">
        <v>0</v>
      </c>
      <c r="V662" s="219">
        <f>ROUND(E662*U662,2)</f>
        <v>0</v>
      </c>
      <c r="W662" s="219"/>
      <c r="X662" s="219" t="s">
        <v>478</v>
      </c>
      <c r="Y662" s="209"/>
      <c r="Z662" s="209"/>
      <c r="AA662" s="209"/>
      <c r="AB662" s="209"/>
      <c r="AC662" s="209"/>
      <c r="AD662" s="209"/>
      <c r="AE662" s="209"/>
      <c r="AF662" s="209"/>
      <c r="AG662" s="209" t="s">
        <v>555</v>
      </c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outlineLevel="1" x14ac:dyDescent="0.2">
      <c r="A663" s="237">
        <v>238</v>
      </c>
      <c r="B663" s="238" t="s">
        <v>1647</v>
      </c>
      <c r="C663" s="248" t="s">
        <v>1648</v>
      </c>
      <c r="D663" s="239" t="s">
        <v>554</v>
      </c>
      <c r="E663" s="240">
        <v>18</v>
      </c>
      <c r="F663" s="241"/>
      <c r="G663" s="242">
        <f>ROUND(E663*F663,2)</f>
        <v>0</v>
      </c>
      <c r="H663" s="241"/>
      <c r="I663" s="242">
        <f>ROUND(E663*H663,2)</f>
        <v>0</v>
      </c>
      <c r="J663" s="241"/>
      <c r="K663" s="242">
        <f>ROUND(E663*J663,2)</f>
        <v>0</v>
      </c>
      <c r="L663" s="242">
        <v>21</v>
      </c>
      <c r="M663" s="242">
        <f>G663*(1+L663/100)</f>
        <v>0</v>
      </c>
      <c r="N663" s="242">
        <v>6.9999999999999999E-4</v>
      </c>
      <c r="O663" s="242">
        <f>ROUND(E663*N663,2)</f>
        <v>0.01</v>
      </c>
      <c r="P663" s="242">
        <v>0</v>
      </c>
      <c r="Q663" s="242">
        <f>ROUND(E663*P663,2)</f>
        <v>0</v>
      </c>
      <c r="R663" s="242"/>
      <c r="S663" s="242" t="s">
        <v>174</v>
      </c>
      <c r="T663" s="243" t="s">
        <v>175</v>
      </c>
      <c r="U663" s="219">
        <v>0</v>
      </c>
      <c r="V663" s="219">
        <f>ROUND(E663*U663,2)</f>
        <v>0</v>
      </c>
      <c r="W663" s="219"/>
      <c r="X663" s="219" t="s">
        <v>478</v>
      </c>
      <c r="Y663" s="209"/>
      <c r="Z663" s="209"/>
      <c r="AA663" s="209"/>
      <c r="AB663" s="209"/>
      <c r="AC663" s="209"/>
      <c r="AD663" s="209"/>
      <c r="AE663" s="209"/>
      <c r="AF663" s="209"/>
      <c r="AG663" s="209" t="s">
        <v>555</v>
      </c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</row>
    <row r="664" spans="1:60" outlineLevel="1" x14ac:dyDescent="0.2">
      <c r="A664" s="237">
        <v>239</v>
      </c>
      <c r="B664" s="238" t="s">
        <v>1992</v>
      </c>
      <c r="C664" s="248" t="s">
        <v>1993</v>
      </c>
      <c r="D664" s="239" t="s">
        <v>554</v>
      </c>
      <c r="E664" s="240">
        <v>27</v>
      </c>
      <c r="F664" s="241"/>
      <c r="G664" s="242">
        <f>ROUND(E664*F664,2)</f>
        <v>0</v>
      </c>
      <c r="H664" s="241"/>
      <c r="I664" s="242">
        <f>ROUND(E664*H664,2)</f>
        <v>0</v>
      </c>
      <c r="J664" s="241"/>
      <c r="K664" s="242">
        <f>ROUND(E664*J664,2)</f>
        <v>0</v>
      </c>
      <c r="L664" s="242">
        <v>21</v>
      </c>
      <c r="M664" s="242">
        <f>G664*(1+L664/100)</f>
        <v>0</v>
      </c>
      <c r="N664" s="242">
        <v>6.9999999999999999E-4</v>
      </c>
      <c r="O664" s="242">
        <f>ROUND(E664*N664,2)</f>
        <v>0.02</v>
      </c>
      <c r="P664" s="242">
        <v>0</v>
      </c>
      <c r="Q664" s="242">
        <f>ROUND(E664*P664,2)</f>
        <v>0</v>
      </c>
      <c r="R664" s="242"/>
      <c r="S664" s="242" t="s">
        <v>174</v>
      </c>
      <c r="T664" s="243" t="s">
        <v>175</v>
      </c>
      <c r="U664" s="219">
        <v>0</v>
      </c>
      <c r="V664" s="219">
        <f>ROUND(E664*U664,2)</f>
        <v>0</v>
      </c>
      <c r="W664" s="219"/>
      <c r="X664" s="219" t="s">
        <v>478</v>
      </c>
      <c r="Y664" s="209"/>
      <c r="Z664" s="209"/>
      <c r="AA664" s="209"/>
      <c r="AB664" s="209"/>
      <c r="AC664" s="209"/>
      <c r="AD664" s="209"/>
      <c r="AE664" s="209"/>
      <c r="AF664" s="209"/>
      <c r="AG664" s="209" t="s">
        <v>555</v>
      </c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1" x14ac:dyDescent="0.2">
      <c r="A665" s="230">
        <v>240</v>
      </c>
      <c r="B665" s="231" t="s">
        <v>1649</v>
      </c>
      <c r="C665" s="249" t="s">
        <v>1650</v>
      </c>
      <c r="D665" s="232" t="s">
        <v>554</v>
      </c>
      <c r="E665" s="233">
        <v>0.46666999999999997</v>
      </c>
      <c r="F665" s="234"/>
      <c r="G665" s="235">
        <f>ROUND(E665*F665,2)</f>
        <v>0</v>
      </c>
      <c r="H665" s="234"/>
      <c r="I665" s="235">
        <f>ROUND(E665*H665,2)</f>
        <v>0</v>
      </c>
      <c r="J665" s="234"/>
      <c r="K665" s="235">
        <f>ROUND(E665*J665,2)</f>
        <v>0</v>
      </c>
      <c r="L665" s="235">
        <v>21</v>
      </c>
      <c r="M665" s="235">
        <f>G665*(1+L665/100)</f>
        <v>0</v>
      </c>
      <c r="N665" s="235">
        <v>8.9999999999999998E-4</v>
      </c>
      <c r="O665" s="235">
        <f>ROUND(E665*N665,2)</f>
        <v>0</v>
      </c>
      <c r="P665" s="235">
        <v>0</v>
      </c>
      <c r="Q665" s="235">
        <f>ROUND(E665*P665,2)</f>
        <v>0</v>
      </c>
      <c r="R665" s="235"/>
      <c r="S665" s="235" t="s">
        <v>174</v>
      </c>
      <c r="T665" s="236" t="s">
        <v>175</v>
      </c>
      <c r="U665" s="219">
        <v>0</v>
      </c>
      <c r="V665" s="219">
        <f>ROUND(E665*U665,2)</f>
        <v>0</v>
      </c>
      <c r="W665" s="219"/>
      <c r="X665" s="219" t="s">
        <v>478</v>
      </c>
      <c r="Y665" s="209"/>
      <c r="Z665" s="209"/>
      <c r="AA665" s="209"/>
      <c r="AB665" s="209"/>
      <c r="AC665" s="209"/>
      <c r="AD665" s="209"/>
      <c r="AE665" s="209"/>
      <c r="AF665" s="209"/>
      <c r="AG665" s="209" t="s">
        <v>555</v>
      </c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1" x14ac:dyDescent="0.2">
      <c r="A666" s="216"/>
      <c r="B666" s="217"/>
      <c r="C666" s="251" t="s">
        <v>1994</v>
      </c>
      <c r="D666" s="221"/>
      <c r="E666" s="222">
        <v>0.46666999999999997</v>
      </c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09"/>
      <c r="Z666" s="209"/>
      <c r="AA666" s="209"/>
      <c r="AB666" s="209"/>
      <c r="AC666" s="209"/>
      <c r="AD666" s="209"/>
      <c r="AE666" s="209"/>
      <c r="AF666" s="209"/>
      <c r="AG666" s="209" t="s">
        <v>232</v>
      </c>
      <c r="AH666" s="209">
        <v>0</v>
      </c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x14ac:dyDescent="0.2">
      <c r="A667" s="224" t="s">
        <v>169</v>
      </c>
      <c r="B667" s="225" t="s">
        <v>135</v>
      </c>
      <c r="C667" s="247" t="s">
        <v>136</v>
      </c>
      <c r="D667" s="226"/>
      <c r="E667" s="227"/>
      <c r="F667" s="228"/>
      <c r="G667" s="228">
        <f>SUMIF(AG668:AG671,"&lt;&gt;NOR",G668:G671)</f>
        <v>0</v>
      </c>
      <c r="H667" s="228"/>
      <c r="I667" s="228">
        <f>SUM(I668:I671)</f>
        <v>0</v>
      </c>
      <c r="J667" s="228"/>
      <c r="K667" s="228">
        <f>SUM(K668:K671)</f>
        <v>0</v>
      </c>
      <c r="L667" s="228"/>
      <c r="M667" s="228">
        <f>SUM(M668:M671)</f>
        <v>0</v>
      </c>
      <c r="N667" s="228"/>
      <c r="O667" s="228">
        <f>SUM(O668:O671)</f>
        <v>2.0799999999999996</v>
      </c>
      <c r="P667" s="228"/>
      <c r="Q667" s="228">
        <f>SUM(Q668:Q671)</f>
        <v>0</v>
      </c>
      <c r="R667" s="228"/>
      <c r="S667" s="228"/>
      <c r="T667" s="229"/>
      <c r="U667" s="223"/>
      <c r="V667" s="223">
        <f>SUM(V668:V671)</f>
        <v>15.97</v>
      </c>
      <c r="W667" s="223"/>
      <c r="X667" s="223"/>
      <c r="AG667" t="s">
        <v>170</v>
      </c>
    </row>
    <row r="668" spans="1:60" outlineLevel="1" x14ac:dyDescent="0.2">
      <c r="A668" s="237">
        <v>241</v>
      </c>
      <c r="B668" s="238" t="s">
        <v>786</v>
      </c>
      <c r="C668" s="248" t="s">
        <v>787</v>
      </c>
      <c r="D668" s="239" t="s">
        <v>323</v>
      </c>
      <c r="E668" s="240">
        <v>9.9</v>
      </c>
      <c r="F668" s="241"/>
      <c r="G668" s="242">
        <f>ROUND(E668*F668,2)</f>
        <v>0</v>
      </c>
      <c r="H668" s="241"/>
      <c r="I668" s="242">
        <f>ROUND(E668*H668,2)</f>
        <v>0</v>
      </c>
      <c r="J668" s="241"/>
      <c r="K668" s="242">
        <f>ROUND(E668*J668,2)</f>
        <v>0</v>
      </c>
      <c r="L668" s="242">
        <v>21</v>
      </c>
      <c r="M668" s="242">
        <f>G668*(1+L668/100)</f>
        <v>0</v>
      </c>
      <c r="N668" s="242">
        <v>0.20474999999999999</v>
      </c>
      <c r="O668" s="242">
        <f>ROUND(E668*N668,2)</f>
        <v>2.0299999999999998</v>
      </c>
      <c r="P668" s="242">
        <v>0</v>
      </c>
      <c r="Q668" s="242">
        <f>ROUND(E668*P668,2)</f>
        <v>0</v>
      </c>
      <c r="R668" s="242"/>
      <c r="S668" s="242" t="s">
        <v>190</v>
      </c>
      <c r="T668" s="243" t="s">
        <v>190</v>
      </c>
      <c r="U668" s="219">
        <v>7.2999999999999995E-2</v>
      </c>
      <c r="V668" s="219">
        <f>ROUND(E668*U668,2)</f>
        <v>0.72</v>
      </c>
      <c r="W668" s="219"/>
      <c r="X668" s="219" t="s">
        <v>287</v>
      </c>
      <c r="Y668" s="209"/>
      <c r="Z668" s="209"/>
      <c r="AA668" s="209"/>
      <c r="AB668" s="209"/>
      <c r="AC668" s="209"/>
      <c r="AD668" s="209"/>
      <c r="AE668" s="209"/>
      <c r="AF668" s="209"/>
      <c r="AG668" s="209" t="s">
        <v>620</v>
      </c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1" x14ac:dyDescent="0.2">
      <c r="A669" s="237">
        <v>242</v>
      </c>
      <c r="B669" s="238" t="s">
        <v>788</v>
      </c>
      <c r="C669" s="248" t="s">
        <v>789</v>
      </c>
      <c r="D669" s="239" t="s">
        <v>323</v>
      </c>
      <c r="E669" s="240">
        <v>562</v>
      </c>
      <c r="F669" s="241"/>
      <c r="G669" s="242">
        <f>ROUND(E669*F669,2)</f>
        <v>0</v>
      </c>
      <c r="H669" s="241"/>
      <c r="I669" s="242">
        <f>ROUND(E669*H669,2)</f>
        <v>0</v>
      </c>
      <c r="J669" s="241"/>
      <c r="K669" s="242">
        <f>ROUND(E669*J669,2)</f>
        <v>0</v>
      </c>
      <c r="L669" s="242">
        <v>21</v>
      </c>
      <c r="M669" s="242">
        <f>G669*(1+L669/100)</f>
        <v>0</v>
      </c>
      <c r="N669" s="242">
        <v>6.0000000000000002E-5</v>
      </c>
      <c r="O669" s="242">
        <f>ROUND(E669*N669,2)</f>
        <v>0.03</v>
      </c>
      <c r="P669" s="242">
        <v>0</v>
      </c>
      <c r="Q669" s="242">
        <f>ROUND(E669*P669,2)</f>
        <v>0</v>
      </c>
      <c r="R669" s="242"/>
      <c r="S669" s="242" t="s">
        <v>190</v>
      </c>
      <c r="T669" s="243" t="s">
        <v>190</v>
      </c>
      <c r="U669" s="219">
        <v>2.5999999999999999E-2</v>
      </c>
      <c r="V669" s="219">
        <f>ROUND(E669*U669,2)</f>
        <v>14.61</v>
      </c>
      <c r="W669" s="219"/>
      <c r="X669" s="219" t="s">
        <v>287</v>
      </c>
      <c r="Y669" s="209"/>
      <c r="Z669" s="209"/>
      <c r="AA669" s="209"/>
      <c r="AB669" s="209"/>
      <c r="AC669" s="209"/>
      <c r="AD669" s="209"/>
      <c r="AE669" s="209"/>
      <c r="AF669" s="209"/>
      <c r="AG669" s="209" t="s">
        <v>620</v>
      </c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outlineLevel="1" x14ac:dyDescent="0.2">
      <c r="A670" s="237">
        <v>243</v>
      </c>
      <c r="B670" s="238" t="s">
        <v>790</v>
      </c>
      <c r="C670" s="248" t="s">
        <v>791</v>
      </c>
      <c r="D670" s="239" t="s">
        <v>323</v>
      </c>
      <c r="E670" s="240">
        <v>9.9</v>
      </c>
      <c r="F670" s="241"/>
      <c r="G670" s="242">
        <f>ROUND(E670*F670,2)</f>
        <v>0</v>
      </c>
      <c r="H670" s="241"/>
      <c r="I670" s="242">
        <f>ROUND(E670*H670,2)</f>
        <v>0</v>
      </c>
      <c r="J670" s="241"/>
      <c r="K670" s="242">
        <f>ROUND(E670*J670,2)</f>
        <v>0</v>
      </c>
      <c r="L670" s="242">
        <v>21</v>
      </c>
      <c r="M670" s="242">
        <f>G670*(1+L670/100)</f>
        <v>0</v>
      </c>
      <c r="N670" s="242">
        <v>2.3E-3</v>
      </c>
      <c r="O670" s="242">
        <f>ROUND(E670*N670,2)</f>
        <v>0.02</v>
      </c>
      <c r="P670" s="242">
        <v>0</v>
      </c>
      <c r="Q670" s="242">
        <f>ROUND(E670*P670,2)</f>
        <v>0</v>
      </c>
      <c r="R670" s="242"/>
      <c r="S670" s="242" t="s">
        <v>174</v>
      </c>
      <c r="T670" s="243" t="s">
        <v>175</v>
      </c>
      <c r="U670" s="219">
        <v>6.5000000000000002E-2</v>
      </c>
      <c r="V670" s="219">
        <f>ROUND(E670*U670,2)</f>
        <v>0.64</v>
      </c>
      <c r="W670" s="219"/>
      <c r="X670" s="219" t="s">
        <v>287</v>
      </c>
      <c r="Y670" s="209"/>
      <c r="Z670" s="209"/>
      <c r="AA670" s="209"/>
      <c r="AB670" s="209"/>
      <c r="AC670" s="209"/>
      <c r="AD670" s="209"/>
      <c r="AE670" s="209"/>
      <c r="AF670" s="209"/>
      <c r="AG670" s="209" t="s">
        <v>620</v>
      </c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09"/>
      <c r="AT670" s="209"/>
      <c r="AU670" s="209"/>
      <c r="AV670" s="209"/>
      <c r="AW670" s="209"/>
      <c r="AX670" s="209"/>
      <c r="AY670" s="209"/>
      <c r="AZ670" s="209"/>
      <c r="BA670" s="209"/>
      <c r="BB670" s="209"/>
      <c r="BC670" s="209"/>
      <c r="BD670" s="209"/>
      <c r="BE670" s="209"/>
      <c r="BF670" s="209"/>
      <c r="BG670" s="209"/>
      <c r="BH670" s="209"/>
    </row>
    <row r="671" spans="1:60" outlineLevel="1" x14ac:dyDescent="0.2">
      <c r="A671" s="237">
        <v>244</v>
      </c>
      <c r="B671" s="238" t="s">
        <v>792</v>
      </c>
      <c r="C671" s="248" t="s">
        <v>793</v>
      </c>
      <c r="D671" s="239" t="s">
        <v>323</v>
      </c>
      <c r="E671" s="240">
        <v>9.9</v>
      </c>
      <c r="F671" s="241"/>
      <c r="G671" s="242">
        <f>ROUND(E671*F671,2)</f>
        <v>0</v>
      </c>
      <c r="H671" s="241"/>
      <c r="I671" s="242">
        <f>ROUND(E671*H671,2)</f>
        <v>0</v>
      </c>
      <c r="J671" s="241"/>
      <c r="K671" s="242">
        <f>ROUND(E671*J671,2)</f>
        <v>0</v>
      </c>
      <c r="L671" s="242">
        <v>21</v>
      </c>
      <c r="M671" s="242">
        <f>G671*(1+L671/100)</f>
        <v>0</v>
      </c>
      <c r="N671" s="242">
        <v>4.2000000000000002E-4</v>
      </c>
      <c r="O671" s="242">
        <f>ROUND(E671*N671,2)</f>
        <v>0</v>
      </c>
      <c r="P671" s="242">
        <v>0</v>
      </c>
      <c r="Q671" s="242">
        <f>ROUND(E671*P671,2)</f>
        <v>0</v>
      </c>
      <c r="R671" s="242"/>
      <c r="S671" s="242" t="s">
        <v>174</v>
      </c>
      <c r="T671" s="243" t="s">
        <v>175</v>
      </c>
      <c r="U671" s="219">
        <v>0</v>
      </c>
      <c r="V671" s="219">
        <f>ROUND(E671*U671,2)</f>
        <v>0</v>
      </c>
      <c r="W671" s="219"/>
      <c r="X671" s="219" t="s">
        <v>478</v>
      </c>
      <c r="Y671" s="209"/>
      <c r="Z671" s="209"/>
      <c r="AA671" s="209"/>
      <c r="AB671" s="209"/>
      <c r="AC671" s="209"/>
      <c r="AD671" s="209"/>
      <c r="AE671" s="209"/>
      <c r="AF671" s="209"/>
      <c r="AG671" s="209" t="s">
        <v>794</v>
      </c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x14ac:dyDescent="0.2">
      <c r="A672" s="224" t="s">
        <v>169</v>
      </c>
      <c r="B672" s="225" t="s">
        <v>137</v>
      </c>
      <c r="C672" s="247" t="s">
        <v>138</v>
      </c>
      <c r="D672" s="226"/>
      <c r="E672" s="227"/>
      <c r="F672" s="228"/>
      <c r="G672" s="228">
        <f>SUMIF(AG673:AG680,"&lt;&gt;NOR",G673:G680)</f>
        <v>0</v>
      </c>
      <c r="H672" s="228"/>
      <c r="I672" s="228">
        <f>SUM(I673:I680)</f>
        <v>0</v>
      </c>
      <c r="J672" s="228"/>
      <c r="K672" s="228">
        <f>SUM(K673:K680)</f>
        <v>0</v>
      </c>
      <c r="L672" s="228"/>
      <c r="M672" s="228">
        <f>SUM(M673:M680)</f>
        <v>0</v>
      </c>
      <c r="N672" s="228"/>
      <c r="O672" s="228">
        <f>SUM(O673:O680)</f>
        <v>0</v>
      </c>
      <c r="P672" s="228"/>
      <c r="Q672" s="228">
        <f>SUM(Q673:Q680)</f>
        <v>0</v>
      </c>
      <c r="R672" s="228"/>
      <c r="S672" s="228"/>
      <c r="T672" s="229"/>
      <c r="U672" s="223"/>
      <c r="V672" s="223">
        <f>SUM(V673:V680)</f>
        <v>1.31</v>
      </c>
      <c r="W672" s="223"/>
      <c r="X672" s="223"/>
      <c r="AG672" t="s">
        <v>170</v>
      </c>
    </row>
    <row r="673" spans="1:60" outlineLevel="1" x14ac:dyDescent="0.2">
      <c r="A673" s="237">
        <v>245</v>
      </c>
      <c r="B673" s="238" t="s">
        <v>795</v>
      </c>
      <c r="C673" s="248" t="s">
        <v>796</v>
      </c>
      <c r="D673" s="239" t="s">
        <v>797</v>
      </c>
      <c r="E673" s="240">
        <v>4.6534399999999998</v>
      </c>
      <c r="F673" s="241"/>
      <c r="G673" s="242">
        <f>ROUND(E673*F673,2)</f>
        <v>0</v>
      </c>
      <c r="H673" s="241"/>
      <c r="I673" s="242">
        <f>ROUND(E673*H673,2)</f>
        <v>0</v>
      </c>
      <c r="J673" s="241"/>
      <c r="K673" s="242">
        <f>ROUND(E673*J673,2)</f>
        <v>0</v>
      </c>
      <c r="L673" s="242">
        <v>21</v>
      </c>
      <c r="M673" s="242">
        <f>G673*(1+L673/100)</f>
        <v>0</v>
      </c>
      <c r="N673" s="242">
        <v>0</v>
      </c>
      <c r="O673" s="242">
        <f>ROUND(E673*N673,2)</f>
        <v>0</v>
      </c>
      <c r="P673" s="242">
        <v>0</v>
      </c>
      <c r="Q673" s="242">
        <f>ROUND(E673*P673,2)</f>
        <v>0</v>
      </c>
      <c r="R673" s="242"/>
      <c r="S673" s="242" t="s">
        <v>174</v>
      </c>
      <c r="T673" s="243" t="s">
        <v>700</v>
      </c>
      <c r="U673" s="219">
        <v>0</v>
      </c>
      <c r="V673" s="219">
        <f>ROUND(E673*U673,2)</f>
        <v>0</v>
      </c>
      <c r="W673" s="219"/>
      <c r="X673" s="219" t="s">
        <v>287</v>
      </c>
      <c r="Y673" s="209"/>
      <c r="Z673" s="209"/>
      <c r="AA673" s="209"/>
      <c r="AB673" s="209"/>
      <c r="AC673" s="209"/>
      <c r="AD673" s="209"/>
      <c r="AE673" s="209"/>
      <c r="AF673" s="209"/>
      <c r="AG673" s="209" t="s">
        <v>288</v>
      </c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outlineLevel="1" x14ac:dyDescent="0.2">
      <c r="A674" s="237">
        <v>246</v>
      </c>
      <c r="B674" s="238" t="s">
        <v>798</v>
      </c>
      <c r="C674" s="248" t="s">
        <v>799</v>
      </c>
      <c r="D674" s="239" t="s">
        <v>797</v>
      </c>
      <c r="E674" s="240">
        <v>38.7057</v>
      </c>
      <c r="F674" s="241"/>
      <c r="G674" s="242">
        <f>ROUND(E674*F674,2)</f>
        <v>0</v>
      </c>
      <c r="H674" s="241"/>
      <c r="I674" s="242">
        <f>ROUND(E674*H674,2)</f>
        <v>0</v>
      </c>
      <c r="J674" s="241"/>
      <c r="K674" s="242">
        <f>ROUND(E674*J674,2)</f>
        <v>0</v>
      </c>
      <c r="L674" s="242">
        <v>21</v>
      </c>
      <c r="M674" s="242">
        <f>G674*(1+L674/100)</f>
        <v>0</v>
      </c>
      <c r="N674" s="242">
        <v>0</v>
      </c>
      <c r="O674" s="242">
        <f>ROUND(E674*N674,2)</f>
        <v>0</v>
      </c>
      <c r="P674" s="242">
        <v>0</v>
      </c>
      <c r="Q674" s="242">
        <f>ROUND(E674*P674,2)</f>
        <v>0</v>
      </c>
      <c r="R674" s="242"/>
      <c r="S674" s="242" t="s">
        <v>174</v>
      </c>
      <c r="T674" s="243" t="s">
        <v>700</v>
      </c>
      <c r="U674" s="219">
        <v>0</v>
      </c>
      <c r="V674" s="219">
        <f>ROUND(E674*U674,2)</f>
        <v>0</v>
      </c>
      <c r="W674" s="219"/>
      <c r="X674" s="219" t="s">
        <v>287</v>
      </c>
      <c r="Y674" s="209"/>
      <c r="Z674" s="209"/>
      <c r="AA674" s="209"/>
      <c r="AB674" s="209"/>
      <c r="AC674" s="209"/>
      <c r="AD674" s="209"/>
      <c r="AE674" s="209"/>
      <c r="AF674" s="209"/>
      <c r="AG674" s="209" t="s">
        <v>288</v>
      </c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</row>
    <row r="675" spans="1:60" outlineLevel="1" x14ac:dyDescent="0.2">
      <c r="A675" s="230">
        <v>247</v>
      </c>
      <c r="B675" s="231" t="s">
        <v>800</v>
      </c>
      <c r="C675" s="249" t="s">
        <v>801</v>
      </c>
      <c r="D675" s="232" t="s">
        <v>483</v>
      </c>
      <c r="E675" s="233">
        <v>32.680280000000003</v>
      </c>
      <c r="F675" s="234"/>
      <c r="G675" s="235">
        <f>ROUND(E675*F675,2)</f>
        <v>0</v>
      </c>
      <c r="H675" s="234"/>
      <c r="I675" s="235">
        <f>ROUND(E675*H675,2)</f>
        <v>0</v>
      </c>
      <c r="J675" s="234"/>
      <c r="K675" s="235">
        <f>ROUND(E675*J675,2)</f>
        <v>0</v>
      </c>
      <c r="L675" s="235">
        <v>21</v>
      </c>
      <c r="M675" s="235">
        <f>G675*(1+L675/100)</f>
        <v>0</v>
      </c>
      <c r="N675" s="235">
        <v>0</v>
      </c>
      <c r="O675" s="235">
        <f>ROUND(E675*N675,2)</f>
        <v>0</v>
      </c>
      <c r="P675" s="235">
        <v>0</v>
      </c>
      <c r="Q675" s="235">
        <f>ROUND(E675*P675,2)</f>
        <v>0</v>
      </c>
      <c r="R675" s="235" t="s">
        <v>745</v>
      </c>
      <c r="S675" s="235" t="s">
        <v>190</v>
      </c>
      <c r="T675" s="236" t="s">
        <v>175</v>
      </c>
      <c r="U675" s="219">
        <v>0</v>
      </c>
      <c r="V675" s="219">
        <f>ROUND(E675*U675,2)</f>
        <v>0</v>
      </c>
      <c r="W675" s="219"/>
      <c r="X675" s="219" t="s">
        <v>287</v>
      </c>
      <c r="Y675" s="209"/>
      <c r="Z675" s="209"/>
      <c r="AA675" s="209"/>
      <c r="AB675" s="209"/>
      <c r="AC675" s="209"/>
      <c r="AD675" s="209"/>
      <c r="AE675" s="209"/>
      <c r="AF675" s="209"/>
      <c r="AG675" s="209" t="s">
        <v>288</v>
      </c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1" x14ac:dyDescent="0.2">
      <c r="A676" s="216"/>
      <c r="B676" s="217"/>
      <c r="C676" s="251" t="s">
        <v>1995</v>
      </c>
      <c r="D676" s="221"/>
      <c r="E676" s="222">
        <v>7.2</v>
      </c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09"/>
      <c r="Z676" s="209"/>
      <c r="AA676" s="209"/>
      <c r="AB676" s="209"/>
      <c r="AC676" s="209"/>
      <c r="AD676" s="209"/>
      <c r="AE676" s="209"/>
      <c r="AF676" s="209"/>
      <c r="AG676" s="209" t="s">
        <v>232</v>
      </c>
      <c r="AH676" s="209">
        <v>0</v>
      </c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outlineLevel="1" x14ac:dyDescent="0.2">
      <c r="A677" s="216"/>
      <c r="B677" s="217"/>
      <c r="C677" s="251" t="s">
        <v>1996</v>
      </c>
      <c r="D677" s="221"/>
      <c r="E677" s="222">
        <v>25.48028</v>
      </c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09"/>
      <c r="Z677" s="209"/>
      <c r="AA677" s="209"/>
      <c r="AB677" s="209"/>
      <c r="AC677" s="209"/>
      <c r="AD677" s="209"/>
      <c r="AE677" s="209"/>
      <c r="AF677" s="209"/>
      <c r="AG677" s="209" t="s">
        <v>232</v>
      </c>
      <c r="AH677" s="209">
        <v>0</v>
      </c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ht="22.5" outlineLevel="1" x14ac:dyDescent="0.2">
      <c r="A678" s="237">
        <v>248</v>
      </c>
      <c r="B678" s="238" t="s">
        <v>802</v>
      </c>
      <c r="C678" s="248" t="s">
        <v>803</v>
      </c>
      <c r="D678" s="239" t="s">
        <v>483</v>
      </c>
      <c r="E678" s="240">
        <v>82.477099999999993</v>
      </c>
      <c r="F678" s="241"/>
      <c r="G678" s="242">
        <f>ROUND(E678*F678,2)</f>
        <v>0</v>
      </c>
      <c r="H678" s="241"/>
      <c r="I678" s="242">
        <f>ROUND(E678*H678,2)</f>
        <v>0</v>
      </c>
      <c r="J678" s="241"/>
      <c r="K678" s="242">
        <f>ROUND(E678*J678,2)</f>
        <v>0</v>
      </c>
      <c r="L678" s="242">
        <v>21</v>
      </c>
      <c r="M678" s="242">
        <f>G678*(1+L678/100)</f>
        <v>0</v>
      </c>
      <c r="N678" s="242">
        <v>0</v>
      </c>
      <c r="O678" s="242">
        <f>ROUND(E678*N678,2)</f>
        <v>0</v>
      </c>
      <c r="P678" s="242">
        <v>0</v>
      </c>
      <c r="Q678" s="242">
        <f>ROUND(E678*P678,2)</f>
        <v>0</v>
      </c>
      <c r="R678" s="242" t="s">
        <v>286</v>
      </c>
      <c r="S678" s="242" t="s">
        <v>190</v>
      </c>
      <c r="T678" s="243" t="s">
        <v>190</v>
      </c>
      <c r="U678" s="219">
        <v>0.01</v>
      </c>
      <c r="V678" s="219">
        <f>ROUND(E678*U678,2)</f>
        <v>0.82</v>
      </c>
      <c r="W678" s="219"/>
      <c r="X678" s="219" t="s">
        <v>804</v>
      </c>
      <c r="Y678" s="209"/>
      <c r="Z678" s="209"/>
      <c r="AA678" s="209"/>
      <c r="AB678" s="209"/>
      <c r="AC678" s="209"/>
      <c r="AD678" s="209"/>
      <c r="AE678" s="209"/>
      <c r="AF678" s="209"/>
      <c r="AG678" s="209" t="s">
        <v>805</v>
      </c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ht="22.5" outlineLevel="1" x14ac:dyDescent="0.2">
      <c r="A679" s="237">
        <v>249</v>
      </c>
      <c r="B679" s="238" t="s">
        <v>806</v>
      </c>
      <c r="C679" s="248" t="s">
        <v>807</v>
      </c>
      <c r="D679" s="239" t="s">
        <v>483</v>
      </c>
      <c r="E679" s="240">
        <v>329.90841999999998</v>
      </c>
      <c r="F679" s="241"/>
      <c r="G679" s="242">
        <f>ROUND(E679*F679,2)</f>
        <v>0</v>
      </c>
      <c r="H679" s="241"/>
      <c r="I679" s="242">
        <f>ROUND(E679*H679,2)</f>
        <v>0</v>
      </c>
      <c r="J679" s="241"/>
      <c r="K679" s="242">
        <f>ROUND(E679*J679,2)</f>
        <v>0</v>
      </c>
      <c r="L679" s="242">
        <v>21</v>
      </c>
      <c r="M679" s="242">
        <f>G679*(1+L679/100)</f>
        <v>0</v>
      </c>
      <c r="N679" s="242">
        <v>0</v>
      </c>
      <c r="O679" s="242">
        <f>ROUND(E679*N679,2)</f>
        <v>0</v>
      </c>
      <c r="P679" s="242">
        <v>0</v>
      </c>
      <c r="Q679" s="242">
        <f>ROUND(E679*P679,2)</f>
        <v>0</v>
      </c>
      <c r="R679" s="242" t="s">
        <v>286</v>
      </c>
      <c r="S679" s="242" t="s">
        <v>190</v>
      </c>
      <c r="T679" s="243" t="s">
        <v>190</v>
      </c>
      <c r="U679" s="219">
        <v>0</v>
      </c>
      <c r="V679" s="219">
        <f>ROUND(E679*U679,2)</f>
        <v>0</v>
      </c>
      <c r="W679" s="219"/>
      <c r="X679" s="219" t="s">
        <v>804</v>
      </c>
      <c r="Y679" s="209"/>
      <c r="Z679" s="209"/>
      <c r="AA679" s="209"/>
      <c r="AB679" s="209"/>
      <c r="AC679" s="209"/>
      <c r="AD679" s="209"/>
      <c r="AE679" s="209"/>
      <c r="AF679" s="209"/>
      <c r="AG679" s="209" t="s">
        <v>805</v>
      </c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1" x14ac:dyDescent="0.2">
      <c r="A680" s="230">
        <v>250</v>
      </c>
      <c r="B680" s="231" t="s">
        <v>808</v>
      </c>
      <c r="C680" s="249" t="s">
        <v>809</v>
      </c>
      <c r="D680" s="232" t="s">
        <v>483</v>
      </c>
      <c r="E680" s="233">
        <v>82.477099999999993</v>
      </c>
      <c r="F680" s="234"/>
      <c r="G680" s="235">
        <f>ROUND(E680*F680,2)</f>
        <v>0</v>
      </c>
      <c r="H680" s="234"/>
      <c r="I680" s="235">
        <f>ROUND(E680*H680,2)</f>
        <v>0</v>
      </c>
      <c r="J680" s="234"/>
      <c r="K680" s="235">
        <f>ROUND(E680*J680,2)</f>
        <v>0</v>
      </c>
      <c r="L680" s="235">
        <v>21</v>
      </c>
      <c r="M680" s="235">
        <f>G680*(1+L680/100)</f>
        <v>0</v>
      </c>
      <c r="N680" s="235">
        <v>0</v>
      </c>
      <c r="O680" s="235">
        <f>ROUND(E680*N680,2)</f>
        <v>0</v>
      </c>
      <c r="P680" s="235">
        <v>0</v>
      </c>
      <c r="Q680" s="235">
        <f>ROUND(E680*P680,2)</f>
        <v>0</v>
      </c>
      <c r="R680" s="235"/>
      <c r="S680" s="235" t="s">
        <v>190</v>
      </c>
      <c r="T680" s="236" t="s">
        <v>190</v>
      </c>
      <c r="U680" s="219">
        <v>6.0000000000000001E-3</v>
      </c>
      <c r="V680" s="219">
        <f>ROUND(E680*U680,2)</f>
        <v>0.49</v>
      </c>
      <c r="W680" s="219"/>
      <c r="X680" s="219" t="s">
        <v>804</v>
      </c>
      <c r="Y680" s="209"/>
      <c r="Z680" s="209"/>
      <c r="AA680" s="209"/>
      <c r="AB680" s="209"/>
      <c r="AC680" s="209"/>
      <c r="AD680" s="209"/>
      <c r="AE680" s="209"/>
      <c r="AF680" s="209"/>
      <c r="AG680" s="209" t="s">
        <v>805</v>
      </c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x14ac:dyDescent="0.2">
      <c r="A681" s="5"/>
      <c r="B681" s="6"/>
      <c r="C681" s="252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AE681">
        <v>15</v>
      </c>
      <c r="AF681">
        <v>21</v>
      </c>
    </row>
    <row r="682" spans="1:60" x14ac:dyDescent="0.2">
      <c r="A682" s="212"/>
      <c r="B682" s="213" t="s">
        <v>29</v>
      </c>
      <c r="C682" s="253"/>
      <c r="D682" s="214"/>
      <c r="E682" s="215"/>
      <c r="F682" s="215"/>
      <c r="G682" s="246">
        <f>G8+G264+G274+G309+G329+G381+G545+G565+G569+G596+G599+G629+G639+G648+G656+G667+G672</f>
        <v>0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AE682">
        <f>SUMIF(L7:L680,AE681,G7:G680)</f>
        <v>0</v>
      </c>
      <c r="AF682">
        <f>SUMIF(L7:L680,AF681,G7:G680)</f>
        <v>0</v>
      </c>
      <c r="AG682" t="s">
        <v>280</v>
      </c>
    </row>
    <row r="683" spans="1:60" x14ac:dyDescent="0.2">
      <c r="A683" s="255" t="s">
        <v>810</v>
      </c>
      <c r="B683" s="255"/>
      <c r="C683" s="252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60" x14ac:dyDescent="0.2">
      <c r="A684" s="5"/>
      <c r="B684" s="6" t="s">
        <v>811</v>
      </c>
      <c r="C684" s="252" t="s">
        <v>812</v>
      </c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AG684" t="s">
        <v>813</v>
      </c>
    </row>
    <row r="685" spans="1:60" x14ac:dyDescent="0.2">
      <c r="A685" s="5"/>
      <c r="B685" s="6" t="s">
        <v>1997</v>
      </c>
      <c r="C685" s="252" t="s">
        <v>815</v>
      </c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AG685" t="s">
        <v>816</v>
      </c>
    </row>
    <row r="686" spans="1:60" x14ac:dyDescent="0.2">
      <c r="A686" s="5"/>
      <c r="B686" s="6"/>
      <c r="C686" s="252" t="s">
        <v>817</v>
      </c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AG686" t="s">
        <v>818</v>
      </c>
    </row>
    <row r="687" spans="1:60" x14ac:dyDescent="0.2">
      <c r="A687" s="5"/>
      <c r="B687" s="6"/>
      <c r="C687" s="252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60" x14ac:dyDescent="0.2">
      <c r="C688" s="254"/>
      <c r="D688" s="193"/>
      <c r="AG688" t="s">
        <v>281</v>
      </c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123">
    <mergeCell ref="C638:G638"/>
    <mergeCell ref="C647:G647"/>
    <mergeCell ref="C650:G650"/>
    <mergeCell ref="C653:G653"/>
    <mergeCell ref="C654:G654"/>
    <mergeCell ref="C587:G587"/>
    <mergeCell ref="C589:G589"/>
    <mergeCell ref="C593:G593"/>
    <mergeCell ref="C598:G598"/>
    <mergeCell ref="C628:G628"/>
    <mergeCell ref="C634:G634"/>
    <mergeCell ref="C574:G574"/>
    <mergeCell ref="C577:G577"/>
    <mergeCell ref="C581:G581"/>
    <mergeCell ref="C582:G582"/>
    <mergeCell ref="C583:G583"/>
    <mergeCell ref="C584:G584"/>
    <mergeCell ref="C553:G553"/>
    <mergeCell ref="C557:G557"/>
    <mergeCell ref="C560:G560"/>
    <mergeCell ref="C563:G563"/>
    <mergeCell ref="C567:G567"/>
    <mergeCell ref="C571:G571"/>
    <mergeCell ref="C441:G441"/>
    <mergeCell ref="C443:G443"/>
    <mergeCell ref="C444:G444"/>
    <mergeCell ref="C445:G445"/>
    <mergeCell ref="C547:G547"/>
    <mergeCell ref="C551:G551"/>
    <mergeCell ref="C427:G427"/>
    <mergeCell ref="C429:G429"/>
    <mergeCell ref="C431:G431"/>
    <mergeCell ref="C433:G433"/>
    <mergeCell ref="C435:G435"/>
    <mergeCell ref="C437:G437"/>
    <mergeCell ref="C415:G415"/>
    <mergeCell ref="C417:G417"/>
    <mergeCell ref="C419:G419"/>
    <mergeCell ref="C421:G421"/>
    <mergeCell ref="C423:G423"/>
    <mergeCell ref="C425:G425"/>
    <mergeCell ref="C396:G396"/>
    <mergeCell ref="C398:G398"/>
    <mergeCell ref="C400:G400"/>
    <mergeCell ref="C402:G402"/>
    <mergeCell ref="C404:G404"/>
    <mergeCell ref="C406:G406"/>
    <mergeCell ref="C373:G373"/>
    <mergeCell ref="C374:G374"/>
    <mergeCell ref="C383:G383"/>
    <mergeCell ref="C390:G390"/>
    <mergeCell ref="C392:G392"/>
    <mergeCell ref="C394:G394"/>
    <mergeCell ref="C341:G341"/>
    <mergeCell ref="C351:G351"/>
    <mergeCell ref="C354:G354"/>
    <mergeCell ref="C360:G360"/>
    <mergeCell ref="C364:G364"/>
    <mergeCell ref="C370:G370"/>
    <mergeCell ref="C311:G311"/>
    <mergeCell ref="C314:G314"/>
    <mergeCell ref="C322:G322"/>
    <mergeCell ref="C325:G325"/>
    <mergeCell ref="C328:G328"/>
    <mergeCell ref="C331:G331"/>
    <mergeCell ref="C290:G290"/>
    <mergeCell ref="C295:G295"/>
    <mergeCell ref="C298:G298"/>
    <mergeCell ref="C301:G301"/>
    <mergeCell ref="C305:G305"/>
    <mergeCell ref="C306:G306"/>
    <mergeCell ref="C269:G269"/>
    <mergeCell ref="C272:G272"/>
    <mergeCell ref="C273:G273"/>
    <mergeCell ref="C276:G276"/>
    <mergeCell ref="C280:G280"/>
    <mergeCell ref="C284:G284"/>
    <mergeCell ref="C235:G235"/>
    <mergeCell ref="C240:G240"/>
    <mergeCell ref="C245:G245"/>
    <mergeCell ref="C246:G246"/>
    <mergeCell ref="C249:G249"/>
    <mergeCell ref="C266:G266"/>
    <mergeCell ref="C205:G205"/>
    <mergeCell ref="C211:G211"/>
    <mergeCell ref="C217:G217"/>
    <mergeCell ref="C218:G218"/>
    <mergeCell ref="C224:G224"/>
    <mergeCell ref="C232:G232"/>
    <mergeCell ref="C179:G179"/>
    <mergeCell ref="C183:G183"/>
    <mergeCell ref="C187:G187"/>
    <mergeCell ref="C190:G190"/>
    <mergeCell ref="C198:G198"/>
    <mergeCell ref="C201:G201"/>
    <mergeCell ref="C133:G133"/>
    <mergeCell ref="C136:G136"/>
    <mergeCell ref="C168:G168"/>
    <mergeCell ref="C172:G172"/>
    <mergeCell ref="C174:G174"/>
    <mergeCell ref="C176:G176"/>
    <mergeCell ref="C65:G65"/>
    <mergeCell ref="C68:G68"/>
    <mergeCell ref="C85:G85"/>
    <mergeCell ref="C92:G92"/>
    <mergeCell ref="C127:G127"/>
    <mergeCell ref="C130:G130"/>
    <mergeCell ref="C23:G23"/>
    <mergeCell ref="C50:G50"/>
    <mergeCell ref="C52:G52"/>
    <mergeCell ref="C55:G55"/>
    <mergeCell ref="C58:G58"/>
    <mergeCell ref="C61:G61"/>
    <mergeCell ref="A1:G1"/>
    <mergeCell ref="C2:G2"/>
    <mergeCell ref="C3:G3"/>
    <mergeCell ref="C4:G4"/>
    <mergeCell ref="A683:B683"/>
    <mergeCell ref="C10:G10"/>
    <mergeCell ref="C13:G13"/>
    <mergeCell ref="C15:G15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75</v>
      </c>
      <c r="C3" s="198" t="s">
        <v>76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76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SUMIF(AG9:AG164,"&lt;&gt;NOR",G9:G164)</f>
        <v>0</v>
      </c>
      <c r="H8" s="228"/>
      <c r="I8" s="228">
        <f>SUM(I9:I164)</f>
        <v>0</v>
      </c>
      <c r="J8" s="228"/>
      <c r="K8" s="228">
        <f>SUM(K9:K164)</f>
        <v>0</v>
      </c>
      <c r="L8" s="228"/>
      <c r="M8" s="228">
        <f>SUM(M9:M164)</f>
        <v>0</v>
      </c>
      <c r="N8" s="228"/>
      <c r="O8" s="228">
        <f>SUM(O9:O164)</f>
        <v>173.19</v>
      </c>
      <c r="P8" s="228"/>
      <c r="Q8" s="228">
        <f>SUM(Q9:Q164)</f>
        <v>31.83</v>
      </c>
      <c r="R8" s="228"/>
      <c r="S8" s="228"/>
      <c r="T8" s="229"/>
      <c r="U8" s="223"/>
      <c r="V8" s="223">
        <f>SUM(V9:V164)</f>
        <v>1488.52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1335</v>
      </c>
      <c r="C9" s="249" t="s">
        <v>1336</v>
      </c>
      <c r="D9" s="232" t="s">
        <v>285</v>
      </c>
      <c r="E9" s="233">
        <v>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0.17199999999999999</v>
      </c>
      <c r="V9" s="219">
        <f>ROUND(E9*U9,2)</f>
        <v>0.69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1337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s odstraněním kořenů a s případným nutným odklizením křovin a stromů na hromady na vzdálenost do 50 m nebo s naložením na dopravní prostředek, do sklonu terénu 1 : 5,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1998</v>
      </c>
      <c r="D11" s="221"/>
      <c r="E11" s="222">
        <v>4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1656</v>
      </c>
      <c r="C12" s="249" t="s">
        <v>1657</v>
      </c>
      <c r="D12" s="232" t="s">
        <v>554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0.49</v>
      </c>
      <c r="V12" s="219">
        <f>ROUND(E12*U12,2)</f>
        <v>0.49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1341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s odřezáním kmene a odvětvením, včetně případného odklizení kmene a větví na oddělené hromady na vzdálenost do 50 m nebo s naložením na dopravní prostředek,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1342</v>
      </c>
      <c r="C14" s="249" t="s">
        <v>1343</v>
      </c>
      <c r="D14" s="232" t="s">
        <v>554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5.0000000000000002E-5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0.65900000000000003</v>
      </c>
      <c r="V14" s="219">
        <f>ROUND(E14*U14,2)</f>
        <v>0.66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288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1344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s jejich vykopáním nebo vytrháním, s přesekáním kořenů a s případným nutným přemístěním pařezů na hromady do vzdálenosti do 50 m nebo s naložením na dopravní prostředek,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819</v>
      </c>
      <c r="C16" s="249" t="s">
        <v>820</v>
      </c>
      <c r="D16" s="232" t="s">
        <v>285</v>
      </c>
      <c r="E16" s="233">
        <v>1.1000000000000001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0.13800000000000001</v>
      </c>
      <c r="Q16" s="235">
        <f>ROUND(E16*P16,2)</f>
        <v>0.15</v>
      </c>
      <c r="R16" s="235" t="s">
        <v>286</v>
      </c>
      <c r="S16" s="235" t="s">
        <v>190</v>
      </c>
      <c r="T16" s="236" t="s">
        <v>190</v>
      </c>
      <c r="U16" s="219">
        <v>0.16</v>
      </c>
      <c r="V16" s="219">
        <f>ROUND(E16*U16,2)</f>
        <v>0.18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289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821</v>
      </c>
      <c r="D18" s="221"/>
      <c r="E18" s="222">
        <v>1.1000000000000001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5</v>
      </c>
      <c r="B19" s="231" t="s">
        <v>283</v>
      </c>
      <c r="C19" s="249" t="s">
        <v>284</v>
      </c>
      <c r="D19" s="232" t="s">
        <v>285</v>
      </c>
      <c r="E19" s="233">
        <v>10.119999999999999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0.22500000000000001</v>
      </c>
      <c r="Q19" s="235">
        <f>ROUND(E19*P19,2)</f>
        <v>2.2799999999999998</v>
      </c>
      <c r="R19" s="235" t="s">
        <v>286</v>
      </c>
      <c r="S19" s="235" t="s">
        <v>190</v>
      </c>
      <c r="T19" s="236" t="s">
        <v>190</v>
      </c>
      <c r="U19" s="219">
        <v>0.14199999999999999</v>
      </c>
      <c r="V19" s="219">
        <f>ROUND(E19*U19,2)</f>
        <v>1.44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60" t="s">
        <v>289</v>
      </c>
      <c r="D20" s="256"/>
      <c r="E20" s="256"/>
      <c r="F20" s="256"/>
      <c r="G20" s="256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290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1999</v>
      </c>
      <c r="D21" s="221"/>
      <c r="E21" s="222">
        <v>9.35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2000</v>
      </c>
      <c r="D22" s="221"/>
      <c r="E22" s="222">
        <v>0.77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 x14ac:dyDescent="0.2">
      <c r="A23" s="230">
        <v>6</v>
      </c>
      <c r="B23" s="231" t="s">
        <v>294</v>
      </c>
      <c r="C23" s="249" t="s">
        <v>295</v>
      </c>
      <c r="D23" s="232" t="s">
        <v>285</v>
      </c>
      <c r="E23" s="233">
        <v>26.62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0.33</v>
      </c>
      <c r="Q23" s="235">
        <f>ROUND(E23*P23,2)</f>
        <v>8.7799999999999994</v>
      </c>
      <c r="R23" s="235" t="s">
        <v>286</v>
      </c>
      <c r="S23" s="235" t="s">
        <v>190</v>
      </c>
      <c r="T23" s="236" t="s">
        <v>190</v>
      </c>
      <c r="U23" s="219">
        <v>4.0500000000000001E-2</v>
      </c>
      <c r="V23" s="219">
        <f>ROUND(E23*U23,2)</f>
        <v>1.08</v>
      </c>
      <c r="W23" s="219"/>
      <c r="X23" s="219" t="s">
        <v>287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288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2001</v>
      </c>
      <c r="D24" s="221"/>
      <c r="E24" s="222">
        <v>15.4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1999</v>
      </c>
      <c r="D25" s="221"/>
      <c r="E25" s="222">
        <v>9.35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2000</v>
      </c>
      <c r="D26" s="221"/>
      <c r="E26" s="222">
        <v>0.77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829</v>
      </c>
      <c r="D27" s="221"/>
      <c r="E27" s="222">
        <v>1.1000000000000001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 x14ac:dyDescent="0.2">
      <c r="A28" s="230">
        <v>7</v>
      </c>
      <c r="B28" s="231" t="s">
        <v>304</v>
      </c>
      <c r="C28" s="249" t="s">
        <v>305</v>
      </c>
      <c r="D28" s="232" t="s">
        <v>285</v>
      </c>
      <c r="E28" s="233">
        <v>11.22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0.33</v>
      </c>
      <c r="Q28" s="235">
        <f>ROUND(E28*P28,2)</f>
        <v>3.7</v>
      </c>
      <c r="R28" s="235" t="s">
        <v>286</v>
      </c>
      <c r="S28" s="235" t="s">
        <v>190</v>
      </c>
      <c r="T28" s="236" t="s">
        <v>190</v>
      </c>
      <c r="U28" s="219">
        <v>0.06</v>
      </c>
      <c r="V28" s="219">
        <f>ROUND(E28*U28,2)</f>
        <v>0.67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288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1999</v>
      </c>
      <c r="D29" s="221"/>
      <c r="E29" s="222">
        <v>9.35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2000</v>
      </c>
      <c r="D30" s="221"/>
      <c r="E30" s="222">
        <v>0.77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829</v>
      </c>
      <c r="D31" s="221"/>
      <c r="E31" s="222">
        <v>1.1000000000000001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8</v>
      </c>
      <c r="B32" s="231" t="s">
        <v>306</v>
      </c>
      <c r="C32" s="249" t="s">
        <v>307</v>
      </c>
      <c r="D32" s="232" t="s">
        <v>285</v>
      </c>
      <c r="E32" s="233">
        <v>15.4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0.44</v>
      </c>
      <c r="Q32" s="235">
        <f>ROUND(E32*P32,2)</f>
        <v>6.78</v>
      </c>
      <c r="R32" s="235" t="s">
        <v>286</v>
      </c>
      <c r="S32" s="235" t="s">
        <v>190</v>
      </c>
      <c r="T32" s="236" t="s">
        <v>190</v>
      </c>
      <c r="U32" s="219">
        <v>7.2999999999999995E-2</v>
      </c>
      <c r="V32" s="219">
        <f>ROUND(E32*U32,2)</f>
        <v>1.1200000000000001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308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2001</v>
      </c>
      <c r="D33" s="221"/>
      <c r="E33" s="222">
        <v>15.4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30">
        <v>9</v>
      </c>
      <c r="B34" s="231" t="s">
        <v>312</v>
      </c>
      <c r="C34" s="249" t="s">
        <v>313</v>
      </c>
      <c r="D34" s="232" t="s">
        <v>285</v>
      </c>
      <c r="E34" s="233">
        <v>15.4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0.308</v>
      </c>
      <c r="Q34" s="235">
        <f>ROUND(E34*P34,2)</f>
        <v>4.74</v>
      </c>
      <c r="R34" s="235" t="s">
        <v>286</v>
      </c>
      <c r="S34" s="235" t="s">
        <v>190</v>
      </c>
      <c r="T34" s="236" t="s">
        <v>190</v>
      </c>
      <c r="U34" s="219">
        <v>0.10440000000000001</v>
      </c>
      <c r="V34" s="219">
        <f>ROUND(E34*U34,2)</f>
        <v>1.61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288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2002</v>
      </c>
      <c r="D35" s="221"/>
      <c r="E35" s="222">
        <v>15.4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30">
        <v>10</v>
      </c>
      <c r="B36" s="231" t="s">
        <v>321</v>
      </c>
      <c r="C36" s="249" t="s">
        <v>322</v>
      </c>
      <c r="D36" s="232" t="s">
        <v>323</v>
      </c>
      <c r="E36" s="233">
        <v>20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0.27</v>
      </c>
      <c r="Q36" s="235">
        <f>ROUND(E36*P36,2)</f>
        <v>5.4</v>
      </c>
      <c r="R36" s="235" t="s">
        <v>286</v>
      </c>
      <c r="S36" s="235" t="s">
        <v>190</v>
      </c>
      <c r="T36" s="236" t="s">
        <v>190</v>
      </c>
      <c r="U36" s="219">
        <v>0.13300000000000001</v>
      </c>
      <c r="V36" s="219">
        <f>ROUND(E36*U36,2)</f>
        <v>2.66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288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60" t="s">
        <v>324</v>
      </c>
      <c r="D37" s="256"/>
      <c r="E37" s="256"/>
      <c r="F37" s="256"/>
      <c r="G37" s="256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290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45" t="str">
        <f>C37</f>
        <v>s vybouráním lože, s přemístěním hmot na skládku na vzdálenost do 3 m nebo naložením na dopravní prostředek</v>
      </c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30">
        <v>11</v>
      </c>
      <c r="B38" s="231" t="s">
        <v>325</v>
      </c>
      <c r="C38" s="249" t="s">
        <v>326</v>
      </c>
      <c r="D38" s="232" t="s">
        <v>323</v>
      </c>
      <c r="E38" s="233">
        <v>11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8.6899999999999998E-3</v>
      </c>
      <c r="O38" s="235">
        <f>ROUND(E38*N38,2)</f>
        <v>0.1</v>
      </c>
      <c r="P38" s="235">
        <v>0</v>
      </c>
      <c r="Q38" s="235">
        <f>ROUND(E38*P38,2)</f>
        <v>0</v>
      </c>
      <c r="R38" s="235" t="s">
        <v>327</v>
      </c>
      <c r="S38" s="235" t="s">
        <v>190</v>
      </c>
      <c r="T38" s="236" t="s">
        <v>190</v>
      </c>
      <c r="U38" s="219">
        <v>0.70299999999999996</v>
      </c>
      <c r="V38" s="219">
        <f>ROUND(E38*U38,2)</f>
        <v>7.73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288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 x14ac:dyDescent="0.2">
      <c r="A39" s="216"/>
      <c r="B39" s="217"/>
      <c r="C39" s="260" t="s">
        <v>328</v>
      </c>
      <c r="D39" s="256"/>
      <c r="E39" s="256"/>
      <c r="F39" s="256"/>
      <c r="G39" s="256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290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45" t="str">
        <f>C39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2003</v>
      </c>
      <c r="D40" s="221"/>
      <c r="E40" s="222">
        <v>11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12</v>
      </c>
      <c r="B41" s="231" t="s">
        <v>333</v>
      </c>
      <c r="C41" s="249" t="s">
        <v>334</v>
      </c>
      <c r="D41" s="232" t="s">
        <v>323</v>
      </c>
      <c r="E41" s="233">
        <v>44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2.478E-2</v>
      </c>
      <c r="O41" s="235">
        <f>ROUND(E41*N41,2)</f>
        <v>1.0900000000000001</v>
      </c>
      <c r="P41" s="235">
        <v>0</v>
      </c>
      <c r="Q41" s="235">
        <f>ROUND(E41*P41,2)</f>
        <v>0</v>
      </c>
      <c r="R41" s="235" t="s">
        <v>327</v>
      </c>
      <c r="S41" s="235" t="s">
        <v>190</v>
      </c>
      <c r="T41" s="236" t="s">
        <v>190</v>
      </c>
      <c r="U41" s="219">
        <v>0.54700000000000004</v>
      </c>
      <c r="V41" s="219">
        <f>ROUND(E41*U41,2)</f>
        <v>24.07</v>
      </c>
      <c r="W41" s="219"/>
      <c r="X41" s="219" t="s">
        <v>287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288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ht="22.5" outlineLevel="1" x14ac:dyDescent="0.2">
      <c r="A42" s="216"/>
      <c r="B42" s="217"/>
      <c r="C42" s="260" t="s">
        <v>328</v>
      </c>
      <c r="D42" s="256"/>
      <c r="E42" s="256"/>
      <c r="F42" s="256"/>
      <c r="G42" s="25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290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5" t="str">
        <f>C42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2004</v>
      </c>
      <c r="D43" s="221"/>
      <c r="E43" s="222">
        <v>44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232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30">
        <v>13</v>
      </c>
      <c r="B44" s="231" t="s">
        <v>336</v>
      </c>
      <c r="C44" s="249" t="s">
        <v>337</v>
      </c>
      <c r="D44" s="232" t="s">
        <v>338</v>
      </c>
      <c r="E44" s="233">
        <v>74.25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5" t="s">
        <v>327</v>
      </c>
      <c r="S44" s="235" t="s">
        <v>190</v>
      </c>
      <c r="T44" s="236" t="s">
        <v>190</v>
      </c>
      <c r="U44" s="219">
        <v>1.548</v>
      </c>
      <c r="V44" s="219">
        <f>ROUND(E44*U44,2)</f>
        <v>114.94</v>
      </c>
      <c r="W44" s="219"/>
      <c r="X44" s="219" t="s">
        <v>287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308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60" t="s">
        <v>339</v>
      </c>
      <c r="D45" s="256"/>
      <c r="E45" s="256"/>
      <c r="F45" s="256"/>
      <c r="G45" s="256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290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45" t="str">
        <f>C45</f>
        <v>příplatek k cenám vykopávek za ztížení vykopávky v blízkosti podzemního vedení nebo výbušnin v horninách jakékoliv třídy,</v>
      </c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2005</v>
      </c>
      <c r="D46" s="221"/>
      <c r="E46" s="222">
        <v>74.25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14</v>
      </c>
      <c r="B47" s="231" t="s">
        <v>341</v>
      </c>
      <c r="C47" s="249" t="s">
        <v>342</v>
      </c>
      <c r="D47" s="232" t="s">
        <v>338</v>
      </c>
      <c r="E47" s="233">
        <v>2.31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 t="s">
        <v>327</v>
      </c>
      <c r="S47" s="235" t="s">
        <v>190</v>
      </c>
      <c r="T47" s="236" t="s">
        <v>190</v>
      </c>
      <c r="U47" s="219">
        <v>1.34E-2</v>
      </c>
      <c r="V47" s="219">
        <f>ROUND(E47*U47,2)</f>
        <v>0.03</v>
      </c>
      <c r="W47" s="219"/>
      <c r="X47" s="219" t="s">
        <v>287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308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 x14ac:dyDescent="0.2">
      <c r="A48" s="216"/>
      <c r="B48" s="217"/>
      <c r="C48" s="260" t="s">
        <v>343</v>
      </c>
      <c r="D48" s="256"/>
      <c r="E48" s="256"/>
      <c r="F48" s="256"/>
      <c r="G48" s="256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290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45" t="str">
        <f>C48</f>
        <v>nebo lesní půdy, s naložením na dopravní prostředek a vodorovným přemístěním na hromady v místě upotřebení nebo na dočasné či trvalé skládky se složením,</v>
      </c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1" t="s">
        <v>2006</v>
      </c>
      <c r="D49" s="221"/>
      <c r="E49" s="222">
        <v>2.31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232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30">
        <v>15</v>
      </c>
      <c r="B50" s="231" t="s">
        <v>837</v>
      </c>
      <c r="C50" s="249" t="s">
        <v>838</v>
      </c>
      <c r="D50" s="232" t="s">
        <v>338</v>
      </c>
      <c r="E50" s="233">
        <v>0.192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327</v>
      </c>
      <c r="S50" s="235" t="s">
        <v>190</v>
      </c>
      <c r="T50" s="236" t="s">
        <v>190</v>
      </c>
      <c r="U50" s="219">
        <v>42.4</v>
      </c>
      <c r="V50" s="219">
        <f>ROUND(E50*U50,2)</f>
        <v>8.14</v>
      </c>
      <c r="W50" s="219"/>
      <c r="X50" s="219" t="s">
        <v>287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308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60" t="s">
        <v>839</v>
      </c>
      <c r="D51" s="256"/>
      <c r="E51" s="256"/>
      <c r="F51" s="256"/>
      <c r="G51" s="256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290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2007</v>
      </c>
      <c r="D52" s="221"/>
      <c r="E52" s="222">
        <v>0.192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0">
        <v>16</v>
      </c>
      <c r="B53" s="231" t="s">
        <v>346</v>
      </c>
      <c r="C53" s="249" t="s">
        <v>347</v>
      </c>
      <c r="D53" s="232" t="s">
        <v>338</v>
      </c>
      <c r="E53" s="233">
        <v>137.71987999999999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 t="s">
        <v>327</v>
      </c>
      <c r="S53" s="235" t="s">
        <v>190</v>
      </c>
      <c r="T53" s="236" t="s">
        <v>190</v>
      </c>
      <c r="U53" s="219">
        <v>0.16</v>
      </c>
      <c r="V53" s="219">
        <f>ROUND(E53*U53,2)</f>
        <v>22.04</v>
      </c>
      <c r="W53" s="219"/>
      <c r="X53" s="219" t="s">
        <v>287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308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33.75" outlineLevel="1" x14ac:dyDescent="0.2">
      <c r="A54" s="216"/>
      <c r="B54" s="217"/>
      <c r="C54" s="260" t="s">
        <v>348</v>
      </c>
      <c r="D54" s="256"/>
      <c r="E54" s="256"/>
      <c r="F54" s="256"/>
      <c r="G54" s="256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290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45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2008</v>
      </c>
      <c r="D55" s="221"/>
      <c r="E55" s="222">
        <v>151.83948000000001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1" t="s">
        <v>2009</v>
      </c>
      <c r="D56" s="221"/>
      <c r="E56" s="222">
        <v>-2.31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232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2010</v>
      </c>
      <c r="D57" s="221"/>
      <c r="E57" s="222">
        <v>-7.5460000000000003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2011</v>
      </c>
      <c r="D58" s="221"/>
      <c r="E58" s="222">
        <v>-4.2636000000000003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0">
        <v>17</v>
      </c>
      <c r="B59" s="231" t="s">
        <v>354</v>
      </c>
      <c r="C59" s="249" t="s">
        <v>355</v>
      </c>
      <c r="D59" s="232" t="s">
        <v>338</v>
      </c>
      <c r="E59" s="233">
        <v>189.79935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 t="s">
        <v>327</v>
      </c>
      <c r="S59" s="235" t="s">
        <v>190</v>
      </c>
      <c r="T59" s="236" t="s">
        <v>190</v>
      </c>
      <c r="U59" s="219">
        <v>0.3</v>
      </c>
      <c r="V59" s="219">
        <f>ROUND(E59*U59,2)</f>
        <v>56.94</v>
      </c>
      <c r="W59" s="219"/>
      <c r="X59" s="219" t="s">
        <v>287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288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33.75" outlineLevel="1" x14ac:dyDescent="0.2">
      <c r="A60" s="216"/>
      <c r="B60" s="217"/>
      <c r="C60" s="260" t="s">
        <v>348</v>
      </c>
      <c r="D60" s="256"/>
      <c r="E60" s="256"/>
      <c r="F60" s="256"/>
      <c r="G60" s="256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290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45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2012</v>
      </c>
      <c r="D61" s="221"/>
      <c r="E61" s="222">
        <v>185.39179999999999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2013</v>
      </c>
      <c r="D62" s="221"/>
      <c r="E62" s="222">
        <v>9.1519999999999992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2014</v>
      </c>
      <c r="D63" s="221"/>
      <c r="E63" s="222">
        <v>16.864650000000001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2015</v>
      </c>
      <c r="D64" s="221"/>
      <c r="E64" s="222">
        <v>20.7944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2016</v>
      </c>
      <c r="D65" s="221"/>
      <c r="E65" s="222">
        <v>0.93774999999999997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2017</v>
      </c>
      <c r="D66" s="221"/>
      <c r="E66" s="222">
        <v>13.045999999999999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2018</v>
      </c>
      <c r="D67" s="221"/>
      <c r="E67" s="222">
        <v>4.8702500000000004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2019</v>
      </c>
      <c r="D68" s="221"/>
      <c r="E68" s="222">
        <v>3.5018500000000001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2020</v>
      </c>
      <c r="D69" s="221"/>
      <c r="E69" s="222">
        <v>2.64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2021</v>
      </c>
      <c r="D70" s="221"/>
      <c r="E70" s="222">
        <v>118.8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2022</v>
      </c>
      <c r="D71" s="221"/>
      <c r="E71" s="222">
        <v>3.6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2023</v>
      </c>
      <c r="D72" s="221"/>
      <c r="E72" s="222">
        <v>-151.83948000000001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2024</v>
      </c>
      <c r="D73" s="221"/>
      <c r="E73" s="222">
        <v>-37.959870000000002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30">
        <v>18</v>
      </c>
      <c r="B74" s="231" t="s">
        <v>373</v>
      </c>
      <c r="C74" s="249" t="s">
        <v>374</v>
      </c>
      <c r="D74" s="232" t="s">
        <v>338</v>
      </c>
      <c r="E74" s="233">
        <v>37.959870000000002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5" t="s">
        <v>327</v>
      </c>
      <c r="S74" s="235" t="s">
        <v>190</v>
      </c>
      <c r="T74" s="236" t="s">
        <v>190</v>
      </c>
      <c r="U74" s="219">
        <v>0.53</v>
      </c>
      <c r="V74" s="219">
        <f>ROUND(E74*U74,2)</f>
        <v>20.12</v>
      </c>
      <c r="W74" s="219"/>
      <c r="X74" s="219" t="s">
        <v>287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308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33.75" outlineLevel="1" x14ac:dyDescent="0.2">
      <c r="A75" s="216"/>
      <c r="B75" s="217"/>
      <c r="C75" s="260" t="s">
        <v>348</v>
      </c>
      <c r="D75" s="256"/>
      <c r="E75" s="256"/>
      <c r="F75" s="256"/>
      <c r="G75" s="256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290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45" t="str">
        <f>C75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2025</v>
      </c>
      <c r="D76" s="221"/>
      <c r="E76" s="222">
        <v>37.959870000000002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22.5" outlineLevel="1" x14ac:dyDescent="0.2">
      <c r="A77" s="230">
        <v>19</v>
      </c>
      <c r="B77" s="231" t="s">
        <v>380</v>
      </c>
      <c r="C77" s="249" t="s">
        <v>381</v>
      </c>
      <c r="D77" s="232" t="s">
        <v>338</v>
      </c>
      <c r="E77" s="233">
        <v>3.7959900000000002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5">
        <v>0</v>
      </c>
      <c r="O77" s="235">
        <f>ROUND(E77*N77,2)</f>
        <v>0</v>
      </c>
      <c r="P77" s="235">
        <v>0</v>
      </c>
      <c r="Q77" s="235">
        <f>ROUND(E77*P77,2)</f>
        <v>0</v>
      </c>
      <c r="R77" s="235" t="s">
        <v>327</v>
      </c>
      <c r="S77" s="235" t="s">
        <v>190</v>
      </c>
      <c r="T77" s="236" t="s">
        <v>190</v>
      </c>
      <c r="U77" s="219">
        <v>7.5220000000000002</v>
      </c>
      <c r="V77" s="219">
        <f>ROUND(E77*U77,2)</f>
        <v>28.55</v>
      </c>
      <c r="W77" s="219"/>
      <c r="X77" s="219" t="s">
        <v>287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308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60" t="s">
        <v>382</v>
      </c>
      <c r="D78" s="256"/>
      <c r="E78" s="256"/>
      <c r="F78" s="256"/>
      <c r="G78" s="256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290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45" t="str">
        <f>C78</f>
        <v>zapažených i nezapažených v hor. 5 - 7 s případným nutným přemístěním výkopku ve výkopišti, bez naložení.</v>
      </c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2026</v>
      </c>
      <c r="D79" s="221"/>
      <c r="E79" s="222">
        <v>3.7959900000000002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2.5" outlineLevel="1" x14ac:dyDescent="0.2">
      <c r="A80" s="230">
        <v>20</v>
      </c>
      <c r="B80" s="231" t="s">
        <v>384</v>
      </c>
      <c r="C80" s="249" t="s">
        <v>385</v>
      </c>
      <c r="D80" s="232" t="s">
        <v>285</v>
      </c>
      <c r="E80" s="233">
        <v>688.43399999999997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9.8999999999999999E-4</v>
      </c>
      <c r="O80" s="235">
        <f>ROUND(E80*N80,2)</f>
        <v>0.68</v>
      </c>
      <c r="P80" s="235">
        <v>0</v>
      </c>
      <c r="Q80" s="235">
        <f>ROUND(E80*P80,2)</f>
        <v>0</v>
      </c>
      <c r="R80" s="235" t="s">
        <v>327</v>
      </c>
      <c r="S80" s="235" t="s">
        <v>190</v>
      </c>
      <c r="T80" s="236" t="s">
        <v>190</v>
      </c>
      <c r="U80" s="219">
        <v>0.23599999999999999</v>
      </c>
      <c r="V80" s="219">
        <f>ROUND(E80*U80,2)</f>
        <v>162.47</v>
      </c>
      <c r="W80" s="219"/>
      <c r="X80" s="219" t="s">
        <v>287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308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60" t="s">
        <v>386</v>
      </c>
      <c r="D81" s="256"/>
      <c r="E81" s="256"/>
      <c r="F81" s="256"/>
      <c r="G81" s="256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290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2027</v>
      </c>
      <c r="D82" s="221"/>
      <c r="E82" s="222">
        <v>168.53800000000001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2028</v>
      </c>
      <c r="D83" s="221"/>
      <c r="E83" s="222">
        <v>8.32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232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2029</v>
      </c>
      <c r="D84" s="221"/>
      <c r="E84" s="222">
        <v>15.3315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2030</v>
      </c>
      <c r="D85" s="221"/>
      <c r="E85" s="222">
        <v>18.904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2031</v>
      </c>
      <c r="D86" s="221"/>
      <c r="E86" s="222">
        <v>0.85250000000000004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2032</v>
      </c>
      <c r="D87" s="221"/>
      <c r="E87" s="222">
        <v>11.86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1" t="s">
        <v>2033</v>
      </c>
      <c r="D88" s="221"/>
      <c r="E88" s="222">
        <v>4.4275000000000002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232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2034</v>
      </c>
      <c r="D89" s="221"/>
      <c r="E89" s="222">
        <v>3.1835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2035</v>
      </c>
      <c r="D90" s="221"/>
      <c r="E90" s="222">
        <v>2.4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2036</v>
      </c>
      <c r="D91" s="221"/>
      <c r="E91" s="222">
        <v>108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2037</v>
      </c>
      <c r="D92" s="221"/>
      <c r="E92" s="222">
        <v>2.4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2038</v>
      </c>
      <c r="D93" s="221"/>
      <c r="E93" s="222">
        <v>344.21699999999998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0">
        <v>21</v>
      </c>
      <c r="B94" s="231" t="s">
        <v>402</v>
      </c>
      <c r="C94" s="249" t="s">
        <v>403</v>
      </c>
      <c r="D94" s="232" t="s">
        <v>285</v>
      </c>
      <c r="E94" s="233">
        <v>688.43399999999997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5" t="s">
        <v>327</v>
      </c>
      <c r="S94" s="235" t="s">
        <v>190</v>
      </c>
      <c r="T94" s="236" t="s">
        <v>190</v>
      </c>
      <c r="U94" s="219">
        <v>7.0000000000000007E-2</v>
      </c>
      <c r="V94" s="219">
        <f>ROUND(E94*U94,2)</f>
        <v>48.19</v>
      </c>
      <c r="W94" s="219"/>
      <c r="X94" s="219" t="s">
        <v>287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308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60" t="s">
        <v>404</v>
      </c>
      <c r="D95" s="256"/>
      <c r="E95" s="256"/>
      <c r="F95" s="256"/>
      <c r="G95" s="256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290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30">
        <v>22</v>
      </c>
      <c r="B96" s="231" t="s">
        <v>405</v>
      </c>
      <c r="C96" s="249" t="s">
        <v>406</v>
      </c>
      <c r="D96" s="232" t="s">
        <v>338</v>
      </c>
      <c r="E96" s="233">
        <v>163.75961000000001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5" t="s">
        <v>327</v>
      </c>
      <c r="S96" s="235" t="s">
        <v>190</v>
      </c>
      <c r="T96" s="236" t="s">
        <v>190</v>
      </c>
      <c r="U96" s="219">
        <v>1.38</v>
      </c>
      <c r="V96" s="219">
        <f>ROUND(E96*U96,2)</f>
        <v>225.99</v>
      </c>
      <c r="W96" s="219"/>
      <c r="X96" s="219" t="s">
        <v>287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308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60" t="s">
        <v>407</v>
      </c>
      <c r="D97" s="256"/>
      <c r="E97" s="256"/>
      <c r="F97" s="256"/>
      <c r="G97" s="256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290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45" t="str">
        <f>C97</f>
        <v>bez naložení do dopravní nádoby, ale s vyprázdněním dopravní nádoby na hromadu nebo na dopravní prostředek,</v>
      </c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2039</v>
      </c>
      <c r="D98" s="221"/>
      <c r="E98" s="222">
        <v>163.75962000000001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0">
        <v>23</v>
      </c>
      <c r="B99" s="231" t="s">
        <v>409</v>
      </c>
      <c r="C99" s="249" t="s">
        <v>410</v>
      </c>
      <c r="D99" s="232" t="s">
        <v>338</v>
      </c>
      <c r="E99" s="233">
        <v>19.171939999999999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5">
        <v>0</v>
      </c>
      <c r="O99" s="235">
        <f>ROUND(E99*N99,2)</f>
        <v>0</v>
      </c>
      <c r="P99" s="235">
        <v>0</v>
      </c>
      <c r="Q99" s="235">
        <f>ROUND(E99*P99,2)</f>
        <v>0</v>
      </c>
      <c r="R99" s="235" t="s">
        <v>327</v>
      </c>
      <c r="S99" s="235" t="s">
        <v>190</v>
      </c>
      <c r="T99" s="236" t="s">
        <v>190</v>
      </c>
      <c r="U99" s="219">
        <v>0.48399999999999999</v>
      </c>
      <c r="V99" s="219">
        <f>ROUND(E99*U99,2)</f>
        <v>9.2799999999999994</v>
      </c>
      <c r="W99" s="219"/>
      <c r="X99" s="219" t="s">
        <v>287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288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60" t="s">
        <v>407</v>
      </c>
      <c r="D100" s="256"/>
      <c r="E100" s="256"/>
      <c r="F100" s="256"/>
      <c r="G100" s="256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290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45" t="str">
        <f>C100</f>
        <v>bez naložení do dopravní nádoby, ale s vyprázdněním dopravní nádoby na hromadu nebo na dopravní prostředek,</v>
      </c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2040</v>
      </c>
      <c r="D101" s="221"/>
      <c r="E101" s="222">
        <v>18.979939999999999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2041</v>
      </c>
      <c r="D102" s="221"/>
      <c r="E102" s="222">
        <v>0.192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24</v>
      </c>
      <c r="B103" s="231" t="s">
        <v>412</v>
      </c>
      <c r="C103" s="249" t="s">
        <v>413</v>
      </c>
      <c r="D103" s="232" t="s">
        <v>338</v>
      </c>
      <c r="E103" s="233">
        <v>480.9348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0</v>
      </c>
      <c r="O103" s="235">
        <f>ROUND(E103*N103,2)</f>
        <v>0</v>
      </c>
      <c r="P103" s="235">
        <v>0</v>
      </c>
      <c r="Q103" s="235">
        <f>ROUND(E103*P103,2)</f>
        <v>0</v>
      </c>
      <c r="R103" s="235" t="s">
        <v>327</v>
      </c>
      <c r="S103" s="235" t="s">
        <v>190</v>
      </c>
      <c r="T103" s="236" t="s">
        <v>190</v>
      </c>
      <c r="U103" s="219">
        <v>1.0999999999999999E-2</v>
      </c>
      <c r="V103" s="219">
        <f>ROUND(E103*U103,2)</f>
        <v>5.29</v>
      </c>
      <c r="W103" s="219"/>
      <c r="X103" s="219" t="s">
        <v>287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288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60" t="s">
        <v>414</v>
      </c>
      <c r="D104" s="256"/>
      <c r="E104" s="256"/>
      <c r="F104" s="256"/>
      <c r="G104" s="256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290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45" t="str">
        <f>C104</f>
        <v>po suchu, bez ohledu na druh dopravního prostředku, bez naložení výkopku, avšak se složením bez rozhrnutí,</v>
      </c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1" t="s">
        <v>2042</v>
      </c>
      <c r="D105" s="221"/>
      <c r="E105" s="222">
        <v>480.9348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232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30">
        <v>25</v>
      </c>
      <c r="B106" s="231" t="s">
        <v>911</v>
      </c>
      <c r="C106" s="249" t="s">
        <v>912</v>
      </c>
      <c r="D106" s="232" t="s">
        <v>338</v>
      </c>
      <c r="E106" s="233">
        <v>0.192</v>
      </c>
      <c r="F106" s="234"/>
      <c r="G106" s="235">
        <f>ROUND(E106*F106,2)</f>
        <v>0</v>
      </c>
      <c r="H106" s="234"/>
      <c r="I106" s="235">
        <f>ROUND(E106*H106,2)</f>
        <v>0</v>
      </c>
      <c r="J106" s="234"/>
      <c r="K106" s="235">
        <f>ROUND(E106*J106,2)</f>
        <v>0</v>
      </c>
      <c r="L106" s="235">
        <v>21</v>
      </c>
      <c r="M106" s="235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5" t="s">
        <v>327</v>
      </c>
      <c r="S106" s="235" t="s">
        <v>190</v>
      </c>
      <c r="T106" s="236" t="s">
        <v>190</v>
      </c>
      <c r="U106" s="219">
        <v>1.2E-2</v>
      </c>
      <c r="V106" s="219">
        <f>ROUND(E106*U106,2)</f>
        <v>0</v>
      </c>
      <c r="W106" s="219"/>
      <c r="X106" s="219" t="s">
        <v>287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288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60" t="s">
        <v>414</v>
      </c>
      <c r="D107" s="256"/>
      <c r="E107" s="256"/>
      <c r="F107" s="256"/>
      <c r="G107" s="256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290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45" t="str">
        <f>C107</f>
        <v>po suchu, bez ohledu na druh dopravního prostředku, bez naložení výkopku, avšak se složením bez rozhrnutí,</v>
      </c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2041</v>
      </c>
      <c r="D108" s="221"/>
      <c r="E108" s="222">
        <v>0.192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0">
        <v>26</v>
      </c>
      <c r="B109" s="231" t="s">
        <v>416</v>
      </c>
      <c r="C109" s="249" t="s">
        <v>417</v>
      </c>
      <c r="D109" s="232" t="s">
        <v>338</v>
      </c>
      <c r="E109" s="233">
        <v>87.051829999999995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5" t="s">
        <v>327</v>
      </c>
      <c r="S109" s="235" t="s">
        <v>190</v>
      </c>
      <c r="T109" s="236" t="s">
        <v>190</v>
      </c>
      <c r="U109" s="219">
        <v>1.0999999999999999E-2</v>
      </c>
      <c r="V109" s="219">
        <f>ROUND(E109*U109,2)</f>
        <v>0.96</v>
      </c>
      <c r="W109" s="219"/>
      <c r="X109" s="219" t="s">
        <v>287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288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60" t="s">
        <v>414</v>
      </c>
      <c r="D110" s="256"/>
      <c r="E110" s="256"/>
      <c r="F110" s="256"/>
      <c r="G110" s="256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290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45" t="str">
        <f>C110</f>
        <v>po suchu, bez ohledu na druh dopravního prostředku, bez naložení výkopku, avšak se složením bez rozhrnutí,</v>
      </c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2043</v>
      </c>
      <c r="D111" s="221"/>
      <c r="E111" s="222">
        <v>32.076000000000001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232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2044</v>
      </c>
      <c r="D112" s="221"/>
      <c r="E112" s="222">
        <v>4.0743999999999998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1" t="s">
        <v>2045</v>
      </c>
      <c r="D113" s="221"/>
      <c r="E113" s="222">
        <v>12.235300000000001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232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1" t="s">
        <v>2046</v>
      </c>
      <c r="D114" s="221"/>
      <c r="E114" s="222">
        <v>72.930000000000007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232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2047</v>
      </c>
      <c r="D115" s="221"/>
      <c r="E115" s="222">
        <v>3.6960000000000002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2024</v>
      </c>
      <c r="D116" s="221"/>
      <c r="E116" s="222">
        <v>-37.959870000000002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30">
        <v>27</v>
      </c>
      <c r="B117" s="231" t="s">
        <v>421</v>
      </c>
      <c r="C117" s="249" t="s">
        <v>422</v>
      </c>
      <c r="D117" s="232" t="s">
        <v>338</v>
      </c>
      <c r="E117" s="233">
        <v>37.959870000000002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0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327</v>
      </c>
      <c r="S117" s="235" t="s">
        <v>190</v>
      </c>
      <c r="T117" s="236" t="s">
        <v>190</v>
      </c>
      <c r="U117" s="219">
        <v>1.2E-2</v>
      </c>
      <c r="V117" s="219">
        <f>ROUND(E117*U117,2)</f>
        <v>0.46</v>
      </c>
      <c r="W117" s="219"/>
      <c r="X117" s="219" t="s">
        <v>287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308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60" t="s">
        <v>414</v>
      </c>
      <c r="D118" s="256"/>
      <c r="E118" s="256"/>
      <c r="F118" s="256"/>
      <c r="G118" s="256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290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45" t="str">
        <f>C118</f>
        <v>po suchu, bez ohledu na druh dopravního prostředku, bez naložení výkopku, avšak se složením bez rozhrnutí,</v>
      </c>
      <c r="BB118" s="209"/>
      <c r="BC118" s="209"/>
      <c r="BD118" s="209"/>
      <c r="BE118" s="209"/>
      <c r="BF118" s="209"/>
      <c r="BG118" s="209"/>
      <c r="BH118" s="209"/>
    </row>
    <row r="119" spans="1:60" ht="33.75" outlineLevel="1" x14ac:dyDescent="0.2">
      <c r="A119" s="230">
        <v>28</v>
      </c>
      <c r="B119" s="231" t="s">
        <v>423</v>
      </c>
      <c r="C119" s="249" t="s">
        <v>424</v>
      </c>
      <c r="D119" s="232" t="s">
        <v>338</v>
      </c>
      <c r="E119" s="233">
        <v>870.51829999999995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5" t="s">
        <v>327</v>
      </c>
      <c r="S119" s="235" t="s">
        <v>190</v>
      </c>
      <c r="T119" s="236" t="s">
        <v>190</v>
      </c>
      <c r="U119" s="219">
        <v>0</v>
      </c>
      <c r="V119" s="219">
        <f>ROUND(E119*U119,2)</f>
        <v>0</v>
      </c>
      <c r="W119" s="219"/>
      <c r="X119" s="219" t="s">
        <v>287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288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60" t="s">
        <v>414</v>
      </c>
      <c r="D120" s="256"/>
      <c r="E120" s="256"/>
      <c r="F120" s="256"/>
      <c r="G120" s="256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290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45" t="str">
        <f>C120</f>
        <v>po suchu, bez ohledu na druh dopravního prostředku, bez naložení výkopku, avšak se složením bez rozhrnutí,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2048</v>
      </c>
      <c r="D121" s="221"/>
      <c r="E121" s="222">
        <v>870.51829999999995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33.75" outlineLevel="1" x14ac:dyDescent="0.2">
      <c r="A122" s="230">
        <v>29</v>
      </c>
      <c r="B122" s="231" t="s">
        <v>426</v>
      </c>
      <c r="C122" s="249" t="s">
        <v>427</v>
      </c>
      <c r="D122" s="232" t="s">
        <v>338</v>
      </c>
      <c r="E122" s="233">
        <v>379.59870000000001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327</v>
      </c>
      <c r="S122" s="235" t="s">
        <v>190</v>
      </c>
      <c r="T122" s="236" t="s">
        <v>190</v>
      </c>
      <c r="U122" s="219">
        <v>0</v>
      </c>
      <c r="V122" s="219">
        <f>ROUND(E122*U122,2)</f>
        <v>0</v>
      </c>
      <c r="W122" s="219"/>
      <c r="X122" s="219" t="s">
        <v>287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288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60" t="s">
        <v>414</v>
      </c>
      <c r="D123" s="256"/>
      <c r="E123" s="256"/>
      <c r="F123" s="256"/>
      <c r="G123" s="256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290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45" t="str">
        <f>C123</f>
        <v>po suchu, bez ohledu na druh dopravního prostředku, bez naložení výkopku, avšak se složením bez rozhrnutí,</v>
      </c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2049</v>
      </c>
      <c r="D124" s="221"/>
      <c r="E124" s="222">
        <v>379.59870000000001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30">
        <v>30</v>
      </c>
      <c r="B125" s="231" t="s">
        <v>429</v>
      </c>
      <c r="C125" s="249" t="s">
        <v>430</v>
      </c>
      <c r="D125" s="232" t="s">
        <v>338</v>
      </c>
      <c r="E125" s="233">
        <v>240.4674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0</v>
      </c>
      <c r="O125" s="235">
        <f>ROUND(E125*N125,2)</f>
        <v>0</v>
      </c>
      <c r="P125" s="235">
        <v>0</v>
      </c>
      <c r="Q125" s="235">
        <f>ROUND(E125*P125,2)</f>
        <v>0</v>
      </c>
      <c r="R125" s="235" t="s">
        <v>327</v>
      </c>
      <c r="S125" s="235" t="s">
        <v>190</v>
      </c>
      <c r="T125" s="236" t="s">
        <v>190</v>
      </c>
      <c r="U125" s="219">
        <v>5.2999999999999999E-2</v>
      </c>
      <c r="V125" s="219">
        <f>ROUND(E125*U125,2)</f>
        <v>12.74</v>
      </c>
      <c r="W125" s="219"/>
      <c r="X125" s="219" t="s">
        <v>287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288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2050</v>
      </c>
      <c r="D126" s="221"/>
      <c r="E126" s="222">
        <v>240.4674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30">
        <v>31</v>
      </c>
      <c r="B127" s="231" t="s">
        <v>432</v>
      </c>
      <c r="C127" s="249" t="s">
        <v>433</v>
      </c>
      <c r="D127" s="232" t="s">
        <v>338</v>
      </c>
      <c r="E127" s="233">
        <v>365.67110000000002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5" t="s">
        <v>327</v>
      </c>
      <c r="S127" s="235" t="s">
        <v>190</v>
      </c>
      <c r="T127" s="236" t="s">
        <v>190</v>
      </c>
      <c r="U127" s="219">
        <v>3.1E-2</v>
      </c>
      <c r="V127" s="219">
        <f>ROUND(E127*U127,2)</f>
        <v>11.34</v>
      </c>
      <c r="W127" s="219"/>
      <c r="X127" s="219" t="s">
        <v>287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308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0" t="s">
        <v>434</v>
      </c>
      <c r="D128" s="244"/>
      <c r="E128" s="244"/>
      <c r="F128" s="244"/>
      <c r="G128" s="244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193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45" t="str">
        <f>C128</f>
        <v>Uložení sypaniny do násypů nebo na skládku s rozprostřením sypaniny ve vrstvách a s hrubým urovnáním.</v>
      </c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1" t="s">
        <v>2051</v>
      </c>
      <c r="D129" s="221"/>
      <c r="E129" s="222">
        <v>125.0117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232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2050</v>
      </c>
      <c r="D130" s="221"/>
      <c r="E130" s="222">
        <v>240.4674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232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2041</v>
      </c>
      <c r="D131" s="221"/>
      <c r="E131" s="222">
        <v>0.192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232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ht="22.5" outlineLevel="1" x14ac:dyDescent="0.2">
      <c r="A132" s="230">
        <v>32</v>
      </c>
      <c r="B132" s="231" t="s">
        <v>436</v>
      </c>
      <c r="C132" s="249" t="s">
        <v>437</v>
      </c>
      <c r="D132" s="232" t="s">
        <v>338</v>
      </c>
      <c r="E132" s="233">
        <v>240.4674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0</v>
      </c>
      <c r="O132" s="235">
        <f>ROUND(E132*N132,2)</f>
        <v>0</v>
      </c>
      <c r="P132" s="235">
        <v>0</v>
      </c>
      <c r="Q132" s="235">
        <f>ROUND(E132*P132,2)</f>
        <v>0</v>
      </c>
      <c r="R132" s="235" t="s">
        <v>327</v>
      </c>
      <c r="S132" s="235" t="s">
        <v>190</v>
      </c>
      <c r="T132" s="236" t="s">
        <v>190</v>
      </c>
      <c r="U132" s="219">
        <v>0.29899999999999999</v>
      </c>
      <c r="V132" s="219">
        <f>ROUND(E132*U132,2)</f>
        <v>71.900000000000006</v>
      </c>
      <c r="W132" s="219"/>
      <c r="X132" s="219" t="s">
        <v>287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308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60" t="s">
        <v>438</v>
      </c>
      <c r="D133" s="256"/>
      <c r="E133" s="256"/>
      <c r="F133" s="256"/>
      <c r="G133" s="256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290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61" t="s">
        <v>439</v>
      </c>
      <c r="D134" s="257"/>
      <c r="E134" s="257"/>
      <c r="F134" s="257"/>
      <c r="G134" s="257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193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2052</v>
      </c>
      <c r="D135" s="221"/>
      <c r="E135" s="222">
        <v>365.47910000000002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232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2053</v>
      </c>
      <c r="D136" s="221"/>
      <c r="E136" s="222">
        <v>-125.0117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30">
        <v>33</v>
      </c>
      <c r="B137" s="231" t="s">
        <v>443</v>
      </c>
      <c r="C137" s="249" t="s">
        <v>444</v>
      </c>
      <c r="D137" s="232" t="s">
        <v>338</v>
      </c>
      <c r="E137" s="233">
        <v>97.670019999999994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35">
        <v>0</v>
      </c>
      <c r="O137" s="235">
        <f>ROUND(E137*N137,2)</f>
        <v>0</v>
      </c>
      <c r="P137" s="235">
        <v>0</v>
      </c>
      <c r="Q137" s="235">
        <f>ROUND(E137*P137,2)</f>
        <v>0</v>
      </c>
      <c r="R137" s="235" t="s">
        <v>327</v>
      </c>
      <c r="S137" s="235" t="s">
        <v>190</v>
      </c>
      <c r="T137" s="236" t="s">
        <v>190</v>
      </c>
      <c r="U137" s="219">
        <v>6.3479999999999999</v>
      </c>
      <c r="V137" s="219">
        <f>ROUND(E137*U137,2)</f>
        <v>620.01</v>
      </c>
      <c r="W137" s="219"/>
      <c r="X137" s="219" t="s">
        <v>287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308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16"/>
      <c r="B138" s="217"/>
      <c r="C138" s="260" t="s">
        <v>445</v>
      </c>
      <c r="D138" s="256"/>
      <c r="E138" s="256"/>
      <c r="F138" s="256"/>
      <c r="G138" s="256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290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45" t="str">
        <f>C138</f>
        <v>sypaninou z vhodných hornin tř. 1 - 4 nebo materiálem připraveným podél výkopu ve vzdálenosti do 3 m od jeho kraje, pro jakoukoliv hloubku výkopu a jakoukoliv míru zhutnění,</v>
      </c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1" t="s">
        <v>2054</v>
      </c>
      <c r="D139" s="221"/>
      <c r="E139" s="222">
        <v>24.597000000000001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232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2055</v>
      </c>
      <c r="D140" s="221"/>
      <c r="E140" s="222">
        <v>3.1696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2056</v>
      </c>
      <c r="D141" s="221"/>
      <c r="E141" s="222">
        <v>9.5930199999999992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2057</v>
      </c>
      <c r="D142" s="221"/>
      <c r="E142" s="222">
        <v>57.395000000000003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2058</v>
      </c>
      <c r="D143" s="221"/>
      <c r="E143" s="222">
        <v>2.9154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30">
        <v>34</v>
      </c>
      <c r="B144" s="231" t="s">
        <v>449</v>
      </c>
      <c r="C144" s="249" t="s">
        <v>450</v>
      </c>
      <c r="D144" s="232" t="s">
        <v>285</v>
      </c>
      <c r="E144" s="233">
        <v>23.1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5">
        <v>0</v>
      </c>
      <c r="O144" s="235">
        <f>ROUND(E144*N144,2)</f>
        <v>0</v>
      </c>
      <c r="P144" s="235">
        <v>0</v>
      </c>
      <c r="Q144" s="235">
        <f>ROUND(E144*P144,2)</f>
        <v>0</v>
      </c>
      <c r="R144" s="235"/>
      <c r="S144" s="235" t="s">
        <v>190</v>
      </c>
      <c r="T144" s="236" t="s">
        <v>190</v>
      </c>
      <c r="U144" s="219">
        <v>0.06</v>
      </c>
      <c r="V144" s="219">
        <f>ROUND(E144*U144,2)</f>
        <v>1.39</v>
      </c>
      <c r="W144" s="219"/>
      <c r="X144" s="219" t="s">
        <v>287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308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2059</v>
      </c>
      <c r="D145" s="221"/>
      <c r="E145" s="222">
        <v>23.1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30">
        <v>35</v>
      </c>
      <c r="B146" s="231" t="s">
        <v>453</v>
      </c>
      <c r="C146" s="249" t="s">
        <v>454</v>
      </c>
      <c r="D146" s="232" t="s">
        <v>285</v>
      </c>
      <c r="E146" s="233">
        <v>19.03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0.19017999999999999</v>
      </c>
      <c r="O146" s="235">
        <f>ROUND(E146*N146,2)</f>
        <v>3.62</v>
      </c>
      <c r="P146" s="235">
        <v>0</v>
      </c>
      <c r="Q146" s="235">
        <f>ROUND(E146*P146,2)</f>
        <v>0</v>
      </c>
      <c r="R146" s="235" t="s">
        <v>455</v>
      </c>
      <c r="S146" s="235" t="s">
        <v>190</v>
      </c>
      <c r="T146" s="236" t="s">
        <v>190</v>
      </c>
      <c r="U146" s="219">
        <v>0.94099999999999995</v>
      </c>
      <c r="V146" s="219">
        <f>ROUND(E146*U146,2)</f>
        <v>17.91</v>
      </c>
      <c r="W146" s="219"/>
      <c r="X146" s="219" t="s">
        <v>287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288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60" t="s">
        <v>456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45" t="str">
        <f>C147</f>
        <v>z přírodního kamene s vyhloubením drenážních stružek a jejich vyplněním štěrkopískem při zakrytí povrchu kameny,</v>
      </c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2060</v>
      </c>
      <c r="D148" s="221"/>
      <c r="E148" s="222">
        <v>19.03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30">
        <v>36</v>
      </c>
      <c r="B149" s="231" t="s">
        <v>458</v>
      </c>
      <c r="C149" s="249" t="s">
        <v>459</v>
      </c>
      <c r="D149" s="232" t="s">
        <v>285</v>
      </c>
      <c r="E149" s="233">
        <v>23.1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5">
        <v>0</v>
      </c>
      <c r="O149" s="235">
        <f>ROUND(E149*N149,2)</f>
        <v>0</v>
      </c>
      <c r="P149" s="235">
        <v>0</v>
      </c>
      <c r="Q149" s="235">
        <f>ROUND(E149*P149,2)</f>
        <v>0</v>
      </c>
      <c r="R149" s="235" t="s">
        <v>327</v>
      </c>
      <c r="S149" s="235" t="s">
        <v>190</v>
      </c>
      <c r="T149" s="236" t="s">
        <v>190</v>
      </c>
      <c r="U149" s="219">
        <v>1.2999999999999999E-2</v>
      </c>
      <c r="V149" s="219">
        <f>ROUND(E149*U149,2)</f>
        <v>0.3</v>
      </c>
      <c r="W149" s="219"/>
      <c r="X149" s="219" t="s">
        <v>287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308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60" t="s">
        <v>460</v>
      </c>
      <c r="D150" s="256"/>
      <c r="E150" s="256"/>
      <c r="F150" s="256"/>
      <c r="G150" s="256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290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2.5" outlineLevel="1" x14ac:dyDescent="0.2">
      <c r="A151" s="230">
        <v>37</v>
      </c>
      <c r="B151" s="231" t="s">
        <v>461</v>
      </c>
      <c r="C151" s="249" t="s">
        <v>462</v>
      </c>
      <c r="D151" s="232" t="s">
        <v>285</v>
      </c>
      <c r="E151" s="233">
        <v>23.1</v>
      </c>
      <c r="F151" s="234"/>
      <c r="G151" s="235">
        <f>ROUND(E151*F151,2)</f>
        <v>0</v>
      </c>
      <c r="H151" s="234"/>
      <c r="I151" s="235">
        <f>ROUND(E151*H151,2)</f>
        <v>0</v>
      </c>
      <c r="J151" s="234"/>
      <c r="K151" s="235">
        <f>ROUND(E151*J151,2)</f>
        <v>0</v>
      </c>
      <c r="L151" s="235">
        <v>21</v>
      </c>
      <c r="M151" s="235">
        <f>G151*(1+L151/100)</f>
        <v>0</v>
      </c>
      <c r="N151" s="235">
        <v>0</v>
      </c>
      <c r="O151" s="235">
        <f>ROUND(E151*N151,2)</f>
        <v>0</v>
      </c>
      <c r="P151" s="235">
        <v>0</v>
      </c>
      <c r="Q151" s="235">
        <f>ROUND(E151*P151,2)</f>
        <v>0</v>
      </c>
      <c r="R151" s="235" t="s">
        <v>327</v>
      </c>
      <c r="S151" s="235" t="s">
        <v>190</v>
      </c>
      <c r="T151" s="236" t="s">
        <v>190</v>
      </c>
      <c r="U151" s="219">
        <v>0.13</v>
      </c>
      <c r="V151" s="219">
        <f>ROUND(E151*U151,2)</f>
        <v>3</v>
      </c>
      <c r="W151" s="219"/>
      <c r="X151" s="219" t="s">
        <v>287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308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22.5" outlineLevel="1" x14ac:dyDescent="0.2">
      <c r="A152" s="216"/>
      <c r="B152" s="217"/>
      <c r="C152" s="260" t="s">
        <v>463</v>
      </c>
      <c r="D152" s="256"/>
      <c r="E152" s="256"/>
      <c r="F152" s="256"/>
      <c r="G152" s="256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290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45" t="str">
        <f>C152</f>
        <v>s případným nutným přemístěním hromad nebo dočasných skládek na místo potřeby ze vzdálenosti do 30 m, v rovině nebo ve svahu do 1 : 5,</v>
      </c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0">
        <v>38</v>
      </c>
      <c r="B153" s="231" t="s">
        <v>464</v>
      </c>
      <c r="C153" s="249" t="s">
        <v>465</v>
      </c>
      <c r="D153" s="232" t="s">
        <v>285</v>
      </c>
      <c r="E153" s="233">
        <v>19.03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5">
        <v>0</v>
      </c>
      <c r="O153" s="235">
        <f>ROUND(E153*N153,2)</f>
        <v>0</v>
      </c>
      <c r="P153" s="235">
        <v>0</v>
      </c>
      <c r="Q153" s="235">
        <f>ROUND(E153*P153,2)</f>
        <v>0</v>
      </c>
      <c r="R153" s="235" t="s">
        <v>455</v>
      </c>
      <c r="S153" s="235" t="s">
        <v>190</v>
      </c>
      <c r="T153" s="236" t="s">
        <v>190</v>
      </c>
      <c r="U153" s="219">
        <v>4.4999999999999998E-2</v>
      </c>
      <c r="V153" s="219">
        <f>ROUND(E153*U153,2)</f>
        <v>0.86</v>
      </c>
      <c r="W153" s="219"/>
      <c r="X153" s="219" t="s">
        <v>287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288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16"/>
      <c r="B154" s="217"/>
      <c r="C154" s="260" t="s">
        <v>466</v>
      </c>
      <c r="D154" s="256"/>
      <c r="E154" s="256"/>
      <c r="F154" s="256"/>
      <c r="G154" s="256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290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45" t="str">
        <f>C154</f>
        <v>pro vysazování rostlin s urovnáním a s případným naložením odpadu na dopravní prostředek, s odvozem na vzdálenost do 20 km a se složením,</v>
      </c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61" t="s">
        <v>467</v>
      </c>
      <c r="D155" s="257"/>
      <c r="E155" s="257"/>
      <c r="F155" s="257"/>
      <c r="G155" s="257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193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2060</v>
      </c>
      <c r="D156" s="221"/>
      <c r="E156" s="222">
        <v>19.03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37">
        <v>39</v>
      </c>
      <c r="B157" s="238" t="s">
        <v>468</v>
      </c>
      <c r="C157" s="248" t="s">
        <v>469</v>
      </c>
      <c r="D157" s="239" t="s">
        <v>338</v>
      </c>
      <c r="E157" s="240">
        <v>87.051829999999995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2">
        <v>0</v>
      </c>
      <c r="O157" s="242">
        <f>ROUND(E157*N157,2)</f>
        <v>0</v>
      </c>
      <c r="P157" s="242">
        <v>0</v>
      </c>
      <c r="Q157" s="242">
        <f>ROUND(E157*P157,2)</f>
        <v>0</v>
      </c>
      <c r="R157" s="242" t="s">
        <v>327</v>
      </c>
      <c r="S157" s="242" t="s">
        <v>190</v>
      </c>
      <c r="T157" s="243" t="s">
        <v>190</v>
      </c>
      <c r="U157" s="219">
        <v>0</v>
      </c>
      <c r="V157" s="219">
        <f>ROUND(E157*U157,2)</f>
        <v>0</v>
      </c>
      <c r="W157" s="219"/>
      <c r="X157" s="219" t="s">
        <v>287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308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37">
        <v>40</v>
      </c>
      <c r="B158" s="238" t="s">
        <v>470</v>
      </c>
      <c r="C158" s="248" t="s">
        <v>471</v>
      </c>
      <c r="D158" s="239" t="s">
        <v>338</v>
      </c>
      <c r="E158" s="240">
        <v>37.959870000000002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2">
        <v>0</v>
      </c>
      <c r="O158" s="242">
        <f>ROUND(E158*N158,2)</f>
        <v>0</v>
      </c>
      <c r="P158" s="242">
        <v>0</v>
      </c>
      <c r="Q158" s="242">
        <f>ROUND(E158*P158,2)</f>
        <v>0</v>
      </c>
      <c r="R158" s="242" t="s">
        <v>327</v>
      </c>
      <c r="S158" s="242" t="s">
        <v>190</v>
      </c>
      <c r="T158" s="243" t="s">
        <v>190</v>
      </c>
      <c r="U158" s="219">
        <v>0</v>
      </c>
      <c r="V158" s="219">
        <f>ROUND(E158*U158,2)</f>
        <v>0</v>
      </c>
      <c r="W158" s="219"/>
      <c r="X158" s="219" t="s">
        <v>287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308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30">
        <v>41</v>
      </c>
      <c r="B159" s="231" t="s">
        <v>472</v>
      </c>
      <c r="C159" s="249" t="s">
        <v>473</v>
      </c>
      <c r="D159" s="232" t="s">
        <v>285</v>
      </c>
      <c r="E159" s="233">
        <v>19.03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5"/>
      <c r="S159" s="235" t="s">
        <v>174</v>
      </c>
      <c r="T159" s="236" t="s">
        <v>190</v>
      </c>
      <c r="U159" s="219">
        <v>0.17199999999999999</v>
      </c>
      <c r="V159" s="219">
        <f>ROUND(E159*U159,2)</f>
        <v>3.27</v>
      </c>
      <c r="W159" s="219"/>
      <c r="X159" s="219" t="s">
        <v>287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288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1" t="s">
        <v>2060</v>
      </c>
      <c r="D160" s="221"/>
      <c r="E160" s="222">
        <v>19.03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232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30">
        <v>42</v>
      </c>
      <c r="B161" s="231" t="s">
        <v>474</v>
      </c>
      <c r="C161" s="249" t="s">
        <v>475</v>
      </c>
      <c r="D161" s="232" t="s">
        <v>476</v>
      </c>
      <c r="E161" s="233">
        <v>0.60638000000000003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1E-3</v>
      </c>
      <c r="O161" s="235">
        <f>ROUND(E161*N161,2)</f>
        <v>0</v>
      </c>
      <c r="P161" s="235">
        <v>0</v>
      </c>
      <c r="Q161" s="235">
        <f>ROUND(E161*P161,2)</f>
        <v>0</v>
      </c>
      <c r="R161" s="235" t="s">
        <v>477</v>
      </c>
      <c r="S161" s="235" t="s">
        <v>190</v>
      </c>
      <c r="T161" s="236" t="s">
        <v>190</v>
      </c>
      <c r="U161" s="219">
        <v>0</v>
      </c>
      <c r="V161" s="219">
        <f>ROUND(E161*U161,2)</f>
        <v>0</v>
      </c>
      <c r="W161" s="219"/>
      <c r="X161" s="219" t="s">
        <v>478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479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1" t="s">
        <v>2061</v>
      </c>
      <c r="D162" s="221"/>
      <c r="E162" s="222">
        <v>0.60638000000000003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232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30">
        <v>43</v>
      </c>
      <c r="B163" s="231" t="s">
        <v>481</v>
      </c>
      <c r="C163" s="249" t="s">
        <v>482</v>
      </c>
      <c r="D163" s="232" t="s">
        <v>483</v>
      </c>
      <c r="E163" s="233">
        <v>167.69942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35">
        <v>1</v>
      </c>
      <c r="O163" s="235">
        <f>ROUND(E163*N163,2)</f>
        <v>167.7</v>
      </c>
      <c r="P163" s="235">
        <v>0</v>
      </c>
      <c r="Q163" s="235">
        <f>ROUND(E163*P163,2)</f>
        <v>0</v>
      </c>
      <c r="R163" s="235" t="s">
        <v>477</v>
      </c>
      <c r="S163" s="235" t="s">
        <v>190</v>
      </c>
      <c r="T163" s="236" t="s">
        <v>190</v>
      </c>
      <c r="U163" s="219">
        <v>0</v>
      </c>
      <c r="V163" s="219">
        <f>ROUND(E163*U163,2)</f>
        <v>0</v>
      </c>
      <c r="W163" s="219"/>
      <c r="X163" s="219" t="s">
        <v>478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479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1" t="s">
        <v>2062</v>
      </c>
      <c r="D164" s="221"/>
      <c r="E164" s="222">
        <v>167.69942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232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x14ac:dyDescent="0.2">
      <c r="A165" s="224" t="s">
        <v>169</v>
      </c>
      <c r="B165" s="225" t="s">
        <v>99</v>
      </c>
      <c r="C165" s="247" t="s">
        <v>100</v>
      </c>
      <c r="D165" s="226"/>
      <c r="E165" s="227"/>
      <c r="F165" s="228"/>
      <c r="G165" s="228">
        <f>SUMIF(AG166:AG170,"&lt;&gt;NOR",G166:G170)</f>
        <v>0</v>
      </c>
      <c r="H165" s="228"/>
      <c r="I165" s="228">
        <f>SUM(I166:I170)</f>
        <v>0</v>
      </c>
      <c r="J165" s="228"/>
      <c r="K165" s="228">
        <f>SUM(K166:K170)</f>
        <v>0</v>
      </c>
      <c r="L165" s="228"/>
      <c r="M165" s="228">
        <f>SUM(M166:M170)</f>
        <v>0</v>
      </c>
      <c r="N165" s="228"/>
      <c r="O165" s="228">
        <f>SUM(O166:O170)</f>
        <v>2.74</v>
      </c>
      <c r="P165" s="228"/>
      <c r="Q165" s="228">
        <f>SUM(Q166:Q170)</f>
        <v>0</v>
      </c>
      <c r="R165" s="228"/>
      <c r="S165" s="228"/>
      <c r="T165" s="229"/>
      <c r="U165" s="223"/>
      <c r="V165" s="223">
        <f>SUM(V166:V170)</f>
        <v>19.649999999999999</v>
      </c>
      <c r="W165" s="223"/>
      <c r="X165" s="223"/>
      <c r="AG165" t="s">
        <v>170</v>
      </c>
    </row>
    <row r="166" spans="1:60" outlineLevel="1" x14ac:dyDescent="0.2">
      <c r="A166" s="237">
        <v>44</v>
      </c>
      <c r="B166" s="238" t="s">
        <v>1834</v>
      </c>
      <c r="C166" s="248" t="s">
        <v>1835</v>
      </c>
      <c r="D166" s="239" t="s">
        <v>323</v>
      </c>
      <c r="E166" s="240">
        <v>2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2">
        <v>0.26250000000000001</v>
      </c>
      <c r="O166" s="242">
        <f>ROUND(E166*N166,2)</f>
        <v>0.53</v>
      </c>
      <c r="P166" s="242">
        <v>0</v>
      </c>
      <c r="Q166" s="242">
        <f>ROUND(E166*P166,2)</f>
        <v>0</v>
      </c>
      <c r="R166" s="242" t="s">
        <v>455</v>
      </c>
      <c r="S166" s="242" t="s">
        <v>190</v>
      </c>
      <c r="T166" s="243" t="s">
        <v>190</v>
      </c>
      <c r="U166" s="219">
        <v>3.0726</v>
      </c>
      <c r="V166" s="219">
        <f>ROUND(E166*U166,2)</f>
        <v>6.15</v>
      </c>
      <c r="W166" s="219"/>
      <c r="X166" s="219" t="s">
        <v>287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288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30">
        <v>45</v>
      </c>
      <c r="B167" s="231" t="s">
        <v>2063</v>
      </c>
      <c r="C167" s="249" t="s">
        <v>2064</v>
      </c>
      <c r="D167" s="232" t="s">
        <v>285</v>
      </c>
      <c r="E167" s="233">
        <v>9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5">
        <v>0.24568000000000001</v>
      </c>
      <c r="O167" s="235">
        <f>ROUND(E167*N167,2)</f>
        <v>2.21</v>
      </c>
      <c r="P167" s="235">
        <v>0</v>
      </c>
      <c r="Q167" s="235">
        <f>ROUND(E167*P167,2)</f>
        <v>0</v>
      </c>
      <c r="R167" s="235" t="s">
        <v>1162</v>
      </c>
      <c r="S167" s="235" t="s">
        <v>190</v>
      </c>
      <c r="T167" s="236" t="s">
        <v>190</v>
      </c>
      <c r="U167" s="219">
        <v>1.5</v>
      </c>
      <c r="V167" s="219">
        <f>ROUND(E167*U167,2)</f>
        <v>13.5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288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60" t="s">
        <v>1838</v>
      </c>
      <c r="D168" s="256"/>
      <c r="E168" s="256"/>
      <c r="F168" s="256"/>
      <c r="G168" s="25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290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45" t="str">
        <f>C168</f>
        <v>kladení tvárnic na speciální maltu, spárování současně při zdění, zvýšené nároky na udržení čistoty zdiva</v>
      </c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61" t="s">
        <v>1839</v>
      </c>
      <c r="D169" s="257"/>
      <c r="E169" s="257"/>
      <c r="F169" s="257"/>
      <c r="G169" s="257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193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1" t="s">
        <v>2065</v>
      </c>
      <c r="D170" s="221"/>
      <c r="E170" s="222">
        <v>9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232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">
      <c r="A171" s="224" t="s">
        <v>169</v>
      </c>
      <c r="B171" s="225" t="s">
        <v>101</v>
      </c>
      <c r="C171" s="247" t="s">
        <v>102</v>
      </c>
      <c r="D171" s="226"/>
      <c r="E171" s="227"/>
      <c r="F171" s="228"/>
      <c r="G171" s="228">
        <f>SUMIF(AG172:AG184,"&lt;&gt;NOR",G172:G184)</f>
        <v>0</v>
      </c>
      <c r="H171" s="228"/>
      <c r="I171" s="228">
        <f>SUM(I172:I184)</f>
        <v>0</v>
      </c>
      <c r="J171" s="228"/>
      <c r="K171" s="228">
        <f>SUM(K172:K184)</f>
        <v>0</v>
      </c>
      <c r="L171" s="228"/>
      <c r="M171" s="228">
        <f>SUM(M172:M184)</f>
        <v>0</v>
      </c>
      <c r="N171" s="228"/>
      <c r="O171" s="228">
        <f>SUM(O172:O184)</f>
        <v>49.01</v>
      </c>
      <c r="P171" s="228"/>
      <c r="Q171" s="228">
        <f>SUM(Q172:Q184)</f>
        <v>0</v>
      </c>
      <c r="R171" s="228"/>
      <c r="S171" s="228"/>
      <c r="T171" s="229"/>
      <c r="U171" s="223"/>
      <c r="V171" s="223">
        <f>SUM(V172:V184)</f>
        <v>34.86</v>
      </c>
      <c r="W171" s="223"/>
      <c r="X171" s="223"/>
      <c r="AG171" t="s">
        <v>170</v>
      </c>
    </row>
    <row r="172" spans="1:60" outlineLevel="1" x14ac:dyDescent="0.2">
      <c r="A172" s="230">
        <v>46</v>
      </c>
      <c r="B172" s="231" t="s">
        <v>485</v>
      </c>
      <c r="C172" s="249" t="s">
        <v>486</v>
      </c>
      <c r="D172" s="232" t="s">
        <v>338</v>
      </c>
      <c r="E172" s="233">
        <v>25.762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1.8907700000000001</v>
      </c>
      <c r="O172" s="235">
        <f>ROUND(E172*N172,2)</f>
        <v>48.71</v>
      </c>
      <c r="P172" s="235">
        <v>0</v>
      </c>
      <c r="Q172" s="235">
        <f>ROUND(E172*P172,2)</f>
        <v>0</v>
      </c>
      <c r="R172" s="235" t="s">
        <v>487</v>
      </c>
      <c r="S172" s="235" t="s">
        <v>190</v>
      </c>
      <c r="T172" s="236" t="s">
        <v>190</v>
      </c>
      <c r="U172" s="219">
        <v>1.3169999999999999</v>
      </c>
      <c r="V172" s="219">
        <f>ROUND(E172*U172,2)</f>
        <v>33.93</v>
      </c>
      <c r="W172" s="219"/>
      <c r="X172" s="219" t="s">
        <v>287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308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60" t="s">
        <v>488</v>
      </c>
      <c r="D173" s="256"/>
      <c r="E173" s="256"/>
      <c r="F173" s="256"/>
      <c r="G173" s="256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290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1" t="s">
        <v>2066</v>
      </c>
      <c r="D174" s="221"/>
      <c r="E174" s="222">
        <v>7.4249999999999998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232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1" t="s">
        <v>1431</v>
      </c>
      <c r="D175" s="221"/>
      <c r="E175" s="222">
        <v>0.88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232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1" t="s">
        <v>2067</v>
      </c>
      <c r="D176" s="221"/>
      <c r="E176" s="222">
        <v>2.4969999999999999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232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2068</v>
      </c>
      <c r="D177" s="221"/>
      <c r="E177" s="222">
        <v>14.3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1" t="s">
        <v>2069</v>
      </c>
      <c r="D178" s="221"/>
      <c r="E178" s="222">
        <v>0.66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232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ht="22.5" outlineLevel="1" x14ac:dyDescent="0.2">
      <c r="A179" s="230">
        <v>47</v>
      </c>
      <c r="B179" s="231" t="s">
        <v>492</v>
      </c>
      <c r="C179" s="249" t="s">
        <v>493</v>
      </c>
      <c r="D179" s="232" t="s">
        <v>338</v>
      </c>
      <c r="E179" s="233">
        <v>0.12130000000000001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35">
        <v>2.5</v>
      </c>
      <c r="O179" s="235">
        <f>ROUND(E179*N179,2)</f>
        <v>0.3</v>
      </c>
      <c r="P179" s="235">
        <v>0</v>
      </c>
      <c r="Q179" s="235">
        <f>ROUND(E179*P179,2)</f>
        <v>0</v>
      </c>
      <c r="R179" s="235" t="s">
        <v>487</v>
      </c>
      <c r="S179" s="235" t="s">
        <v>190</v>
      </c>
      <c r="T179" s="236" t="s">
        <v>190</v>
      </c>
      <c r="U179" s="219">
        <v>1.1919999999999999</v>
      </c>
      <c r="V179" s="219">
        <f>ROUND(E179*U179,2)</f>
        <v>0.14000000000000001</v>
      </c>
      <c r="W179" s="219"/>
      <c r="X179" s="219" t="s">
        <v>287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308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60" t="s">
        <v>494</v>
      </c>
      <c r="D180" s="256"/>
      <c r="E180" s="256"/>
      <c r="F180" s="256"/>
      <c r="G180" s="256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290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496</v>
      </c>
      <c r="D181" s="221"/>
      <c r="E181" s="222">
        <v>0.12130000000000001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0">
        <v>48</v>
      </c>
      <c r="B182" s="231" t="s">
        <v>497</v>
      </c>
      <c r="C182" s="249" t="s">
        <v>498</v>
      </c>
      <c r="D182" s="232" t="s">
        <v>285</v>
      </c>
      <c r="E182" s="233">
        <v>0.95760000000000001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4.7999999999999996E-3</v>
      </c>
      <c r="O182" s="235">
        <f>ROUND(E182*N182,2)</f>
        <v>0</v>
      </c>
      <c r="P182" s="235">
        <v>0</v>
      </c>
      <c r="Q182" s="235">
        <f>ROUND(E182*P182,2)</f>
        <v>0</v>
      </c>
      <c r="R182" s="235" t="s">
        <v>487</v>
      </c>
      <c r="S182" s="235" t="s">
        <v>190</v>
      </c>
      <c r="T182" s="236" t="s">
        <v>190</v>
      </c>
      <c r="U182" s="219">
        <v>0.82499999999999996</v>
      </c>
      <c r="V182" s="219">
        <f>ROUND(E182*U182,2)</f>
        <v>0.79</v>
      </c>
      <c r="W182" s="219"/>
      <c r="X182" s="219" t="s">
        <v>287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308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60" t="s">
        <v>488</v>
      </c>
      <c r="D183" s="256"/>
      <c r="E183" s="256"/>
      <c r="F183" s="256"/>
      <c r="G183" s="256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290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500</v>
      </c>
      <c r="D184" s="221"/>
      <c r="E184" s="222">
        <v>0.95760000000000001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x14ac:dyDescent="0.2">
      <c r="A185" s="224" t="s">
        <v>169</v>
      </c>
      <c r="B185" s="225" t="s">
        <v>103</v>
      </c>
      <c r="C185" s="247" t="s">
        <v>104</v>
      </c>
      <c r="D185" s="226"/>
      <c r="E185" s="227"/>
      <c r="F185" s="228"/>
      <c r="G185" s="228">
        <f>SUMIF(AG186:AG230,"&lt;&gt;NOR",G186:G230)</f>
        <v>0</v>
      </c>
      <c r="H185" s="228"/>
      <c r="I185" s="228">
        <f>SUM(I186:I230)</f>
        <v>0</v>
      </c>
      <c r="J185" s="228"/>
      <c r="K185" s="228">
        <f>SUM(K186:K230)</f>
        <v>0</v>
      </c>
      <c r="L185" s="228"/>
      <c r="M185" s="228">
        <f>SUM(M186:M230)</f>
        <v>0</v>
      </c>
      <c r="N185" s="228"/>
      <c r="O185" s="228">
        <f>SUM(O186:O230)</f>
        <v>21.98</v>
      </c>
      <c r="P185" s="228"/>
      <c r="Q185" s="228">
        <f>SUM(Q186:Q230)</f>
        <v>0</v>
      </c>
      <c r="R185" s="228"/>
      <c r="S185" s="228"/>
      <c r="T185" s="229"/>
      <c r="U185" s="223"/>
      <c r="V185" s="223">
        <f>SUM(V186:V230)</f>
        <v>15.41</v>
      </c>
      <c r="W185" s="223"/>
      <c r="X185" s="223"/>
      <c r="AG185" t="s">
        <v>170</v>
      </c>
    </row>
    <row r="186" spans="1:60" outlineLevel="1" x14ac:dyDescent="0.2">
      <c r="A186" s="230">
        <v>49</v>
      </c>
      <c r="B186" s="231" t="s">
        <v>501</v>
      </c>
      <c r="C186" s="249" t="s">
        <v>502</v>
      </c>
      <c r="D186" s="232" t="s">
        <v>338</v>
      </c>
      <c r="E186" s="233">
        <v>4.1805000000000003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1.6867000000000001</v>
      </c>
      <c r="O186" s="235">
        <f>ROUND(E186*N186,2)</f>
        <v>7.05</v>
      </c>
      <c r="P186" s="235">
        <v>0</v>
      </c>
      <c r="Q186" s="235">
        <f>ROUND(E186*P186,2)</f>
        <v>0</v>
      </c>
      <c r="R186" s="235" t="s">
        <v>286</v>
      </c>
      <c r="S186" s="235" t="s">
        <v>190</v>
      </c>
      <c r="T186" s="236" t="s">
        <v>190</v>
      </c>
      <c r="U186" s="219">
        <v>0.16200000000000001</v>
      </c>
      <c r="V186" s="219">
        <f>ROUND(E186*U186,2)</f>
        <v>0.68</v>
      </c>
      <c r="W186" s="219"/>
      <c r="X186" s="219" t="s">
        <v>287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308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60" t="s">
        <v>503</v>
      </c>
      <c r="D187" s="256"/>
      <c r="E187" s="256"/>
      <c r="F187" s="256"/>
      <c r="G187" s="256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290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1" t="s">
        <v>2070</v>
      </c>
      <c r="D188" s="221"/>
      <c r="E188" s="222">
        <v>2.31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232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2071</v>
      </c>
      <c r="D189" s="221"/>
      <c r="E189" s="222">
        <v>0.16500000000000001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2072</v>
      </c>
      <c r="D190" s="221"/>
      <c r="E190" s="222">
        <v>1.4025000000000001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2073</v>
      </c>
      <c r="D191" s="221"/>
      <c r="E191" s="222">
        <v>0.11550000000000001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232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2074</v>
      </c>
      <c r="D192" s="221"/>
      <c r="E192" s="222">
        <v>0.1875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30">
        <v>50</v>
      </c>
      <c r="B193" s="231" t="s">
        <v>510</v>
      </c>
      <c r="C193" s="249" t="s">
        <v>511</v>
      </c>
      <c r="D193" s="232" t="s">
        <v>483</v>
      </c>
      <c r="E193" s="233">
        <v>7.3308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5">
        <v>1.1000000000000001</v>
      </c>
      <c r="O193" s="235">
        <f>ROUND(E193*N193,2)</f>
        <v>8.06</v>
      </c>
      <c r="P193" s="235">
        <v>0</v>
      </c>
      <c r="Q193" s="235">
        <f>ROUND(E193*P193,2)</f>
        <v>0</v>
      </c>
      <c r="R193" s="235" t="s">
        <v>286</v>
      </c>
      <c r="S193" s="235" t="s">
        <v>190</v>
      </c>
      <c r="T193" s="236" t="s">
        <v>190</v>
      </c>
      <c r="U193" s="219">
        <v>0.16300000000000001</v>
      </c>
      <c r="V193" s="219">
        <f>ROUND(E193*U193,2)</f>
        <v>1.19</v>
      </c>
      <c r="W193" s="219"/>
      <c r="X193" s="219" t="s">
        <v>287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308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60" t="s">
        <v>503</v>
      </c>
      <c r="D194" s="256"/>
      <c r="E194" s="256"/>
      <c r="F194" s="256"/>
      <c r="G194" s="256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290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1" t="s">
        <v>2075</v>
      </c>
      <c r="D195" s="221"/>
      <c r="E195" s="222">
        <v>5.2359999999999998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232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2076</v>
      </c>
      <c r="D196" s="221"/>
      <c r="E196" s="222">
        <v>0.22439999999999999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2077</v>
      </c>
      <c r="D197" s="221"/>
      <c r="E197" s="222">
        <v>1.5894999999999999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1" t="s">
        <v>2078</v>
      </c>
      <c r="D198" s="221"/>
      <c r="E198" s="222">
        <v>0.13089999999999999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232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2079</v>
      </c>
      <c r="D199" s="221"/>
      <c r="E199" s="222">
        <v>0.15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30">
        <v>51</v>
      </c>
      <c r="B200" s="231" t="s">
        <v>518</v>
      </c>
      <c r="C200" s="249" t="s">
        <v>519</v>
      </c>
      <c r="D200" s="232" t="s">
        <v>483</v>
      </c>
      <c r="E200" s="233">
        <v>2.9814400000000001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35">
        <v>1</v>
      </c>
      <c r="O200" s="235">
        <f>ROUND(E200*N200,2)</f>
        <v>2.98</v>
      </c>
      <c r="P200" s="235">
        <v>0</v>
      </c>
      <c r="Q200" s="235">
        <f>ROUND(E200*P200,2)</f>
        <v>0</v>
      </c>
      <c r="R200" s="235" t="s">
        <v>286</v>
      </c>
      <c r="S200" s="235" t="s">
        <v>190</v>
      </c>
      <c r="T200" s="236" t="s">
        <v>190</v>
      </c>
      <c r="U200" s="219">
        <v>0.40600000000000003</v>
      </c>
      <c r="V200" s="219">
        <f>ROUND(E200*U200,2)</f>
        <v>1.21</v>
      </c>
      <c r="W200" s="219"/>
      <c r="X200" s="219" t="s">
        <v>287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288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60" t="s">
        <v>503</v>
      </c>
      <c r="D201" s="256"/>
      <c r="E201" s="256"/>
      <c r="F201" s="256"/>
      <c r="G201" s="256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290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1" t="s">
        <v>2080</v>
      </c>
      <c r="D202" s="221"/>
      <c r="E202" s="222">
        <v>2.9814400000000001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232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ht="22.5" outlineLevel="1" x14ac:dyDescent="0.2">
      <c r="A203" s="230">
        <v>52</v>
      </c>
      <c r="B203" s="231" t="s">
        <v>527</v>
      </c>
      <c r="C203" s="249" t="s">
        <v>528</v>
      </c>
      <c r="D203" s="232" t="s">
        <v>285</v>
      </c>
      <c r="E203" s="233">
        <v>15.65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35">
        <v>0.15382000000000001</v>
      </c>
      <c r="O203" s="235">
        <f>ROUND(E203*N203,2)</f>
        <v>2.41</v>
      </c>
      <c r="P203" s="235">
        <v>0</v>
      </c>
      <c r="Q203" s="235">
        <f>ROUND(E203*P203,2)</f>
        <v>0</v>
      </c>
      <c r="R203" s="235" t="s">
        <v>286</v>
      </c>
      <c r="S203" s="235" t="s">
        <v>190</v>
      </c>
      <c r="T203" s="236" t="s">
        <v>190</v>
      </c>
      <c r="U203" s="219">
        <v>0.123</v>
      </c>
      <c r="V203" s="219">
        <f>ROUND(E203*U203,2)</f>
        <v>1.92</v>
      </c>
      <c r="W203" s="219"/>
      <c r="X203" s="219" t="s">
        <v>287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288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1" t="s">
        <v>2002</v>
      </c>
      <c r="D204" s="221"/>
      <c r="E204" s="222">
        <v>15.4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232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2081</v>
      </c>
      <c r="D205" s="221"/>
      <c r="E205" s="222">
        <v>0.25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22.5" outlineLevel="1" x14ac:dyDescent="0.2">
      <c r="A206" s="237">
        <v>53</v>
      </c>
      <c r="B206" s="238" t="s">
        <v>529</v>
      </c>
      <c r="C206" s="248" t="s">
        <v>530</v>
      </c>
      <c r="D206" s="239" t="s">
        <v>285</v>
      </c>
      <c r="E206" s="240">
        <v>15.65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2">
        <v>5.0000000000000001E-4</v>
      </c>
      <c r="O206" s="242">
        <f>ROUND(E206*N206,2)</f>
        <v>0.01</v>
      </c>
      <c r="P206" s="242">
        <v>0</v>
      </c>
      <c r="Q206" s="242">
        <f>ROUND(E206*P206,2)</f>
        <v>0</v>
      </c>
      <c r="R206" s="242" t="s">
        <v>286</v>
      </c>
      <c r="S206" s="242" t="s">
        <v>190</v>
      </c>
      <c r="T206" s="243" t="s">
        <v>190</v>
      </c>
      <c r="U206" s="219">
        <v>2E-3</v>
      </c>
      <c r="V206" s="219">
        <f>ROUND(E206*U206,2)</f>
        <v>0.03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ht="22.5" outlineLevel="1" x14ac:dyDescent="0.2">
      <c r="A207" s="230">
        <v>54</v>
      </c>
      <c r="B207" s="231" t="s">
        <v>960</v>
      </c>
      <c r="C207" s="249" t="s">
        <v>961</v>
      </c>
      <c r="D207" s="232" t="s">
        <v>285</v>
      </c>
      <c r="E207" s="233">
        <v>1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5">
        <v>0.11</v>
      </c>
      <c r="O207" s="235">
        <f>ROUND(E207*N207,2)</f>
        <v>0.11</v>
      </c>
      <c r="P207" s="235">
        <v>0</v>
      </c>
      <c r="Q207" s="235">
        <f>ROUND(E207*P207,2)</f>
        <v>0</v>
      </c>
      <c r="R207" s="235" t="s">
        <v>286</v>
      </c>
      <c r="S207" s="235" t="s">
        <v>190</v>
      </c>
      <c r="T207" s="236" t="s">
        <v>190</v>
      </c>
      <c r="U207" s="219">
        <v>1.1930000000000001</v>
      </c>
      <c r="V207" s="219">
        <f>ROUND(E207*U207,2)</f>
        <v>1.19</v>
      </c>
      <c r="W207" s="219"/>
      <c r="X207" s="219" t="s">
        <v>287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288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60" t="s">
        <v>962</v>
      </c>
      <c r="D208" s="256"/>
      <c r="E208" s="256"/>
      <c r="F208" s="256"/>
      <c r="G208" s="256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290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45" t="str">
        <f>C208</f>
        <v>s provedením lože do 50 mm, s vyplněním spár, s dvojím beraněním a se smetením přebytečného materiálu na krajnici</v>
      </c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964</v>
      </c>
      <c r="D209" s="221"/>
      <c r="E209" s="222">
        <v>1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30">
        <v>55</v>
      </c>
      <c r="B210" s="231" t="s">
        <v>531</v>
      </c>
      <c r="C210" s="249" t="s">
        <v>532</v>
      </c>
      <c r="D210" s="232" t="s">
        <v>285</v>
      </c>
      <c r="E210" s="233">
        <v>9.85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9.2799999999999994E-2</v>
      </c>
      <c r="O210" s="235">
        <f>ROUND(E210*N210,2)</f>
        <v>0.91</v>
      </c>
      <c r="P210" s="235">
        <v>0</v>
      </c>
      <c r="Q210" s="235">
        <f>ROUND(E210*P210,2)</f>
        <v>0</v>
      </c>
      <c r="R210" s="235" t="s">
        <v>286</v>
      </c>
      <c r="S210" s="235" t="s">
        <v>190</v>
      </c>
      <c r="T210" s="236" t="s">
        <v>190</v>
      </c>
      <c r="U210" s="219">
        <v>0.47799999999999998</v>
      </c>
      <c r="V210" s="219">
        <f>ROUND(E210*U210,2)</f>
        <v>4.71</v>
      </c>
      <c r="W210" s="219"/>
      <c r="X210" s="219" t="s">
        <v>287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288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16"/>
      <c r="B211" s="217"/>
      <c r="C211" s="260" t="s">
        <v>533</v>
      </c>
      <c r="D211" s="256"/>
      <c r="E211" s="256"/>
      <c r="F211" s="256"/>
      <c r="G211" s="256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290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45" t="str">
        <f>C211</f>
        <v>s provedením lože z kameniva drceného, s vyplněním spár, s dvojitým hutněním a se smetením přebytečného materiálu na krajnici. S dodáním hmot pro lože a výplň spár.</v>
      </c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2082</v>
      </c>
      <c r="D212" s="221"/>
      <c r="E212" s="222">
        <v>9.35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232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1" t="s">
        <v>2083</v>
      </c>
      <c r="D213" s="221"/>
      <c r="E213" s="222">
        <v>0.5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232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ht="22.5" outlineLevel="1" x14ac:dyDescent="0.2">
      <c r="A214" s="230">
        <v>56</v>
      </c>
      <c r="B214" s="231" t="s">
        <v>968</v>
      </c>
      <c r="C214" s="249" t="s">
        <v>969</v>
      </c>
      <c r="D214" s="232" t="s">
        <v>285</v>
      </c>
      <c r="E214" s="233">
        <v>2.1</v>
      </c>
      <c r="F214" s="234"/>
      <c r="G214" s="235">
        <f>ROUND(E214*F214,2)</f>
        <v>0</v>
      </c>
      <c r="H214" s="234"/>
      <c r="I214" s="235">
        <f>ROUND(E214*H214,2)</f>
        <v>0</v>
      </c>
      <c r="J214" s="234"/>
      <c r="K214" s="235">
        <f>ROUND(E214*J214,2)</f>
        <v>0</v>
      </c>
      <c r="L214" s="235">
        <v>21</v>
      </c>
      <c r="M214" s="235">
        <f>G214*(1+L214/100)</f>
        <v>0</v>
      </c>
      <c r="N214" s="235">
        <v>7.1999999999999995E-2</v>
      </c>
      <c r="O214" s="235">
        <f>ROUND(E214*N214,2)</f>
        <v>0.15</v>
      </c>
      <c r="P214" s="235">
        <v>0</v>
      </c>
      <c r="Q214" s="235">
        <f>ROUND(E214*P214,2)</f>
        <v>0</v>
      </c>
      <c r="R214" s="235" t="s">
        <v>286</v>
      </c>
      <c r="S214" s="235" t="s">
        <v>190</v>
      </c>
      <c r="T214" s="236" t="s">
        <v>190</v>
      </c>
      <c r="U214" s="219">
        <v>0.375</v>
      </c>
      <c r="V214" s="219">
        <f>ROUND(E214*U214,2)</f>
        <v>0.79</v>
      </c>
      <c r="W214" s="219"/>
      <c r="X214" s="219" t="s">
        <v>287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288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ht="22.5" outlineLevel="1" x14ac:dyDescent="0.2">
      <c r="A215" s="216"/>
      <c r="B215" s="217"/>
      <c r="C215" s="260" t="s">
        <v>970</v>
      </c>
      <c r="D215" s="256"/>
      <c r="E215" s="256"/>
      <c r="F215" s="256"/>
      <c r="G215" s="256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290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45" t="str">
        <f>C215</f>
        <v>komunikací pro pěší do velikosti dlaždic 0,25 m2 s provedením lože do tl. 30 mm, s vyplněním spár a se smetením přebytečného materiálu na vzdálenost do 3 m</v>
      </c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971</v>
      </c>
      <c r="D216" s="221"/>
      <c r="E216" s="222">
        <v>1.1000000000000001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51" t="s">
        <v>2084</v>
      </c>
      <c r="D217" s="221"/>
      <c r="E217" s="222">
        <v>1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232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30">
        <v>57</v>
      </c>
      <c r="B218" s="231" t="s">
        <v>539</v>
      </c>
      <c r="C218" s="249" t="s">
        <v>540</v>
      </c>
      <c r="D218" s="232" t="s">
        <v>285</v>
      </c>
      <c r="E218" s="233">
        <v>1.02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3.15E-2</v>
      </c>
      <c r="O218" s="235">
        <f>ROUND(E218*N218,2)</f>
        <v>0.03</v>
      </c>
      <c r="P218" s="235">
        <v>0</v>
      </c>
      <c r="Q218" s="235">
        <f>ROUND(E218*P218,2)</f>
        <v>0</v>
      </c>
      <c r="R218" s="235" t="s">
        <v>286</v>
      </c>
      <c r="S218" s="235" t="s">
        <v>190</v>
      </c>
      <c r="T218" s="236" t="s">
        <v>190</v>
      </c>
      <c r="U218" s="219">
        <v>0.61499999999999999</v>
      </c>
      <c r="V218" s="219">
        <f>ROUND(E218*U218,2)</f>
        <v>0.63</v>
      </c>
      <c r="W218" s="219"/>
      <c r="X218" s="219" t="s">
        <v>287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288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60" t="s">
        <v>541</v>
      </c>
      <c r="D219" s="256"/>
      <c r="E219" s="256"/>
      <c r="F219" s="256"/>
      <c r="G219" s="256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290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1" t="s">
        <v>2085</v>
      </c>
      <c r="D220" s="221"/>
      <c r="E220" s="222">
        <v>0.77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232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1" t="s">
        <v>2086</v>
      </c>
      <c r="D221" s="221"/>
      <c r="E221" s="222">
        <v>0.25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232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ht="22.5" outlineLevel="1" x14ac:dyDescent="0.2">
      <c r="A222" s="230">
        <v>58</v>
      </c>
      <c r="B222" s="231" t="s">
        <v>544</v>
      </c>
      <c r="C222" s="249" t="s">
        <v>545</v>
      </c>
      <c r="D222" s="232" t="s">
        <v>338</v>
      </c>
      <c r="E222" s="233">
        <v>1.02</v>
      </c>
      <c r="F222" s="234"/>
      <c r="G222" s="235">
        <f>ROUND(E222*F222,2)</f>
        <v>0</v>
      </c>
      <c r="H222" s="234"/>
      <c r="I222" s="235">
        <f>ROUND(E222*H222,2)</f>
        <v>0</v>
      </c>
      <c r="J222" s="234"/>
      <c r="K222" s="235">
        <f>ROUND(E222*J222,2)</f>
        <v>0</v>
      </c>
      <c r="L222" s="235">
        <v>21</v>
      </c>
      <c r="M222" s="235">
        <f>G222*(1+L222/100)</f>
        <v>0</v>
      </c>
      <c r="N222" s="235">
        <v>0</v>
      </c>
      <c r="O222" s="235">
        <f>ROUND(E222*N222,2)</f>
        <v>0</v>
      </c>
      <c r="P222" s="235">
        <v>0</v>
      </c>
      <c r="Q222" s="235">
        <f>ROUND(E222*P222,2)</f>
        <v>0</v>
      </c>
      <c r="R222" s="235" t="s">
        <v>286</v>
      </c>
      <c r="S222" s="235" t="s">
        <v>190</v>
      </c>
      <c r="T222" s="236" t="s">
        <v>190</v>
      </c>
      <c r="U222" s="219">
        <v>3</v>
      </c>
      <c r="V222" s="219">
        <f>ROUND(E222*U222,2)</f>
        <v>3.06</v>
      </c>
      <c r="W222" s="219"/>
      <c r="X222" s="219" t="s">
        <v>287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288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60" t="s">
        <v>541</v>
      </c>
      <c r="D223" s="256"/>
      <c r="E223" s="256"/>
      <c r="F223" s="256"/>
      <c r="G223" s="256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290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30">
        <v>59</v>
      </c>
      <c r="B224" s="231" t="s">
        <v>973</v>
      </c>
      <c r="C224" s="249" t="s">
        <v>974</v>
      </c>
      <c r="D224" s="232" t="s">
        <v>285</v>
      </c>
      <c r="E224" s="233">
        <v>0.2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35">
        <v>0.2</v>
      </c>
      <c r="O224" s="235">
        <f>ROUND(E224*N224,2)</f>
        <v>0.04</v>
      </c>
      <c r="P224" s="235">
        <v>0</v>
      </c>
      <c r="Q224" s="235">
        <f>ROUND(E224*P224,2)</f>
        <v>0</v>
      </c>
      <c r="R224" s="235"/>
      <c r="S224" s="235" t="s">
        <v>174</v>
      </c>
      <c r="T224" s="236" t="s">
        <v>190</v>
      </c>
      <c r="U224" s="219">
        <v>0</v>
      </c>
      <c r="V224" s="219">
        <f>ROUND(E224*U224,2)</f>
        <v>0</v>
      </c>
      <c r="W224" s="219"/>
      <c r="X224" s="219" t="s">
        <v>478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555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1" t="s">
        <v>975</v>
      </c>
      <c r="D225" s="221"/>
      <c r="E225" s="222">
        <v>0.2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232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30">
        <v>60</v>
      </c>
      <c r="B226" s="231" t="s">
        <v>552</v>
      </c>
      <c r="C226" s="249" t="s">
        <v>553</v>
      </c>
      <c r="D226" s="232" t="s">
        <v>554</v>
      </c>
      <c r="E226" s="233">
        <v>2.02</v>
      </c>
      <c r="F226" s="234"/>
      <c r="G226" s="235">
        <f>ROUND(E226*F226,2)</f>
        <v>0</v>
      </c>
      <c r="H226" s="234"/>
      <c r="I226" s="235">
        <f>ROUND(E226*H226,2)</f>
        <v>0</v>
      </c>
      <c r="J226" s="234"/>
      <c r="K226" s="235">
        <f>ROUND(E226*J226,2)</f>
        <v>0</v>
      </c>
      <c r="L226" s="235">
        <v>21</v>
      </c>
      <c r="M226" s="235">
        <f>G226*(1+L226/100)</f>
        <v>0</v>
      </c>
      <c r="N226" s="235">
        <v>2.4E-2</v>
      </c>
      <c r="O226" s="235">
        <f>ROUND(E226*N226,2)</f>
        <v>0.05</v>
      </c>
      <c r="P226" s="235">
        <v>0</v>
      </c>
      <c r="Q226" s="235">
        <f>ROUND(E226*P226,2)</f>
        <v>0</v>
      </c>
      <c r="R226" s="235" t="s">
        <v>477</v>
      </c>
      <c r="S226" s="235" t="s">
        <v>190</v>
      </c>
      <c r="T226" s="236" t="s">
        <v>190</v>
      </c>
      <c r="U226" s="219">
        <v>0</v>
      </c>
      <c r="V226" s="219">
        <f>ROUND(E226*U226,2)</f>
        <v>0</v>
      </c>
      <c r="W226" s="219"/>
      <c r="X226" s="219" t="s">
        <v>478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555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1" t="s">
        <v>666</v>
      </c>
      <c r="D227" s="221"/>
      <c r="E227" s="222">
        <v>2.02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232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37">
        <v>61</v>
      </c>
      <c r="B228" s="238" t="s">
        <v>557</v>
      </c>
      <c r="C228" s="248" t="s">
        <v>558</v>
      </c>
      <c r="D228" s="239" t="s">
        <v>285</v>
      </c>
      <c r="E228" s="240">
        <v>0.5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0.17599999999999999</v>
      </c>
      <c r="O228" s="242">
        <f>ROUND(E228*N228,2)</f>
        <v>0.09</v>
      </c>
      <c r="P228" s="242">
        <v>0</v>
      </c>
      <c r="Q228" s="242">
        <f>ROUND(E228*P228,2)</f>
        <v>0</v>
      </c>
      <c r="R228" s="242"/>
      <c r="S228" s="242" t="s">
        <v>174</v>
      </c>
      <c r="T228" s="243" t="s">
        <v>190</v>
      </c>
      <c r="U228" s="219">
        <v>0</v>
      </c>
      <c r="V228" s="219">
        <f>ROUND(E228*U228,2)</f>
        <v>0</v>
      </c>
      <c r="W228" s="219"/>
      <c r="X228" s="219" t="s">
        <v>478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555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30">
        <v>62</v>
      </c>
      <c r="B229" s="231" t="s">
        <v>976</v>
      </c>
      <c r="C229" s="249" t="s">
        <v>977</v>
      </c>
      <c r="D229" s="232" t="s">
        <v>285</v>
      </c>
      <c r="E229" s="233">
        <v>1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8.6999999999999994E-2</v>
      </c>
      <c r="O229" s="235">
        <f>ROUND(E229*N229,2)</f>
        <v>0.09</v>
      </c>
      <c r="P229" s="235">
        <v>0</v>
      </c>
      <c r="Q229" s="235">
        <f>ROUND(E229*P229,2)</f>
        <v>0</v>
      </c>
      <c r="R229" s="235"/>
      <c r="S229" s="235" t="s">
        <v>174</v>
      </c>
      <c r="T229" s="236" t="s">
        <v>190</v>
      </c>
      <c r="U229" s="219">
        <v>0</v>
      </c>
      <c r="V229" s="219">
        <f>ROUND(E229*U229,2)</f>
        <v>0</v>
      </c>
      <c r="W229" s="219"/>
      <c r="X229" s="219" t="s">
        <v>478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555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51" t="s">
        <v>95</v>
      </c>
      <c r="D230" s="221"/>
      <c r="E230" s="222">
        <v>1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232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x14ac:dyDescent="0.2">
      <c r="A231" s="224" t="s">
        <v>169</v>
      </c>
      <c r="B231" s="225" t="s">
        <v>107</v>
      </c>
      <c r="C231" s="247" t="s">
        <v>108</v>
      </c>
      <c r="D231" s="226"/>
      <c r="E231" s="227"/>
      <c r="F231" s="228"/>
      <c r="G231" s="228">
        <f>SUMIF(AG232:AG234,"&lt;&gt;NOR",G232:G234)</f>
        <v>0</v>
      </c>
      <c r="H231" s="228"/>
      <c r="I231" s="228">
        <f>SUM(I232:I234)</f>
        <v>0</v>
      </c>
      <c r="J231" s="228"/>
      <c r="K231" s="228">
        <f>SUM(K232:K234)</f>
        <v>0</v>
      </c>
      <c r="L231" s="228"/>
      <c r="M231" s="228">
        <f>SUM(M232:M234)</f>
        <v>0</v>
      </c>
      <c r="N231" s="228"/>
      <c r="O231" s="228">
        <f>SUM(O232:O234)</f>
        <v>0.12</v>
      </c>
      <c r="P231" s="228"/>
      <c r="Q231" s="228">
        <f>SUM(Q232:Q234)</f>
        <v>0</v>
      </c>
      <c r="R231" s="228"/>
      <c r="S231" s="228"/>
      <c r="T231" s="229"/>
      <c r="U231" s="223"/>
      <c r="V231" s="223">
        <f>SUM(V232:V234)</f>
        <v>0.24000000000000002</v>
      </c>
      <c r="W231" s="223"/>
      <c r="X231" s="223"/>
      <c r="AG231" t="s">
        <v>170</v>
      </c>
    </row>
    <row r="232" spans="1:60" outlineLevel="1" x14ac:dyDescent="0.2">
      <c r="A232" s="230">
        <v>63</v>
      </c>
      <c r="B232" s="231" t="s">
        <v>1615</v>
      </c>
      <c r="C232" s="249" t="s">
        <v>1616</v>
      </c>
      <c r="D232" s="232" t="s">
        <v>285</v>
      </c>
      <c r="E232" s="233">
        <v>0.77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5">
        <v>0.16</v>
      </c>
      <c r="O232" s="235">
        <f>ROUND(E232*N232,2)</f>
        <v>0.12</v>
      </c>
      <c r="P232" s="235">
        <v>0</v>
      </c>
      <c r="Q232" s="235">
        <f>ROUND(E232*P232,2)</f>
        <v>0</v>
      </c>
      <c r="R232" s="235" t="s">
        <v>1162</v>
      </c>
      <c r="S232" s="235" t="s">
        <v>190</v>
      </c>
      <c r="T232" s="236" t="s">
        <v>190</v>
      </c>
      <c r="U232" s="219">
        <v>0.18</v>
      </c>
      <c r="V232" s="219">
        <f>ROUND(E232*U232,2)</f>
        <v>0.14000000000000001</v>
      </c>
      <c r="W232" s="219"/>
      <c r="X232" s="219" t="s">
        <v>287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288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1" t="s">
        <v>2087</v>
      </c>
      <c r="D233" s="221"/>
      <c r="E233" s="222">
        <v>0.77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232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37">
        <v>64</v>
      </c>
      <c r="B234" s="238" t="s">
        <v>1618</v>
      </c>
      <c r="C234" s="248" t="s">
        <v>1619</v>
      </c>
      <c r="D234" s="239" t="s">
        <v>285</v>
      </c>
      <c r="E234" s="240">
        <v>0.77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0</v>
      </c>
      <c r="O234" s="242">
        <f>ROUND(E234*N234,2)</f>
        <v>0</v>
      </c>
      <c r="P234" s="242">
        <v>0</v>
      </c>
      <c r="Q234" s="242">
        <f>ROUND(E234*P234,2)</f>
        <v>0</v>
      </c>
      <c r="R234" s="242" t="s">
        <v>1162</v>
      </c>
      <c r="S234" s="242" t="s">
        <v>190</v>
      </c>
      <c r="T234" s="243" t="s">
        <v>190</v>
      </c>
      <c r="U234" s="219">
        <v>0.13</v>
      </c>
      <c r="V234" s="219">
        <f>ROUND(E234*U234,2)</f>
        <v>0.1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288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x14ac:dyDescent="0.2">
      <c r="A235" s="224" t="s">
        <v>169</v>
      </c>
      <c r="B235" s="225" t="s">
        <v>109</v>
      </c>
      <c r="C235" s="247" t="s">
        <v>110</v>
      </c>
      <c r="D235" s="226"/>
      <c r="E235" s="227"/>
      <c r="F235" s="228"/>
      <c r="G235" s="228">
        <f>SUMIF(AG236:AG394,"&lt;&gt;NOR",G236:G394)</f>
        <v>0</v>
      </c>
      <c r="H235" s="228"/>
      <c r="I235" s="228">
        <f>SUM(I236:I394)</f>
        <v>0</v>
      </c>
      <c r="J235" s="228"/>
      <c r="K235" s="228">
        <f>SUM(K236:K394)</f>
        <v>0</v>
      </c>
      <c r="L235" s="228"/>
      <c r="M235" s="228">
        <f>SUM(M236:M394)</f>
        <v>0</v>
      </c>
      <c r="N235" s="228"/>
      <c r="O235" s="228">
        <f>SUM(O236:O394)</f>
        <v>9.3899999999999935</v>
      </c>
      <c r="P235" s="228"/>
      <c r="Q235" s="228">
        <f>SUM(Q236:Q394)</f>
        <v>0.2</v>
      </c>
      <c r="R235" s="228"/>
      <c r="S235" s="228"/>
      <c r="T235" s="229"/>
      <c r="U235" s="223"/>
      <c r="V235" s="223">
        <f>SUM(V236:V394)</f>
        <v>361.12</v>
      </c>
      <c r="W235" s="223"/>
      <c r="X235" s="223"/>
      <c r="AG235" t="s">
        <v>170</v>
      </c>
    </row>
    <row r="236" spans="1:60" outlineLevel="1" x14ac:dyDescent="0.2">
      <c r="A236" s="230">
        <v>65</v>
      </c>
      <c r="B236" s="231" t="s">
        <v>979</v>
      </c>
      <c r="C236" s="249" t="s">
        <v>980</v>
      </c>
      <c r="D236" s="232" t="s">
        <v>554</v>
      </c>
      <c r="E236" s="233">
        <v>2</v>
      </c>
      <c r="F236" s="234"/>
      <c r="G236" s="235">
        <f>ROUND(E236*F236,2)</f>
        <v>0</v>
      </c>
      <c r="H236" s="234"/>
      <c r="I236" s="235">
        <f>ROUND(E236*H236,2)</f>
        <v>0</v>
      </c>
      <c r="J236" s="234"/>
      <c r="K236" s="235">
        <f>ROUND(E236*J236,2)</f>
        <v>0</v>
      </c>
      <c r="L236" s="235">
        <v>21</v>
      </c>
      <c r="M236" s="235">
        <f>G236*(1+L236/100)</f>
        <v>0</v>
      </c>
      <c r="N236" s="235">
        <v>0</v>
      </c>
      <c r="O236" s="235">
        <f>ROUND(E236*N236,2)</f>
        <v>0</v>
      </c>
      <c r="P236" s="235">
        <v>0</v>
      </c>
      <c r="Q236" s="235">
        <f>ROUND(E236*P236,2)</f>
        <v>0</v>
      </c>
      <c r="R236" s="235" t="s">
        <v>487</v>
      </c>
      <c r="S236" s="235" t="s">
        <v>190</v>
      </c>
      <c r="T236" s="236" t="s">
        <v>190</v>
      </c>
      <c r="U236" s="219">
        <v>9.9730000000000008</v>
      </c>
      <c r="V236" s="219">
        <f>ROUND(E236*U236,2)</f>
        <v>19.95</v>
      </c>
      <c r="W236" s="219"/>
      <c r="X236" s="219" t="s">
        <v>287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288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2.5" outlineLevel="1" x14ac:dyDescent="0.2">
      <c r="A237" s="216"/>
      <c r="B237" s="217"/>
      <c r="C237" s="260" t="s">
        <v>981</v>
      </c>
      <c r="D237" s="256"/>
      <c r="E237" s="256"/>
      <c r="F237" s="256"/>
      <c r="G237" s="256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290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45" t="str">
        <f>C237</f>
        <v>ohlášení uzavírání vody, uzavření a otevření šoupat, vypuštění a napuštění vody, odvzdušnění potrubí, strojní nebo ruční výřez potrubí, nutné úpravy výkopu v prostoru provádění,</v>
      </c>
      <c r="BB237" s="209"/>
      <c r="BC237" s="209"/>
      <c r="BD237" s="209"/>
      <c r="BE237" s="209"/>
      <c r="BF237" s="209"/>
      <c r="BG237" s="209"/>
      <c r="BH237" s="209"/>
    </row>
    <row r="238" spans="1:60" ht="22.5" outlineLevel="1" x14ac:dyDescent="0.2">
      <c r="A238" s="237">
        <v>66</v>
      </c>
      <c r="B238" s="238" t="s">
        <v>559</v>
      </c>
      <c r="C238" s="248" t="s">
        <v>560</v>
      </c>
      <c r="D238" s="239" t="s">
        <v>554</v>
      </c>
      <c r="E238" s="240">
        <v>1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2">
        <v>2.2000000000000001E-4</v>
      </c>
      <c r="O238" s="242">
        <f>ROUND(E238*N238,2)</f>
        <v>0</v>
      </c>
      <c r="P238" s="242">
        <v>0</v>
      </c>
      <c r="Q238" s="242">
        <f>ROUND(E238*P238,2)</f>
        <v>0</v>
      </c>
      <c r="R238" s="242" t="s">
        <v>487</v>
      </c>
      <c r="S238" s="242" t="s">
        <v>190</v>
      </c>
      <c r="T238" s="243" t="s">
        <v>190</v>
      </c>
      <c r="U238" s="219">
        <v>1.2210000000000001</v>
      </c>
      <c r="V238" s="219">
        <f>ROUND(E238*U238,2)</f>
        <v>1.22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288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 x14ac:dyDescent="0.2">
      <c r="A239" s="237">
        <v>67</v>
      </c>
      <c r="B239" s="238" t="s">
        <v>561</v>
      </c>
      <c r="C239" s="248" t="s">
        <v>562</v>
      </c>
      <c r="D239" s="239" t="s">
        <v>554</v>
      </c>
      <c r="E239" s="240">
        <v>6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2">
        <v>2.2000000000000001E-4</v>
      </c>
      <c r="O239" s="242">
        <f>ROUND(E239*N239,2)</f>
        <v>0</v>
      </c>
      <c r="P239" s="242">
        <v>0</v>
      </c>
      <c r="Q239" s="242">
        <f>ROUND(E239*P239,2)</f>
        <v>0</v>
      </c>
      <c r="R239" s="242" t="s">
        <v>487</v>
      </c>
      <c r="S239" s="242" t="s">
        <v>190</v>
      </c>
      <c r="T239" s="243" t="s">
        <v>190</v>
      </c>
      <c r="U239" s="219">
        <v>0.75900000000000001</v>
      </c>
      <c r="V239" s="219">
        <f>ROUND(E239*U239,2)</f>
        <v>4.55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22.5" outlineLevel="1" x14ac:dyDescent="0.2">
      <c r="A240" s="237">
        <v>68</v>
      </c>
      <c r="B240" s="238" t="s">
        <v>563</v>
      </c>
      <c r="C240" s="248" t="s">
        <v>564</v>
      </c>
      <c r="D240" s="239" t="s">
        <v>554</v>
      </c>
      <c r="E240" s="240">
        <v>2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2">
        <v>4.0999999999999999E-4</v>
      </c>
      <c r="O240" s="242">
        <f>ROUND(E240*N240,2)</f>
        <v>0</v>
      </c>
      <c r="P240" s="242">
        <v>0</v>
      </c>
      <c r="Q240" s="242">
        <f>ROUND(E240*P240,2)</f>
        <v>0</v>
      </c>
      <c r="R240" s="242" t="s">
        <v>487</v>
      </c>
      <c r="S240" s="242" t="s">
        <v>190</v>
      </c>
      <c r="T240" s="243" t="s">
        <v>190</v>
      </c>
      <c r="U240" s="219">
        <v>0.85599999999999998</v>
      </c>
      <c r="V240" s="219">
        <f>ROUND(E240*U240,2)</f>
        <v>1.71</v>
      </c>
      <c r="W240" s="219"/>
      <c r="X240" s="219" t="s">
        <v>287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288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2.5" outlineLevel="1" x14ac:dyDescent="0.2">
      <c r="A241" s="237">
        <v>69</v>
      </c>
      <c r="B241" s="238" t="s">
        <v>982</v>
      </c>
      <c r="C241" s="248" t="s">
        <v>983</v>
      </c>
      <c r="D241" s="239" t="s">
        <v>554</v>
      </c>
      <c r="E241" s="240">
        <v>1</v>
      </c>
      <c r="F241" s="241"/>
      <c r="G241" s="242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21</v>
      </c>
      <c r="M241" s="242">
        <f>G241*(1+L241/100)</f>
        <v>0</v>
      </c>
      <c r="N241" s="242">
        <v>2.7799999999999999E-3</v>
      </c>
      <c r="O241" s="242">
        <f>ROUND(E241*N241,2)</f>
        <v>0</v>
      </c>
      <c r="P241" s="242">
        <v>0</v>
      </c>
      <c r="Q241" s="242">
        <f>ROUND(E241*P241,2)</f>
        <v>0</v>
      </c>
      <c r="R241" s="242" t="s">
        <v>487</v>
      </c>
      <c r="S241" s="242" t="s">
        <v>190</v>
      </c>
      <c r="T241" s="243" t="s">
        <v>190</v>
      </c>
      <c r="U241" s="219">
        <v>1.0069999999999999</v>
      </c>
      <c r="V241" s="219">
        <f>ROUND(E241*U241,2)</f>
        <v>1.01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288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ht="22.5" outlineLevel="1" x14ac:dyDescent="0.2">
      <c r="A242" s="237">
        <v>70</v>
      </c>
      <c r="B242" s="238" t="s">
        <v>984</v>
      </c>
      <c r="C242" s="248" t="s">
        <v>985</v>
      </c>
      <c r="D242" s="239" t="s">
        <v>554</v>
      </c>
      <c r="E242" s="240">
        <v>2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2">
        <v>2.98E-3</v>
      </c>
      <c r="O242" s="242">
        <f>ROUND(E242*N242,2)</f>
        <v>0.01</v>
      </c>
      <c r="P242" s="242">
        <v>0</v>
      </c>
      <c r="Q242" s="242">
        <f>ROUND(E242*P242,2)</f>
        <v>0</v>
      </c>
      <c r="R242" s="242" t="s">
        <v>487</v>
      </c>
      <c r="S242" s="242" t="s">
        <v>190</v>
      </c>
      <c r="T242" s="243" t="s">
        <v>190</v>
      </c>
      <c r="U242" s="219">
        <v>1.391</v>
      </c>
      <c r="V242" s="219">
        <f>ROUND(E242*U242,2)</f>
        <v>2.78</v>
      </c>
      <c r="W242" s="219"/>
      <c r="X242" s="219" t="s">
        <v>287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288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ht="22.5" outlineLevel="1" x14ac:dyDescent="0.2">
      <c r="A243" s="230">
        <v>71</v>
      </c>
      <c r="B243" s="231" t="s">
        <v>567</v>
      </c>
      <c r="C243" s="249" t="s">
        <v>568</v>
      </c>
      <c r="D243" s="232" t="s">
        <v>323</v>
      </c>
      <c r="E243" s="233">
        <v>67.5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487</v>
      </c>
      <c r="S243" s="235" t="s">
        <v>190</v>
      </c>
      <c r="T243" s="236" t="s">
        <v>190</v>
      </c>
      <c r="U243" s="219">
        <v>3.4000000000000002E-2</v>
      </c>
      <c r="V243" s="219">
        <f>ROUND(E243*U243,2)</f>
        <v>2.2999999999999998</v>
      </c>
      <c r="W243" s="219"/>
      <c r="X243" s="219" t="s">
        <v>287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288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0" t="s">
        <v>488</v>
      </c>
      <c r="D244" s="256"/>
      <c r="E244" s="256"/>
      <c r="F244" s="256"/>
      <c r="G244" s="256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290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ht="22.5" outlineLevel="1" x14ac:dyDescent="0.2">
      <c r="A245" s="230">
        <v>72</v>
      </c>
      <c r="B245" s="231" t="s">
        <v>1883</v>
      </c>
      <c r="C245" s="249" t="s">
        <v>1884</v>
      </c>
      <c r="D245" s="232" t="s">
        <v>323</v>
      </c>
      <c r="E245" s="233">
        <v>8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5" t="s">
        <v>487</v>
      </c>
      <c r="S245" s="235" t="s">
        <v>190</v>
      </c>
      <c r="T245" s="236" t="s">
        <v>190</v>
      </c>
      <c r="U245" s="219">
        <v>5.3999999999999999E-2</v>
      </c>
      <c r="V245" s="219">
        <f>ROUND(E245*U245,2)</f>
        <v>0.43</v>
      </c>
      <c r="W245" s="219"/>
      <c r="X245" s="219" t="s">
        <v>287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288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60" t="s">
        <v>488</v>
      </c>
      <c r="D246" s="256"/>
      <c r="E246" s="256"/>
      <c r="F246" s="256"/>
      <c r="G246" s="256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290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ht="22.5" outlineLevel="1" x14ac:dyDescent="0.2">
      <c r="A247" s="230">
        <v>73</v>
      </c>
      <c r="B247" s="231" t="s">
        <v>569</v>
      </c>
      <c r="C247" s="249" t="s">
        <v>570</v>
      </c>
      <c r="D247" s="232" t="s">
        <v>323</v>
      </c>
      <c r="E247" s="233">
        <v>22.7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0</v>
      </c>
      <c r="O247" s="235">
        <f>ROUND(E247*N247,2)</f>
        <v>0</v>
      </c>
      <c r="P247" s="235">
        <v>0</v>
      </c>
      <c r="Q247" s="235">
        <f>ROUND(E247*P247,2)</f>
        <v>0</v>
      </c>
      <c r="R247" s="235" t="s">
        <v>487</v>
      </c>
      <c r="S247" s="235" t="s">
        <v>190</v>
      </c>
      <c r="T247" s="236" t="s">
        <v>190</v>
      </c>
      <c r="U247" s="219">
        <v>0.32600000000000001</v>
      </c>
      <c r="V247" s="219">
        <f>ROUND(E247*U247,2)</f>
        <v>7.4</v>
      </c>
      <c r="W247" s="219"/>
      <c r="X247" s="219" t="s">
        <v>287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288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60" t="s">
        <v>488</v>
      </c>
      <c r="D248" s="256"/>
      <c r="E248" s="256"/>
      <c r="F248" s="256"/>
      <c r="G248" s="256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290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2.5" outlineLevel="1" x14ac:dyDescent="0.2">
      <c r="A249" s="230">
        <v>74</v>
      </c>
      <c r="B249" s="231" t="s">
        <v>571</v>
      </c>
      <c r="C249" s="249" t="s">
        <v>572</v>
      </c>
      <c r="D249" s="232" t="s">
        <v>323</v>
      </c>
      <c r="E249" s="233">
        <v>130</v>
      </c>
      <c r="F249" s="234"/>
      <c r="G249" s="235">
        <f>ROUND(E249*F249,2)</f>
        <v>0</v>
      </c>
      <c r="H249" s="234"/>
      <c r="I249" s="235">
        <f>ROUND(E249*H249,2)</f>
        <v>0</v>
      </c>
      <c r="J249" s="234"/>
      <c r="K249" s="235">
        <f>ROUND(E249*J249,2)</f>
        <v>0</v>
      </c>
      <c r="L249" s="235">
        <v>21</v>
      </c>
      <c r="M249" s="235">
        <f>G249*(1+L249/100)</f>
        <v>0</v>
      </c>
      <c r="N249" s="235">
        <v>0</v>
      </c>
      <c r="O249" s="235">
        <f>ROUND(E249*N249,2)</f>
        <v>0</v>
      </c>
      <c r="P249" s="235">
        <v>0</v>
      </c>
      <c r="Q249" s="235">
        <f>ROUND(E249*P249,2)</f>
        <v>0</v>
      </c>
      <c r="R249" s="235" t="s">
        <v>487</v>
      </c>
      <c r="S249" s="235" t="s">
        <v>190</v>
      </c>
      <c r="T249" s="236" t="s">
        <v>190</v>
      </c>
      <c r="U249" s="219">
        <v>0.17199999999999999</v>
      </c>
      <c r="V249" s="219">
        <f>ROUND(E249*U249,2)</f>
        <v>22.36</v>
      </c>
      <c r="W249" s="219"/>
      <c r="X249" s="219" t="s">
        <v>287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288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60" t="s">
        <v>488</v>
      </c>
      <c r="D250" s="256"/>
      <c r="E250" s="256"/>
      <c r="F250" s="256"/>
      <c r="G250" s="256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290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22.5" outlineLevel="1" x14ac:dyDescent="0.2">
      <c r="A251" s="230">
        <v>75</v>
      </c>
      <c r="B251" s="231" t="s">
        <v>986</v>
      </c>
      <c r="C251" s="249" t="s">
        <v>987</v>
      </c>
      <c r="D251" s="232" t="s">
        <v>323</v>
      </c>
      <c r="E251" s="233">
        <v>6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0</v>
      </c>
      <c r="O251" s="235">
        <f>ROUND(E251*N251,2)</f>
        <v>0</v>
      </c>
      <c r="P251" s="235">
        <v>0</v>
      </c>
      <c r="Q251" s="235">
        <f>ROUND(E251*P251,2)</f>
        <v>0</v>
      </c>
      <c r="R251" s="235" t="s">
        <v>487</v>
      </c>
      <c r="S251" s="235" t="s">
        <v>190</v>
      </c>
      <c r="T251" s="236" t="s">
        <v>190</v>
      </c>
      <c r="U251" s="219">
        <v>0.216</v>
      </c>
      <c r="V251" s="219">
        <f>ROUND(E251*U251,2)</f>
        <v>1.3</v>
      </c>
      <c r="W251" s="219"/>
      <c r="X251" s="219" t="s">
        <v>287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288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60" t="s">
        <v>488</v>
      </c>
      <c r="D252" s="256"/>
      <c r="E252" s="256"/>
      <c r="F252" s="256"/>
      <c r="G252" s="256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290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30">
        <v>76</v>
      </c>
      <c r="B253" s="231" t="s">
        <v>573</v>
      </c>
      <c r="C253" s="249" t="s">
        <v>574</v>
      </c>
      <c r="D253" s="232" t="s">
        <v>554</v>
      </c>
      <c r="E253" s="233">
        <v>14</v>
      </c>
      <c r="F253" s="234"/>
      <c r="G253" s="235">
        <f>ROUND(E253*F253,2)</f>
        <v>0</v>
      </c>
      <c r="H253" s="234"/>
      <c r="I253" s="235">
        <f>ROUND(E253*H253,2)</f>
        <v>0</v>
      </c>
      <c r="J253" s="234"/>
      <c r="K253" s="235">
        <f>ROUND(E253*J253,2)</f>
        <v>0</v>
      </c>
      <c r="L253" s="235">
        <v>21</v>
      </c>
      <c r="M253" s="235">
        <f>G253*(1+L253/100)</f>
        <v>0</v>
      </c>
      <c r="N253" s="235">
        <v>0</v>
      </c>
      <c r="O253" s="235">
        <f>ROUND(E253*N253,2)</f>
        <v>0</v>
      </c>
      <c r="P253" s="235">
        <v>0</v>
      </c>
      <c r="Q253" s="235">
        <f>ROUND(E253*P253,2)</f>
        <v>0</v>
      </c>
      <c r="R253" s="235" t="s">
        <v>487</v>
      </c>
      <c r="S253" s="235" t="s">
        <v>190</v>
      </c>
      <c r="T253" s="236" t="s">
        <v>190</v>
      </c>
      <c r="U253" s="219">
        <v>0.16632</v>
      </c>
      <c r="V253" s="219">
        <f>ROUND(E253*U253,2)</f>
        <v>2.33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308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60" t="s">
        <v>488</v>
      </c>
      <c r="D254" s="256"/>
      <c r="E254" s="256"/>
      <c r="F254" s="256"/>
      <c r="G254" s="256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290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30">
        <v>77</v>
      </c>
      <c r="B255" s="231" t="s">
        <v>575</v>
      </c>
      <c r="C255" s="249" t="s">
        <v>576</v>
      </c>
      <c r="D255" s="232" t="s">
        <v>554</v>
      </c>
      <c r="E255" s="233">
        <v>24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0</v>
      </c>
      <c r="O255" s="235">
        <f>ROUND(E255*N255,2)</f>
        <v>0</v>
      </c>
      <c r="P255" s="235">
        <v>0</v>
      </c>
      <c r="Q255" s="235">
        <f>ROUND(E255*P255,2)</f>
        <v>0</v>
      </c>
      <c r="R255" s="235" t="s">
        <v>487</v>
      </c>
      <c r="S255" s="235" t="s">
        <v>190</v>
      </c>
      <c r="T255" s="236" t="s">
        <v>190</v>
      </c>
      <c r="U255" s="219">
        <v>0.1804</v>
      </c>
      <c r="V255" s="219">
        <f>ROUND(E255*U255,2)</f>
        <v>4.33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308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60" t="s">
        <v>488</v>
      </c>
      <c r="D256" s="256"/>
      <c r="E256" s="256"/>
      <c r="F256" s="256"/>
      <c r="G256" s="256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290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0">
        <v>78</v>
      </c>
      <c r="B257" s="231" t="s">
        <v>577</v>
      </c>
      <c r="C257" s="249" t="s">
        <v>578</v>
      </c>
      <c r="D257" s="232" t="s">
        <v>554</v>
      </c>
      <c r="E257" s="233">
        <v>23</v>
      </c>
      <c r="F257" s="234"/>
      <c r="G257" s="235">
        <f>ROUND(E257*F257,2)</f>
        <v>0</v>
      </c>
      <c r="H257" s="234"/>
      <c r="I257" s="235">
        <f>ROUND(E257*H257,2)</f>
        <v>0</v>
      </c>
      <c r="J257" s="234"/>
      <c r="K257" s="235">
        <f>ROUND(E257*J257,2)</f>
        <v>0</v>
      </c>
      <c r="L257" s="235">
        <v>21</v>
      </c>
      <c r="M257" s="235">
        <f>G257*(1+L257/100)</f>
        <v>0</v>
      </c>
      <c r="N257" s="235">
        <v>0</v>
      </c>
      <c r="O257" s="235">
        <f>ROUND(E257*N257,2)</f>
        <v>0</v>
      </c>
      <c r="P257" s="235">
        <v>0</v>
      </c>
      <c r="Q257" s="235">
        <f>ROUND(E257*P257,2)</f>
        <v>0</v>
      </c>
      <c r="R257" s="235" t="s">
        <v>487</v>
      </c>
      <c r="S257" s="235" t="s">
        <v>190</v>
      </c>
      <c r="T257" s="236" t="s">
        <v>190</v>
      </c>
      <c r="U257" s="219">
        <v>0.23599999999999999</v>
      </c>
      <c r="V257" s="219">
        <f>ROUND(E257*U257,2)</f>
        <v>5.43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308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60" t="s">
        <v>488</v>
      </c>
      <c r="D258" s="256"/>
      <c r="E258" s="256"/>
      <c r="F258" s="256"/>
      <c r="G258" s="256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290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0">
        <v>79</v>
      </c>
      <c r="B259" s="231" t="s">
        <v>579</v>
      </c>
      <c r="C259" s="249" t="s">
        <v>580</v>
      </c>
      <c r="D259" s="232" t="s">
        <v>554</v>
      </c>
      <c r="E259" s="233">
        <v>74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0</v>
      </c>
      <c r="O259" s="235">
        <f>ROUND(E259*N259,2)</f>
        <v>0</v>
      </c>
      <c r="P259" s="235">
        <v>0</v>
      </c>
      <c r="Q259" s="235">
        <f>ROUND(E259*P259,2)</f>
        <v>0</v>
      </c>
      <c r="R259" s="235" t="s">
        <v>487</v>
      </c>
      <c r="S259" s="235" t="s">
        <v>190</v>
      </c>
      <c r="T259" s="236" t="s">
        <v>190</v>
      </c>
      <c r="U259" s="219">
        <v>0.32328000000000001</v>
      </c>
      <c r="V259" s="219">
        <f>ROUND(E259*U259,2)</f>
        <v>23.92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288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60" t="s">
        <v>488</v>
      </c>
      <c r="D260" s="256"/>
      <c r="E260" s="256"/>
      <c r="F260" s="256"/>
      <c r="G260" s="256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290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80</v>
      </c>
      <c r="B261" s="231" t="s">
        <v>988</v>
      </c>
      <c r="C261" s="249" t="s">
        <v>989</v>
      </c>
      <c r="D261" s="232" t="s">
        <v>554</v>
      </c>
      <c r="E261" s="233">
        <v>14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487</v>
      </c>
      <c r="S261" s="235" t="s">
        <v>190</v>
      </c>
      <c r="T261" s="236" t="s">
        <v>190</v>
      </c>
      <c r="U261" s="219">
        <v>0.44688</v>
      </c>
      <c r="V261" s="219">
        <f>ROUND(E261*U261,2)</f>
        <v>6.26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288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60" t="s">
        <v>488</v>
      </c>
      <c r="D262" s="256"/>
      <c r="E262" s="256"/>
      <c r="F262" s="256"/>
      <c r="G262" s="256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290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ht="22.5" outlineLevel="1" x14ac:dyDescent="0.2">
      <c r="A263" s="237">
        <v>81</v>
      </c>
      <c r="B263" s="238" t="s">
        <v>1454</v>
      </c>
      <c r="C263" s="248" t="s">
        <v>1455</v>
      </c>
      <c r="D263" s="239" t="s">
        <v>554</v>
      </c>
      <c r="E263" s="240">
        <v>1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2">
        <v>2.1000000000000001E-4</v>
      </c>
      <c r="O263" s="242">
        <f>ROUND(E263*N263,2)</f>
        <v>0</v>
      </c>
      <c r="P263" s="242">
        <v>0</v>
      </c>
      <c r="Q263" s="242">
        <f>ROUND(E263*P263,2)</f>
        <v>0</v>
      </c>
      <c r="R263" s="242" t="s">
        <v>487</v>
      </c>
      <c r="S263" s="242" t="s">
        <v>190</v>
      </c>
      <c r="T263" s="243" t="s">
        <v>190</v>
      </c>
      <c r="U263" s="219">
        <v>1.278</v>
      </c>
      <c r="V263" s="219">
        <f>ROUND(E263*U263,2)</f>
        <v>1.28</v>
      </c>
      <c r="W263" s="219"/>
      <c r="X263" s="219" t="s">
        <v>287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288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37">
        <v>82</v>
      </c>
      <c r="B264" s="238" t="s">
        <v>581</v>
      </c>
      <c r="C264" s="248" t="s">
        <v>582</v>
      </c>
      <c r="D264" s="239" t="s">
        <v>554</v>
      </c>
      <c r="E264" s="240">
        <v>14</v>
      </c>
      <c r="F264" s="241"/>
      <c r="G264" s="242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2">
        <v>2.0000000000000002E-5</v>
      </c>
      <c r="O264" s="242">
        <f>ROUND(E264*N264,2)</f>
        <v>0</v>
      </c>
      <c r="P264" s="242">
        <v>0</v>
      </c>
      <c r="Q264" s="242">
        <f>ROUND(E264*P264,2)</f>
        <v>0</v>
      </c>
      <c r="R264" s="242" t="s">
        <v>487</v>
      </c>
      <c r="S264" s="242" t="s">
        <v>190</v>
      </c>
      <c r="T264" s="243" t="s">
        <v>190</v>
      </c>
      <c r="U264" s="219">
        <v>0.61199999999999999</v>
      </c>
      <c r="V264" s="219">
        <f>ROUND(E264*U264,2)</f>
        <v>8.57</v>
      </c>
      <c r="W264" s="219"/>
      <c r="X264" s="219" t="s">
        <v>287</v>
      </c>
      <c r="Y264" s="209"/>
      <c r="Z264" s="209"/>
      <c r="AA264" s="209"/>
      <c r="AB264" s="209"/>
      <c r="AC264" s="209"/>
      <c r="AD264" s="209"/>
      <c r="AE264" s="209"/>
      <c r="AF264" s="209"/>
      <c r="AG264" s="209" t="s">
        <v>308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ht="22.5" outlineLevel="1" x14ac:dyDescent="0.2">
      <c r="A265" s="237">
        <v>83</v>
      </c>
      <c r="B265" s="238" t="s">
        <v>583</v>
      </c>
      <c r="C265" s="248" t="s">
        <v>584</v>
      </c>
      <c r="D265" s="239" t="s">
        <v>554</v>
      </c>
      <c r="E265" s="240">
        <v>2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2.2000000000000001E-4</v>
      </c>
      <c r="O265" s="242">
        <f>ROUND(E265*N265,2)</f>
        <v>0</v>
      </c>
      <c r="P265" s="242">
        <v>0</v>
      </c>
      <c r="Q265" s="242">
        <f>ROUND(E265*P265,2)</f>
        <v>0</v>
      </c>
      <c r="R265" s="242" t="s">
        <v>487</v>
      </c>
      <c r="S265" s="242" t="s">
        <v>190</v>
      </c>
      <c r="T265" s="243" t="s">
        <v>190</v>
      </c>
      <c r="U265" s="219">
        <v>1.554</v>
      </c>
      <c r="V265" s="219">
        <f>ROUND(E265*U265,2)</f>
        <v>3.11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308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ht="22.5" outlineLevel="1" x14ac:dyDescent="0.2">
      <c r="A266" s="237">
        <v>84</v>
      </c>
      <c r="B266" s="238" t="s">
        <v>585</v>
      </c>
      <c r="C266" s="248" t="s">
        <v>586</v>
      </c>
      <c r="D266" s="239" t="s">
        <v>554</v>
      </c>
      <c r="E266" s="240">
        <v>1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2">
        <v>1.1E-4</v>
      </c>
      <c r="O266" s="242">
        <f>ROUND(E266*N266,2)</f>
        <v>0</v>
      </c>
      <c r="P266" s="242">
        <v>0</v>
      </c>
      <c r="Q266" s="242">
        <f>ROUND(E266*P266,2)</f>
        <v>0</v>
      </c>
      <c r="R266" s="242" t="s">
        <v>487</v>
      </c>
      <c r="S266" s="242" t="s">
        <v>190</v>
      </c>
      <c r="T266" s="243" t="s">
        <v>190</v>
      </c>
      <c r="U266" s="219">
        <v>0.70799999999999996</v>
      </c>
      <c r="V266" s="219">
        <f>ROUND(E266*U266,2)</f>
        <v>0.71</v>
      </c>
      <c r="W266" s="219"/>
      <c r="X266" s="219" t="s">
        <v>287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308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ht="22.5" outlineLevel="1" x14ac:dyDescent="0.2">
      <c r="A267" s="237">
        <v>85</v>
      </c>
      <c r="B267" s="238" t="s">
        <v>587</v>
      </c>
      <c r="C267" s="248" t="s">
        <v>588</v>
      </c>
      <c r="D267" s="239" t="s">
        <v>554</v>
      </c>
      <c r="E267" s="240">
        <v>1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4.0999999999999999E-4</v>
      </c>
      <c r="O267" s="242">
        <f>ROUND(E267*N267,2)</f>
        <v>0</v>
      </c>
      <c r="P267" s="242">
        <v>0</v>
      </c>
      <c r="Q267" s="242">
        <f>ROUND(E267*P267,2)</f>
        <v>0</v>
      </c>
      <c r="R267" s="242" t="s">
        <v>487</v>
      </c>
      <c r="S267" s="242" t="s">
        <v>190</v>
      </c>
      <c r="T267" s="243" t="s">
        <v>190</v>
      </c>
      <c r="U267" s="219">
        <v>1.8660000000000001</v>
      </c>
      <c r="V267" s="219">
        <f>ROUND(E267*U267,2)</f>
        <v>1.87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288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ht="22.5" outlineLevel="1" x14ac:dyDescent="0.2">
      <c r="A268" s="237">
        <v>86</v>
      </c>
      <c r="B268" s="238" t="s">
        <v>990</v>
      </c>
      <c r="C268" s="248" t="s">
        <v>991</v>
      </c>
      <c r="D268" s="239" t="s">
        <v>554</v>
      </c>
      <c r="E268" s="240">
        <v>3</v>
      </c>
      <c r="F268" s="241"/>
      <c r="G268" s="242">
        <f>ROUND(E268*F268,2)</f>
        <v>0</v>
      </c>
      <c r="H268" s="241"/>
      <c r="I268" s="242">
        <f>ROUND(E268*H268,2)</f>
        <v>0</v>
      </c>
      <c r="J268" s="241"/>
      <c r="K268" s="242">
        <f>ROUND(E268*J268,2)</f>
        <v>0</v>
      </c>
      <c r="L268" s="242">
        <v>21</v>
      </c>
      <c r="M268" s="242">
        <f>G268*(1+L268/100)</f>
        <v>0</v>
      </c>
      <c r="N268" s="242">
        <v>2.7799999999999999E-3</v>
      </c>
      <c r="O268" s="242">
        <f>ROUND(E268*N268,2)</f>
        <v>0.01</v>
      </c>
      <c r="P268" s="242">
        <v>0</v>
      </c>
      <c r="Q268" s="242">
        <f>ROUND(E268*P268,2)</f>
        <v>0</v>
      </c>
      <c r="R268" s="242" t="s">
        <v>487</v>
      </c>
      <c r="S268" s="242" t="s">
        <v>190</v>
      </c>
      <c r="T268" s="243" t="s">
        <v>190</v>
      </c>
      <c r="U268" s="219">
        <v>2.1280000000000001</v>
      </c>
      <c r="V268" s="219">
        <f>ROUND(E268*U268,2)</f>
        <v>6.38</v>
      </c>
      <c r="W268" s="219"/>
      <c r="X268" s="219" t="s">
        <v>287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288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30">
        <v>87</v>
      </c>
      <c r="B269" s="231" t="s">
        <v>589</v>
      </c>
      <c r="C269" s="249" t="s">
        <v>590</v>
      </c>
      <c r="D269" s="232" t="s">
        <v>323</v>
      </c>
      <c r="E269" s="233">
        <v>98.2</v>
      </c>
      <c r="F269" s="234"/>
      <c r="G269" s="235">
        <f>ROUND(E269*F269,2)</f>
        <v>0</v>
      </c>
      <c r="H269" s="234"/>
      <c r="I269" s="235">
        <f>ROUND(E269*H269,2)</f>
        <v>0</v>
      </c>
      <c r="J269" s="234"/>
      <c r="K269" s="235">
        <f>ROUND(E269*J269,2)</f>
        <v>0</v>
      </c>
      <c r="L269" s="235">
        <v>21</v>
      </c>
      <c r="M269" s="235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5" t="s">
        <v>487</v>
      </c>
      <c r="S269" s="235" t="s">
        <v>190</v>
      </c>
      <c r="T269" s="236" t="s">
        <v>190</v>
      </c>
      <c r="U269" s="219">
        <v>4.3999999999999997E-2</v>
      </c>
      <c r="V269" s="219">
        <f>ROUND(E269*U269,2)</f>
        <v>4.32</v>
      </c>
      <c r="W269" s="219"/>
      <c r="X269" s="219" t="s">
        <v>287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288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60" t="s">
        <v>591</v>
      </c>
      <c r="D270" s="256"/>
      <c r="E270" s="256"/>
      <c r="F270" s="256"/>
      <c r="G270" s="256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290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45" t="str">
        <f>C270</f>
        <v>přísun, montáže, demontáže a odsunu zkoušecího čerpadla, napuštění tlakovou vodou a dodání vody pro tlakovou zkoušku,</v>
      </c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30">
        <v>88</v>
      </c>
      <c r="B271" s="231" t="s">
        <v>592</v>
      </c>
      <c r="C271" s="249" t="s">
        <v>593</v>
      </c>
      <c r="D271" s="232" t="s">
        <v>323</v>
      </c>
      <c r="E271" s="233">
        <v>130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5" t="s">
        <v>487</v>
      </c>
      <c r="S271" s="235" t="s">
        <v>190</v>
      </c>
      <c r="T271" s="236" t="s">
        <v>190</v>
      </c>
      <c r="U271" s="219">
        <v>4.3999999999999997E-2</v>
      </c>
      <c r="V271" s="219">
        <f>ROUND(E271*U271,2)</f>
        <v>5.72</v>
      </c>
      <c r="W271" s="219"/>
      <c r="X271" s="219" t="s">
        <v>287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288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60" t="s">
        <v>591</v>
      </c>
      <c r="D272" s="256"/>
      <c r="E272" s="256"/>
      <c r="F272" s="256"/>
      <c r="G272" s="256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290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45" t="str">
        <f>C272</f>
        <v>přísun, montáže, demontáže a odsunu zkoušecího čerpadla, napuštění tlakovou vodou a dodání vody pro tlakovou zkoušku,</v>
      </c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30">
        <v>89</v>
      </c>
      <c r="B273" s="231" t="s">
        <v>992</v>
      </c>
      <c r="C273" s="249" t="s">
        <v>993</v>
      </c>
      <c r="D273" s="232" t="s">
        <v>323</v>
      </c>
      <c r="E273" s="233">
        <v>6</v>
      </c>
      <c r="F273" s="234"/>
      <c r="G273" s="235">
        <f>ROUND(E273*F273,2)</f>
        <v>0</v>
      </c>
      <c r="H273" s="234"/>
      <c r="I273" s="235">
        <f>ROUND(E273*H273,2)</f>
        <v>0</v>
      </c>
      <c r="J273" s="234"/>
      <c r="K273" s="235">
        <f>ROUND(E273*J273,2)</f>
        <v>0</v>
      </c>
      <c r="L273" s="235">
        <v>21</v>
      </c>
      <c r="M273" s="235">
        <f>G273*(1+L273/100)</f>
        <v>0</v>
      </c>
      <c r="N273" s="235">
        <v>0</v>
      </c>
      <c r="O273" s="235">
        <f>ROUND(E273*N273,2)</f>
        <v>0</v>
      </c>
      <c r="P273" s="235">
        <v>0</v>
      </c>
      <c r="Q273" s="235">
        <f>ROUND(E273*P273,2)</f>
        <v>0</v>
      </c>
      <c r="R273" s="235" t="s">
        <v>487</v>
      </c>
      <c r="S273" s="235" t="s">
        <v>190</v>
      </c>
      <c r="T273" s="236" t="s">
        <v>190</v>
      </c>
      <c r="U273" s="219">
        <v>5.5E-2</v>
      </c>
      <c r="V273" s="219">
        <f>ROUND(E273*U273,2)</f>
        <v>0.33</v>
      </c>
      <c r="W273" s="219"/>
      <c r="X273" s="219" t="s">
        <v>287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288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60" t="s">
        <v>591</v>
      </c>
      <c r="D274" s="256"/>
      <c r="E274" s="256"/>
      <c r="F274" s="256"/>
      <c r="G274" s="256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290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45" t="str">
        <f>C274</f>
        <v>přísun, montáže, demontáže a odsunu zkoušecího čerpadla, napuštění tlakovou vodou a dodání vody pro tlakovou zkoušku,</v>
      </c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30">
        <v>90</v>
      </c>
      <c r="B275" s="231" t="s">
        <v>594</v>
      </c>
      <c r="C275" s="249" t="s">
        <v>595</v>
      </c>
      <c r="D275" s="232" t="s">
        <v>596</v>
      </c>
      <c r="E275" s="233">
        <v>4</v>
      </c>
      <c r="F275" s="234"/>
      <c r="G275" s="235">
        <f>ROUND(E275*F275,2)</f>
        <v>0</v>
      </c>
      <c r="H275" s="234"/>
      <c r="I275" s="235">
        <f>ROUND(E275*H275,2)</f>
        <v>0</v>
      </c>
      <c r="J275" s="234"/>
      <c r="K275" s="235">
        <f>ROUND(E275*J275,2)</f>
        <v>0</v>
      </c>
      <c r="L275" s="235">
        <v>21</v>
      </c>
      <c r="M275" s="235">
        <f>G275*(1+L275/100)</f>
        <v>0</v>
      </c>
      <c r="N275" s="235">
        <v>3.5029999999999999E-2</v>
      </c>
      <c r="O275" s="235">
        <f>ROUND(E275*N275,2)</f>
        <v>0.14000000000000001</v>
      </c>
      <c r="P275" s="235">
        <v>0</v>
      </c>
      <c r="Q275" s="235">
        <f>ROUND(E275*P275,2)</f>
        <v>0</v>
      </c>
      <c r="R275" s="235" t="s">
        <v>487</v>
      </c>
      <c r="S275" s="235" t="s">
        <v>190</v>
      </c>
      <c r="T275" s="236" t="s">
        <v>190</v>
      </c>
      <c r="U275" s="219">
        <v>10.130000000000001</v>
      </c>
      <c r="V275" s="219">
        <f>ROUND(E275*U275,2)</f>
        <v>40.520000000000003</v>
      </c>
      <c r="W275" s="219"/>
      <c r="X275" s="219" t="s">
        <v>287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308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33.75" outlineLevel="1" x14ac:dyDescent="0.2">
      <c r="A276" s="216"/>
      <c r="B276" s="217"/>
      <c r="C276" s="260" t="s">
        <v>597</v>
      </c>
      <c r="D276" s="256"/>
      <c r="E276" s="256"/>
      <c r="F276" s="256"/>
      <c r="G276" s="256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290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45" t="str">
        <f>C276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0">
        <v>91</v>
      </c>
      <c r="B277" s="231" t="s">
        <v>598</v>
      </c>
      <c r="C277" s="249" t="s">
        <v>599</v>
      </c>
      <c r="D277" s="232" t="s">
        <v>323</v>
      </c>
      <c r="E277" s="233">
        <v>75.5</v>
      </c>
      <c r="F277" s="234"/>
      <c r="G277" s="235">
        <f>ROUND(E277*F277,2)</f>
        <v>0</v>
      </c>
      <c r="H277" s="234"/>
      <c r="I277" s="235">
        <f>ROUND(E277*H277,2)</f>
        <v>0</v>
      </c>
      <c r="J277" s="234"/>
      <c r="K277" s="235">
        <f>ROUND(E277*J277,2)</f>
        <v>0</v>
      </c>
      <c r="L277" s="235">
        <v>21</v>
      </c>
      <c r="M277" s="235">
        <f>G277*(1+L277/100)</f>
        <v>0</v>
      </c>
      <c r="N277" s="235">
        <v>0</v>
      </c>
      <c r="O277" s="235">
        <f>ROUND(E277*N277,2)</f>
        <v>0</v>
      </c>
      <c r="P277" s="235">
        <v>0</v>
      </c>
      <c r="Q277" s="235">
        <f>ROUND(E277*P277,2)</f>
        <v>0</v>
      </c>
      <c r="R277" s="235" t="s">
        <v>487</v>
      </c>
      <c r="S277" s="235" t="s">
        <v>190</v>
      </c>
      <c r="T277" s="236" t="s">
        <v>190</v>
      </c>
      <c r="U277" s="219">
        <v>0.7</v>
      </c>
      <c r="V277" s="219">
        <f>ROUND(E277*U277,2)</f>
        <v>52.85</v>
      </c>
      <c r="W277" s="219"/>
      <c r="X277" s="219" t="s">
        <v>287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308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60" t="s">
        <v>600</v>
      </c>
      <c r="D278" s="256"/>
      <c r="E278" s="256"/>
      <c r="F278" s="256"/>
      <c r="G278" s="256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290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45" t="str">
        <f>C278</f>
        <v>napuštění a vypuštění vody, dodání vody a desinfekčního prostředku, náklady na bakteriologický rozbor vody,</v>
      </c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0">
        <v>92</v>
      </c>
      <c r="B279" s="231" t="s">
        <v>601</v>
      </c>
      <c r="C279" s="249" t="s">
        <v>602</v>
      </c>
      <c r="D279" s="232" t="s">
        <v>323</v>
      </c>
      <c r="E279" s="233">
        <v>152.69999999999999</v>
      </c>
      <c r="F279" s="234"/>
      <c r="G279" s="235">
        <f>ROUND(E279*F279,2)</f>
        <v>0</v>
      </c>
      <c r="H279" s="234"/>
      <c r="I279" s="235">
        <f>ROUND(E279*H279,2)</f>
        <v>0</v>
      </c>
      <c r="J279" s="234"/>
      <c r="K279" s="235">
        <f>ROUND(E279*J279,2)</f>
        <v>0</v>
      </c>
      <c r="L279" s="235">
        <v>21</v>
      </c>
      <c r="M279" s="235">
        <f>G279*(1+L279/100)</f>
        <v>0</v>
      </c>
      <c r="N279" s="235">
        <v>0</v>
      </c>
      <c r="O279" s="235">
        <f>ROUND(E279*N279,2)</f>
        <v>0</v>
      </c>
      <c r="P279" s="235">
        <v>0</v>
      </c>
      <c r="Q279" s="235">
        <f>ROUND(E279*P279,2)</f>
        <v>0</v>
      </c>
      <c r="R279" s="235" t="s">
        <v>487</v>
      </c>
      <c r="S279" s="235" t="s">
        <v>190</v>
      </c>
      <c r="T279" s="236" t="s">
        <v>190</v>
      </c>
      <c r="U279" s="219">
        <v>0.28999999999999998</v>
      </c>
      <c r="V279" s="219">
        <f>ROUND(E279*U279,2)</f>
        <v>44.28</v>
      </c>
      <c r="W279" s="219"/>
      <c r="X279" s="219" t="s">
        <v>287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308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60" t="s">
        <v>600</v>
      </c>
      <c r="D280" s="256"/>
      <c r="E280" s="256"/>
      <c r="F280" s="256"/>
      <c r="G280" s="2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290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45" t="str">
        <f>C280</f>
        <v>napuštění a vypuštění vody, dodání vody a desinfekčního prostředku, náklady na bakteriologický rozbor vody,</v>
      </c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0">
        <v>93</v>
      </c>
      <c r="B281" s="231" t="s">
        <v>994</v>
      </c>
      <c r="C281" s="249" t="s">
        <v>995</v>
      </c>
      <c r="D281" s="232" t="s">
        <v>323</v>
      </c>
      <c r="E281" s="233">
        <v>6</v>
      </c>
      <c r="F281" s="234"/>
      <c r="G281" s="235">
        <f>ROUND(E281*F281,2)</f>
        <v>0</v>
      </c>
      <c r="H281" s="234"/>
      <c r="I281" s="235">
        <f>ROUND(E281*H281,2)</f>
        <v>0</v>
      </c>
      <c r="J281" s="234"/>
      <c r="K281" s="235">
        <f>ROUND(E281*J281,2)</f>
        <v>0</v>
      </c>
      <c r="L281" s="235">
        <v>21</v>
      </c>
      <c r="M281" s="235">
        <f>G281*(1+L281/100)</f>
        <v>0</v>
      </c>
      <c r="N281" s="235">
        <v>0</v>
      </c>
      <c r="O281" s="235">
        <f>ROUND(E281*N281,2)</f>
        <v>0</v>
      </c>
      <c r="P281" s="235">
        <v>0</v>
      </c>
      <c r="Q281" s="235">
        <f>ROUND(E281*P281,2)</f>
        <v>0</v>
      </c>
      <c r="R281" s="235" t="s">
        <v>487</v>
      </c>
      <c r="S281" s="235" t="s">
        <v>190</v>
      </c>
      <c r="T281" s="236" t="s">
        <v>190</v>
      </c>
      <c r="U281" s="219">
        <v>0.4</v>
      </c>
      <c r="V281" s="219">
        <f>ROUND(E281*U281,2)</f>
        <v>2.4</v>
      </c>
      <c r="W281" s="219"/>
      <c r="X281" s="219" t="s">
        <v>287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288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60" t="s">
        <v>600</v>
      </c>
      <c r="D282" s="256"/>
      <c r="E282" s="256"/>
      <c r="F282" s="256"/>
      <c r="G282" s="256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290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45" t="str">
        <f>C282</f>
        <v>napuštění a vypuštění vody, dodání vody a desinfekčního prostředku, náklady na bakteriologický rozbor vody,</v>
      </c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30">
        <v>94</v>
      </c>
      <c r="B283" s="231" t="s">
        <v>603</v>
      </c>
      <c r="C283" s="249" t="s">
        <v>604</v>
      </c>
      <c r="D283" s="232" t="s">
        <v>554</v>
      </c>
      <c r="E283" s="233">
        <v>14</v>
      </c>
      <c r="F283" s="234"/>
      <c r="G283" s="235">
        <f>ROUND(E283*F283,2)</f>
        <v>0</v>
      </c>
      <c r="H283" s="234"/>
      <c r="I283" s="235">
        <f>ROUND(E283*H283,2)</f>
        <v>0</v>
      </c>
      <c r="J283" s="234"/>
      <c r="K283" s="235">
        <f>ROUND(E283*J283,2)</f>
        <v>0</v>
      </c>
      <c r="L283" s="235">
        <v>21</v>
      </c>
      <c r="M283" s="235">
        <f>G283*(1+L283/100)</f>
        <v>0</v>
      </c>
      <c r="N283" s="235">
        <v>5.8209999999999998E-2</v>
      </c>
      <c r="O283" s="235">
        <f>ROUND(E283*N283,2)</f>
        <v>0.81</v>
      </c>
      <c r="P283" s="235">
        <v>0</v>
      </c>
      <c r="Q283" s="235">
        <f>ROUND(E283*P283,2)</f>
        <v>0</v>
      </c>
      <c r="R283" s="235" t="s">
        <v>487</v>
      </c>
      <c r="S283" s="235" t="s">
        <v>190</v>
      </c>
      <c r="T283" s="236" t="s">
        <v>190</v>
      </c>
      <c r="U283" s="219">
        <v>0.77200000000000002</v>
      </c>
      <c r="V283" s="219">
        <f>ROUND(E283*U283,2)</f>
        <v>10.81</v>
      </c>
      <c r="W283" s="219"/>
      <c r="X283" s="219" t="s">
        <v>287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308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60" t="s">
        <v>605</v>
      </c>
      <c r="D284" s="256"/>
      <c r="E284" s="256"/>
      <c r="F284" s="256"/>
      <c r="G284" s="256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290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30">
        <v>95</v>
      </c>
      <c r="B285" s="231" t="s">
        <v>606</v>
      </c>
      <c r="C285" s="249" t="s">
        <v>607</v>
      </c>
      <c r="D285" s="232" t="s">
        <v>554</v>
      </c>
      <c r="E285" s="233">
        <v>7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5">
        <v>0.12303</v>
      </c>
      <c r="O285" s="235">
        <f>ROUND(E285*N285,2)</f>
        <v>0.86</v>
      </c>
      <c r="P285" s="235">
        <v>0</v>
      </c>
      <c r="Q285" s="235">
        <f>ROUND(E285*P285,2)</f>
        <v>0</v>
      </c>
      <c r="R285" s="235" t="s">
        <v>487</v>
      </c>
      <c r="S285" s="235" t="s">
        <v>190</v>
      </c>
      <c r="T285" s="236" t="s">
        <v>190</v>
      </c>
      <c r="U285" s="219">
        <v>0.86299999999999999</v>
      </c>
      <c r="V285" s="219">
        <f>ROUND(E285*U285,2)</f>
        <v>6.04</v>
      </c>
      <c r="W285" s="219"/>
      <c r="X285" s="219" t="s">
        <v>287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308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60" t="s">
        <v>605</v>
      </c>
      <c r="D286" s="256"/>
      <c r="E286" s="256"/>
      <c r="F286" s="256"/>
      <c r="G286" s="256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290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30">
        <v>96</v>
      </c>
      <c r="B287" s="231" t="s">
        <v>608</v>
      </c>
      <c r="C287" s="249" t="s">
        <v>609</v>
      </c>
      <c r="D287" s="232" t="s">
        <v>554</v>
      </c>
      <c r="E287" s="233">
        <v>1</v>
      </c>
      <c r="F287" s="234"/>
      <c r="G287" s="235">
        <f>ROUND(E287*F287,2)</f>
        <v>0</v>
      </c>
      <c r="H287" s="234"/>
      <c r="I287" s="235">
        <f>ROUND(E287*H287,2)</f>
        <v>0</v>
      </c>
      <c r="J287" s="234"/>
      <c r="K287" s="235">
        <f>ROUND(E287*J287,2)</f>
        <v>0</v>
      </c>
      <c r="L287" s="235">
        <v>21</v>
      </c>
      <c r="M287" s="235">
        <f>G287*(1+L287/100)</f>
        <v>0</v>
      </c>
      <c r="N287" s="235">
        <v>0.29823</v>
      </c>
      <c r="O287" s="235">
        <f>ROUND(E287*N287,2)</f>
        <v>0.3</v>
      </c>
      <c r="P287" s="235">
        <v>0</v>
      </c>
      <c r="Q287" s="235">
        <f>ROUND(E287*P287,2)</f>
        <v>0</v>
      </c>
      <c r="R287" s="235" t="s">
        <v>487</v>
      </c>
      <c r="S287" s="235" t="s">
        <v>190</v>
      </c>
      <c r="T287" s="236" t="s">
        <v>190</v>
      </c>
      <c r="U287" s="219">
        <v>1.1819999999999999</v>
      </c>
      <c r="V287" s="219">
        <f>ROUND(E287*U287,2)</f>
        <v>1.18</v>
      </c>
      <c r="W287" s="219"/>
      <c r="X287" s="219" t="s">
        <v>287</v>
      </c>
      <c r="Y287" s="209"/>
      <c r="Z287" s="209"/>
      <c r="AA287" s="209"/>
      <c r="AB287" s="209"/>
      <c r="AC287" s="209"/>
      <c r="AD287" s="209"/>
      <c r="AE287" s="209"/>
      <c r="AF287" s="209"/>
      <c r="AG287" s="209" t="s">
        <v>308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60" t="s">
        <v>605</v>
      </c>
      <c r="D288" s="256"/>
      <c r="E288" s="256"/>
      <c r="F288" s="256"/>
      <c r="G288" s="256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290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30">
        <v>97</v>
      </c>
      <c r="B289" s="231" t="s">
        <v>610</v>
      </c>
      <c r="C289" s="249" t="s">
        <v>611</v>
      </c>
      <c r="D289" s="232" t="s">
        <v>554</v>
      </c>
      <c r="E289" s="233">
        <v>14</v>
      </c>
      <c r="F289" s="234"/>
      <c r="G289" s="235">
        <f>ROUND(E289*F289,2)</f>
        <v>0</v>
      </c>
      <c r="H289" s="234"/>
      <c r="I289" s="235">
        <f>ROUND(E289*H289,2)</f>
        <v>0</v>
      </c>
      <c r="J289" s="234"/>
      <c r="K289" s="235">
        <f>ROUND(E289*J289,2)</f>
        <v>0</v>
      </c>
      <c r="L289" s="235">
        <v>21</v>
      </c>
      <c r="M289" s="235">
        <f>G289*(1+L289/100)</f>
        <v>0</v>
      </c>
      <c r="N289" s="235">
        <v>2.1000000000000001E-4</v>
      </c>
      <c r="O289" s="235">
        <f>ROUND(E289*N289,2)</f>
        <v>0</v>
      </c>
      <c r="P289" s="235">
        <v>0</v>
      </c>
      <c r="Q289" s="235">
        <f>ROUND(E289*P289,2)</f>
        <v>0</v>
      </c>
      <c r="R289" s="235" t="s">
        <v>487</v>
      </c>
      <c r="S289" s="235" t="s">
        <v>190</v>
      </c>
      <c r="T289" s="236" t="s">
        <v>190</v>
      </c>
      <c r="U289" s="219">
        <v>0.33600000000000002</v>
      </c>
      <c r="V289" s="219">
        <f>ROUND(E289*U289,2)</f>
        <v>4.7</v>
      </c>
      <c r="W289" s="219"/>
      <c r="X289" s="219" t="s">
        <v>287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308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50" t="s">
        <v>612</v>
      </c>
      <c r="D290" s="244"/>
      <c r="E290" s="244"/>
      <c r="F290" s="244"/>
      <c r="G290" s="244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193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ht="22.5" outlineLevel="1" x14ac:dyDescent="0.2">
      <c r="A291" s="230">
        <v>98</v>
      </c>
      <c r="B291" s="231" t="s">
        <v>613</v>
      </c>
      <c r="C291" s="249" t="s">
        <v>614</v>
      </c>
      <c r="D291" s="232" t="s">
        <v>554</v>
      </c>
      <c r="E291" s="233">
        <v>5</v>
      </c>
      <c r="F291" s="234"/>
      <c r="G291" s="235">
        <f>ROUND(E291*F291,2)</f>
        <v>0</v>
      </c>
      <c r="H291" s="234"/>
      <c r="I291" s="235">
        <f>ROUND(E291*H291,2)</f>
        <v>0</v>
      </c>
      <c r="J291" s="234"/>
      <c r="K291" s="235">
        <f>ROUND(E291*J291,2)</f>
        <v>0</v>
      </c>
      <c r="L291" s="235">
        <v>21</v>
      </c>
      <c r="M291" s="235">
        <f>G291*(1+L291/100)</f>
        <v>0</v>
      </c>
      <c r="N291" s="235">
        <v>2.4000000000000001E-4</v>
      </c>
      <c r="O291" s="235">
        <f>ROUND(E291*N291,2)</f>
        <v>0</v>
      </c>
      <c r="P291" s="235">
        <v>0</v>
      </c>
      <c r="Q291" s="235">
        <f>ROUND(E291*P291,2)</f>
        <v>0</v>
      </c>
      <c r="R291" s="235" t="s">
        <v>487</v>
      </c>
      <c r="S291" s="235" t="s">
        <v>190</v>
      </c>
      <c r="T291" s="236" t="s">
        <v>190</v>
      </c>
      <c r="U291" s="219">
        <v>0.40300000000000002</v>
      </c>
      <c r="V291" s="219">
        <f>ROUND(E291*U291,2)</f>
        <v>2.02</v>
      </c>
      <c r="W291" s="219"/>
      <c r="X291" s="219" t="s">
        <v>287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308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50" t="s">
        <v>615</v>
      </c>
      <c r="D292" s="244"/>
      <c r="E292" s="244"/>
      <c r="F292" s="244"/>
      <c r="G292" s="244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193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37">
        <v>99</v>
      </c>
      <c r="B293" s="238" t="s">
        <v>616</v>
      </c>
      <c r="C293" s="248" t="s">
        <v>617</v>
      </c>
      <c r="D293" s="239" t="s">
        <v>323</v>
      </c>
      <c r="E293" s="240">
        <v>109.5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2">
        <v>5.0000000000000002E-5</v>
      </c>
      <c r="O293" s="242">
        <f>ROUND(E293*N293,2)</f>
        <v>0.01</v>
      </c>
      <c r="P293" s="242">
        <v>0</v>
      </c>
      <c r="Q293" s="242">
        <f>ROUND(E293*P293,2)</f>
        <v>0</v>
      </c>
      <c r="R293" s="242" t="s">
        <v>487</v>
      </c>
      <c r="S293" s="242" t="s">
        <v>190</v>
      </c>
      <c r="T293" s="243" t="s">
        <v>190</v>
      </c>
      <c r="U293" s="219">
        <v>3.4000000000000002E-2</v>
      </c>
      <c r="V293" s="219">
        <f>ROUND(E293*U293,2)</f>
        <v>3.72</v>
      </c>
      <c r="W293" s="219"/>
      <c r="X293" s="219" t="s">
        <v>287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288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7">
        <v>100</v>
      </c>
      <c r="B294" s="238" t="s">
        <v>618</v>
      </c>
      <c r="C294" s="248" t="s">
        <v>619</v>
      </c>
      <c r="D294" s="239" t="s">
        <v>323</v>
      </c>
      <c r="E294" s="240">
        <v>190.7</v>
      </c>
      <c r="F294" s="241"/>
      <c r="G294" s="242">
        <f>ROUND(E294*F294,2)</f>
        <v>0</v>
      </c>
      <c r="H294" s="241"/>
      <c r="I294" s="242">
        <f>ROUND(E294*H294,2)</f>
        <v>0</v>
      </c>
      <c r="J294" s="241"/>
      <c r="K294" s="242">
        <f>ROUND(E294*J294,2)</f>
        <v>0</v>
      </c>
      <c r="L294" s="242">
        <v>21</v>
      </c>
      <c r="M294" s="242">
        <f>G294*(1+L294/100)</f>
        <v>0</v>
      </c>
      <c r="N294" s="242">
        <v>8.0000000000000007E-5</v>
      </c>
      <c r="O294" s="242">
        <f>ROUND(E294*N294,2)</f>
        <v>0.02</v>
      </c>
      <c r="P294" s="242">
        <v>0</v>
      </c>
      <c r="Q294" s="242">
        <f>ROUND(E294*P294,2)</f>
        <v>0</v>
      </c>
      <c r="R294" s="242" t="s">
        <v>487</v>
      </c>
      <c r="S294" s="242" t="s">
        <v>190</v>
      </c>
      <c r="T294" s="243" t="s">
        <v>190</v>
      </c>
      <c r="U294" s="219">
        <v>3.4000000000000002E-2</v>
      </c>
      <c r="V294" s="219">
        <f>ROUND(E294*U294,2)</f>
        <v>6.48</v>
      </c>
      <c r="W294" s="219"/>
      <c r="X294" s="219" t="s">
        <v>287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620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30">
        <v>101</v>
      </c>
      <c r="B295" s="231" t="s">
        <v>621</v>
      </c>
      <c r="C295" s="249" t="s">
        <v>622</v>
      </c>
      <c r="D295" s="232" t="s">
        <v>554</v>
      </c>
      <c r="E295" s="233">
        <v>14</v>
      </c>
      <c r="F295" s="234"/>
      <c r="G295" s="235">
        <f>ROUND(E295*F295,2)</f>
        <v>0</v>
      </c>
      <c r="H295" s="234"/>
      <c r="I295" s="235">
        <f>ROUND(E295*H295,2)</f>
        <v>0</v>
      </c>
      <c r="J295" s="234"/>
      <c r="K295" s="235">
        <f>ROUND(E295*J295,2)</f>
        <v>0</v>
      </c>
      <c r="L295" s="235">
        <v>21</v>
      </c>
      <c r="M295" s="235">
        <f>G295*(1+L295/100)</f>
        <v>0</v>
      </c>
      <c r="N295" s="235">
        <v>8.0000000000000007E-5</v>
      </c>
      <c r="O295" s="235">
        <f>ROUND(E295*N295,2)</f>
        <v>0</v>
      </c>
      <c r="P295" s="235">
        <v>0</v>
      </c>
      <c r="Q295" s="235">
        <f>ROUND(E295*P295,2)</f>
        <v>0</v>
      </c>
      <c r="R295" s="235"/>
      <c r="S295" s="235" t="s">
        <v>174</v>
      </c>
      <c r="T295" s="236" t="s">
        <v>175</v>
      </c>
      <c r="U295" s="219">
        <v>0.17963000000000001</v>
      </c>
      <c r="V295" s="219">
        <f>ROUND(E295*U295,2)</f>
        <v>2.5099999999999998</v>
      </c>
      <c r="W295" s="219"/>
      <c r="X295" s="219" t="s">
        <v>287</v>
      </c>
      <c r="Y295" s="209"/>
      <c r="Z295" s="209"/>
      <c r="AA295" s="209"/>
      <c r="AB295" s="209"/>
      <c r="AC295" s="209"/>
      <c r="AD295" s="209"/>
      <c r="AE295" s="209"/>
      <c r="AF295" s="209"/>
      <c r="AG295" s="209" t="s">
        <v>308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50" t="s">
        <v>623</v>
      </c>
      <c r="D296" s="244"/>
      <c r="E296" s="244"/>
      <c r="F296" s="244"/>
      <c r="G296" s="244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193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30">
        <v>102</v>
      </c>
      <c r="B297" s="231" t="s">
        <v>1887</v>
      </c>
      <c r="C297" s="249" t="s">
        <v>1888</v>
      </c>
      <c r="D297" s="232" t="s">
        <v>323</v>
      </c>
      <c r="E297" s="233">
        <v>30</v>
      </c>
      <c r="F297" s="234"/>
      <c r="G297" s="235">
        <f>ROUND(E297*F297,2)</f>
        <v>0</v>
      </c>
      <c r="H297" s="234"/>
      <c r="I297" s="235">
        <f>ROUND(E297*H297,2)</f>
        <v>0</v>
      </c>
      <c r="J297" s="234"/>
      <c r="K297" s="235">
        <f>ROUND(E297*J297,2)</f>
        <v>0</v>
      </c>
      <c r="L297" s="235">
        <v>21</v>
      </c>
      <c r="M297" s="235">
        <f>G297*(1+L297/100)</f>
        <v>0</v>
      </c>
      <c r="N297" s="235">
        <v>0.21664</v>
      </c>
      <c r="O297" s="235">
        <f>ROUND(E297*N297,2)</f>
        <v>6.5</v>
      </c>
      <c r="P297" s="235">
        <v>0</v>
      </c>
      <c r="Q297" s="235">
        <f>ROUND(E297*P297,2)</f>
        <v>0</v>
      </c>
      <c r="R297" s="235"/>
      <c r="S297" s="235" t="s">
        <v>174</v>
      </c>
      <c r="T297" s="236" t="s">
        <v>175</v>
      </c>
      <c r="U297" s="219">
        <v>1.44842</v>
      </c>
      <c r="V297" s="219">
        <f>ROUND(E297*U297,2)</f>
        <v>43.45</v>
      </c>
      <c r="W297" s="219"/>
      <c r="X297" s="219" t="s">
        <v>287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288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50" t="s">
        <v>747</v>
      </c>
      <c r="D298" s="244"/>
      <c r="E298" s="244"/>
      <c r="F298" s="244"/>
      <c r="G298" s="244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193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61" t="s">
        <v>1889</v>
      </c>
      <c r="D299" s="257"/>
      <c r="E299" s="257"/>
      <c r="F299" s="257"/>
      <c r="G299" s="257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193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45" t="str">
        <f>C299</f>
        <v>- přísunu, montáže, demontáže a odsunu zkoušecího čerpadla, napuštění tlakovou vodou a dodání vody pro tlakovou zkoušku,</v>
      </c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61" t="s">
        <v>1890</v>
      </c>
      <c r="D300" s="257"/>
      <c r="E300" s="257"/>
      <c r="F300" s="257"/>
      <c r="G300" s="257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193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45" t="str">
        <f>C300</f>
        <v>- napuštění a vypuštění vody, dodání vody a desinfekčního prostředku a na bakteriologický rozbor vody.</v>
      </c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37">
        <v>103</v>
      </c>
      <c r="B301" s="238" t="s">
        <v>624</v>
      </c>
      <c r="C301" s="248" t="s">
        <v>625</v>
      </c>
      <c r="D301" s="239" t="s">
        <v>554</v>
      </c>
      <c r="E301" s="240">
        <v>2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2">
        <v>0</v>
      </c>
      <c r="O301" s="242">
        <f>ROUND(E301*N301,2)</f>
        <v>0</v>
      </c>
      <c r="P301" s="242">
        <v>0</v>
      </c>
      <c r="Q301" s="242">
        <f>ROUND(E301*P301,2)</f>
        <v>0</v>
      </c>
      <c r="R301" s="242"/>
      <c r="S301" s="242" t="s">
        <v>174</v>
      </c>
      <c r="T301" s="243" t="s">
        <v>175</v>
      </c>
      <c r="U301" s="219">
        <v>0</v>
      </c>
      <c r="V301" s="219">
        <f>ROUND(E301*U301,2)</f>
        <v>0</v>
      </c>
      <c r="W301" s="219"/>
      <c r="X301" s="219" t="s">
        <v>287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288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7">
        <v>104</v>
      </c>
      <c r="B302" s="238" t="s">
        <v>996</v>
      </c>
      <c r="C302" s="248" t="s">
        <v>997</v>
      </c>
      <c r="D302" s="239" t="s">
        <v>655</v>
      </c>
      <c r="E302" s="240">
        <v>5</v>
      </c>
      <c r="F302" s="241"/>
      <c r="G302" s="242">
        <f>ROUND(E302*F302,2)</f>
        <v>0</v>
      </c>
      <c r="H302" s="241"/>
      <c r="I302" s="242">
        <f>ROUND(E302*H302,2)</f>
        <v>0</v>
      </c>
      <c r="J302" s="241"/>
      <c r="K302" s="242">
        <f>ROUND(E302*J302,2)</f>
        <v>0</v>
      </c>
      <c r="L302" s="242">
        <v>21</v>
      </c>
      <c r="M302" s="242">
        <f>G302*(1+L302/100)</f>
        <v>0</v>
      </c>
      <c r="N302" s="242">
        <v>0</v>
      </c>
      <c r="O302" s="242">
        <f>ROUND(E302*N302,2)</f>
        <v>0</v>
      </c>
      <c r="P302" s="242">
        <v>0</v>
      </c>
      <c r="Q302" s="242">
        <f>ROUND(E302*P302,2)</f>
        <v>0</v>
      </c>
      <c r="R302" s="242"/>
      <c r="S302" s="242" t="s">
        <v>174</v>
      </c>
      <c r="T302" s="243" t="s">
        <v>175</v>
      </c>
      <c r="U302" s="219">
        <v>0</v>
      </c>
      <c r="V302" s="219">
        <f>ROUND(E302*U302,2)</f>
        <v>0</v>
      </c>
      <c r="W302" s="219"/>
      <c r="X302" s="219" t="s">
        <v>287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288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ht="22.5" outlineLevel="1" x14ac:dyDescent="0.2">
      <c r="A303" s="237">
        <v>105</v>
      </c>
      <c r="B303" s="238" t="s">
        <v>2088</v>
      </c>
      <c r="C303" s="248" t="s">
        <v>2089</v>
      </c>
      <c r="D303" s="239" t="s">
        <v>247</v>
      </c>
      <c r="E303" s="240">
        <v>1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2">
        <v>4.6999999999999999E-4</v>
      </c>
      <c r="O303" s="242">
        <f>ROUND(E303*N303,2)</f>
        <v>0</v>
      </c>
      <c r="P303" s="242">
        <v>0</v>
      </c>
      <c r="Q303" s="242">
        <f>ROUND(E303*P303,2)</f>
        <v>0</v>
      </c>
      <c r="R303" s="242"/>
      <c r="S303" s="242" t="s">
        <v>174</v>
      </c>
      <c r="T303" s="243" t="s">
        <v>175</v>
      </c>
      <c r="U303" s="219">
        <v>0.59099999999999997</v>
      </c>
      <c r="V303" s="219">
        <f>ROUND(E303*U303,2)</f>
        <v>0.59</v>
      </c>
      <c r="W303" s="219"/>
      <c r="X303" s="219" t="s">
        <v>287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288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7">
        <v>106</v>
      </c>
      <c r="B304" s="238" t="s">
        <v>998</v>
      </c>
      <c r="C304" s="248" t="s">
        <v>999</v>
      </c>
      <c r="D304" s="239" t="s">
        <v>554</v>
      </c>
      <c r="E304" s="240">
        <v>1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21</v>
      </c>
      <c r="M304" s="242">
        <f>G304*(1+L304/100)</f>
        <v>0</v>
      </c>
      <c r="N304" s="242">
        <v>0</v>
      </c>
      <c r="O304" s="242">
        <f>ROUND(E304*N304,2)</f>
        <v>0</v>
      </c>
      <c r="P304" s="242">
        <v>0.2</v>
      </c>
      <c r="Q304" s="242">
        <f>ROUND(E304*P304,2)</f>
        <v>0.2</v>
      </c>
      <c r="R304" s="242"/>
      <c r="S304" s="242" t="s">
        <v>174</v>
      </c>
      <c r="T304" s="243" t="s">
        <v>175</v>
      </c>
      <c r="U304" s="219">
        <v>0</v>
      </c>
      <c r="V304" s="219">
        <f>ROUND(E304*U304,2)</f>
        <v>0</v>
      </c>
      <c r="W304" s="219"/>
      <c r="X304" s="219" t="s">
        <v>287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288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30">
        <v>107</v>
      </c>
      <c r="B305" s="231" t="s">
        <v>1891</v>
      </c>
      <c r="C305" s="249" t="s">
        <v>1892</v>
      </c>
      <c r="D305" s="232" t="s">
        <v>554</v>
      </c>
      <c r="E305" s="233">
        <v>1.0149999999999999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5">
        <v>0</v>
      </c>
      <c r="O305" s="235">
        <f>ROUND(E305*N305,2)</f>
        <v>0</v>
      </c>
      <c r="P305" s="235">
        <v>0</v>
      </c>
      <c r="Q305" s="235">
        <f>ROUND(E305*P305,2)</f>
        <v>0</v>
      </c>
      <c r="R305" s="235"/>
      <c r="S305" s="235" t="s">
        <v>174</v>
      </c>
      <c r="T305" s="236" t="s">
        <v>175</v>
      </c>
      <c r="U305" s="219">
        <v>0</v>
      </c>
      <c r="V305" s="219">
        <f>ROUND(E305*U305,2)</f>
        <v>0</v>
      </c>
      <c r="W305" s="219"/>
      <c r="X305" s="219" t="s">
        <v>478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555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51" t="s">
        <v>656</v>
      </c>
      <c r="D306" s="221"/>
      <c r="E306" s="222">
        <v>1.0149999999999999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232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30">
        <v>108</v>
      </c>
      <c r="B307" s="231" t="s">
        <v>629</v>
      </c>
      <c r="C307" s="249" t="s">
        <v>630</v>
      </c>
      <c r="D307" s="232" t="s">
        <v>554</v>
      </c>
      <c r="E307" s="233">
        <v>12.18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0</v>
      </c>
      <c r="O307" s="235">
        <f>ROUND(E307*N307,2)</f>
        <v>0</v>
      </c>
      <c r="P307" s="235">
        <v>0</v>
      </c>
      <c r="Q307" s="235">
        <f>ROUND(E307*P307,2)</f>
        <v>0</v>
      </c>
      <c r="R307" s="235"/>
      <c r="S307" s="235" t="s">
        <v>174</v>
      </c>
      <c r="T307" s="236" t="s">
        <v>175</v>
      </c>
      <c r="U307" s="219">
        <v>0</v>
      </c>
      <c r="V307" s="219">
        <f>ROUND(E307*U307,2)</f>
        <v>0</v>
      </c>
      <c r="W307" s="219"/>
      <c r="X307" s="219" t="s">
        <v>478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479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1" t="s">
        <v>2090</v>
      </c>
      <c r="D308" s="221"/>
      <c r="E308" s="222">
        <v>12.18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232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30">
        <v>109</v>
      </c>
      <c r="B309" s="231" t="s">
        <v>1000</v>
      </c>
      <c r="C309" s="249" t="s">
        <v>1001</v>
      </c>
      <c r="D309" s="232" t="s">
        <v>554</v>
      </c>
      <c r="E309" s="233">
        <v>1.0149999999999999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5">
        <v>0</v>
      </c>
      <c r="O309" s="235">
        <f>ROUND(E309*N309,2)</f>
        <v>0</v>
      </c>
      <c r="P309" s="235">
        <v>0</v>
      </c>
      <c r="Q309" s="235">
        <f>ROUND(E309*P309,2)</f>
        <v>0</v>
      </c>
      <c r="R309" s="235"/>
      <c r="S309" s="235" t="s">
        <v>174</v>
      </c>
      <c r="T309" s="236" t="s">
        <v>175</v>
      </c>
      <c r="U309" s="219">
        <v>0</v>
      </c>
      <c r="V309" s="219">
        <f>ROUND(E309*U309,2)</f>
        <v>0</v>
      </c>
      <c r="W309" s="219"/>
      <c r="X309" s="219" t="s">
        <v>478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479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51" t="s">
        <v>656</v>
      </c>
      <c r="D310" s="221"/>
      <c r="E310" s="222">
        <v>1.0149999999999999</v>
      </c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232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30">
        <v>110</v>
      </c>
      <c r="B311" s="231" t="s">
        <v>1894</v>
      </c>
      <c r="C311" s="249" t="s">
        <v>1895</v>
      </c>
      <c r="D311" s="232" t="s">
        <v>554</v>
      </c>
      <c r="E311" s="233">
        <v>3.0449999999999999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5" t="s">
        <v>477</v>
      </c>
      <c r="S311" s="235" t="s">
        <v>190</v>
      </c>
      <c r="T311" s="236" t="s">
        <v>190</v>
      </c>
      <c r="U311" s="219">
        <v>0</v>
      </c>
      <c r="V311" s="219">
        <f>ROUND(E311*U311,2)</f>
        <v>0</v>
      </c>
      <c r="W311" s="219"/>
      <c r="X311" s="219" t="s">
        <v>478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555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1" t="s">
        <v>1022</v>
      </c>
      <c r="D312" s="221"/>
      <c r="E312" s="222">
        <v>3.0449999999999999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232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0">
        <v>111</v>
      </c>
      <c r="B313" s="231" t="s">
        <v>632</v>
      </c>
      <c r="C313" s="249" t="s">
        <v>633</v>
      </c>
      <c r="D313" s="232" t="s">
        <v>554</v>
      </c>
      <c r="E313" s="233">
        <v>7.1050000000000004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5" t="s">
        <v>477</v>
      </c>
      <c r="S313" s="235" t="s">
        <v>190</v>
      </c>
      <c r="T313" s="236" t="s">
        <v>190</v>
      </c>
      <c r="U313" s="219">
        <v>0</v>
      </c>
      <c r="V313" s="219">
        <f>ROUND(E313*U313,2)</f>
        <v>0</v>
      </c>
      <c r="W313" s="219"/>
      <c r="X313" s="219" t="s">
        <v>478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479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51" t="s">
        <v>659</v>
      </c>
      <c r="D314" s="221"/>
      <c r="E314" s="222">
        <v>7.1050000000000004</v>
      </c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232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30">
        <v>112</v>
      </c>
      <c r="B315" s="231" t="s">
        <v>635</v>
      </c>
      <c r="C315" s="249" t="s">
        <v>636</v>
      </c>
      <c r="D315" s="232" t="s">
        <v>554</v>
      </c>
      <c r="E315" s="233">
        <v>23.344999999999999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0</v>
      </c>
      <c r="O315" s="235">
        <f>ROUND(E315*N315,2)</f>
        <v>0</v>
      </c>
      <c r="P315" s="235">
        <v>0</v>
      </c>
      <c r="Q315" s="235">
        <f>ROUND(E315*P315,2)</f>
        <v>0</v>
      </c>
      <c r="R315" s="235" t="s">
        <v>477</v>
      </c>
      <c r="S315" s="235" t="s">
        <v>190</v>
      </c>
      <c r="T315" s="236" t="s">
        <v>190</v>
      </c>
      <c r="U315" s="219">
        <v>0</v>
      </c>
      <c r="V315" s="219">
        <f>ROUND(E315*U315,2)</f>
        <v>0</v>
      </c>
      <c r="W315" s="219"/>
      <c r="X315" s="219" t="s">
        <v>478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555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2091</v>
      </c>
      <c r="D316" s="221"/>
      <c r="E316" s="222">
        <v>23.344999999999999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30">
        <v>113</v>
      </c>
      <c r="B317" s="231" t="s">
        <v>1007</v>
      </c>
      <c r="C317" s="249" t="s">
        <v>1008</v>
      </c>
      <c r="D317" s="232" t="s">
        <v>554</v>
      </c>
      <c r="E317" s="233">
        <v>3.0449999999999999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5" t="s">
        <v>477</v>
      </c>
      <c r="S317" s="235" t="s">
        <v>190</v>
      </c>
      <c r="T317" s="236" t="s">
        <v>190</v>
      </c>
      <c r="U317" s="219">
        <v>0</v>
      </c>
      <c r="V317" s="219">
        <f>ROUND(E317*U317,2)</f>
        <v>0</v>
      </c>
      <c r="W317" s="219"/>
      <c r="X317" s="219" t="s">
        <v>478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555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1" t="s">
        <v>1022</v>
      </c>
      <c r="D318" s="221"/>
      <c r="E318" s="222">
        <v>3.0449999999999999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232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0">
        <v>114</v>
      </c>
      <c r="B319" s="231" t="s">
        <v>2092</v>
      </c>
      <c r="C319" s="249" t="s">
        <v>2093</v>
      </c>
      <c r="D319" s="232" t="s">
        <v>554</v>
      </c>
      <c r="E319" s="233">
        <v>1.0149999999999999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5"/>
      <c r="S319" s="235" t="s">
        <v>174</v>
      </c>
      <c r="T319" s="236" t="s">
        <v>175</v>
      </c>
      <c r="U319" s="219">
        <v>0</v>
      </c>
      <c r="V319" s="219">
        <f>ROUND(E319*U319,2)</f>
        <v>0</v>
      </c>
      <c r="W319" s="219"/>
      <c r="X319" s="219" t="s">
        <v>478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555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1" t="s">
        <v>656</v>
      </c>
      <c r="D320" s="221"/>
      <c r="E320" s="222">
        <v>1.0149999999999999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232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30">
        <v>115</v>
      </c>
      <c r="B321" s="231" t="s">
        <v>2094</v>
      </c>
      <c r="C321" s="249" t="s">
        <v>2095</v>
      </c>
      <c r="D321" s="232" t="s">
        <v>554</v>
      </c>
      <c r="E321" s="233">
        <v>2.0299999999999998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0</v>
      </c>
      <c r="O321" s="235">
        <f>ROUND(E321*N321,2)</f>
        <v>0</v>
      </c>
      <c r="P321" s="235">
        <v>0</v>
      </c>
      <c r="Q321" s="235">
        <f>ROUND(E321*P321,2)</f>
        <v>0</v>
      </c>
      <c r="R321" s="235"/>
      <c r="S321" s="235" t="s">
        <v>174</v>
      </c>
      <c r="T321" s="236" t="s">
        <v>175</v>
      </c>
      <c r="U321" s="219">
        <v>0</v>
      </c>
      <c r="V321" s="219">
        <f>ROUND(E321*U321,2)</f>
        <v>0</v>
      </c>
      <c r="W321" s="219"/>
      <c r="X321" s="219" t="s">
        <v>478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555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1" t="s">
        <v>634</v>
      </c>
      <c r="D322" s="221"/>
      <c r="E322" s="222">
        <v>2.0299999999999998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232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ht="22.5" outlineLevel="1" x14ac:dyDescent="0.2">
      <c r="A323" s="230">
        <v>116</v>
      </c>
      <c r="B323" s="231" t="s">
        <v>638</v>
      </c>
      <c r="C323" s="249" t="s">
        <v>639</v>
      </c>
      <c r="D323" s="232" t="s">
        <v>323</v>
      </c>
      <c r="E323" s="233">
        <v>68.512500000000003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5">
        <v>2.7E-4</v>
      </c>
      <c r="O323" s="235">
        <f>ROUND(E323*N323,2)</f>
        <v>0.02</v>
      </c>
      <c r="P323" s="235">
        <v>0</v>
      </c>
      <c r="Q323" s="235">
        <f>ROUND(E323*P323,2)</f>
        <v>0</v>
      </c>
      <c r="R323" s="235" t="s">
        <v>477</v>
      </c>
      <c r="S323" s="235" t="s">
        <v>190</v>
      </c>
      <c r="T323" s="236" t="s">
        <v>190</v>
      </c>
      <c r="U323" s="219">
        <v>0</v>
      </c>
      <c r="V323" s="219">
        <f>ROUND(E323*U323,2)</f>
        <v>0</v>
      </c>
      <c r="W323" s="219"/>
      <c r="X323" s="219" t="s">
        <v>478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555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51" t="s">
        <v>2096</v>
      </c>
      <c r="D324" s="221"/>
      <c r="E324" s="222">
        <v>68.512500000000003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232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ht="22.5" outlineLevel="1" x14ac:dyDescent="0.2">
      <c r="A325" s="230">
        <v>117</v>
      </c>
      <c r="B325" s="231" t="s">
        <v>1900</v>
      </c>
      <c r="C325" s="249" t="s">
        <v>1901</v>
      </c>
      <c r="D325" s="232" t="s">
        <v>323</v>
      </c>
      <c r="E325" s="233">
        <v>8.1199999999999992</v>
      </c>
      <c r="F325" s="234"/>
      <c r="G325" s="235">
        <f>ROUND(E325*F325,2)</f>
        <v>0</v>
      </c>
      <c r="H325" s="234"/>
      <c r="I325" s="235">
        <f>ROUND(E325*H325,2)</f>
        <v>0</v>
      </c>
      <c r="J325" s="234"/>
      <c r="K325" s="235">
        <f>ROUND(E325*J325,2)</f>
        <v>0</v>
      </c>
      <c r="L325" s="235">
        <v>21</v>
      </c>
      <c r="M325" s="235">
        <f>G325*(1+L325/100)</f>
        <v>0</v>
      </c>
      <c r="N325" s="235">
        <v>2.14E-3</v>
      </c>
      <c r="O325" s="235">
        <f>ROUND(E325*N325,2)</f>
        <v>0.02</v>
      </c>
      <c r="P325" s="235">
        <v>0</v>
      </c>
      <c r="Q325" s="235">
        <f>ROUND(E325*P325,2)</f>
        <v>0</v>
      </c>
      <c r="R325" s="235"/>
      <c r="S325" s="235" t="s">
        <v>174</v>
      </c>
      <c r="T325" s="236" t="s">
        <v>175</v>
      </c>
      <c r="U325" s="219">
        <v>0</v>
      </c>
      <c r="V325" s="219">
        <f>ROUND(E325*U325,2)</f>
        <v>0</v>
      </c>
      <c r="W325" s="219"/>
      <c r="X325" s="219" t="s">
        <v>478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555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1" t="s">
        <v>1470</v>
      </c>
      <c r="D326" s="221"/>
      <c r="E326" s="222">
        <v>8.1199999999999992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232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ht="22.5" outlineLevel="1" x14ac:dyDescent="0.2">
      <c r="A327" s="230">
        <v>118</v>
      </c>
      <c r="B327" s="231" t="s">
        <v>641</v>
      </c>
      <c r="C327" s="249" t="s">
        <v>642</v>
      </c>
      <c r="D327" s="232" t="s">
        <v>323</v>
      </c>
      <c r="E327" s="233">
        <v>23.040500000000002</v>
      </c>
      <c r="F327" s="234"/>
      <c r="G327" s="235">
        <f>ROUND(E327*F327,2)</f>
        <v>0</v>
      </c>
      <c r="H327" s="234"/>
      <c r="I327" s="235">
        <f>ROUND(E327*H327,2)</f>
        <v>0</v>
      </c>
      <c r="J327" s="234"/>
      <c r="K327" s="235">
        <f>ROUND(E327*J327,2)</f>
        <v>0</v>
      </c>
      <c r="L327" s="235">
        <v>21</v>
      </c>
      <c r="M327" s="235">
        <f>G327*(1+L327/100)</f>
        <v>0</v>
      </c>
      <c r="N327" s="235">
        <v>1.47E-3</v>
      </c>
      <c r="O327" s="235">
        <f>ROUND(E327*N327,2)</f>
        <v>0.03</v>
      </c>
      <c r="P327" s="235">
        <v>0</v>
      </c>
      <c r="Q327" s="235">
        <f>ROUND(E327*P327,2)</f>
        <v>0</v>
      </c>
      <c r="R327" s="235" t="s">
        <v>477</v>
      </c>
      <c r="S327" s="235" t="s">
        <v>190</v>
      </c>
      <c r="T327" s="236" t="s">
        <v>190</v>
      </c>
      <c r="U327" s="219">
        <v>0</v>
      </c>
      <c r="V327" s="219">
        <f>ROUND(E327*U327,2)</f>
        <v>0</v>
      </c>
      <c r="W327" s="219"/>
      <c r="X327" s="219" t="s">
        <v>478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555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51" t="s">
        <v>2097</v>
      </c>
      <c r="D328" s="221"/>
      <c r="E328" s="222">
        <v>23.040500000000002</v>
      </c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232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ht="22.5" outlineLevel="1" x14ac:dyDescent="0.2">
      <c r="A329" s="230">
        <v>119</v>
      </c>
      <c r="B329" s="231" t="s">
        <v>644</v>
      </c>
      <c r="C329" s="249" t="s">
        <v>645</v>
      </c>
      <c r="D329" s="232" t="s">
        <v>323</v>
      </c>
      <c r="E329" s="233">
        <v>131.94999999999999</v>
      </c>
      <c r="F329" s="234"/>
      <c r="G329" s="235">
        <f>ROUND(E329*F329,2)</f>
        <v>0</v>
      </c>
      <c r="H329" s="234"/>
      <c r="I329" s="235">
        <f>ROUND(E329*H329,2)</f>
        <v>0</v>
      </c>
      <c r="J329" s="234"/>
      <c r="K329" s="235">
        <f>ROUND(E329*J329,2)</f>
        <v>0</v>
      </c>
      <c r="L329" s="235">
        <v>21</v>
      </c>
      <c r="M329" s="235">
        <f>G329*(1+L329/100)</f>
        <v>0</v>
      </c>
      <c r="N329" s="235">
        <v>2.1900000000000001E-3</v>
      </c>
      <c r="O329" s="235">
        <f>ROUND(E329*N329,2)</f>
        <v>0.28999999999999998</v>
      </c>
      <c r="P329" s="235">
        <v>0</v>
      </c>
      <c r="Q329" s="235">
        <f>ROUND(E329*P329,2)</f>
        <v>0</v>
      </c>
      <c r="R329" s="235" t="s">
        <v>477</v>
      </c>
      <c r="S329" s="235" t="s">
        <v>190</v>
      </c>
      <c r="T329" s="236" t="s">
        <v>190</v>
      </c>
      <c r="U329" s="219">
        <v>0</v>
      </c>
      <c r="V329" s="219">
        <f>ROUND(E329*U329,2)</f>
        <v>0</v>
      </c>
      <c r="W329" s="219"/>
      <c r="X329" s="219" t="s">
        <v>478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555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51" t="s">
        <v>2098</v>
      </c>
      <c r="D330" s="221"/>
      <c r="E330" s="222">
        <v>131.94999999999999</v>
      </c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232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ht="22.5" outlineLevel="1" x14ac:dyDescent="0.2">
      <c r="A331" s="230">
        <v>120</v>
      </c>
      <c r="B331" s="231" t="s">
        <v>1017</v>
      </c>
      <c r="C331" s="249" t="s">
        <v>1018</v>
      </c>
      <c r="D331" s="232" t="s">
        <v>323</v>
      </c>
      <c r="E331" s="233">
        <v>6.09</v>
      </c>
      <c r="F331" s="234"/>
      <c r="G331" s="235">
        <f>ROUND(E331*F331,2)</f>
        <v>0</v>
      </c>
      <c r="H331" s="234"/>
      <c r="I331" s="235">
        <f>ROUND(E331*H331,2)</f>
        <v>0</v>
      </c>
      <c r="J331" s="234"/>
      <c r="K331" s="235">
        <f>ROUND(E331*J331,2)</f>
        <v>0</v>
      </c>
      <c r="L331" s="235">
        <v>21</v>
      </c>
      <c r="M331" s="235">
        <f>G331*(1+L331/100)</f>
        <v>0</v>
      </c>
      <c r="N331" s="235">
        <v>4.5700000000000003E-3</v>
      </c>
      <c r="O331" s="235">
        <f>ROUND(E331*N331,2)</f>
        <v>0.03</v>
      </c>
      <c r="P331" s="235">
        <v>0</v>
      </c>
      <c r="Q331" s="235">
        <f>ROUND(E331*P331,2)</f>
        <v>0</v>
      </c>
      <c r="R331" s="235" t="s">
        <v>477</v>
      </c>
      <c r="S331" s="235" t="s">
        <v>190</v>
      </c>
      <c r="T331" s="236" t="s">
        <v>190</v>
      </c>
      <c r="U331" s="219">
        <v>0</v>
      </c>
      <c r="V331" s="219">
        <f>ROUND(E331*U331,2)</f>
        <v>0</v>
      </c>
      <c r="W331" s="219"/>
      <c r="X331" s="219" t="s">
        <v>478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555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51" t="s">
        <v>2099</v>
      </c>
      <c r="D332" s="221"/>
      <c r="E332" s="222">
        <v>6.09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232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0">
        <v>121</v>
      </c>
      <c r="B333" s="231" t="s">
        <v>2100</v>
      </c>
      <c r="C333" s="249" t="s">
        <v>2101</v>
      </c>
      <c r="D333" s="232" t="s">
        <v>554</v>
      </c>
      <c r="E333" s="233">
        <v>2.0299999999999998</v>
      </c>
      <c r="F333" s="234"/>
      <c r="G333" s="235">
        <f>ROUND(E333*F333,2)</f>
        <v>0</v>
      </c>
      <c r="H333" s="234"/>
      <c r="I333" s="235">
        <f>ROUND(E333*H333,2)</f>
        <v>0</v>
      </c>
      <c r="J333" s="234"/>
      <c r="K333" s="235">
        <f>ROUND(E333*J333,2)</f>
        <v>0</v>
      </c>
      <c r="L333" s="235">
        <v>21</v>
      </c>
      <c r="M333" s="235">
        <f>G333*(1+L333/100)</f>
        <v>0</v>
      </c>
      <c r="N333" s="235">
        <v>3.5000000000000001E-3</v>
      </c>
      <c r="O333" s="235">
        <f>ROUND(E333*N333,2)</f>
        <v>0.01</v>
      </c>
      <c r="P333" s="235">
        <v>0</v>
      </c>
      <c r="Q333" s="235">
        <f>ROUND(E333*P333,2)</f>
        <v>0</v>
      </c>
      <c r="R333" s="235" t="s">
        <v>477</v>
      </c>
      <c r="S333" s="235" t="s">
        <v>190</v>
      </c>
      <c r="T333" s="236" t="s">
        <v>190</v>
      </c>
      <c r="U333" s="219">
        <v>0</v>
      </c>
      <c r="V333" s="219">
        <f>ROUND(E333*U333,2)</f>
        <v>0</v>
      </c>
      <c r="W333" s="219"/>
      <c r="X333" s="219" t="s">
        <v>478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555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1" t="s">
        <v>634</v>
      </c>
      <c r="D334" s="221"/>
      <c r="E334" s="222">
        <v>2.0299999999999998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232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30">
        <v>122</v>
      </c>
      <c r="B335" s="231" t="s">
        <v>1477</v>
      </c>
      <c r="C335" s="249" t="s">
        <v>1478</v>
      </c>
      <c r="D335" s="232" t="s">
        <v>554</v>
      </c>
      <c r="E335" s="233">
        <v>2.0299999999999998</v>
      </c>
      <c r="F335" s="234"/>
      <c r="G335" s="235">
        <f>ROUND(E335*F335,2)</f>
        <v>0</v>
      </c>
      <c r="H335" s="234"/>
      <c r="I335" s="235">
        <f>ROUND(E335*H335,2)</f>
        <v>0</v>
      </c>
      <c r="J335" s="234"/>
      <c r="K335" s="235">
        <f>ROUND(E335*J335,2)</f>
        <v>0</v>
      </c>
      <c r="L335" s="235">
        <v>21</v>
      </c>
      <c r="M335" s="235">
        <f>G335*(1+L335/100)</f>
        <v>0</v>
      </c>
      <c r="N335" s="235">
        <v>6.2E-4</v>
      </c>
      <c r="O335" s="235">
        <f>ROUND(E335*N335,2)</f>
        <v>0</v>
      </c>
      <c r="P335" s="235">
        <v>0</v>
      </c>
      <c r="Q335" s="235">
        <f>ROUND(E335*P335,2)</f>
        <v>0</v>
      </c>
      <c r="R335" s="235" t="s">
        <v>477</v>
      </c>
      <c r="S335" s="235" t="s">
        <v>190</v>
      </c>
      <c r="T335" s="236" t="s">
        <v>190</v>
      </c>
      <c r="U335" s="219">
        <v>0</v>
      </c>
      <c r="V335" s="219">
        <f>ROUND(E335*U335,2)</f>
        <v>0</v>
      </c>
      <c r="W335" s="219"/>
      <c r="X335" s="219" t="s">
        <v>478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555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51" t="s">
        <v>634</v>
      </c>
      <c r="D336" s="221"/>
      <c r="E336" s="222">
        <v>2.0299999999999998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232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30">
        <v>123</v>
      </c>
      <c r="B337" s="231" t="s">
        <v>651</v>
      </c>
      <c r="C337" s="249" t="s">
        <v>652</v>
      </c>
      <c r="D337" s="232" t="s">
        <v>554</v>
      </c>
      <c r="E337" s="233">
        <v>4.0599999999999996</v>
      </c>
      <c r="F337" s="234"/>
      <c r="G337" s="235">
        <f>ROUND(E337*F337,2)</f>
        <v>0</v>
      </c>
      <c r="H337" s="234"/>
      <c r="I337" s="235">
        <f>ROUND(E337*H337,2)</f>
        <v>0</v>
      </c>
      <c r="J337" s="234"/>
      <c r="K337" s="235">
        <f>ROUND(E337*J337,2)</f>
        <v>0</v>
      </c>
      <c r="L337" s="235">
        <v>21</v>
      </c>
      <c r="M337" s="235">
        <f>G337*(1+L337/100)</f>
        <v>0</v>
      </c>
      <c r="N337" s="235">
        <v>1.0499999999999999E-3</v>
      </c>
      <c r="O337" s="235">
        <f>ROUND(E337*N337,2)</f>
        <v>0</v>
      </c>
      <c r="P337" s="235">
        <v>0</v>
      </c>
      <c r="Q337" s="235">
        <f>ROUND(E337*P337,2)</f>
        <v>0</v>
      </c>
      <c r="R337" s="235" t="s">
        <v>477</v>
      </c>
      <c r="S337" s="235" t="s">
        <v>190</v>
      </c>
      <c r="T337" s="236" t="s">
        <v>190</v>
      </c>
      <c r="U337" s="219">
        <v>0</v>
      </c>
      <c r="V337" s="219">
        <f>ROUND(E337*U337,2)</f>
        <v>0</v>
      </c>
      <c r="W337" s="219"/>
      <c r="X337" s="219" t="s">
        <v>478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555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1" t="s">
        <v>1238</v>
      </c>
      <c r="D338" s="221"/>
      <c r="E338" s="222">
        <v>4.0599999999999996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232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30">
        <v>124</v>
      </c>
      <c r="B339" s="231" t="s">
        <v>1907</v>
      </c>
      <c r="C339" s="249" t="s">
        <v>1908</v>
      </c>
      <c r="D339" s="232" t="s">
        <v>655</v>
      </c>
      <c r="E339" s="233">
        <v>2.0299999999999998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5"/>
      <c r="S339" s="235" t="s">
        <v>174</v>
      </c>
      <c r="T339" s="236" t="s">
        <v>175</v>
      </c>
      <c r="U339" s="219">
        <v>0</v>
      </c>
      <c r="V339" s="219">
        <f>ROUND(E339*U339,2)</f>
        <v>0</v>
      </c>
      <c r="W339" s="219"/>
      <c r="X339" s="219" t="s">
        <v>478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555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1" t="s">
        <v>634</v>
      </c>
      <c r="D340" s="221"/>
      <c r="E340" s="222">
        <v>2.0299999999999998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232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30">
        <v>125</v>
      </c>
      <c r="B341" s="231" t="s">
        <v>653</v>
      </c>
      <c r="C341" s="249" t="s">
        <v>654</v>
      </c>
      <c r="D341" s="232" t="s">
        <v>655</v>
      </c>
      <c r="E341" s="233">
        <v>3.0449999999999999</v>
      </c>
      <c r="F341" s="234"/>
      <c r="G341" s="235">
        <f>ROUND(E341*F341,2)</f>
        <v>0</v>
      </c>
      <c r="H341" s="234"/>
      <c r="I341" s="235">
        <f>ROUND(E341*H341,2)</f>
        <v>0</v>
      </c>
      <c r="J341" s="234"/>
      <c r="K341" s="235">
        <f>ROUND(E341*J341,2)</f>
        <v>0</v>
      </c>
      <c r="L341" s="235">
        <v>21</v>
      </c>
      <c r="M341" s="235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5"/>
      <c r="S341" s="235" t="s">
        <v>174</v>
      </c>
      <c r="T341" s="236" t="s">
        <v>175</v>
      </c>
      <c r="U341" s="219">
        <v>0</v>
      </c>
      <c r="V341" s="219">
        <f>ROUND(E341*U341,2)</f>
        <v>0</v>
      </c>
      <c r="W341" s="219"/>
      <c r="X341" s="219" t="s">
        <v>478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479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51" t="s">
        <v>1022</v>
      </c>
      <c r="D342" s="221"/>
      <c r="E342" s="222">
        <v>3.0449999999999999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232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30">
        <v>126</v>
      </c>
      <c r="B343" s="231" t="s">
        <v>657</v>
      </c>
      <c r="C343" s="249" t="s">
        <v>658</v>
      </c>
      <c r="D343" s="232" t="s">
        <v>655</v>
      </c>
      <c r="E343" s="233">
        <v>2.0299999999999998</v>
      </c>
      <c r="F343" s="234"/>
      <c r="G343" s="235">
        <f>ROUND(E343*F343,2)</f>
        <v>0</v>
      </c>
      <c r="H343" s="234"/>
      <c r="I343" s="235">
        <f>ROUND(E343*H343,2)</f>
        <v>0</v>
      </c>
      <c r="J343" s="234"/>
      <c r="K343" s="235">
        <f>ROUND(E343*J343,2)</f>
        <v>0</v>
      </c>
      <c r="L343" s="235">
        <v>21</v>
      </c>
      <c r="M343" s="235">
        <f>G343*(1+L343/100)</f>
        <v>0</v>
      </c>
      <c r="N343" s="235">
        <v>0</v>
      </c>
      <c r="O343" s="235">
        <f>ROUND(E343*N343,2)</f>
        <v>0</v>
      </c>
      <c r="P343" s="235">
        <v>0</v>
      </c>
      <c r="Q343" s="235">
        <f>ROUND(E343*P343,2)</f>
        <v>0</v>
      </c>
      <c r="R343" s="235"/>
      <c r="S343" s="235" t="s">
        <v>174</v>
      </c>
      <c r="T343" s="236" t="s">
        <v>175</v>
      </c>
      <c r="U343" s="219">
        <v>0</v>
      </c>
      <c r="V343" s="219">
        <f>ROUND(E343*U343,2)</f>
        <v>0</v>
      </c>
      <c r="W343" s="219"/>
      <c r="X343" s="219" t="s">
        <v>478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479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1" t="s">
        <v>634</v>
      </c>
      <c r="D344" s="221"/>
      <c r="E344" s="222">
        <v>2.0299999999999998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232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30">
        <v>127</v>
      </c>
      <c r="B345" s="231" t="s">
        <v>1023</v>
      </c>
      <c r="C345" s="249" t="s">
        <v>1024</v>
      </c>
      <c r="D345" s="232" t="s">
        <v>655</v>
      </c>
      <c r="E345" s="233">
        <v>1.0149999999999999</v>
      </c>
      <c r="F345" s="234"/>
      <c r="G345" s="235">
        <f>ROUND(E345*F345,2)</f>
        <v>0</v>
      </c>
      <c r="H345" s="234"/>
      <c r="I345" s="235">
        <f>ROUND(E345*H345,2)</f>
        <v>0</v>
      </c>
      <c r="J345" s="234"/>
      <c r="K345" s="235">
        <f>ROUND(E345*J345,2)</f>
        <v>0</v>
      </c>
      <c r="L345" s="235">
        <v>21</v>
      </c>
      <c r="M345" s="235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5"/>
      <c r="S345" s="235" t="s">
        <v>174</v>
      </c>
      <c r="T345" s="236" t="s">
        <v>175</v>
      </c>
      <c r="U345" s="219">
        <v>0</v>
      </c>
      <c r="V345" s="219">
        <f>ROUND(E345*U345,2)</f>
        <v>0</v>
      </c>
      <c r="W345" s="219"/>
      <c r="X345" s="219" t="s">
        <v>478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555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51" t="s">
        <v>656</v>
      </c>
      <c r="D346" s="221"/>
      <c r="E346" s="222">
        <v>1.0149999999999999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232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30">
        <v>128</v>
      </c>
      <c r="B347" s="231" t="s">
        <v>1484</v>
      </c>
      <c r="C347" s="249" t="s">
        <v>1485</v>
      </c>
      <c r="D347" s="232" t="s">
        <v>554</v>
      </c>
      <c r="E347" s="233">
        <v>1.0149999999999999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5">
        <v>1.9E-3</v>
      </c>
      <c r="O347" s="235">
        <f>ROUND(E347*N347,2)</f>
        <v>0</v>
      </c>
      <c r="P347" s="235">
        <v>0</v>
      </c>
      <c r="Q347" s="235">
        <f>ROUND(E347*P347,2)</f>
        <v>0</v>
      </c>
      <c r="R347" s="235" t="s">
        <v>477</v>
      </c>
      <c r="S347" s="235" t="s">
        <v>190</v>
      </c>
      <c r="T347" s="236" t="s">
        <v>190</v>
      </c>
      <c r="U347" s="219">
        <v>0</v>
      </c>
      <c r="V347" s="219">
        <f>ROUND(E347*U347,2)</f>
        <v>0</v>
      </c>
      <c r="W347" s="219"/>
      <c r="X347" s="219" t="s">
        <v>478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555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1" t="s">
        <v>656</v>
      </c>
      <c r="D348" s="221"/>
      <c r="E348" s="222">
        <v>1.0149999999999999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232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37">
        <v>129</v>
      </c>
      <c r="B349" s="238" t="s">
        <v>662</v>
      </c>
      <c r="C349" s="248" t="s">
        <v>663</v>
      </c>
      <c r="D349" s="239" t="s">
        <v>655</v>
      </c>
      <c r="E349" s="240">
        <v>14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2">
        <v>0</v>
      </c>
      <c r="O349" s="242">
        <f>ROUND(E349*N349,2)</f>
        <v>0</v>
      </c>
      <c r="P349" s="242">
        <v>0</v>
      </c>
      <c r="Q349" s="242">
        <f>ROUND(E349*P349,2)</f>
        <v>0</v>
      </c>
      <c r="R349" s="242"/>
      <c r="S349" s="242" t="s">
        <v>174</v>
      </c>
      <c r="T349" s="243" t="s">
        <v>175</v>
      </c>
      <c r="U349" s="219">
        <v>0</v>
      </c>
      <c r="V349" s="219">
        <f>ROUND(E349*U349,2)</f>
        <v>0</v>
      </c>
      <c r="W349" s="219"/>
      <c r="X349" s="219" t="s">
        <v>478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555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ht="33.75" outlineLevel="1" x14ac:dyDescent="0.2">
      <c r="A350" s="230">
        <v>130</v>
      </c>
      <c r="B350" s="231" t="s">
        <v>1488</v>
      </c>
      <c r="C350" s="249" t="s">
        <v>1489</v>
      </c>
      <c r="D350" s="232" t="s">
        <v>554</v>
      </c>
      <c r="E350" s="233">
        <v>1.01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1.0999999999999999E-2</v>
      </c>
      <c r="O350" s="235">
        <f>ROUND(E350*N350,2)</f>
        <v>0.01</v>
      </c>
      <c r="P350" s="235">
        <v>0</v>
      </c>
      <c r="Q350" s="235">
        <f>ROUND(E350*P350,2)</f>
        <v>0</v>
      </c>
      <c r="R350" s="235" t="s">
        <v>477</v>
      </c>
      <c r="S350" s="235" t="s">
        <v>190</v>
      </c>
      <c r="T350" s="236" t="s">
        <v>190</v>
      </c>
      <c r="U350" s="219">
        <v>0</v>
      </c>
      <c r="V350" s="219">
        <f>ROUND(E350*U350,2)</f>
        <v>0</v>
      </c>
      <c r="W350" s="219"/>
      <c r="X350" s="219" t="s">
        <v>478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555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51" t="s">
        <v>672</v>
      </c>
      <c r="D351" s="221"/>
      <c r="E351" s="222">
        <v>1.01</v>
      </c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232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ht="33.75" outlineLevel="1" x14ac:dyDescent="0.2">
      <c r="A352" s="230">
        <v>131</v>
      </c>
      <c r="B352" s="231" t="s">
        <v>664</v>
      </c>
      <c r="C352" s="249" t="s">
        <v>665</v>
      </c>
      <c r="D352" s="232" t="s">
        <v>554</v>
      </c>
      <c r="E352" s="233">
        <v>2.02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5">
        <v>1.4999999999999999E-2</v>
      </c>
      <c r="O352" s="235">
        <f>ROUND(E352*N352,2)</f>
        <v>0.03</v>
      </c>
      <c r="P352" s="235">
        <v>0</v>
      </c>
      <c r="Q352" s="235">
        <f>ROUND(E352*P352,2)</f>
        <v>0</v>
      </c>
      <c r="R352" s="235" t="s">
        <v>477</v>
      </c>
      <c r="S352" s="235" t="s">
        <v>190</v>
      </c>
      <c r="T352" s="236" t="s">
        <v>190</v>
      </c>
      <c r="U352" s="219">
        <v>0</v>
      </c>
      <c r="V352" s="219">
        <f>ROUND(E352*U352,2)</f>
        <v>0</v>
      </c>
      <c r="W352" s="219"/>
      <c r="X352" s="219" t="s">
        <v>478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479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51" t="s">
        <v>666</v>
      </c>
      <c r="D353" s="221"/>
      <c r="E353" s="222">
        <v>2.02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232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ht="33.75" outlineLevel="1" x14ac:dyDescent="0.2">
      <c r="A354" s="230">
        <v>132</v>
      </c>
      <c r="B354" s="231" t="s">
        <v>667</v>
      </c>
      <c r="C354" s="249" t="s">
        <v>668</v>
      </c>
      <c r="D354" s="232" t="s">
        <v>554</v>
      </c>
      <c r="E354" s="233">
        <v>1.01</v>
      </c>
      <c r="F354" s="234"/>
      <c r="G354" s="235">
        <f>ROUND(E354*F354,2)</f>
        <v>0</v>
      </c>
      <c r="H354" s="234"/>
      <c r="I354" s="235">
        <f>ROUND(E354*H354,2)</f>
        <v>0</v>
      </c>
      <c r="J354" s="234"/>
      <c r="K354" s="235">
        <f>ROUND(E354*J354,2)</f>
        <v>0</v>
      </c>
      <c r="L354" s="235">
        <v>21</v>
      </c>
      <c r="M354" s="235">
        <f>G354*(1+L354/100)</f>
        <v>0</v>
      </c>
      <c r="N354" s="235">
        <v>1.7000000000000001E-2</v>
      </c>
      <c r="O354" s="235">
        <f>ROUND(E354*N354,2)</f>
        <v>0.02</v>
      </c>
      <c r="P354" s="235">
        <v>0</v>
      </c>
      <c r="Q354" s="235">
        <f>ROUND(E354*P354,2)</f>
        <v>0</v>
      </c>
      <c r="R354" s="235" t="s">
        <v>477</v>
      </c>
      <c r="S354" s="235" t="s">
        <v>190</v>
      </c>
      <c r="T354" s="236" t="s">
        <v>190</v>
      </c>
      <c r="U354" s="219">
        <v>0</v>
      </c>
      <c r="V354" s="219">
        <f>ROUND(E354*U354,2)</f>
        <v>0</v>
      </c>
      <c r="W354" s="219"/>
      <c r="X354" s="219" t="s">
        <v>478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555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51" t="s">
        <v>672</v>
      </c>
      <c r="D355" s="221"/>
      <c r="E355" s="222">
        <v>1.01</v>
      </c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232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ht="33.75" outlineLevel="1" x14ac:dyDescent="0.2">
      <c r="A356" s="230">
        <v>133</v>
      </c>
      <c r="B356" s="231" t="s">
        <v>1034</v>
      </c>
      <c r="C356" s="249" t="s">
        <v>1035</v>
      </c>
      <c r="D356" s="232" t="s">
        <v>554</v>
      </c>
      <c r="E356" s="233">
        <v>3.03</v>
      </c>
      <c r="F356" s="234"/>
      <c r="G356" s="235">
        <f>ROUND(E356*F356,2)</f>
        <v>0</v>
      </c>
      <c r="H356" s="234"/>
      <c r="I356" s="235">
        <f>ROUND(E356*H356,2)</f>
        <v>0</v>
      </c>
      <c r="J356" s="234"/>
      <c r="K356" s="235">
        <f>ROUND(E356*J356,2)</f>
        <v>0</v>
      </c>
      <c r="L356" s="235">
        <v>21</v>
      </c>
      <c r="M356" s="235">
        <f>G356*(1+L356/100)</f>
        <v>0</v>
      </c>
      <c r="N356" s="235">
        <v>3.1E-2</v>
      </c>
      <c r="O356" s="235">
        <f>ROUND(E356*N356,2)</f>
        <v>0.09</v>
      </c>
      <c r="P356" s="235">
        <v>0</v>
      </c>
      <c r="Q356" s="235">
        <f>ROUND(E356*P356,2)</f>
        <v>0</v>
      </c>
      <c r="R356" s="235" t="s">
        <v>477</v>
      </c>
      <c r="S356" s="235" t="s">
        <v>190</v>
      </c>
      <c r="T356" s="236" t="s">
        <v>190</v>
      </c>
      <c r="U356" s="219">
        <v>0</v>
      </c>
      <c r="V356" s="219">
        <f>ROUND(E356*U356,2)</f>
        <v>0</v>
      </c>
      <c r="W356" s="219"/>
      <c r="X356" s="219" t="s">
        <v>478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555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51" t="s">
        <v>669</v>
      </c>
      <c r="D357" s="221"/>
      <c r="E357" s="222">
        <v>3.03</v>
      </c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232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ht="33.75" outlineLevel="1" x14ac:dyDescent="0.2">
      <c r="A358" s="230">
        <v>134</v>
      </c>
      <c r="B358" s="231" t="s">
        <v>670</v>
      </c>
      <c r="C358" s="249" t="s">
        <v>671</v>
      </c>
      <c r="D358" s="232" t="s">
        <v>554</v>
      </c>
      <c r="E358" s="233">
        <v>1.01</v>
      </c>
      <c r="F358" s="234"/>
      <c r="G358" s="235">
        <f>ROUND(E358*F358,2)</f>
        <v>0</v>
      </c>
      <c r="H358" s="234"/>
      <c r="I358" s="235">
        <f>ROUND(E358*H358,2)</f>
        <v>0</v>
      </c>
      <c r="J358" s="234"/>
      <c r="K358" s="235">
        <f>ROUND(E358*J358,2)</f>
        <v>0</v>
      </c>
      <c r="L358" s="235">
        <v>21</v>
      </c>
      <c r="M358" s="235">
        <f>G358*(1+L358/100)</f>
        <v>0</v>
      </c>
      <c r="N358" s="235">
        <v>4.8000000000000001E-2</v>
      </c>
      <c r="O358" s="235">
        <f>ROUND(E358*N358,2)</f>
        <v>0.05</v>
      </c>
      <c r="P358" s="235">
        <v>0</v>
      </c>
      <c r="Q358" s="235">
        <f>ROUND(E358*P358,2)</f>
        <v>0</v>
      </c>
      <c r="R358" s="235" t="s">
        <v>477</v>
      </c>
      <c r="S358" s="235" t="s">
        <v>190</v>
      </c>
      <c r="T358" s="236" t="s">
        <v>190</v>
      </c>
      <c r="U358" s="219">
        <v>0</v>
      </c>
      <c r="V358" s="219">
        <f>ROUND(E358*U358,2)</f>
        <v>0</v>
      </c>
      <c r="W358" s="219"/>
      <c r="X358" s="219" t="s">
        <v>478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479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51" t="s">
        <v>672</v>
      </c>
      <c r="D359" s="221"/>
      <c r="E359" s="222">
        <v>1.01</v>
      </c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232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30">
        <v>135</v>
      </c>
      <c r="B360" s="231" t="s">
        <v>673</v>
      </c>
      <c r="C360" s="249" t="s">
        <v>674</v>
      </c>
      <c r="D360" s="232" t="s">
        <v>655</v>
      </c>
      <c r="E360" s="233">
        <v>1.01</v>
      </c>
      <c r="F360" s="234"/>
      <c r="G360" s="235">
        <f>ROUND(E360*F360,2)</f>
        <v>0</v>
      </c>
      <c r="H360" s="234"/>
      <c r="I360" s="235">
        <f>ROUND(E360*H360,2)</f>
        <v>0</v>
      </c>
      <c r="J360" s="234"/>
      <c r="K360" s="235">
        <f>ROUND(E360*J360,2)</f>
        <v>0</v>
      </c>
      <c r="L360" s="235">
        <v>21</v>
      </c>
      <c r="M360" s="235">
        <f>G360*(1+L360/100)</f>
        <v>0</v>
      </c>
      <c r="N360" s="235">
        <v>0</v>
      </c>
      <c r="O360" s="235">
        <f>ROUND(E360*N360,2)</f>
        <v>0</v>
      </c>
      <c r="P360" s="235">
        <v>0</v>
      </c>
      <c r="Q360" s="235">
        <f>ROUND(E360*P360,2)</f>
        <v>0</v>
      </c>
      <c r="R360" s="235"/>
      <c r="S360" s="235" t="s">
        <v>174</v>
      </c>
      <c r="T360" s="236" t="s">
        <v>175</v>
      </c>
      <c r="U360" s="219">
        <v>0</v>
      </c>
      <c r="V360" s="219">
        <f>ROUND(E360*U360,2)</f>
        <v>0</v>
      </c>
      <c r="W360" s="219"/>
      <c r="X360" s="219" t="s">
        <v>478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479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51" t="s">
        <v>672</v>
      </c>
      <c r="D361" s="221"/>
      <c r="E361" s="222">
        <v>1.01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232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30">
        <v>136</v>
      </c>
      <c r="B362" s="231" t="s">
        <v>675</v>
      </c>
      <c r="C362" s="249" t="s">
        <v>676</v>
      </c>
      <c r="D362" s="232" t="s">
        <v>655</v>
      </c>
      <c r="E362" s="233">
        <v>14.14</v>
      </c>
      <c r="F362" s="234"/>
      <c r="G362" s="235">
        <f>ROUND(E362*F362,2)</f>
        <v>0</v>
      </c>
      <c r="H362" s="234"/>
      <c r="I362" s="235">
        <f>ROUND(E362*H362,2)</f>
        <v>0</v>
      </c>
      <c r="J362" s="234"/>
      <c r="K362" s="235">
        <f>ROUND(E362*J362,2)</f>
        <v>0</v>
      </c>
      <c r="L362" s="235">
        <v>21</v>
      </c>
      <c r="M362" s="235">
        <f>G362*(1+L362/100)</f>
        <v>0</v>
      </c>
      <c r="N362" s="235">
        <v>0</v>
      </c>
      <c r="O362" s="235">
        <f>ROUND(E362*N362,2)</f>
        <v>0</v>
      </c>
      <c r="P362" s="235">
        <v>0</v>
      </c>
      <c r="Q362" s="235">
        <f>ROUND(E362*P362,2)</f>
        <v>0</v>
      </c>
      <c r="R362" s="235"/>
      <c r="S362" s="235" t="s">
        <v>174</v>
      </c>
      <c r="T362" s="236" t="s">
        <v>175</v>
      </c>
      <c r="U362" s="219">
        <v>0</v>
      </c>
      <c r="V362" s="219">
        <f>ROUND(E362*U362,2)</f>
        <v>0</v>
      </c>
      <c r="W362" s="219"/>
      <c r="X362" s="219" t="s">
        <v>478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479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16"/>
      <c r="B363" s="217"/>
      <c r="C363" s="251" t="s">
        <v>2102</v>
      </c>
      <c r="D363" s="221"/>
      <c r="E363" s="222">
        <v>14.14</v>
      </c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232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ht="33.75" outlineLevel="1" x14ac:dyDescent="0.2">
      <c r="A364" s="230">
        <v>137</v>
      </c>
      <c r="B364" s="231" t="s">
        <v>1491</v>
      </c>
      <c r="C364" s="249" t="s">
        <v>1492</v>
      </c>
      <c r="D364" s="232" t="s">
        <v>554</v>
      </c>
      <c r="E364" s="233">
        <v>1.01</v>
      </c>
      <c r="F364" s="234"/>
      <c r="G364" s="235">
        <f>ROUND(E364*F364,2)</f>
        <v>0</v>
      </c>
      <c r="H364" s="234"/>
      <c r="I364" s="235">
        <f>ROUND(E364*H364,2)</f>
        <v>0</v>
      </c>
      <c r="J364" s="234"/>
      <c r="K364" s="235">
        <f>ROUND(E364*J364,2)</f>
        <v>0</v>
      </c>
      <c r="L364" s="235">
        <v>21</v>
      </c>
      <c r="M364" s="235">
        <f>G364*(1+L364/100)</f>
        <v>0</v>
      </c>
      <c r="N364" s="235">
        <v>4.3E-3</v>
      </c>
      <c r="O364" s="235">
        <f>ROUND(E364*N364,2)</f>
        <v>0</v>
      </c>
      <c r="P364" s="235">
        <v>0</v>
      </c>
      <c r="Q364" s="235">
        <f>ROUND(E364*P364,2)</f>
        <v>0</v>
      </c>
      <c r="R364" s="235" t="s">
        <v>477</v>
      </c>
      <c r="S364" s="235" t="s">
        <v>190</v>
      </c>
      <c r="T364" s="236" t="s">
        <v>190</v>
      </c>
      <c r="U364" s="219">
        <v>0</v>
      </c>
      <c r="V364" s="219">
        <f>ROUND(E364*U364,2)</f>
        <v>0</v>
      </c>
      <c r="W364" s="219"/>
      <c r="X364" s="219" t="s">
        <v>478</v>
      </c>
      <c r="Y364" s="209"/>
      <c r="Z364" s="209"/>
      <c r="AA364" s="209"/>
      <c r="AB364" s="209"/>
      <c r="AC364" s="209"/>
      <c r="AD364" s="209"/>
      <c r="AE364" s="209"/>
      <c r="AF364" s="209"/>
      <c r="AG364" s="209" t="s">
        <v>479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1" t="s">
        <v>672</v>
      </c>
      <c r="D365" s="221"/>
      <c r="E365" s="222">
        <v>1.01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232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ht="33.75" outlineLevel="1" x14ac:dyDescent="0.2">
      <c r="A366" s="230">
        <v>138</v>
      </c>
      <c r="B366" s="231" t="s">
        <v>1037</v>
      </c>
      <c r="C366" s="249" t="s">
        <v>1038</v>
      </c>
      <c r="D366" s="232" t="s">
        <v>554</v>
      </c>
      <c r="E366" s="233">
        <v>2.02</v>
      </c>
      <c r="F366" s="234"/>
      <c r="G366" s="235">
        <f>ROUND(E366*F366,2)</f>
        <v>0</v>
      </c>
      <c r="H366" s="234"/>
      <c r="I366" s="235">
        <f>ROUND(E366*H366,2)</f>
        <v>0</v>
      </c>
      <c r="J366" s="234"/>
      <c r="K366" s="235">
        <f>ROUND(E366*J366,2)</f>
        <v>0</v>
      </c>
      <c r="L366" s="235">
        <v>21</v>
      </c>
      <c r="M366" s="235">
        <f>G366*(1+L366/100)</f>
        <v>0</v>
      </c>
      <c r="N366" s="235">
        <v>6.0000000000000001E-3</v>
      </c>
      <c r="O366" s="235">
        <f>ROUND(E366*N366,2)</f>
        <v>0.01</v>
      </c>
      <c r="P366" s="235">
        <v>0</v>
      </c>
      <c r="Q366" s="235">
        <f>ROUND(E366*P366,2)</f>
        <v>0</v>
      </c>
      <c r="R366" s="235" t="s">
        <v>477</v>
      </c>
      <c r="S366" s="235" t="s">
        <v>190</v>
      </c>
      <c r="T366" s="236" t="s">
        <v>190</v>
      </c>
      <c r="U366" s="219">
        <v>0</v>
      </c>
      <c r="V366" s="219">
        <f>ROUND(E366*U366,2)</f>
        <v>0</v>
      </c>
      <c r="W366" s="219"/>
      <c r="X366" s="219" t="s">
        <v>478</v>
      </c>
      <c r="Y366" s="209"/>
      <c r="Z366" s="209"/>
      <c r="AA366" s="209"/>
      <c r="AB366" s="209"/>
      <c r="AC366" s="209"/>
      <c r="AD366" s="209"/>
      <c r="AE366" s="209"/>
      <c r="AF366" s="209"/>
      <c r="AG366" s="209" t="s">
        <v>555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51" t="s">
        <v>666</v>
      </c>
      <c r="D367" s="221"/>
      <c r="E367" s="222">
        <v>2.02</v>
      </c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232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ht="33.75" outlineLevel="1" x14ac:dyDescent="0.2">
      <c r="A368" s="230">
        <v>139</v>
      </c>
      <c r="B368" s="231" t="s">
        <v>683</v>
      </c>
      <c r="C368" s="249" t="s">
        <v>684</v>
      </c>
      <c r="D368" s="232" t="s">
        <v>554</v>
      </c>
      <c r="E368" s="233">
        <v>4.04</v>
      </c>
      <c r="F368" s="234"/>
      <c r="G368" s="235">
        <f>ROUND(E368*F368,2)</f>
        <v>0</v>
      </c>
      <c r="H368" s="234"/>
      <c r="I368" s="235">
        <f>ROUND(E368*H368,2)</f>
        <v>0</v>
      </c>
      <c r="J368" s="234"/>
      <c r="K368" s="235">
        <f>ROUND(E368*J368,2)</f>
        <v>0</v>
      </c>
      <c r="L368" s="235">
        <v>21</v>
      </c>
      <c r="M368" s="235">
        <f>G368*(1+L368/100)</f>
        <v>0</v>
      </c>
      <c r="N368" s="235">
        <v>6.0000000000000001E-3</v>
      </c>
      <c r="O368" s="235">
        <f>ROUND(E368*N368,2)</f>
        <v>0.02</v>
      </c>
      <c r="P368" s="235">
        <v>0</v>
      </c>
      <c r="Q368" s="235">
        <f>ROUND(E368*P368,2)</f>
        <v>0</v>
      </c>
      <c r="R368" s="235" t="s">
        <v>477</v>
      </c>
      <c r="S368" s="235" t="s">
        <v>190</v>
      </c>
      <c r="T368" s="236" t="s">
        <v>190</v>
      </c>
      <c r="U368" s="219">
        <v>0</v>
      </c>
      <c r="V368" s="219">
        <f>ROUND(E368*U368,2)</f>
        <v>0</v>
      </c>
      <c r="W368" s="219"/>
      <c r="X368" s="219" t="s">
        <v>478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479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51" t="s">
        <v>680</v>
      </c>
      <c r="D369" s="221"/>
      <c r="E369" s="222">
        <v>4.04</v>
      </c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232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37">
        <v>140</v>
      </c>
      <c r="B370" s="238" t="s">
        <v>687</v>
      </c>
      <c r="C370" s="248" t="s">
        <v>688</v>
      </c>
      <c r="D370" s="239" t="s">
        <v>655</v>
      </c>
      <c r="E370" s="240">
        <v>14</v>
      </c>
      <c r="F370" s="241"/>
      <c r="G370" s="242">
        <f>ROUND(E370*F370,2)</f>
        <v>0</v>
      </c>
      <c r="H370" s="241"/>
      <c r="I370" s="242">
        <f>ROUND(E370*H370,2)</f>
        <v>0</v>
      </c>
      <c r="J370" s="241"/>
      <c r="K370" s="242">
        <f>ROUND(E370*J370,2)</f>
        <v>0</v>
      </c>
      <c r="L370" s="242">
        <v>21</v>
      </c>
      <c r="M370" s="242">
        <f>G370*(1+L370/100)</f>
        <v>0</v>
      </c>
      <c r="N370" s="242">
        <v>0</v>
      </c>
      <c r="O370" s="242">
        <f>ROUND(E370*N370,2)</f>
        <v>0</v>
      </c>
      <c r="P370" s="242">
        <v>0</v>
      </c>
      <c r="Q370" s="242">
        <f>ROUND(E370*P370,2)</f>
        <v>0</v>
      </c>
      <c r="R370" s="242"/>
      <c r="S370" s="242" t="s">
        <v>174</v>
      </c>
      <c r="T370" s="243" t="s">
        <v>175</v>
      </c>
      <c r="U370" s="219">
        <v>0</v>
      </c>
      <c r="V370" s="219">
        <f>ROUND(E370*U370,2)</f>
        <v>0</v>
      </c>
      <c r="W370" s="219"/>
      <c r="X370" s="219" t="s">
        <v>478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555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37">
        <v>141</v>
      </c>
      <c r="B371" s="238" t="s">
        <v>689</v>
      </c>
      <c r="C371" s="248" t="s">
        <v>690</v>
      </c>
      <c r="D371" s="239" t="s">
        <v>655</v>
      </c>
      <c r="E371" s="240">
        <v>7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2"/>
      <c r="S371" s="242" t="s">
        <v>174</v>
      </c>
      <c r="T371" s="243" t="s">
        <v>175</v>
      </c>
      <c r="U371" s="219">
        <v>0</v>
      </c>
      <c r="V371" s="219">
        <f>ROUND(E371*U371,2)</f>
        <v>0</v>
      </c>
      <c r="W371" s="219"/>
      <c r="X371" s="219" t="s">
        <v>478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479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37">
        <v>142</v>
      </c>
      <c r="B372" s="238" t="s">
        <v>691</v>
      </c>
      <c r="C372" s="248" t="s">
        <v>692</v>
      </c>
      <c r="D372" s="239" t="s">
        <v>655</v>
      </c>
      <c r="E372" s="240">
        <v>1</v>
      </c>
      <c r="F372" s="241"/>
      <c r="G372" s="242">
        <f>ROUND(E372*F372,2)</f>
        <v>0</v>
      </c>
      <c r="H372" s="241"/>
      <c r="I372" s="242">
        <f>ROUND(E372*H372,2)</f>
        <v>0</v>
      </c>
      <c r="J372" s="241"/>
      <c r="K372" s="242">
        <f>ROUND(E372*J372,2)</f>
        <v>0</v>
      </c>
      <c r="L372" s="242">
        <v>21</v>
      </c>
      <c r="M372" s="242">
        <f>G372*(1+L372/100)</f>
        <v>0</v>
      </c>
      <c r="N372" s="242">
        <v>0</v>
      </c>
      <c r="O372" s="242">
        <f>ROUND(E372*N372,2)</f>
        <v>0</v>
      </c>
      <c r="P372" s="242">
        <v>0</v>
      </c>
      <c r="Q372" s="242">
        <f>ROUND(E372*P372,2)</f>
        <v>0</v>
      </c>
      <c r="R372" s="242"/>
      <c r="S372" s="242" t="s">
        <v>174</v>
      </c>
      <c r="T372" s="243" t="s">
        <v>175</v>
      </c>
      <c r="U372" s="219">
        <v>0</v>
      </c>
      <c r="V372" s="219">
        <f>ROUND(E372*U372,2)</f>
        <v>0</v>
      </c>
      <c r="W372" s="219"/>
      <c r="X372" s="219" t="s">
        <v>478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479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30">
        <v>143</v>
      </c>
      <c r="B373" s="231" t="s">
        <v>693</v>
      </c>
      <c r="C373" s="249" t="s">
        <v>694</v>
      </c>
      <c r="D373" s="232" t="s">
        <v>554</v>
      </c>
      <c r="E373" s="233">
        <v>21</v>
      </c>
      <c r="F373" s="234"/>
      <c r="G373" s="235">
        <f>ROUND(E373*F373,2)</f>
        <v>0</v>
      </c>
      <c r="H373" s="234"/>
      <c r="I373" s="235">
        <f>ROUND(E373*H373,2)</f>
        <v>0</v>
      </c>
      <c r="J373" s="234"/>
      <c r="K373" s="235">
        <f>ROUND(E373*J373,2)</f>
        <v>0</v>
      </c>
      <c r="L373" s="235">
        <v>21</v>
      </c>
      <c r="M373" s="235">
        <f>G373*(1+L373/100)</f>
        <v>0</v>
      </c>
      <c r="N373" s="235">
        <v>8.9999999999999998E-4</v>
      </c>
      <c r="O373" s="235">
        <f>ROUND(E373*N373,2)</f>
        <v>0.02</v>
      </c>
      <c r="P373" s="235">
        <v>0</v>
      </c>
      <c r="Q373" s="235">
        <f>ROUND(E373*P373,2)</f>
        <v>0</v>
      </c>
      <c r="R373" s="235" t="s">
        <v>477</v>
      </c>
      <c r="S373" s="235" t="s">
        <v>190</v>
      </c>
      <c r="T373" s="236" t="s">
        <v>190</v>
      </c>
      <c r="U373" s="219">
        <v>0</v>
      </c>
      <c r="V373" s="219">
        <f>ROUND(E373*U373,2)</f>
        <v>0</v>
      </c>
      <c r="W373" s="219"/>
      <c r="X373" s="219" t="s">
        <v>478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479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51" t="s">
        <v>2103</v>
      </c>
      <c r="D374" s="221"/>
      <c r="E374" s="222">
        <v>21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232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37">
        <v>144</v>
      </c>
      <c r="B375" s="238" t="s">
        <v>696</v>
      </c>
      <c r="C375" s="248" t="s">
        <v>697</v>
      </c>
      <c r="D375" s="239" t="s">
        <v>554</v>
      </c>
      <c r="E375" s="240">
        <v>1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2">
        <v>1.9E-3</v>
      </c>
      <c r="O375" s="242">
        <f>ROUND(E375*N375,2)</f>
        <v>0</v>
      </c>
      <c r="P375" s="242">
        <v>0</v>
      </c>
      <c r="Q375" s="242">
        <f>ROUND(E375*P375,2)</f>
        <v>0</v>
      </c>
      <c r="R375" s="242" t="s">
        <v>477</v>
      </c>
      <c r="S375" s="242" t="s">
        <v>190</v>
      </c>
      <c r="T375" s="243" t="s">
        <v>190</v>
      </c>
      <c r="U375" s="219">
        <v>0</v>
      </c>
      <c r="V375" s="219">
        <f>ROUND(E375*U375,2)</f>
        <v>0</v>
      </c>
      <c r="W375" s="219"/>
      <c r="X375" s="219" t="s">
        <v>478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479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37">
        <v>145</v>
      </c>
      <c r="B376" s="238" t="s">
        <v>698</v>
      </c>
      <c r="C376" s="248" t="s">
        <v>699</v>
      </c>
      <c r="D376" s="239" t="s">
        <v>247</v>
      </c>
      <c r="E376" s="240">
        <v>18</v>
      </c>
      <c r="F376" s="241"/>
      <c r="G376" s="242">
        <f>ROUND(E376*F376,2)</f>
        <v>0</v>
      </c>
      <c r="H376" s="241"/>
      <c r="I376" s="242">
        <f>ROUND(E376*H376,2)</f>
        <v>0</v>
      </c>
      <c r="J376" s="241"/>
      <c r="K376" s="242">
        <f>ROUND(E376*J376,2)</f>
        <v>0</v>
      </c>
      <c r="L376" s="242">
        <v>21</v>
      </c>
      <c r="M376" s="242">
        <f>G376*(1+L376/100)</f>
        <v>0</v>
      </c>
      <c r="N376" s="242">
        <v>0</v>
      </c>
      <c r="O376" s="242">
        <f>ROUND(E376*N376,2)</f>
        <v>0</v>
      </c>
      <c r="P376" s="242">
        <v>0</v>
      </c>
      <c r="Q376" s="242">
        <f>ROUND(E376*P376,2)</f>
        <v>0</v>
      </c>
      <c r="R376" s="242"/>
      <c r="S376" s="242" t="s">
        <v>174</v>
      </c>
      <c r="T376" s="243" t="s">
        <v>700</v>
      </c>
      <c r="U376" s="219">
        <v>0</v>
      </c>
      <c r="V376" s="219">
        <f>ROUND(E376*U376,2)</f>
        <v>0</v>
      </c>
      <c r="W376" s="219"/>
      <c r="X376" s="219" t="s">
        <v>478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479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37">
        <v>146</v>
      </c>
      <c r="B377" s="238" t="s">
        <v>701</v>
      </c>
      <c r="C377" s="248" t="s">
        <v>702</v>
      </c>
      <c r="D377" s="239" t="s">
        <v>655</v>
      </c>
      <c r="E377" s="240">
        <v>14</v>
      </c>
      <c r="F377" s="241"/>
      <c r="G377" s="242">
        <f>ROUND(E377*F377,2)</f>
        <v>0</v>
      </c>
      <c r="H377" s="241"/>
      <c r="I377" s="242">
        <f>ROUND(E377*H377,2)</f>
        <v>0</v>
      </c>
      <c r="J377" s="241"/>
      <c r="K377" s="242">
        <f>ROUND(E377*J377,2)</f>
        <v>0</v>
      </c>
      <c r="L377" s="242">
        <v>21</v>
      </c>
      <c r="M377" s="242">
        <f>G377*(1+L377/100)</f>
        <v>0</v>
      </c>
      <c r="N377" s="242">
        <v>0</v>
      </c>
      <c r="O377" s="242">
        <f>ROUND(E377*N377,2)</f>
        <v>0</v>
      </c>
      <c r="P377" s="242">
        <v>0</v>
      </c>
      <c r="Q377" s="242">
        <f>ROUND(E377*P377,2)</f>
        <v>0</v>
      </c>
      <c r="R377" s="242"/>
      <c r="S377" s="242" t="s">
        <v>174</v>
      </c>
      <c r="T377" s="243" t="s">
        <v>700</v>
      </c>
      <c r="U377" s="219">
        <v>0</v>
      </c>
      <c r="V377" s="219">
        <f>ROUND(E377*U377,2)</f>
        <v>0</v>
      </c>
      <c r="W377" s="219"/>
      <c r="X377" s="219" t="s">
        <v>478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555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37">
        <v>147</v>
      </c>
      <c r="B378" s="238" t="s">
        <v>703</v>
      </c>
      <c r="C378" s="248" t="s">
        <v>704</v>
      </c>
      <c r="D378" s="239" t="s">
        <v>655</v>
      </c>
      <c r="E378" s="240">
        <v>8</v>
      </c>
      <c r="F378" s="241"/>
      <c r="G378" s="242">
        <f>ROUND(E378*F378,2)</f>
        <v>0</v>
      </c>
      <c r="H378" s="241"/>
      <c r="I378" s="242">
        <f>ROUND(E378*H378,2)</f>
        <v>0</v>
      </c>
      <c r="J378" s="241"/>
      <c r="K378" s="242">
        <f>ROUND(E378*J378,2)</f>
        <v>0</v>
      </c>
      <c r="L378" s="242">
        <v>21</v>
      </c>
      <c r="M378" s="242">
        <f>G378*(1+L378/100)</f>
        <v>0</v>
      </c>
      <c r="N378" s="242">
        <v>0</v>
      </c>
      <c r="O378" s="242">
        <f>ROUND(E378*N378,2)</f>
        <v>0</v>
      </c>
      <c r="P378" s="242">
        <v>0</v>
      </c>
      <c r="Q378" s="242">
        <f>ROUND(E378*P378,2)</f>
        <v>0</v>
      </c>
      <c r="R378" s="242"/>
      <c r="S378" s="242" t="s">
        <v>174</v>
      </c>
      <c r="T378" s="243" t="s">
        <v>700</v>
      </c>
      <c r="U378" s="219">
        <v>0</v>
      </c>
      <c r="V378" s="219">
        <f>ROUND(E378*U378,2)</f>
        <v>0</v>
      </c>
      <c r="W378" s="219"/>
      <c r="X378" s="219" t="s">
        <v>478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555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37">
        <v>148</v>
      </c>
      <c r="B379" s="238" t="s">
        <v>705</v>
      </c>
      <c r="C379" s="248" t="s">
        <v>706</v>
      </c>
      <c r="D379" s="239" t="s">
        <v>655</v>
      </c>
      <c r="E379" s="240">
        <v>5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2">
        <v>0</v>
      </c>
      <c r="O379" s="242">
        <f>ROUND(E379*N379,2)</f>
        <v>0</v>
      </c>
      <c r="P379" s="242">
        <v>0</v>
      </c>
      <c r="Q379" s="242">
        <f>ROUND(E379*P379,2)</f>
        <v>0</v>
      </c>
      <c r="R379" s="242"/>
      <c r="S379" s="242" t="s">
        <v>174</v>
      </c>
      <c r="T379" s="243" t="s">
        <v>175</v>
      </c>
      <c r="U379" s="219">
        <v>0</v>
      </c>
      <c r="V379" s="219">
        <f>ROUND(E379*U379,2)</f>
        <v>0</v>
      </c>
      <c r="W379" s="219"/>
      <c r="X379" s="219" t="s">
        <v>478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479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 x14ac:dyDescent="0.2">
      <c r="A380" s="230">
        <v>149</v>
      </c>
      <c r="B380" s="231" t="s">
        <v>707</v>
      </c>
      <c r="C380" s="249" t="s">
        <v>708</v>
      </c>
      <c r="D380" s="232" t="s">
        <v>554</v>
      </c>
      <c r="E380" s="233">
        <v>1.01</v>
      </c>
      <c r="F380" s="234"/>
      <c r="G380" s="235">
        <f>ROUND(E380*F380,2)</f>
        <v>0</v>
      </c>
      <c r="H380" s="234"/>
      <c r="I380" s="235">
        <f>ROUND(E380*H380,2)</f>
        <v>0</v>
      </c>
      <c r="J380" s="234"/>
      <c r="K380" s="235">
        <f>ROUND(E380*J380,2)</f>
        <v>0</v>
      </c>
      <c r="L380" s="235">
        <v>21</v>
      </c>
      <c r="M380" s="235">
        <f>G380*(1+L380/100)</f>
        <v>0</v>
      </c>
      <c r="N380" s="235">
        <v>8.6999999999999994E-3</v>
      </c>
      <c r="O380" s="235">
        <f>ROUND(E380*N380,2)</f>
        <v>0.01</v>
      </c>
      <c r="P380" s="235">
        <v>0</v>
      </c>
      <c r="Q380" s="235">
        <f>ROUND(E380*P380,2)</f>
        <v>0</v>
      </c>
      <c r="R380" s="235" t="s">
        <v>477</v>
      </c>
      <c r="S380" s="235" t="s">
        <v>190</v>
      </c>
      <c r="T380" s="236" t="s">
        <v>190</v>
      </c>
      <c r="U380" s="219">
        <v>0</v>
      </c>
      <c r="V380" s="219">
        <f>ROUND(E380*U380,2)</f>
        <v>0</v>
      </c>
      <c r="W380" s="219"/>
      <c r="X380" s="219" t="s">
        <v>478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555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51" t="s">
        <v>672</v>
      </c>
      <c r="D381" s="221"/>
      <c r="E381" s="222">
        <v>1.01</v>
      </c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232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2.5" outlineLevel="1" x14ac:dyDescent="0.2">
      <c r="A382" s="230">
        <v>150</v>
      </c>
      <c r="B382" s="231" t="s">
        <v>1044</v>
      </c>
      <c r="C382" s="249" t="s">
        <v>1045</v>
      </c>
      <c r="D382" s="232" t="s">
        <v>554</v>
      </c>
      <c r="E382" s="233">
        <v>1.01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2.8400000000000002E-2</v>
      </c>
      <c r="O382" s="235">
        <f>ROUND(E382*N382,2)</f>
        <v>0.03</v>
      </c>
      <c r="P382" s="235">
        <v>0</v>
      </c>
      <c r="Q382" s="235">
        <f>ROUND(E382*P382,2)</f>
        <v>0</v>
      </c>
      <c r="R382" s="235" t="s">
        <v>477</v>
      </c>
      <c r="S382" s="235" t="s">
        <v>190</v>
      </c>
      <c r="T382" s="236" t="s">
        <v>190</v>
      </c>
      <c r="U382" s="219">
        <v>0</v>
      </c>
      <c r="V382" s="219">
        <f>ROUND(E382*U382,2)</f>
        <v>0</v>
      </c>
      <c r="W382" s="219"/>
      <c r="X382" s="219" t="s">
        <v>478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555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51" t="s">
        <v>672</v>
      </c>
      <c r="D383" s="221"/>
      <c r="E383" s="222">
        <v>1.01</v>
      </c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232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2.5" outlineLevel="1" x14ac:dyDescent="0.2">
      <c r="A384" s="230">
        <v>151</v>
      </c>
      <c r="B384" s="231" t="s">
        <v>1046</v>
      </c>
      <c r="C384" s="249" t="s">
        <v>1047</v>
      </c>
      <c r="D384" s="232" t="s">
        <v>554</v>
      </c>
      <c r="E384" s="233">
        <v>1.01</v>
      </c>
      <c r="F384" s="234"/>
      <c r="G384" s="235">
        <f>ROUND(E384*F384,2)</f>
        <v>0</v>
      </c>
      <c r="H384" s="234"/>
      <c r="I384" s="235">
        <f>ROUND(E384*H384,2)</f>
        <v>0</v>
      </c>
      <c r="J384" s="234"/>
      <c r="K384" s="235">
        <f>ROUND(E384*J384,2)</f>
        <v>0</v>
      </c>
      <c r="L384" s="235">
        <v>21</v>
      </c>
      <c r="M384" s="235">
        <f>G384*(1+L384/100)</f>
        <v>0</v>
      </c>
      <c r="N384" s="235">
        <v>2.9899999999999999E-2</v>
      </c>
      <c r="O384" s="235">
        <f>ROUND(E384*N384,2)</f>
        <v>0.03</v>
      </c>
      <c r="P384" s="235">
        <v>0</v>
      </c>
      <c r="Q384" s="235">
        <f>ROUND(E384*P384,2)</f>
        <v>0</v>
      </c>
      <c r="R384" s="235" t="s">
        <v>477</v>
      </c>
      <c r="S384" s="235" t="s">
        <v>190</v>
      </c>
      <c r="T384" s="236" t="s">
        <v>190</v>
      </c>
      <c r="U384" s="219">
        <v>0</v>
      </c>
      <c r="V384" s="219">
        <f>ROUND(E384*U384,2)</f>
        <v>0</v>
      </c>
      <c r="W384" s="219"/>
      <c r="X384" s="219" t="s">
        <v>478</v>
      </c>
      <c r="Y384" s="209"/>
      <c r="Z384" s="209"/>
      <c r="AA384" s="209"/>
      <c r="AB384" s="209"/>
      <c r="AC384" s="209"/>
      <c r="AD384" s="209"/>
      <c r="AE384" s="209"/>
      <c r="AF384" s="209"/>
      <c r="AG384" s="209" t="s">
        <v>555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1" t="s">
        <v>672</v>
      </c>
      <c r="D385" s="221"/>
      <c r="E385" s="222">
        <v>1.01</v>
      </c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232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2.5" outlineLevel="1" x14ac:dyDescent="0.2">
      <c r="A386" s="230">
        <v>152</v>
      </c>
      <c r="B386" s="231" t="s">
        <v>717</v>
      </c>
      <c r="C386" s="249" t="s">
        <v>718</v>
      </c>
      <c r="D386" s="232" t="s">
        <v>554</v>
      </c>
      <c r="E386" s="233">
        <v>1.01</v>
      </c>
      <c r="F386" s="234"/>
      <c r="G386" s="235">
        <f>ROUND(E386*F386,2)</f>
        <v>0</v>
      </c>
      <c r="H386" s="234"/>
      <c r="I386" s="235">
        <f>ROUND(E386*H386,2)</f>
        <v>0</v>
      </c>
      <c r="J386" s="234"/>
      <c r="K386" s="235">
        <f>ROUND(E386*J386,2)</f>
        <v>0</v>
      </c>
      <c r="L386" s="235">
        <v>21</v>
      </c>
      <c r="M386" s="235">
        <f>G386*(1+L386/100)</f>
        <v>0</v>
      </c>
      <c r="N386" s="235">
        <v>1.2200000000000001E-2</v>
      </c>
      <c r="O386" s="235">
        <f>ROUND(E386*N386,2)</f>
        <v>0.01</v>
      </c>
      <c r="P386" s="235">
        <v>0</v>
      </c>
      <c r="Q386" s="235">
        <f>ROUND(E386*P386,2)</f>
        <v>0</v>
      </c>
      <c r="R386" s="235" t="s">
        <v>477</v>
      </c>
      <c r="S386" s="235" t="s">
        <v>190</v>
      </c>
      <c r="T386" s="236" t="s">
        <v>190</v>
      </c>
      <c r="U386" s="219">
        <v>0</v>
      </c>
      <c r="V386" s="219">
        <f>ROUND(E386*U386,2)</f>
        <v>0</v>
      </c>
      <c r="W386" s="219"/>
      <c r="X386" s="219" t="s">
        <v>478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479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16"/>
      <c r="B387" s="217"/>
      <c r="C387" s="251" t="s">
        <v>672</v>
      </c>
      <c r="D387" s="221"/>
      <c r="E387" s="222">
        <v>1.01</v>
      </c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232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37">
        <v>153</v>
      </c>
      <c r="B388" s="238" t="s">
        <v>2104</v>
      </c>
      <c r="C388" s="248" t="s">
        <v>2105</v>
      </c>
      <c r="D388" s="239" t="s">
        <v>655</v>
      </c>
      <c r="E388" s="240">
        <v>1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0</v>
      </c>
      <c r="O388" s="242">
        <f>ROUND(E388*N388,2)</f>
        <v>0</v>
      </c>
      <c r="P388" s="242">
        <v>0</v>
      </c>
      <c r="Q388" s="242">
        <f>ROUND(E388*P388,2)</f>
        <v>0</v>
      </c>
      <c r="R388" s="242"/>
      <c r="S388" s="242" t="s">
        <v>174</v>
      </c>
      <c r="T388" s="243" t="s">
        <v>175</v>
      </c>
      <c r="U388" s="219">
        <v>0</v>
      </c>
      <c r="V388" s="219">
        <f>ROUND(E388*U388,2)</f>
        <v>0</v>
      </c>
      <c r="W388" s="219"/>
      <c r="X388" s="219" t="s">
        <v>478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555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37">
        <v>154</v>
      </c>
      <c r="B389" s="238" t="s">
        <v>719</v>
      </c>
      <c r="C389" s="248" t="s">
        <v>720</v>
      </c>
      <c r="D389" s="239" t="s">
        <v>655</v>
      </c>
      <c r="E389" s="240">
        <v>1</v>
      </c>
      <c r="F389" s="241"/>
      <c r="G389" s="242">
        <f>ROUND(E389*F389,2)</f>
        <v>0</v>
      </c>
      <c r="H389" s="241"/>
      <c r="I389" s="242">
        <f>ROUND(E389*H389,2)</f>
        <v>0</v>
      </c>
      <c r="J389" s="241"/>
      <c r="K389" s="242">
        <f>ROUND(E389*J389,2)</f>
        <v>0</v>
      </c>
      <c r="L389" s="242">
        <v>21</v>
      </c>
      <c r="M389" s="242">
        <f>G389*(1+L389/100)</f>
        <v>0</v>
      </c>
      <c r="N389" s="242">
        <v>0</v>
      </c>
      <c r="O389" s="242">
        <f>ROUND(E389*N389,2)</f>
        <v>0</v>
      </c>
      <c r="P389" s="242">
        <v>0</v>
      </c>
      <c r="Q389" s="242">
        <f>ROUND(E389*P389,2)</f>
        <v>0</v>
      </c>
      <c r="R389" s="242"/>
      <c r="S389" s="242" t="s">
        <v>174</v>
      </c>
      <c r="T389" s="243" t="s">
        <v>175</v>
      </c>
      <c r="U389" s="219">
        <v>0</v>
      </c>
      <c r="V389" s="219">
        <f>ROUND(E389*U389,2)</f>
        <v>0</v>
      </c>
      <c r="W389" s="219"/>
      <c r="X389" s="219" t="s">
        <v>478</v>
      </c>
      <c r="Y389" s="209"/>
      <c r="Z389" s="209"/>
      <c r="AA389" s="209"/>
      <c r="AB389" s="209"/>
      <c r="AC389" s="209"/>
      <c r="AD389" s="209"/>
      <c r="AE389" s="209"/>
      <c r="AF389" s="209"/>
      <c r="AG389" s="209" t="s">
        <v>479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37">
        <v>155</v>
      </c>
      <c r="B390" s="238" t="s">
        <v>1048</v>
      </c>
      <c r="C390" s="248" t="s">
        <v>1049</v>
      </c>
      <c r="D390" s="239" t="s">
        <v>655</v>
      </c>
      <c r="E390" s="240">
        <v>1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2">
        <v>0</v>
      </c>
      <c r="O390" s="242">
        <f>ROUND(E390*N390,2)</f>
        <v>0</v>
      </c>
      <c r="P390" s="242">
        <v>0</v>
      </c>
      <c r="Q390" s="242">
        <f>ROUND(E390*P390,2)</f>
        <v>0</v>
      </c>
      <c r="R390" s="242"/>
      <c r="S390" s="242" t="s">
        <v>174</v>
      </c>
      <c r="T390" s="243" t="s">
        <v>175</v>
      </c>
      <c r="U390" s="219">
        <v>0</v>
      </c>
      <c r="V390" s="219">
        <f>ROUND(E390*U390,2)</f>
        <v>0</v>
      </c>
      <c r="W390" s="219"/>
      <c r="X390" s="219" t="s">
        <v>478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555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37">
        <v>156</v>
      </c>
      <c r="B391" s="238" t="s">
        <v>2106</v>
      </c>
      <c r="C391" s="248" t="s">
        <v>2107</v>
      </c>
      <c r="D391" s="239" t="s">
        <v>655</v>
      </c>
      <c r="E391" s="240">
        <v>4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2"/>
      <c r="S391" s="242" t="s">
        <v>174</v>
      </c>
      <c r="T391" s="243" t="s">
        <v>175</v>
      </c>
      <c r="U391" s="219">
        <v>0</v>
      </c>
      <c r="V391" s="219">
        <f>ROUND(E391*U391,2)</f>
        <v>0</v>
      </c>
      <c r="W391" s="219"/>
      <c r="X391" s="219" t="s">
        <v>478</v>
      </c>
      <c r="Y391" s="209"/>
      <c r="Z391" s="209"/>
      <c r="AA391" s="209"/>
      <c r="AB391" s="209"/>
      <c r="AC391" s="209"/>
      <c r="AD391" s="209"/>
      <c r="AE391" s="209"/>
      <c r="AF391" s="209"/>
      <c r="AG391" s="209" t="s">
        <v>555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37">
        <v>157</v>
      </c>
      <c r="B392" s="238" t="s">
        <v>2108</v>
      </c>
      <c r="C392" s="248" t="s">
        <v>2109</v>
      </c>
      <c r="D392" s="239" t="s">
        <v>655</v>
      </c>
      <c r="E392" s="240">
        <v>2</v>
      </c>
      <c r="F392" s="241"/>
      <c r="G392" s="242">
        <f>ROUND(E392*F392,2)</f>
        <v>0</v>
      </c>
      <c r="H392" s="241"/>
      <c r="I392" s="242">
        <f>ROUND(E392*H392,2)</f>
        <v>0</v>
      </c>
      <c r="J392" s="241"/>
      <c r="K392" s="242">
        <f>ROUND(E392*J392,2)</f>
        <v>0</v>
      </c>
      <c r="L392" s="242">
        <v>21</v>
      </c>
      <c r="M392" s="242">
        <f>G392*(1+L392/100)</f>
        <v>0</v>
      </c>
      <c r="N392" s="242">
        <v>0</v>
      </c>
      <c r="O392" s="242">
        <f>ROUND(E392*N392,2)</f>
        <v>0</v>
      </c>
      <c r="P392" s="242">
        <v>0</v>
      </c>
      <c r="Q392" s="242">
        <f>ROUND(E392*P392,2)</f>
        <v>0</v>
      </c>
      <c r="R392" s="242"/>
      <c r="S392" s="242" t="s">
        <v>174</v>
      </c>
      <c r="T392" s="243" t="s">
        <v>175</v>
      </c>
      <c r="U392" s="219">
        <v>0</v>
      </c>
      <c r="V392" s="219">
        <f>ROUND(E392*U392,2)</f>
        <v>0</v>
      </c>
      <c r="W392" s="219"/>
      <c r="X392" s="219" t="s">
        <v>478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555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37">
        <v>158</v>
      </c>
      <c r="B393" s="238" t="s">
        <v>723</v>
      </c>
      <c r="C393" s="248" t="s">
        <v>724</v>
      </c>
      <c r="D393" s="239" t="s">
        <v>655</v>
      </c>
      <c r="E393" s="240">
        <v>2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21</v>
      </c>
      <c r="M393" s="242">
        <f>G393*(1+L393/100)</f>
        <v>0</v>
      </c>
      <c r="N393" s="242">
        <v>0</v>
      </c>
      <c r="O393" s="242">
        <f>ROUND(E393*N393,2)</f>
        <v>0</v>
      </c>
      <c r="P393" s="242">
        <v>0</v>
      </c>
      <c r="Q393" s="242">
        <f>ROUND(E393*P393,2)</f>
        <v>0</v>
      </c>
      <c r="R393" s="242"/>
      <c r="S393" s="242" t="s">
        <v>174</v>
      </c>
      <c r="T393" s="243" t="s">
        <v>175</v>
      </c>
      <c r="U393" s="219">
        <v>0</v>
      </c>
      <c r="V393" s="219">
        <f>ROUND(E393*U393,2)</f>
        <v>0</v>
      </c>
      <c r="W393" s="219"/>
      <c r="X393" s="219" t="s">
        <v>478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555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37">
        <v>159</v>
      </c>
      <c r="B394" s="238" t="s">
        <v>1050</v>
      </c>
      <c r="C394" s="248" t="s">
        <v>1051</v>
      </c>
      <c r="D394" s="239" t="s">
        <v>655</v>
      </c>
      <c r="E394" s="240">
        <v>2</v>
      </c>
      <c r="F394" s="241"/>
      <c r="G394" s="242">
        <f>ROUND(E394*F394,2)</f>
        <v>0</v>
      </c>
      <c r="H394" s="241"/>
      <c r="I394" s="242">
        <f>ROUND(E394*H394,2)</f>
        <v>0</v>
      </c>
      <c r="J394" s="241"/>
      <c r="K394" s="242">
        <f>ROUND(E394*J394,2)</f>
        <v>0</v>
      </c>
      <c r="L394" s="242">
        <v>21</v>
      </c>
      <c r="M394" s="242">
        <f>G394*(1+L394/100)</f>
        <v>0</v>
      </c>
      <c r="N394" s="242">
        <v>0</v>
      </c>
      <c r="O394" s="242">
        <f>ROUND(E394*N394,2)</f>
        <v>0</v>
      </c>
      <c r="P394" s="242">
        <v>0</v>
      </c>
      <c r="Q394" s="242">
        <f>ROUND(E394*P394,2)</f>
        <v>0</v>
      </c>
      <c r="R394" s="242"/>
      <c r="S394" s="242" t="s">
        <v>174</v>
      </c>
      <c r="T394" s="243" t="s">
        <v>175</v>
      </c>
      <c r="U394" s="219">
        <v>0</v>
      </c>
      <c r="V394" s="219">
        <f>ROUND(E394*U394,2)</f>
        <v>0</v>
      </c>
      <c r="W394" s="219"/>
      <c r="X394" s="219" t="s">
        <v>478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555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x14ac:dyDescent="0.2">
      <c r="A395" s="224" t="s">
        <v>169</v>
      </c>
      <c r="B395" s="225" t="s">
        <v>111</v>
      </c>
      <c r="C395" s="247" t="s">
        <v>112</v>
      </c>
      <c r="D395" s="226"/>
      <c r="E395" s="227"/>
      <c r="F395" s="228"/>
      <c r="G395" s="228">
        <f>SUMIF(AG396:AG406,"&lt;&gt;NOR",G396:G406)</f>
        <v>0</v>
      </c>
      <c r="H395" s="228"/>
      <c r="I395" s="228">
        <f>SUM(I396:I406)</f>
        <v>0</v>
      </c>
      <c r="J395" s="228"/>
      <c r="K395" s="228">
        <f>SUM(K396:K406)</f>
        <v>0</v>
      </c>
      <c r="L395" s="228"/>
      <c r="M395" s="228">
        <f>SUM(M396:M406)</f>
        <v>0</v>
      </c>
      <c r="N395" s="228"/>
      <c r="O395" s="228">
        <f>SUM(O396:O406)</f>
        <v>6.1</v>
      </c>
      <c r="P395" s="228"/>
      <c r="Q395" s="228">
        <f>SUM(Q396:Q406)</f>
        <v>0</v>
      </c>
      <c r="R395" s="228"/>
      <c r="S395" s="228"/>
      <c r="T395" s="229"/>
      <c r="U395" s="223"/>
      <c r="V395" s="223">
        <f>SUM(V396:V406)</f>
        <v>7.87</v>
      </c>
      <c r="W395" s="223"/>
      <c r="X395" s="223"/>
      <c r="AG395" t="s">
        <v>170</v>
      </c>
    </row>
    <row r="396" spans="1:60" ht="33.75" outlineLevel="1" x14ac:dyDescent="0.2">
      <c r="A396" s="230">
        <v>160</v>
      </c>
      <c r="B396" s="231" t="s">
        <v>1052</v>
      </c>
      <c r="C396" s="249" t="s">
        <v>1053</v>
      </c>
      <c r="D396" s="232" t="s">
        <v>323</v>
      </c>
      <c r="E396" s="233">
        <v>14</v>
      </c>
      <c r="F396" s="234"/>
      <c r="G396" s="235">
        <f>ROUND(E396*F396,2)</f>
        <v>0</v>
      </c>
      <c r="H396" s="234"/>
      <c r="I396" s="235">
        <f>ROUND(E396*H396,2)</f>
        <v>0</v>
      </c>
      <c r="J396" s="234"/>
      <c r="K396" s="235">
        <f>ROUND(E396*J396,2)</f>
        <v>0</v>
      </c>
      <c r="L396" s="235">
        <v>21</v>
      </c>
      <c r="M396" s="235">
        <f>G396*(1+L396/100)</f>
        <v>0</v>
      </c>
      <c r="N396" s="235">
        <v>0.12471</v>
      </c>
      <c r="O396" s="235">
        <f>ROUND(E396*N396,2)</f>
        <v>1.75</v>
      </c>
      <c r="P396" s="235">
        <v>0</v>
      </c>
      <c r="Q396" s="235">
        <f>ROUND(E396*P396,2)</f>
        <v>0</v>
      </c>
      <c r="R396" s="235" t="s">
        <v>286</v>
      </c>
      <c r="S396" s="235" t="s">
        <v>190</v>
      </c>
      <c r="T396" s="236" t="s">
        <v>190</v>
      </c>
      <c r="U396" s="219">
        <v>0.11899999999999999</v>
      </c>
      <c r="V396" s="219">
        <f>ROUND(E396*U396,2)</f>
        <v>1.67</v>
      </c>
      <c r="W396" s="219"/>
      <c r="X396" s="219" t="s">
        <v>287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288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16"/>
      <c r="B397" s="217"/>
      <c r="C397" s="260" t="s">
        <v>1054</v>
      </c>
      <c r="D397" s="256"/>
      <c r="E397" s="256"/>
      <c r="F397" s="256"/>
      <c r="G397" s="256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09"/>
      <c r="Z397" s="209"/>
      <c r="AA397" s="209"/>
      <c r="AB397" s="209"/>
      <c r="AC397" s="209"/>
      <c r="AD397" s="209"/>
      <c r="AE397" s="209"/>
      <c r="AF397" s="209"/>
      <c r="AG397" s="209" t="s">
        <v>290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/>
      <c r="B398" s="217"/>
      <c r="C398" s="251" t="s">
        <v>2110</v>
      </c>
      <c r="D398" s="221"/>
      <c r="E398" s="222">
        <v>14</v>
      </c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09"/>
      <c r="Z398" s="209"/>
      <c r="AA398" s="209"/>
      <c r="AB398" s="209"/>
      <c r="AC398" s="209"/>
      <c r="AD398" s="209"/>
      <c r="AE398" s="209"/>
      <c r="AF398" s="209"/>
      <c r="AG398" s="209" t="s">
        <v>232</v>
      </c>
      <c r="AH398" s="209">
        <v>0</v>
      </c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ht="22.5" outlineLevel="1" x14ac:dyDescent="0.2">
      <c r="A399" s="230">
        <v>161</v>
      </c>
      <c r="B399" s="231" t="s">
        <v>727</v>
      </c>
      <c r="C399" s="249" t="s">
        <v>728</v>
      </c>
      <c r="D399" s="232" t="s">
        <v>323</v>
      </c>
      <c r="E399" s="233">
        <v>20</v>
      </c>
      <c r="F399" s="234"/>
      <c r="G399" s="235">
        <f>ROUND(E399*F399,2)</f>
        <v>0</v>
      </c>
      <c r="H399" s="234"/>
      <c r="I399" s="235">
        <f>ROUND(E399*H399,2)</f>
        <v>0</v>
      </c>
      <c r="J399" s="234"/>
      <c r="K399" s="235">
        <f>ROUND(E399*J399,2)</f>
        <v>0</v>
      </c>
      <c r="L399" s="235">
        <v>21</v>
      </c>
      <c r="M399" s="235">
        <f>G399*(1+L399/100)</f>
        <v>0</v>
      </c>
      <c r="N399" s="235">
        <v>0.188</v>
      </c>
      <c r="O399" s="235">
        <f>ROUND(E399*N399,2)</f>
        <v>3.76</v>
      </c>
      <c r="P399" s="235">
        <v>0</v>
      </c>
      <c r="Q399" s="235">
        <f>ROUND(E399*P399,2)</f>
        <v>0</v>
      </c>
      <c r="R399" s="235" t="s">
        <v>286</v>
      </c>
      <c r="S399" s="235" t="s">
        <v>190</v>
      </c>
      <c r="T399" s="236" t="s">
        <v>190</v>
      </c>
      <c r="U399" s="219">
        <v>0.216</v>
      </c>
      <c r="V399" s="219">
        <f>ROUND(E399*U399,2)</f>
        <v>4.32</v>
      </c>
      <c r="W399" s="219"/>
      <c r="X399" s="219" t="s">
        <v>287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308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60" t="s">
        <v>729</v>
      </c>
      <c r="D400" s="256"/>
      <c r="E400" s="256"/>
      <c r="F400" s="256"/>
      <c r="G400" s="256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290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45" t="str">
        <f>C400</f>
        <v>se zatřením lože, s vyplněním a zatřením spár cementovou maltou. S dodáním hmot pro lože tl. 80-100 mm.</v>
      </c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30">
        <v>162</v>
      </c>
      <c r="B401" s="231" t="s">
        <v>1057</v>
      </c>
      <c r="C401" s="249" t="s">
        <v>1058</v>
      </c>
      <c r="D401" s="232" t="s">
        <v>338</v>
      </c>
      <c r="E401" s="233">
        <v>0.23499999999999999</v>
      </c>
      <c r="F401" s="234"/>
      <c r="G401" s="235">
        <f>ROUND(E401*F401,2)</f>
        <v>0</v>
      </c>
      <c r="H401" s="234"/>
      <c r="I401" s="235">
        <f>ROUND(E401*H401,2)</f>
        <v>0</v>
      </c>
      <c r="J401" s="234"/>
      <c r="K401" s="235">
        <f>ROUND(E401*J401,2)</f>
        <v>0</v>
      </c>
      <c r="L401" s="235">
        <v>21</v>
      </c>
      <c r="M401" s="235">
        <f>G401*(1+L401/100)</f>
        <v>0</v>
      </c>
      <c r="N401" s="235">
        <v>2.5249999999999999</v>
      </c>
      <c r="O401" s="235">
        <f>ROUND(E401*N401,2)</f>
        <v>0.59</v>
      </c>
      <c r="P401" s="235">
        <v>0</v>
      </c>
      <c r="Q401" s="235">
        <f>ROUND(E401*P401,2)</f>
        <v>0</v>
      </c>
      <c r="R401" s="235" t="s">
        <v>286</v>
      </c>
      <c r="S401" s="235" t="s">
        <v>190</v>
      </c>
      <c r="T401" s="236" t="s">
        <v>190</v>
      </c>
      <c r="U401" s="219">
        <v>1.4419999999999999</v>
      </c>
      <c r="V401" s="219">
        <f>ROUND(E401*U401,2)</f>
        <v>0.34</v>
      </c>
      <c r="W401" s="219"/>
      <c r="X401" s="219" t="s">
        <v>287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288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16"/>
      <c r="B402" s="217"/>
      <c r="C402" s="260" t="s">
        <v>1059</v>
      </c>
      <c r="D402" s="256"/>
      <c r="E402" s="256"/>
      <c r="F402" s="256"/>
      <c r="G402" s="256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290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51" t="s">
        <v>2111</v>
      </c>
      <c r="D403" s="221"/>
      <c r="E403" s="222">
        <v>0.23499999999999999</v>
      </c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232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30">
        <v>163</v>
      </c>
      <c r="B404" s="231" t="s">
        <v>734</v>
      </c>
      <c r="C404" s="249" t="s">
        <v>735</v>
      </c>
      <c r="D404" s="232" t="s">
        <v>323</v>
      </c>
      <c r="E404" s="233">
        <v>28</v>
      </c>
      <c r="F404" s="234"/>
      <c r="G404" s="235">
        <f>ROUND(E404*F404,2)</f>
        <v>0</v>
      </c>
      <c r="H404" s="234"/>
      <c r="I404" s="235">
        <f>ROUND(E404*H404,2)</f>
        <v>0</v>
      </c>
      <c r="J404" s="234"/>
      <c r="K404" s="235">
        <f>ROUND(E404*J404,2)</f>
        <v>0</v>
      </c>
      <c r="L404" s="235">
        <v>21</v>
      </c>
      <c r="M404" s="235">
        <f>G404*(1+L404/100)</f>
        <v>0</v>
      </c>
      <c r="N404" s="235">
        <v>0</v>
      </c>
      <c r="O404" s="235">
        <f>ROUND(E404*N404,2)</f>
        <v>0</v>
      </c>
      <c r="P404" s="235">
        <v>0</v>
      </c>
      <c r="Q404" s="235">
        <f>ROUND(E404*P404,2)</f>
        <v>0</v>
      </c>
      <c r="R404" s="235" t="s">
        <v>286</v>
      </c>
      <c r="S404" s="235" t="s">
        <v>190</v>
      </c>
      <c r="T404" s="236" t="s">
        <v>190</v>
      </c>
      <c r="U404" s="219">
        <v>5.5E-2</v>
      </c>
      <c r="V404" s="219">
        <f>ROUND(E404*U404,2)</f>
        <v>1.54</v>
      </c>
      <c r="W404" s="219"/>
      <c r="X404" s="219" t="s">
        <v>287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308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16"/>
      <c r="B405" s="217"/>
      <c r="C405" s="260" t="s">
        <v>732</v>
      </c>
      <c r="D405" s="256"/>
      <c r="E405" s="256"/>
      <c r="F405" s="256"/>
      <c r="G405" s="256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290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16"/>
      <c r="B406" s="217"/>
      <c r="C406" s="251" t="s">
        <v>2112</v>
      </c>
      <c r="D406" s="221"/>
      <c r="E406" s="222">
        <v>28</v>
      </c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232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x14ac:dyDescent="0.2">
      <c r="A407" s="224" t="s">
        <v>169</v>
      </c>
      <c r="B407" s="225" t="s">
        <v>113</v>
      </c>
      <c r="C407" s="247" t="s">
        <v>114</v>
      </c>
      <c r="D407" s="226"/>
      <c r="E407" s="227"/>
      <c r="F407" s="228"/>
      <c r="G407" s="228">
        <f>SUMIF(AG408:AG411,"&lt;&gt;NOR",G408:G411)</f>
        <v>0</v>
      </c>
      <c r="H407" s="228"/>
      <c r="I407" s="228">
        <f>SUM(I408:I411)</f>
        <v>0</v>
      </c>
      <c r="J407" s="228"/>
      <c r="K407" s="228">
        <f>SUM(K408:K411)</f>
        <v>0</v>
      </c>
      <c r="L407" s="228"/>
      <c r="M407" s="228">
        <f>SUM(M408:M411)</f>
        <v>0</v>
      </c>
      <c r="N407" s="228"/>
      <c r="O407" s="228">
        <f>SUM(O408:O411)</f>
        <v>15.719999999999999</v>
      </c>
      <c r="P407" s="228"/>
      <c r="Q407" s="228">
        <f>SUM(Q408:Q411)</f>
        <v>0</v>
      </c>
      <c r="R407" s="228"/>
      <c r="S407" s="228"/>
      <c r="T407" s="229"/>
      <c r="U407" s="223"/>
      <c r="V407" s="223">
        <f>SUM(V408:V411)</f>
        <v>23.72</v>
      </c>
      <c r="W407" s="223"/>
      <c r="X407" s="223"/>
      <c r="AG407" t="s">
        <v>170</v>
      </c>
    </row>
    <row r="408" spans="1:60" ht="22.5" outlineLevel="1" x14ac:dyDescent="0.2">
      <c r="A408" s="230">
        <v>164</v>
      </c>
      <c r="B408" s="231" t="s">
        <v>1065</v>
      </c>
      <c r="C408" s="249" t="s">
        <v>1066</v>
      </c>
      <c r="D408" s="232" t="s">
        <v>338</v>
      </c>
      <c r="E408" s="233">
        <v>9.4199999999999996E-3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2.65089</v>
      </c>
      <c r="O408" s="235">
        <f>ROUND(E408*N408,2)</f>
        <v>0.02</v>
      </c>
      <c r="P408" s="235">
        <v>0</v>
      </c>
      <c r="Q408" s="235">
        <f>ROUND(E408*P408,2)</f>
        <v>0</v>
      </c>
      <c r="R408" s="235" t="s">
        <v>1067</v>
      </c>
      <c r="S408" s="235" t="s">
        <v>190</v>
      </c>
      <c r="T408" s="236" t="s">
        <v>190</v>
      </c>
      <c r="U408" s="219">
        <v>42.051000000000002</v>
      </c>
      <c r="V408" s="219">
        <f>ROUND(E408*U408,2)</f>
        <v>0.4</v>
      </c>
      <c r="W408" s="219"/>
      <c r="X408" s="219" t="s">
        <v>287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288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22.5" outlineLevel="1" x14ac:dyDescent="0.2">
      <c r="A409" s="216"/>
      <c r="B409" s="217"/>
      <c r="C409" s="260" t="s">
        <v>1068</v>
      </c>
      <c r="D409" s="256"/>
      <c r="E409" s="256"/>
      <c r="F409" s="256"/>
      <c r="G409" s="256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290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45" t="str">
        <f>C409</f>
        <v>uloženého ve vynechaných otvorech ve dně nebo ve stěnách nádrží z betonu vodostavebního, pevné spojení potrubí nebo trubní zděře s betonem v otvoru, očištění potrubí před betonáží, bednění a odbednění,</v>
      </c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16"/>
      <c r="B410" s="217"/>
      <c r="C410" s="251" t="s">
        <v>1069</v>
      </c>
      <c r="D410" s="221"/>
      <c r="E410" s="222">
        <v>9.4199999999999996E-3</v>
      </c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09"/>
      <c r="Z410" s="209"/>
      <c r="AA410" s="209"/>
      <c r="AB410" s="209"/>
      <c r="AC410" s="209"/>
      <c r="AD410" s="209"/>
      <c r="AE410" s="209"/>
      <c r="AF410" s="209"/>
      <c r="AG410" s="209" t="s">
        <v>232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37">
        <v>165</v>
      </c>
      <c r="B411" s="238" t="s">
        <v>2113</v>
      </c>
      <c r="C411" s="248" t="s">
        <v>2114</v>
      </c>
      <c r="D411" s="239" t="s">
        <v>338</v>
      </c>
      <c r="E411" s="240">
        <v>8.6999999999999993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2">
        <v>1.8050999999999999</v>
      </c>
      <c r="O411" s="242">
        <f>ROUND(E411*N411,2)</f>
        <v>15.7</v>
      </c>
      <c r="P411" s="242">
        <v>0</v>
      </c>
      <c r="Q411" s="242">
        <f>ROUND(E411*P411,2)</f>
        <v>0</v>
      </c>
      <c r="R411" s="242" t="s">
        <v>487</v>
      </c>
      <c r="S411" s="242" t="s">
        <v>190</v>
      </c>
      <c r="T411" s="243" t="s">
        <v>190</v>
      </c>
      <c r="U411" s="219">
        <v>2.68</v>
      </c>
      <c r="V411" s="219">
        <f>ROUND(E411*U411,2)</f>
        <v>23.32</v>
      </c>
      <c r="W411" s="219"/>
      <c r="X411" s="219" t="s">
        <v>287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288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x14ac:dyDescent="0.2">
      <c r="A412" s="224" t="s">
        <v>169</v>
      </c>
      <c r="B412" s="225" t="s">
        <v>117</v>
      </c>
      <c r="C412" s="247" t="s">
        <v>118</v>
      </c>
      <c r="D412" s="226"/>
      <c r="E412" s="227"/>
      <c r="F412" s="228"/>
      <c r="G412" s="228">
        <f>SUMIF(AG413:AG423,"&lt;&gt;NOR",G413:G423)</f>
        <v>0</v>
      </c>
      <c r="H412" s="228"/>
      <c r="I412" s="228">
        <f>SUM(I413:I423)</f>
        <v>0</v>
      </c>
      <c r="J412" s="228"/>
      <c r="K412" s="228">
        <f>SUM(K413:K423)</f>
        <v>0</v>
      </c>
      <c r="L412" s="228"/>
      <c r="M412" s="228">
        <f>SUM(M413:M423)</f>
        <v>0</v>
      </c>
      <c r="N412" s="228"/>
      <c r="O412" s="228">
        <f>SUM(O413:O423)</f>
        <v>0</v>
      </c>
      <c r="P412" s="228"/>
      <c r="Q412" s="228">
        <f>SUM(Q413:Q423)</f>
        <v>8.8000000000000007</v>
      </c>
      <c r="R412" s="228"/>
      <c r="S412" s="228"/>
      <c r="T412" s="229"/>
      <c r="U412" s="223"/>
      <c r="V412" s="223">
        <f>SUM(V413:V423)</f>
        <v>14.670000000000002</v>
      </c>
      <c r="W412" s="223"/>
      <c r="X412" s="223"/>
      <c r="AG412" t="s">
        <v>170</v>
      </c>
    </row>
    <row r="413" spans="1:60" outlineLevel="1" x14ac:dyDescent="0.2">
      <c r="A413" s="230">
        <v>166</v>
      </c>
      <c r="B413" s="231" t="s">
        <v>2115</v>
      </c>
      <c r="C413" s="249" t="s">
        <v>2116</v>
      </c>
      <c r="D413" s="232" t="s">
        <v>338</v>
      </c>
      <c r="E413" s="233">
        <v>1.8</v>
      </c>
      <c r="F413" s="234"/>
      <c r="G413" s="235">
        <f>ROUND(E413*F413,2)</f>
        <v>0</v>
      </c>
      <c r="H413" s="234"/>
      <c r="I413" s="235">
        <f>ROUND(E413*H413,2)</f>
        <v>0</v>
      </c>
      <c r="J413" s="234"/>
      <c r="K413" s="235">
        <f>ROUND(E413*J413,2)</f>
        <v>0</v>
      </c>
      <c r="L413" s="235">
        <v>21</v>
      </c>
      <c r="M413" s="235">
        <f>G413*(1+L413/100)</f>
        <v>0</v>
      </c>
      <c r="N413" s="235">
        <v>0</v>
      </c>
      <c r="O413" s="235">
        <f>ROUND(E413*N413,2)</f>
        <v>0</v>
      </c>
      <c r="P413" s="235">
        <v>2</v>
      </c>
      <c r="Q413" s="235">
        <f>ROUND(E413*P413,2)</f>
        <v>3.6</v>
      </c>
      <c r="R413" s="235" t="s">
        <v>745</v>
      </c>
      <c r="S413" s="235" t="s">
        <v>190</v>
      </c>
      <c r="T413" s="236" t="s">
        <v>190</v>
      </c>
      <c r="U413" s="219">
        <v>6.4359999999999999</v>
      </c>
      <c r="V413" s="219">
        <f>ROUND(E413*U413,2)</f>
        <v>11.58</v>
      </c>
      <c r="W413" s="219"/>
      <c r="X413" s="219" t="s">
        <v>287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288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16"/>
      <c r="B414" s="217"/>
      <c r="C414" s="260" t="s">
        <v>1926</v>
      </c>
      <c r="D414" s="256"/>
      <c r="E414" s="256"/>
      <c r="F414" s="256"/>
      <c r="G414" s="256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09"/>
      <c r="Z414" s="209"/>
      <c r="AA414" s="209"/>
      <c r="AB414" s="209"/>
      <c r="AC414" s="209"/>
      <c r="AD414" s="209"/>
      <c r="AE414" s="209"/>
      <c r="AF414" s="209"/>
      <c r="AG414" s="209" t="s">
        <v>290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/>
      <c r="B415" s="217"/>
      <c r="C415" s="251" t="s">
        <v>2117</v>
      </c>
      <c r="D415" s="221"/>
      <c r="E415" s="222">
        <v>1.8</v>
      </c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09"/>
      <c r="Z415" s="209"/>
      <c r="AA415" s="209"/>
      <c r="AB415" s="209"/>
      <c r="AC415" s="209"/>
      <c r="AD415" s="209"/>
      <c r="AE415" s="209"/>
      <c r="AF415" s="209"/>
      <c r="AG415" s="209" t="s">
        <v>232</v>
      </c>
      <c r="AH415" s="209">
        <v>0</v>
      </c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ht="22.5" outlineLevel="1" x14ac:dyDescent="0.2">
      <c r="A416" s="230">
        <v>167</v>
      </c>
      <c r="B416" s="231" t="s">
        <v>750</v>
      </c>
      <c r="C416" s="249" t="s">
        <v>751</v>
      </c>
      <c r="D416" s="232" t="s">
        <v>323</v>
      </c>
      <c r="E416" s="233">
        <v>20</v>
      </c>
      <c r="F416" s="234"/>
      <c r="G416" s="235">
        <f>ROUND(E416*F416,2)</f>
        <v>0</v>
      </c>
      <c r="H416" s="234"/>
      <c r="I416" s="235">
        <f>ROUND(E416*H416,2)</f>
        <v>0</v>
      </c>
      <c r="J416" s="234"/>
      <c r="K416" s="235">
        <f>ROUND(E416*J416,2)</f>
        <v>0</v>
      </c>
      <c r="L416" s="235">
        <v>21</v>
      </c>
      <c r="M416" s="235">
        <f>G416*(1+L416/100)</f>
        <v>0</v>
      </c>
      <c r="N416" s="235">
        <v>0</v>
      </c>
      <c r="O416" s="235">
        <f>ROUND(E416*N416,2)</f>
        <v>0</v>
      </c>
      <c r="P416" s="235">
        <v>0</v>
      </c>
      <c r="Q416" s="235">
        <f>ROUND(E416*P416,2)</f>
        <v>0</v>
      </c>
      <c r="R416" s="235" t="s">
        <v>286</v>
      </c>
      <c r="S416" s="235" t="s">
        <v>190</v>
      </c>
      <c r="T416" s="236" t="s">
        <v>190</v>
      </c>
      <c r="U416" s="219">
        <v>0.09</v>
      </c>
      <c r="V416" s="219">
        <f>ROUND(E416*U416,2)</f>
        <v>1.8</v>
      </c>
      <c r="W416" s="219"/>
      <c r="X416" s="219" t="s">
        <v>287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308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22.5" outlineLevel="1" x14ac:dyDescent="0.2">
      <c r="A417" s="216"/>
      <c r="B417" s="217"/>
      <c r="C417" s="260" t="s">
        <v>752</v>
      </c>
      <c r="D417" s="256"/>
      <c r="E417" s="256"/>
      <c r="F417" s="256"/>
      <c r="G417" s="256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290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45" t="str">
        <f>C417</f>
        <v>krajníků, desek nebo panelů od spojovacího materiálu s odklizením a uložením očištěných hmot a spojovacího materiálu na skládku na vzdálenost do 10 m</v>
      </c>
      <c r="BB417" s="209"/>
      <c r="BC417" s="209"/>
      <c r="BD417" s="209"/>
      <c r="BE417" s="209"/>
      <c r="BF417" s="209"/>
      <c r="BG417" s="209"/>
      <c r="BH417" s="209"/>
    </row>
    <row r="418" spans="1:60" ht="22.5" outlineLevel="1" x14ac:dyDescent="0.2">
      <c r="A418" s="230">
        <v>168</v>
      </c>
      <c r="B418" s="231" t="s">
        <v>753</v>
      </c>
      <c r="C418" s="249" t="s">
        <v>754</v>
      </c>
      <c r="D418" s="232" t="s">
        <v>285</v>
      </c>
      <c r="E418" s="233">
        <v>11.22</v>
      </c>
      <c r="F418" s="234"/>
      <c r="G418" s="235">
        <f>ROUND(E418*F418,2)</f>
        <v>0</v>
      </c>
      <c r="H418" s="234"/>
      <c r="I418" s="235">
        <f>ROUND(E418*H418,2)</f>
        <v>0</v>
      </c>
      <c r="J418" s="234"/>
      <c r="K418" s="235">
        <f>ROUND(E418*J418,2)</f>
        <v>0</v>
      </c>
      <c r="L418" s="235">
        <v>21</v>
      </c>
      <c r="M418" s="235">
        <f>G418*(1+L418/100)</f>
        <v>0</v>
      </c>
      <c r="N418" s="235">
        <v>0</v>
      </c>
      <c r="O418" s="235">
        <f>ROUND(E418*N418,2)</f>
        <v>0</v>
      </c>
      <c r="P418" s="235">
        <v>0</v>
      </c>
      <c r="Q418" s="235">
        <f>ROUND(E418*P418,2)</f>
        <v>0</v>
      </c>
      <c r="R418" s="235" t="s">
        <v>286</v>
      </c>
      <c r="S418" s="235" t="s">
        <v>190</v>
      </c>
      <c r="T418" s="236" t="s">
        <v>190</v>
      </c>
      <c r="U418" s="219">
        <v>0.115</v>
      </c>
      <c r="V418" s="219">
        <f>ROUND(E418*U418,2)</f>
        <v>1.29</v>
      </c>
      <c r="W418" s="219"/>
      <c r="X418" s="219" t="s">
        <v>287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288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ht="22.5" outlineLevel="1" x14ac:dyDescent="0.2">
      <c r="A419" s="216"/>
      <c r="B419" s="217"/>
      <c r="C419" s="260" t="s">
        <v>752</v>
      </c>
      <c r="D419" s="256"/>
      <c r="E419" s="256"/>
      <c r="F419" s="256"/>
      <c r="G419" s="256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09"/>
      <c r="Z419" s="209"/>
      <c r="AA419" s="209"/>
      <c r="AB419" s="209"/>
      <c r="AC419" s="209"/>
      <c r="AD419" s="209"/>
      <c r="AE419" s="209"/>
      <c r="AF419" s="209"/>
      <c r="AG419" s="209" t="s">
        <v>290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45" t="str">
        <f>C419</f>
        <v>krajníků, desek nebo panelů od spojovacího materiálu s odklizením a uložením očištěných hmot a spojovacího materiálu na skládku na vzdálenost do 10 m</v>
      </c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16"/>
      <c r="B420" s="217"/>
      <c r="C420" s="251" t="s">
        <v>829</v>
      </c>
      <c r="D420" s="221"/>
      <c r="E420" s="222">
        <v>1.1000000000000001</v>
      </c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09"/>
      <c r="Z420" s="209"/>
      <c r="AA420" s="209"/>
      <c r="AB420" s="209"/>
      <c r="AC420" s="209"/>
      <c r="AD420" s="209"/>
      <c r="AE420" s="209"/>
      <c r="AF420" s="209"/>
      <c r="AG420" s="209" t="s">
        <v>232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16"/>
      <c r="B421" s="217"/>
      <c r="C421" s="251" t="s">
        <v>1999</v>
      </c>
      <c r="D421" s="221"/>
      <c r="E421" s="222">
        <v>9.35</v>
      </c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09"/>
      <c r="Z421" s="209"/>
      <c r="AA421" s="209"/>
      <c r="AB421" s="209"/>
      <c r="AC421" s="209"/>
      <c r="AD421" s="209"/>
      <c r="AE421" s="209"/>
      <c r="AF421" s="209"/>
      <c r="AG421" s="209" t="s">
        <v>232</v>
      </c>
      <c r="AH421" s="209">
        <v>0</v>
      </c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16"/>
      <c r="B422" s="217"/>
      <c r="C422" s="251" t="s">
        <v>2000</v>
      </c>
      <c r="D422" s="221"/>
      <c r="E422" s="222">
        <v>0.77</v>
      </c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09"/>
      <c r="Z422" s="209"/>
      <c r="AA422" s="209"/>
      <c r="AB422" s="209"/>
      <c r="AC422" s="209"/>
      <c r="AD422" s="209"/>
      <c r="AE422" s="209"/>
      <c r="AF422" s="209"/>
      <c r="AG422" s="209" t="s">
        <v>232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37">
        <v>169</v>
      </c>
      <c r="B423" s="238" t="s">
        <v>1935</v>
      </c>
      <c r="C423" s="248" t="s">
        <v>1936</v>
      </c>
      <c r="D423" s="239" t="s">
        <v>1306</v>
      </c>
      <c r="E423" s="240">
        <v>2</v>
      </c>
      <c r="F423" s="241"/>
      <c r="G423" s="242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2">
        <v>0</v>
      </c>
      <c r="O423" s="242">
        <f>ROUND(E423*N423,2)</f>
        <v>0</v>
      </c>
      <c r="P423" s="242">
        <v>2.6</v>
      </c>
      <c r="Q423" s="242">
        <f>ROUND(E423*P423,2)</f>
        <v>5.2</v>
      </c>
      <c r="R423" s="242"/>
      <c r="S423" s="242" t="s">
        <v>174</v>
      </c>
      <c r="T423" s="243" t="s">
        <v>175</v>
      </c>
      <c r="U423" s="219">
        <v>0</v>
      </c>
      <c r="V423" s="219">
        <f>ROUND(E423*U423,2)</f>
        <v>0</v>
      </c>
      <c r="W423" s="219"/>
      <c r="X423" s="219" t="s">
        <v>287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288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x14ac:dyDescent="0.2">
      <c r="A424" s="224" t="s">
        <v>169</v>
      </c>
      <c r="B424" s="225" t="s">
        <v>119</v>
      </c>
      <c r="C424" s="247" t="s">
        <v>120</v>
      </c>
      <c r="D424" s="226"/>
      <c r="E424" s="227"/>
      <c r="F424" s="228"/>
      <c r="G424" s="228">
        <f>SUMIF(AG425:AG426,"&lt;&gt;NOR",G425:G426)</f>
        <v>0</v>
      </c>
      <c r="H424" s="228"/>
      <c r="I424" s="228">
        <f>SUM(I425:I426)</f>
        <v>0</v>
      </c>
      <c r="J424" s="228"/>
      <c r="K424" s="228">
        <f>SUM(K425:K426)</f>
        <v>0</v>
      </c>
      <c r="L424" s="228"/>
      <c r="M424" s="228">
        <f>SUM(M425:M426)</f>
        <v>0</v>
      </c>
      <c r="N424" s="228"/>
      <c r="O424" s="228">
        <f>SUM(O425:O426)</f>
        <v>0</v>
      </c>
      <c r="P424" s="228"/>
      <c r="Q424" s="228">
        <f>SUM(Q425:Q426)</f>
        <v>0</v>
      </c>
      <c r="R424" s="228"/>
      <c r="S424" s="228"/>
      <c r="T424" s="229"/>
      <c r="U424" s="223"/>
      <c r="V424" s="223">
        <f>SUM(V425:V426)</f>
        <v>176.57</v>
      </c>
      <c r="W424" s="223"/>
      <c r="X424" s="223"/>
      <c r="AG424" t="s">
        <v>170</v>
      </c>
    </row>
    <row r="425" spans="1:60" ht="22.5" outlineLevel="1" x14ac:dyDescent="0.2">
      <c r="A425" s="230">
        <v>170</v>
      </c>
      <c r="B425" s="231" t="s">
        <v>757</v>
      </c>
      <c r="C425" s="249" t="s">
        <v>758</v>
      </c>
      <c r="D425" s="232" t="s">
        <v>483</v>
      </c>
      <c r="E425" s="233">
        <v>278.27971000000002</v>
      </c>
      <c r="F425" s="234"/>
      <c r="G425" s="235">
        <f>ROUND(E425*F425,2)</f>
        <v>0</v>
      </c>
      <c r="H425" s="234"/>
      <c r="I425" s="235">
        <f>ROUND(E425*H425,2)</f>
        <v>0</v>
      </c>
      <c r="J425" s="234"/>
      <c r="K425" s="235">
        <f>ROUND(E425*J425,2)</f>
        <v>0</v>
      </c>
      <c r="L425" s="235">
        <v>21</v>
      </c>
      <c r="M425" s="235">
        <f>G425*(1+L425/100)</f>
        <v>0</v>
      </c>
      <c r="N425" s="235">
        <v>0</v>
      </c>
      <c r="O425" s="235">
        <f>ROUND(E425*N425,2)</f>
        <v>0</v>
      </c>
      <c r="P425" s="235">
        <v>0</v>
      </c>
      <c r="Q425" s="235">
        <f>ROUND(E425*P425,2)</f>
        <v>0</v>
      </c>
      <c r="R425" s="235" t="s">
        <v>487</v>
      </c>
      <c r="S425" s="235" t="s">
        <v>190</v>
      </c>
      <c r="T425" s="236" t="s">
        <v>190</v>
      </c>
      <c r="U425" s="219">
        <v>0.63449999999999995</v>
      </c>
      <c r="V425" s="219">
        <f>ROUND(E425*U425,2)</f>
        <v>176.57</v>
      </c>
      <c r="W425" s="219"/>
      <c r="X425" s="219" t="s">
        <v>759</v>
      </c>
      <c r="Y425" s="209"/>
      <c r="Z425" s="209"/>
      <c r="AA425" s="209"/>
      <c r="AB425" s="209"/>
      <c r="AC425" s="209"/>
      <c r="AD425" s="209"/>
      <c r="AE425" s="209"/>
      <c r="AF425" s="209"/>
      <c r="AG425" s="209" t="s">
        <v>760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16"/>
      <c r="B426" s="217"/>
      <c r="C426" s="260" t="s">
        <v>761</v>
      </c>
      <c r="D426" s="256"/>
      <c r="E426" s="256"/>
      <c r="F426" s="256"/>
      <c r="G426" s="256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09"/>
      <c r="Z426" s="209"/>
      <c r="AA426" s="209"/>
      <c r="AB426" s="209"/>
      <c r="AC426" s="209"/>
      <c r="AD426" s="209"/>
      <c r="AE426" s="209"/>
      <c r="AF426" s="209"/>
      <c r="AG426" s="209" t="s">
        <v>290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x14ac:dyDescent="0.2">
      <c r="A427" s="224" t="s">
        <v>169</v>
      </c>
      <c r="B427" s="225" t="s">
        <v>125</v>
      </c>
      <c r="C427" s="247" t="s">
        <v>126</v>
      </c>
      <c r="D427" s="226"/>
      <c r="E427" s="227"/>
      <c r="F427" s="228"/>
      <c r="G427" s="228">
        <f>SUMIF(AG428:AG446,"&lt;&gt;NOR",G428:G446)</f>
        <v>0</v>
      </c>
      <c r="H427" s="228"/>
      <c r="I427" s="228">
        <f>SUM(I428:I446)</f>
        <v>0</v>
      </c>
      <c r="J427" s="228"/>
      <c r="K427" s="228">
        <f>SUM(K428:K446)</f>
        <v>0</v>
      </c>
      <c r="L427" s="228"/>
      <c r="M427" s="228">
        <f>SUM(M428:M446)</f>
        <v>0</v>
      </c>
      <c r="N427" s="228"/>
      <c r="O427" s="228">
        <f>SUM(O428:O446)</f>
        <v>0</v>
      </c>
      <c r="P427" s="228"/>
      <c r="Q427" s="228">
        <f>SUM(Q428:Q446)</f>
        <v>1.6199999999999999</v>
      </c>
      <c r="R427" s="228"/>
      <c r="S427" s="228"/>
      <c r="T427" s="229"/>
      <c r="U427" s="223"/>
      <c r="V427" s="223">
        <f>SUM(V428:V446)</f>
        <v>28.799999999999997</v>
      </c>
      <c r="W427" s="223"/>
      <c r="X427" s="223"/>
      <c r="AG427" t="s">
        <v>170</v>
      </c>
    </row>
    <row r="428" spans="1:60" outlineLevel="1" x14ac:dyDescent="0.2">
      <c r="A428" s="237">
        <v>171</v>
      </c>
      <c r="B428" s="238" t="s">
        <v>1077</v>
      </c>
      <c r="C428" s="248" t="s">
        <v>1078</v>
      </c>
      <c r="D428" s="239" t="s">
        <v>554</v>
      </c>
      <c r="E428" s="240">
        <v>1.5</v>
      </c>
      <c r="F428" s="241"/>
      <c r="G428" s="242">
        <f>ROUND(E428*F428,2)</f>
        <v>0</v>
      </c>
      <c r="H428" s="241"/>
      <c r="I428" s="242">
        <f>ROUND(E428*H428,2)</f>
        <v>0</v>
      </c>
      <c r="J428" s="241"/>
      <c r="K428" s="242">
        <f>ROUND(E428*J428,2)</f>
        <v>0</v>
      </c>
      <c r="L428" s="242">
        <v>21</v>
      </c>
      <c r="M428" s="242">
        <f>G428*(1+L428/100)</f>
        <v>0</v>
      </c>
      <c r="N428" s="242">
        <v>0</v>
      </c>
      <c r="O428" s="242">
        <f>ROUND(E428*N428,2)</f>
        <v>0</v>
      </c>
      <c r="P428" s="242">
        <v>0.10316</v>
      </c>
      <c r="Q428" s="242">
        <f>ROUND(E428*P428,2)</f>
        <v>0.15</v>
      </c>
      <c r="R428" s="242" t="s">
        <v>764</v>
      </c>
      <c r="S428" s="242" t="s">
        <v>190</v>
      </c>
      <c r="T428" s="243" t="s">
        <v>190</v>
      </c>
      <c r="U428" s="219">
        <v>0.68200000000000005</v>
      </c>
      <c r="V428" s="219">
        <f>ROUND(E428*U428,2)</f>
        <v>1.02</v>
      </c>
      <c r="W428" s="219"/>
      <c r="X428" s="219" t="s">
        <v>287</v>
      </c>
      <c r="Y428" s="209"/>
      <c r="Z428" s="209"/>
      <c r="AA428" s="209"/>
      <c r="AB428" s="209"/>
      <c r="AC428" s="209"/>
      <c r="AD428" s="209"/>
      <c r="AE428" s="209"/>
      <c r="AF428" s="209"/>
      <c r="AG428" s="209" t="s">
        <v>288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 x14ac:dyDescent="0.2">
      <c r="A429" s="237">
        <v>172</v>
      </c>
      <c r="B429" s="238" t="s">
        <v>1079</v>
      </c>
      <c r="C429" s="248" t="s">
        <v>1080</v>
      </c>
      <c r="D429" s="239" t="s">
        <v>554</v>
      </c>
      <c r="E429" s="240">
        <v>3</v>
      </c>
      <c r="F429" s="241"/>
      <c r="G429" s="242">
        <f>ROUND(E429*F429,2)</f>
        <v>0</v>
      </c>
      <c r="H429" s="241"/>
      <c r="I429" s="242">
        <f>ROUND(E429*H429,2)</f>
        <v>0</v>
      </c>
      <c r="J429" s="241"/>
      <c r="K429" s="242">
        <f>ROUND(E429*J429,2)</f>
        <v>0</v>
      </c>
      <c r="L429" s="242">
        <v>21</v>
      </c>
      <c r="M429" s="242">
        <f>G429*(1+L429/100)</f>
        <v>0</v>
      </c>
      <c r="N429" s="242">
        <v>0</v>
      </c>
      <c r="O429" s="242">
        <f>ROUND(E429*N429,2)</f>
        <v>0</v>
      </c>
      <c r="P429" s="242">
        <v>0.19949</v>
      </c>
      <c r="Q429" s="242">
        <f>ROUND(E429*P429,2)</f>
        <v>0.6</v>
      </c>
      <c r="R429" s="242" t="s">
        <v>764</v>
      </c>
      <c r="S429" s="242" t="s">
        <v>190</v>
      </c>
      <c r="T429" s="243" t="s">
        <v>190</v>
      </c>
      <c r="U429" s="219">
        <v>1.012</v>
      </c>
      <c r="V429" s="219">
        <f>ROUND(E429*U429,2)</f>
        <v>3.04</v>
      </c>
      <c r="W429" s="219"/>
      <c r="X429" s="219" t="s">
        <v>287</v>
      </c>
      <c r="Y429" s="209"/>
      <c r="Z429" s="209"/>
      <c r="AA429" s="209"/>
      <c r="AB429" s="209"/>
      <c r="AC429" s="209"/>
      <c r="AD429" s="209"/>
      <c r="AE429" s="209"/>
      <c r="AF429" s="209"/>
      <c r="AG429" s="209" t="s">
        <v>288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37">
        <v>173</v>
      </c>
      <c r="B430" s="238" t="s">
        <v>762</v>
      </c>
      <c r="C430" s="248" t="s">
        <v>763</v>
      </c>
      <c r="D430" s="239" t="s">
        <v>323</v>
      </c>
      <c r="E430" s="240">
        <v>14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2">
        <v>0</v>
      </c>
      <c r="O430" s="242">
        <f>ROUND(E430*N430,2)</f>
        <v>0</v>
      </c>
      <c r="P430" s="242">
        <v>2.7999999999999998E-4</v>
      </c>
      <c r="Q430" s="242">
        <f>ROUND(E430*P430,2)</f>
        <v>0</v>
      </c>
      <c r="R430" s="242" t="s">
        <v>764</v>
      </c>
      <c r="S430" s="242" t="s">
        <v>190</v>
      </c>
      <c r="T430" s="243" t="s">
        <v>190</v>
      </c>
      <c r="U430" s="219">
        <v>5.1999999999999998E-2</v>
      </c>
      <c r="V430" s="219">
        <f>ROUND(E430*U430,2)</f>
        <v>0.73</v>
      </c>
      <c r="W430" s="219"/>
      <c r="X430" s="219" t="s">
        <v>287</v>
      </c>
      <c r="Y430" s="209"/>
      <c r="Z430" s="209"/>
      <c r="AA430" s="209"/>
      <c r="AB430" s="209"/>
      <c r="AC430" s="209"/>
      <c r="AD430" s="209"/>
      <c r="AE430" s="209"/>
      <c r="AF430" s="209"/>
      <c r="AG430" s="209" t="s">
        <v>288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30">
        <v>174</v>
      </c>
      <c r="B431" s="231" t="s">
        <v>765</v>
      </c>
      <c r="C431" s="249" t="s">
        <v>766</v>
      </c>
      <c r="D431" s="232" t="s">
        <v>323</v>
      </c>
      <c r="E431" s="233">
        <v>49.5</v>
      </c>
      <c r="F431" s="234"/>
      <c r="G431" s="235">
        <f>ROUND(E431*F431,2)</f>
        <v>0</v>
      </c>
      <c r="H431" s="234"/>
      <c r="I431" s="235">
        <f>ROUND(E431*H431,2)</f>
        <v>0</v>
      </c>
      <c r="J431" s="234"/>
      <c r="K431" s="235">
        <f>ROUND(E431*J431,2)</f>
        <v>0</v>
      </c>
      <c r="L431" s="235">
        <v>21</v>
      </c>
      <c r="M431" s="235">
        <f>G431*(1+L431/100)</f>
        <v>0</v>
      </c>
      <c r="N431" s="235">
        <v>0</v>
      </c>
      <c r="O431" s="235">
        <f>ROUND(E431*N431,2)</f>
        <v>0</v>
      </c>
      <c r="P431" s="235">
        <v>3.2000000000000003E-4</v>
      </c>
      <c r="Q431" s="235">
        <f>ROUND(E431*P431,2)</f>
        <v>0.02</v>
      </c>
      <c r="R431" s="235" t="s">
        <v>764</v>
      </c>
      <c r="S431" s="235" t="s">
        <v>190</v>
      </c>
      <c r="T431" s="236" t="s">
        <v>190</v>
      </c>
      <c r="U431" s="219">
        <v>0.13500000000000001</v>
      </c>
      <c r="V431" s="219">
        <f>ROUND(E431*U431,2)</f>
        <v>6.68</v>
      </c>
      <c r="W431" s="219"/>
      <c r="X431" s="219" t="s">
        <v>287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288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16"/>
      <c r="B432" s="217"/>
      <c r="C432" s="251" t="s">
        <v>320</v>
      </c>
      <c r="D432" s="221"/>
      <c r="E432" s="222">
        <v>2.5</v>
      </c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232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51" t="s">
        <v>2118</v>
      </c>
      <c r="D433" s="221"/>
      <c r="E433" s="222">
        <v>47</v>
      </c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09"/>
      <c r="Z433" s="209"/>
      <c r="AA433" s="209"/>
      <c r="AB433" s="209"/>
      <c r="AC433" s="209"/>
      <c r="AD433" s="209"/>
      <c r="AE433" s="209"/>
      <c r="AF433" s="209"/>
      <c r="AG433" s="209" t="s">
        <v>232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ht="22.5" outlineLevel="1" x14ac:dyDescent="0.2">
      <c r="A434" s="237">
        <v>175</v>
      </c>
      <c r="B434" s="238" t="s">
        <v>767</v>
      </c>
      <c r="C434" s="248" t="s">
        <v>768</v>
      </c>
      <c r="D434" s="239" t="s">
        <v>554</v>
      </c>
      <c r="E434" s="240">
        <v>14</v>
      </c>
      <c r="F434" s="241"/>
      <c r="G434" s="242">
        <f>ROUND(E434*F434,2)</f>
        <v>0</v>
      </c>
      <c r="H434" s="241"/>
      <c r="I434" s="242">
        <f>ROUND(E434*H434,2)</f>
        <v>0</v>
      </c>
      <c r="J434" s="241"/>
      <c r="K434" s="242">
        <f>ROUND(E434*J434,2)</f>
        <v>0</v>
      </c>
      <c r="L434" s="242">
        <v>21</v>
      </c>
      <c r="M434" s="242">
        <f>G434*(1+L434/100)</f>
        <v>0</v>
      </c>
      <c r="N434" s="242">
        <v>0</v>
      </c>
      <c r="O434" s="242">
        <f>ROUND(E434*N434,2)</f>
        <v>0</v>
      </c>
      <c r="P434" s="242">
        <v>0</v>
      </c>
      <c r="Q434" s="242">
        <f>ROUND(E434*P434,2)</f>
        <v>0</v>
      </c>
      <c r="R434" s="242" t="s">
        <v>764</v>
      </c>
      <c r="S434" s="242" t="s">
        <v>190</v>
      </c>
      <c r="T434" s="243" t="s">
        <v>190</v>
      </c>
      <c r="U434" s="219">
        <v>0.21593999999999999</v>
      </c>
      <c r="V434" s="219">
        <f>ROUND(E434*U434,2)</f>
        <v>3.02</v>
      </c>
      <c r="W434" s="219"/>
      <c r="X434" s="219" t="s">
        <v>287</v>
      </c>
      <c r="Y434" s="209"/>
      <c r="Z434" s="209"/>
      <c r="AA434" s="209"/>
      <c r="AB434" s="209"/>
      <c r="AC434" s="209"/>
      <c r="AD434" s="209"/>
      <c r="AE434" s="209"/>
      <c r="AF434" s="209"/>
      <c r="AG434" s="209" t="s">
        <v>288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ht="22.5" outlineLevel="1" x14ac:dyDescent="0.2">
      <c r="A435" s="237">
        <v>176</v>
      </c>
      <c r="B435" s="238" t="s">
        <v>2119</v>
      </c>
      <c r="C435" s="248" t="s">
        <v>2120</v>
      </c>
      <c r="D435" s="239" t="s">
        <v>554</v>
      </c>
      <c r="E435" s="240">
        <v>1</v>
      </c>
      <c r="F435" s="241"/>
      <c r="G435" s="242">
        <f>ROUND(E435*F435,2)</f>
        <v>0</v>
      </c>
      <c r="H435" s="241"/>
      <c r="I435" s="242">
        <f>ROUND(E435*H435,2)</f>
        <v>0</v>
      </c>
      <c r="J435" s="241"/>
      <c r="K435" s="242">
        <f>ROUND(E435*J435,2)</f>
        <v>0</v>
      </c>
      <c r="L435" s="242">
        <v>21</v>
      </c>
      <c r="M435" s="242">
        <f>G435*(1+L435/100)</f>
        <v>0</v>
      </c>
      <c r="N435" s="242">
        <v>0</v>
      </c>
      <c r="O435" s="242">
        <f>ROUND(E435*N435,2)</f>
        <v>0</v>
      </c>
      <c r="P435" s="242">
        <v>0</v>
      </c>
      <c r="Q435" s="242">
        <f>ROUND(E435*P435,2)</f>
        <v>0</v>
      </c>
      <c r="R435" s="242" t="s">
        <v>764</v>
      </c>
      <c r="S435" s="242" t="s">
        <v>190</v>
      </c>
      <c r="T435" s="243" t="s">
        <v>190</v>
      </c>
      <c r="U435" s="219">
        <v>0.40600999999999998</v>
      </c>
      <c r="V435" s="219">
        <f>ROUND(E435*U435,2)</f>
        <v>0.41</v>
      </c>
      <c r="W435" s="219"/>
      <c r="X435" s="219" t="s">
        <v>287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288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ht="22.5" outlineLevel="1" x14ac:dyDescent="0.2">
      <c r="A436" s="237">
        <v>177</v>
      </c>
      <c r="B436" s="238" t="s">
        <v>769</v>
      </c>
      <c r="C436" s="248" t="s">
        <v>770</v>
      </c>
      <c r="D436" s="239" t="s">
        <v>554</v>
      </c>
      <c r="E436" s="240">
        <v>1</v>
      </c>
      <c r="F436" s="241"/>
      <c r="G436" s="242">
        <f>ROUND(E436*F436,2)</f>
        <v>0</v>
      </c>
      <c r="H436" s="241"/>
      <c r="I436" s="242">
        <f>ROUND(E436*H436,2)</f>
        <v>0</v>
      </c>
      <c r="J436" s="241"/>
      <c r="K436" s="242">
        <f>ROUND(E436*J436,2)</f>
        <v>0</v>
      </c>
      <c r="L436" s="242">
        <v>21</v>
      </c>
      <c r="M436" s="242">
        <f>G436*(1+L436/100)</f>
        <v>0</v>
      </c>
      <c r="N436" s="242">
        <v>0</v>
      </c>
      <c r="O436" s="242">
        <f>ROUND(E436*N436,2)</f>
        <v>0</v>
      </c>
      <c r="P436" s="242">
        <v>0</v>
      </c>
      <c r="Q436" s="242">
        <f>ROUND(E436*P436,2)</f>
        <v>0</v>
      </c>
      <c r="R436" s="242" t="s">
        <v>764</v>
      </c>
      <c r="S436" s="242" t="s">
        <v>190</v>
      </c>
      <c r="T436" s="243" t="s">
        <v>190</v>
      </c>
      <c r="U436" s="219">
        <v>0.64734999999999998</v>
      </c>
      <c r="V436" s="219">
        <f>ROUND(E436*U436,2)</f>
        <v>0.65</v>
      </c>
      <c r="W436" s="219"/>
      <c r="X436" s="219" t="s">
        <v>287</v>
      </c>
      <c r="Y436" s="209"/>
      <c r="Z436" s="209"/>
      <c r="AA436" s="209"/>
      <c r="AB436" s="209"/>
      <c r="AC436" s="209"/>
      <c r="AD436" s="209"/>
      <c r="AE436" s="209"/>
      <c r="AF436" s="209"/>
      <c r="AG436" s="209" t="s">
        <v>288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ht="33.75" outlineLevel="1" x14ac:dyDescent="0.2">
      <c r="A437" s="237">
        <v>178</v>
      </c>
      <c r="B437" s="238" t="s">
        <v>771</v>
      </c>
      <c r="C437" s="248" t="s">
        <v>772</v>
      </c>
      <c r="D437" s="239" t="s">
        <v>554</v>
      </c>
      <c r="E437" s="240">
        <v>14</v>
      </c>
      <c r="F437" s="241"/>
      <c r="G437" s="242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2">
        <v>0</v>
      </c>
      <c r="O437" s="242">
        <f>ROUND(E437*N437,2)</f>
        <v>0</v>
      </c>
      <c r="P437" s="242">
        <v>0</v>
      </c>
      <c r="Q437" s="242">
        <f>ROUND(E437*P437,2)</f>
        <v>0</v>
      </c>
      <c r="R437" s="242" t="s">
        <v>764</v>
      </c>
      <c r="S437" s="242" t="s">
        <v>190</v>
      </c>
      <c r="T437" s="243" t="s">
        <v>190</v>
      </c>
      <c r="U437" s="219">
        <v>2.2499999999999999E-2</v>
      </c>
      <c r="V437" s="219">
        <f>ROUND(E437*U437,2)</f>
        <v>0.32</v>
      </c>
      <c r="W437" s="219"/>
      <c r="X437" s="219" t="s">
        <v>287</v>
      </c>
      <c r="Y437" s="209"/>
      <c r="Z437" s="209"/>
      <c r="AA437" s="209"/>
      <c r="AB437" s="209"/>
      <c r="AC437" s="209"/>
      <c r="AD437" s="209"/>
      <c r="AE437" s="209"/>
      <c r="AF437" s="209"/>
      <c r="AG437" s="209" t="s">
        <v>288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ht="33.75" outlineLevel="1" x14ac:dyDescent="0.2">
      <c r="A438" s="237">
        <v>179</v>
      </c>
      <c r="B438" s="238" t="s">
        <v>2121</v>
      </c>
      <c r="C438" s="248" t="s">
        <v>2122</v>
      </c>
      <c r="D438" s="239" t="s">
        <v>554</v>
      </c>
      <c r="E438" s="240">
        <v>1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2">
        <v>0</v>
      </c>
      <c r="O438" s="242">
        <f>ROUND(E438*N438,2)</f>
        <v>0</v>
      </c>
      <c r="P438" s="242">
        <v>0</v>
      </c>
      <c r="Q438" s="242">
        <f>ROUND(E438*P438,2)</f>
        <v>0</v>
      </c>
      <c r="R438" s="242" t="s">
        <v>764</v>
      </c>
      <c r="S438" s="242" t="s">
        <v>190</v>
      </c>
      <c r="T438" s="243" t="s">
        <v>190</v>
      </c>
      <c r="U438" s="219">
        <v>3.1649999999999998E-2</v>
      </c>
      <c r="V438" s="219">
        <f>ROUND(E438*U438,2)</f>
        <v>0.03</v>
      </c>
      <c r="W438" s="219"/>
      <c r="X438" s="219" t="s">
        <v>287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288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ht="33.75" outlineLevel="1" x14ac:dyDescent="0.2">
      <c r="A439" s="237">
        <v>180</v>
      </c>
      <c r="B439" s="238" t="s">
        <v>773</v>
      </c>
      <c r="C439" s="248" t="s">
        <v>774</v>
      </c>
      <c r="D439" s="239" t="s">
        <v>554</v>
      </c>
      <c r="E439" s="240">
        <v>1</v>
      </c>
      <c r="F439" s="241"/>
      <c r="G439" s="242">
        <f>ROUND(E439*F439,2)</f>
        <v>0</v>
      </c>
      <c r="H439" s="241"/>
      <c r="I439" s="242">
        <f>ROUND(E439*H439,2)</f>
        <v>0</v>
      </c>
      <c r="J439" s="241"/>
      <c r="K439" s="242">
        <f>ROUND(E439*J439,2)</f>
        <v>0</v>
      </c>
      <c r="L439" s="242">
        <v>21</v>
      </c>
      <c r="M439" s="242">
        <f>G439*(1+L439/100)</f>
        <v>0</v>
      </c>
      <c r="N439" s="242">
        <v>0</v>
      </c>
      <c r="O439" s="242">
        <f>ROUND(E439*N439,2)</f>
        <v>0</v>
      </c>
      <c r="P439" s="242">
        <v>0</v>
      </c>
      <c r="Q439" s="242">
        <f>ROUND(E439*P439,2)</f>
        <v>0</v>
      </c>
      <c r="R439" s="242" t="s">
        <v>764</v>
      </c>
      <c r="S439" s="242" t="s">
        <v>190</v>
      </c>
      <c r="T439" s="243" t="s">
        <v>190</v>
      </c>
      <c r="U439" s="219">
        <v>4.0300000000000002E-2</v>
      </c>
      <c r="V439" s="219">
        <f>ROUND(E439*U439,2)</f>
        <v>0.04</v>
      </c>
      <c r="W439" s="219"/>
      <c r="X439" s="219" t="s">
        <v>287</v>
      </c>
      <c r="Y439" s="209"/>
      <c r="Z439" s="209"/>
      <c r="AA439" s="209"/>
      <c r="AB439" s="209"/>
      <c r="AC439" s="209"/>
      <c r="AD439" s="209"/>
      <c r="AE439" s="209"/>
      <c r="AF439" s="209"/>
      <c r="AG439" s="209" t="s">
        <v>288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ht="33.75" outlineLevel="1" x14ac:dyDescent="0.2">
      <c r="A440" s="237">
        <v>181</v>
      </c>
      <c r="B440" s="238" t="s">
        <v>775</v>
      </c>
      <c r="C440" s="248" t="s">
        <v>776</v>
      </c>
      <c r="D440" s="239" t="s">
        <v>554</v>
      </c>
      <c r="E440" s="240">
        <v>1</v>
      </c>
      <c r="F440" s="241"/>
      <c r="G440" s="242">
        <f>ROUND(E440*F440,2)</f>
        <v>0</v>
      </c>
      <c r="H440" s="241"/>
      <c r="I440" s="242">
        <f>ROUND(E440*H440,2)</f>
        <v>0</v>
      </c>
      <c r="J440" s="241"/>
      <c r="K440" s="242">
        <f>ROUND(E440*J440,2)</f>
        <v>0</v>
      </c>
      <c r="L440" s="242">
        <v>21</v>
      </c>
      <c r="M440" s="242">
        <f>G440*(1+L440/100)</f>
        <v>0</v>
      </c>
      <c r="N440" s="242">
        <v>0</v>
      </c>
      <c r="O440" s="242">
        <f>ROUND(E440*N440,2)</f>
        <v>0</v>
      </c>
      <c r="P440" s="242">
        <v>0</v>
      </c>
      <c r="Q440" s="242">
        <f>ROUND(E440*P440,2)</f>
        <v>0</v>
      </c>
      <c r="R440" s="242" t="s">
        <v>764</v>
      </c>
      <c r="S440" s="242" t="s">
        <v>190</v>
      </c>
      <c r="T440" s="243" t="s">
        <v>190</v>
      </c>
      <c r="U440" s="219">
        <v>4.5499999999999999E-2</v>
      </c>
      <c r="V440" s="219">
        <f>ROUND(E440*U440,2)</f>
        <v>0.05</v>
      </c>
      <c r="W440" s="219"/>
      <c r="X440" s="219" t="s">
        <v>287</v>
      </c>
      <c r="Y440" s="209"/>
      <c r="Z440" s="209"/>
      <c r="AA440" s="209"/>
      <c r="AB440" s="209"/>
      <c r="AC440" s="209"/>
      <c r="AD440" s="209"/>
      <c r="AE440" s="209"/>
      <c r="AF440" s="209"/>
      <c r="AG440" s="209" t="s">
        <v>288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ht="22.5" outlineLevel="1" x14ac:dyDescent="0.2">
      <c r="A441" s="237">
        <v>182</v>
      </c>
      <c r="B441" s="238" t="s">
        <v>1084</v>
      </c>
      <c r="C441" s="248" t="s">
        <v>1085</v>
      </c>
      <c r="D441" s="239" t="s">
        <v>554</v>
      </c>
      <c r="E441" s="240">
        <v>3</v>
      </c>
      <c r="F441" s="241"/>
      <c r="G441" s="242">
        <f>ROUND(E441*F441,2)</f>
        <v>0</v>
      </c>
      <c r="H441" s="241"/>
      <c r="I441" s="242">
        <f>ROUND(E441*H441,2)</f>
        <v>0</v>
      </c>
      <c r="J441" s="241"/>
      <c r="K441" s="242">
        <f>ROUND(E441*J441,2)</f>
        <v>0</v>
      </c>
      <c r="L441" s="242">
        <v>21</v>
      </c>
      <c r="M441" s="242">
        <f>G441*(1+L441/100)</f>
        <v>0</v>
      </c>
      <c r="N441" s="242">
        <v>0</v>
      </c>
      <c r="O441" s="242">
        <f>ROUND(E441*N441,2)</f>
        <v>0</v>
      </c>
      <c r="P441" s="242">
        <v>3.3079999999999998E-2</v>
      </c>
      <c r="Q441" s="242">
        <f>ROUND(E441*P441,2)</f>
        <v>0.1</v>
      </c>
      <c r="R441" s="242" t="s">
        <v>764</v>
      </c>
      <c r="S441" s="242" t="s">
        <v>190</v>
      </c>
      <c r="T441" s="243" t="s">
        <v>190</v>
      </c>
      <c r="U441" s="219">
        <v>0.57899999999999996</v>
      </c>
      <c r="V441" s="219">
        <f>ROUND(E441*U441,2)</f>
        <v>1.74</v>
      </c>
      <c r="W441" s="219"/>
      <c r="X441" s="219" t="s">
        <v>287</v>
      </c>
      <c r="Y441" s="209"/>
      <c r="Z441" s="209"/>
      <c r="AA441" s="209"/>
      <c r="AB441" s="209"/>
      <c r="AC441" s="209"/>
      <c r="AD441" s="209"/>
      <c r="AE441" s="209"/>
      <c r="AF441" s="209"/>
      <c r="AG441" s="209" t="s">
        <v>288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 x14ac:dyDescent="0.2">
      <c r="A442" s="237">
        <v>183</v>
      </c>
      <c r="B442" s="238" t="s">
        <v>777</v>
      </c>
      <c r="C442" s="248" t="s">
        <v>778</v>
      </c>
      <c r="D442" s="239" t="s">
        <v>554</v>
      </c>
      <c r="E442" s="240">
        <v>1</v>
      </c>
      <c r="F442" s="241"/>
      <c r="G442" s="242">
        <f>ROUND(E442*F442,2)</f>
        <v>0</v>
      </c>
      <c r="H442" s="241"/>
      <c r="I442" s="242">
        <f>ROUND(E442*H442,2)</f>
        <v>0</v>
      </c>
      <c r="J442" s="241"/>
      <c r="K442" s="242">
        <f>ROUND(E442*J442,2)</f>
        <v>0</v>
      </c>
      <c r="L442" s="242">
        <v>21</v>
      </c>
      <c r="M442" s="242">
        <f>G442*(1+L442/100)</f>
        <v>0</v>
      </c>
      <c r="N442" s="242">
        <v>0</v>
      </c>
      <c r="O442" s="242">
        <f>ROUND(E442*N442,2)</f>
        <v>0</v>
      </c>
      <c r="P442" s="242">
        <v>0</v>
      </c>
      <c r="Q442" s="242">
        <f>ROUND(E442*P442,2)</f>
        <v>0</v>
      </c>
      <c r="R442" s="242"/>
      <c r="S442" s="242" t="s">
        <v>174</v>
      </c>
      <c r="T442" s="243" t="s">
        <v>175</v>
      </c>
      <c r="U442" s="219">
        <v>0.64734999999999998</v>
      </c>
      <c r="V442" s="219">
        <f>ROUND(E442*U442,2)</f>
        <v>0.65</v>
      </c>
      <c r="W442" s="219"/>
      <c r="X442" s="219" t="s">
        <v>287</v>
      </c>
      <c r="Y442" s="209"/>
      <c r="Z442" s="209"/>
      <c r="AA442" s="209"/>
      <c r="AB442" s="209"/>
      <c r="AC442" s="209"/>
      <c r="AD442" s="209"/>
      <c r="AE442" s="209"/>
      <c r="AF442" s="209"/>
      <c r="AG442" s="209" t="s">
        <v>288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 x14ac:dyDescent="0.2">
      <c r="A443" s="237">
        <v>184</v>
      </c>
      <c r="B443" s="238" t="s">
        <v>779</v>
      </c>
      <c r="C443" s="248" t="s">
        <v>780</v>
      </c>
      <c r="D443" s="239" t="s">
        <v>554</v>
      </c>
      <c r="E443" s="240">
        <v>18</v>
      </c>
      <c r="F443" s="241"/>
      <c r="G443" s="242">
        <f>ROUND(E443*F443,2)</f>
        <v>0</v>
      </c>
      <c r="H443" s="241"/>
      <c r="I443" s="242">
        <f>ROUND(E443*H443,2)</f>
        <v>0</v>
      </c>
      <c r="J443" s="241"/>
      <c r="K443" s="242">
        <f>ROUND(E443*J443,2)</f>
        <v>0</v>
      </c>
      <c r="L443" s="242">
        <v>21</v>
      </c>
      <c r="M443" s="242">
        <f>G443*(1+L443/100)</f>
        <v>0</v>
      </c>
      <c r="N443" s="242">
        <v>0</v>
      </c>
      <c r="O443" s="242">
        <f>ROUND(E443*N443,2)</f>
        <v>0</v>
      </c>
      <c r="P443" s="242">
        <v>3.3079999999999998E-2</v>
      </c>
      <c r="Q443" s="242">
        <f>ROUND(E443*P443,2)</f>
        <v>0.6</v>
      </c>
      <c r="R443" s="242"/>
      <c r="S443" s="242" t="s">
        <v>174</v>
      </c>
      <c r="T443" s="243" t="s">
        <v>175</v>
      </c>
      <c r="U443" s="219">
        <v>0.57899999999999996</v>
      </c>
      <c r="V443" s="219">
        <f>ROUND(E443*U443,2)</f>
        <v>10.42</v>
      </c>
      <c r="W443" s="219"/>
      <c r="X443" s="219" t="s">
        <v>287</v>
      </c>
      <c r="Y443" s="209"/>
      <c r="Z443" s="209"/>
      <c r="AA443" s="209"/>
      <c r="AB443" s="209"/>
      <c r="AC443" s="209"/>
      <c r="AD443" s="209"/>
      <c r="AE443" s="209"/>
      <c r="AF443" s="209"/>
      <c r="AG443" s="209" t="s">
        <v>288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">
      <c r="A444" s="230">
        <v>185</v>
      </c>
      <c r="B444" s="231" t="s">
        <v>781</v>
      </c>
      <c r="C444" s="249" t="s">
        <v>782</v>
      </c>
      <c r="D444" s="232" t="s">
        <v>554</v>
      </c>
      <c r="E444" s="233">
        <v>3</v>
      </c>
      <c r="F444" s="234"/>
      <c r="G444" s="235">
        <f>ROUND(E444*F444,2)</f>
        <v>0</v>
      </c>
      <c r="H444" s="234"/>
      <c r="I444" s="235">
        <f>ROUND(E444*H444,2)</f>
        <v>0</v>
      </c>
      <c r="J444" s="234"/>
      <c r="K444" s="235">
        <f>ROUND(E444*J444,2)</f>
        <v>0</v>
      </c>
      <c r="L444" s="235">
        <v>21</v>
      </c>
      <c r="M444" s="235">
        <f>G444*(1+L444/100)</f>
        <v>0</v>
      </c>
      <c r="N444" s="235">
        <v>0</v>
      </c>
      <c r="O444" s="235">
        <f>ROUND(E444*N444,2)</f>
        <v>0</v>
      </c>
      <c r="P444" s="235">
        <v>0.05</v>
      </c>
      <c r="Q444" s="235">
        <f>ROUND(E444*P444,2)</f>
        <v>0.15</v>
      </c>
      <c r="R444" s="235"/>
      <c r="S444" s="235" t="s">
        <v>174</v>
      </c>
      <c r="T444" s="236" t="s">
        <v>175</v>
      </c>
      <c r="U444" s="219">
        <v>0</v>
      </c>
      <c r="V444" s="219">
        <f>ROUND(E444*U444,2)</f>
        <v>0</v>
      </c>
      <c r="W444" s="219"/>
      <c r="X444" s="219" t="s">
        <v>287</v>
      </c>
      <c r="Y444" s="209"/>
      <c r="Z444" s="209"/>
      <c r="AA444" s="209"/>
      <c r="AB444" s="209"/>
      <c r="AC444" s="209"/>
      <c r="AD444" s="209"/>
      <c r="AE444" s="209"/>
      <c r="AF444" s="209"/>
      <c r="AG444" s="209" t="s">
        <v>288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1" x14ac:dyDescent="0.2">
      <c r="A445" s="216">
        <v>186</v>
      </c>
      <c r="B445" s="217" t="s">
        <v>783</v>
      </c>
      <c r="C445" s="262" t="s">
        <v>784</v>
      </c>
      <c r="D445" s="218" t="s">
        <v>0</v>
      </c>
      <c r="E445" s="258"/>
      <c r="F445" s="220"/>
      <c r="G445" s="219">
        <f>ROUND(E445*F445,2)</f>
        <v>0</v>
      </c>
      <c r="H445" s="220"/>
      <c r="I445" s="219">
        <f>ROUND(E445*H445,2)</f>
        <v>0</v>
      </c>
      <c r="J445" s="220"/>
      <c r="K445" s="219">
        <f>ROUND(E445*J445,2)</f>
        <v>0</v>
      </c>
      <c r="L445" s="219">
        <v>21</v>
      </c>
      <c r="M445" s="219">
        <f>G445*(1+L445/100)</f>
        <v>0</v>
      </c>
      <c r="N445" s="219">
        <v>0</v>
      </c>
      <c r="O445" s="219">
        <f>ROUND(E445*N445,2)</f>
        <v>0</v>
      </c>
      <c r="P445" s="219">
        <v>0</v>
      </c>
      <c r="Q445" s="219">
        <f>ROUND(E445*P445,2)</f>
        <v>0</v>
      </c>
      <c r="R445" s="219" t="s">
        <v>764</v>
      </c>
      <c r="S445" s="219" t="s">
        <v>190</v>
      </c>
      <c r="T445" s="219" t="s">
        <v>190</v>
      </c>
      <c r="U445" s="219">
        <v>0</v>
      </c>
      <c r="V445" s="219">
        <f>ROUND(E445*U445,2)</f>
        <v>0</v>
      </c>
      <c r="W445" s="219"/>
      <c r="X445" s="219" t="s">
        <v>759</v>
      </c>
      <c r="Y445" s="209"/>
      <c r="Z445" s="209"/>
      <c r="AA445" s="209"/>
      <c r="AB445" s="209"/>
      <c r="AC445" s="209"/>
      <c r="AD445" s="209"/>
      <c r="AE445" s="209"/>
      <c r="AF445" s="209"/>
      <c r="AG445" s="209" t="s">
        <v>760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1" x14ac:dyDescent="0.2">
      <c r="A446" s="216"/>
      <c r="B446" s="217"/>
      <c r="C446" s="263" t="s">
        <v>785</v>
      </c>
      <c r="D446" s="259"/>
      <c r="E446" s="259"/>
      <c r="F446" s="259"/>
      <c r="G446" s="25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09"/>
      <c r="Z446" s="209"/>
      <c r="AA446" s="209"/>
      <c r="AB446" s="209"/>
      <c r="AC446" s="209"/>
      <c r="AD446" s="209"/>
      <c r="AE446" s="209"/>
      <c r="AF446" s="209"/>
      <c r="AG446" s="209" t="s">
        <v>290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x14ac:dyDescent="0.2">
      <c r="A447" s="224" t="s">
        <v>169</v>
      </c>
      <c r="B447" s="225" t="s">
        <v>133</v>
      </c>
      <c r="C447" s="247" t="s">
        <v>134</v>
      </c>
      <c r="D447" s="226"/>
      <c r="E447" s="227"/>
      <c r="F447" s="228"/>
      <c r="G447" s="228">
        <f>SUMIF(AG448:AG456,"&lt;&gt;NOR",G448:G456)</f>
        <v>0</v>
      </c>
      <c r="H447" s="228"/>
      <c r="I447" s="228">
        <f>SUM(I448:I456)</f>
        <v>0</v>
      </c>
      <c r="J447" s="228"/>
      <c r="K447" s="228">
        <f>SUM(K448:K456)</f>
        <v>0</v>
      </c>
      <c r="L447" s="228"/>
      <c r="M447" s="228">
        <f>SUM(M448:M456)</f>
        <v>0</v>
      </c>
      <c r="N447" s="228"/>
      <c r="O447" s="228">
        <f>SUM(O448:O456)</f>
        <v>0.58000000000000007</v>
      </c>
      <c r="P447" s="228"/>
      <c r="Q447" s="228">
        <f>SUM(Q448:Q456)</f>
        <v>0</v>
      </c>
      <c r="R447" s="228"/>
      <c r="S447" s="228"/>
      <c r="T447" s="229"/>
      <c r="U447" s="223"/>
      <c r="V447" s="223">
        <f>SUM(V448:V456)</f>
        <v>11.56</v>
      </c>
      <c r="W447" s="223"/>
      <c r="X447" s="223"/>
      <c r="AG447" t="s">
        <v>170</v>
      </c>
    </row>
    <row r="448" spans="1:60" outlineLevel="1" x14ac:dyDescent="0.2">
      <c r="A448" s="237">
        <v>187</v>
      </c>
      <c r="B448" s="238" t="s">
        <v>1635</v>
      </c>
      <c r="C448" s="248" t="s">
        <v>1636</v>
      </c>
      <c r="D448" s="239" t="s">
        <v>323</v>
      </c>
      <c r="E448" s="240">
        <v>9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2">
        <v>2.1000000000000001E-4</v>
      </c>
      <c r="O448" s="242">
        <f>ROUND(E448*N448,2)</f>
        <v>0</v>
      </c>
      <c r="P448" s="242">
        <v>0</v>
      </c>
      <c r="Q448" s="242">
        <f>ROUND(E448*P448,2)</f>
        <v>0</v>
      </c>
      <c r="R448" s="242"/>
      <c r="S448" s="242" t="s">
        <v>190</v>
      </c>
      <c r="T448" s="243" t="s">
        <v>190</v>
      </c>
      <c r="U448" s="219">
        <v>0.60980000000000001</v>
      </c>
      <c r="V448" s="219">
        <f>ROUND(E448*U448,2)</f>
        <v>5.49</v>
      </c>
      <c r="W448" s="219"/>
      <c r="X448" s="219" t="s">
        <v>287</v>
      </c>
      <c r="Y448" s="209"/>
      <c r="Z448" s="209"/>
      <c r="AA448" s="209"/>
      <c r="AB448" s="209"/>
      <c r="AC448" s="209"/>
      <c r="AD448" s="209"/>
      <c r="AE448" s="209"/>
      <c r="AF448" s="209"/>
      <c r="AG448" s="209" t="s">
        <v>288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 x14ac:dyDescent="0.2">
      <c r="A449" s="237">
        <v>188</v>
      </c>
      <c r="B449" s="238" t="s">
        <v>1637</v>
      </c>
      <c r="C449" s="248" t="s">
        <v>1638</v>
      </c>
      <c r="D449" s="239" t="s">
        <v>554</v>
      </c>
      <c r="E449" s="240">
        <v>2</v>
      </c>
      <c r="F449" s="241"/>
      <c r="G449" s="242">
        <f>ROUND(E449*F449,2)</f>
        <v>0</v>
      </c>
      <c r="H449" s="241"/>
      <c r="I449" s="242">
        <f>ROUND(E449*H449,2)</f>
        <v>0</v>
      </c>
      <c r="J449" s="241"/>
      <c r="K449" s="242">
        <f>ROUND(E449*J449,2)</f>
        <v>0</v>
      </c>
      <c r="L449" s="242">
        <v>21</v>
      </c>
      <c r="M449" s="242">
        <f>G449*(1+L449/100)</f>
        <v>0</v>
      </c>
      <c r="N449" s="242">
        <v>0</v>
      </c>
      <c r="O449" s="242">
        <f>ROUND(E449*N449,2)</f>
        <v>0</v>
      </c>
      <c r="P449" s="242">
        <v>0</v>
      </c>
      <c r="Q449" s="242">
        <f>ROUND(E449*P449,2)</f>
        <v>0</v>
      </c>
      <c r="R449" s="242"/>
      <c r="S449" s="242" t="s">
        <v>190</v>
      </c>
      <c r="T449" s="243" t="s">
        <v>190</v>
      </c>
      <c r="U449" s="219">
        <v>0.2</v>
      </c>
      <c r="V449" s="219">
        <f>ROUND(E449*U449,2)</f>
        <v>0.4</v>
      </c>
      <c r="W449" s="219"/>
      <c r="X449" s="219" t="s">
        <v>287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288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37">
        <v>189</v>
      </c>
      <c r="B450" s="238" t="s">
        <v>1639</v>
      </c>
      <c r="C450" s="248" t="s">
        <v>1640</v>
      </c>
      <c r="D450" s="239" t="s">
        <v>554</v>
      </c>
      <c r="E450" s="240">
        <v>9</v>
      </c>
      <c r="F450" s="241"/>
      <c r="G450" s="242">
        <f>ROUND(E450*F450,2)</f>
        <v>0</v>
      </c>
      <c r="H450" s="241"/>
      <c r="I450" s="242">
        <f>ROUND(E450*H450,2)</f>
        <v>0</v>
      </c>
      <c r="J450" s="241"/>
      <c r="K450" s="242">
        <f>ROUND(E450*J450,2)</f>
        <v>0</v>
      </c>
      <c r="L450" s="242">
        <v>21</v>
      </c>
      <c r="M450" s="242">
        <f>G450*(1+L450/100)</f>
        <v>0</v>
      </c>
      <c r="N450" s="242">
        <v>0</v>
      </c>
      <c r="O450" s="242">
        <f>ROUND(E450*N450,2)</f>
        <v>0</v>
      </c>
      <c r="P450" s="242">
        <v>0</v>
      </c>
      <c r="Q450" s="242">
        <f>ROUND(E450*P450,2)</f>
        <v>0</v>
      </c>
      <c r="R450" s="242"/>
      <c r="S450" s="242" t="s">
        <v>190</v>
      </c>
      <c r="T450" s="243" t="s">
        <v>190</v>
      </c>
      <c r="U450" s="219">
        <v>0.14000000000000001</v>
      </c>
      <c r="V450" s="219">
        <f>ROUND(E450*U450,2)</f>
        <v>1.26</v>
      </c>
      <c r="W450" s="219"/>
      <c r="X450" s="219" t="s">
        <v>287</v>
      </c>
      <c r="Y450" s="209"/>
      <c r="Z450" s="209"/>
      <c r="AA450" s="209"/>
      <c r="AB450" s="209"/>
      <c r="AC450" s="209"/>
      <c r="AD450" s="209"/>
      <c r="AE450" s="209"/>
      <c r="AF450" s="209"/>
      <c r="AG450" s="209" t="s">
        <v>288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37">
        <v>190</v>
      </c>
      <c r="B451" s="238" t="s">
        <v>1641</v>
      </c>
      <c r="C451" s="248" t="s">
        <v>1642</v>
      </c>
      <c r="D451" s="239" t="s">
        <v>323</v>
      </c>
      <c r="E451" s="240">
        <v>9</v>
      </c>
      <c r="F451" s="241"/>
      <c r="G451" s="242">
        <f>ROUND(E451*F451,2)</f>
        <v>0</v>
      </c>
      <c r="H451" s="241"/>
      <c r="I451" s="242">
        <f>ROUND(E451*H451,2)</f>
        <v>0</v>
      </c>
      <c r="J451" s="241"/>
      <c r="K451" s="242">
        <f>ROUND(E451*J451,2)</f>
        <v>0</v>
      </c>
      <c r="L451" s="242">
        <v>21</v>
      </c>
      <c r="M451" s="242">
        <f>G451*(1+L451/100)</f>
        <v>0</v>
      </c>
      <c r="N451" s="242">
        <v>2.8459999999999999E-2</v>
      </c>
      <c r="O451" s="242">
        <f>ROUND(E451*N451,2)</f>
        <v>0.26</v>
      </c>
      <c r="P451" s="242">
        <v>0</v>
      </c>
      <c r="Q451" s="242">
        <f>ROUND(E451*P451,2)</f>
        <v>0</v>
      </c>
      <c r="R451" s="242"/>
      <c r="S451" s="242" t="s">
        <v>174</v>
      </c>
      <c r="T451" s="243" t="s">
        <v>175</v>
      </c>
      <c r="U451" s="219">
        <v>0.49</v>
      </c>
      <c r="V451" s="219">
        <f>ROUND(E451*U451,2)</f>
        <v>4.41</v>
      </c>
      <c r="W451" s="219"/>
      <c r="X451" s="219" t="s">
        <v>287</v>
      </c>
      <c r="Y451" s="209"/>
      <c r="Z451" s="209"/>
      <c r="AA451" s="209"/>
      <c r="AB451" s="209"/>
      <c r="AC451" s="209"/>
      <c r="AD451" s="209"/>
      <c r="AE451" s="209"/>
      <c r="AF451" s="209"/>
      <c r="AG451" s="209" t="s">
        <v>288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ht="22.5" outlineLevel="1" x14ac:dyDescent="0.2">
      <c r="A452" s="237">
        <v>191</v>
      </c>
      <c r="B452" s="238" t="s">
        <v>1643</v>
      </c>
      <c r="C452" s="248" t="s">
        <v>1644</v>
      </c>
      <c r="D452" s="239" t="s">
        <v>323</v>
      </c>
      <c r="E452" s="240">
        <v>9</v>
      </c>
      <c r="F452" s="241"/>
      <c r="G452" s="242">
        <f>ROUND(E452*F452,2)</f>
        <v>0</v>
      </c>
      <c r="H452" s="241"/>
      <c r="I452" s="242">
        <f>ROUND(E452*H452,2)</f>
        <v>0</v>
      </c>
      <c r="J452" s="241"/>
      <c r="K452" s="242">
        <f>ROUND(E452*J452,2)</f>
        <v>0</v>
      </c>
      <c r="L452" s="242">
        <v>21</v>
      </c>
      <c r="M452" s="242">
        <f>G452*(1+L452/100)</f>
        <v>0</v>
      </c>
      <c r="N452" s="242">
        <v>3.3050000000000003E-2</v>
      </c>
      <c r="O452" s="242">
        <f>ROUND(E452*N452,2)</f>
        <v>0.3</v>
      </c>
      <c r="P452" s="242">
        <v>0</v>
      </c>
      <c r="Q452" s="242">
        <f>ROUND(E452*P452,2)</f>
        <v>0</v>
      </c>
      <c r="R452" s="242" t="s">
        <v>477</v>
      </c>
      <c r="S452" s="242" t="s">
        <v>190</v>
      </c>
      <c r="T452" s="243" t="s">
        <v>190</v>
      </c>
      <c r="U452" s="219">
        <v>0</v>
      </c>
      <c r="V452" s="219">
        <f>ROUND(E452*U452,2)</f>
        <v>0</v>
      </c>
      <c r="W452" s="219"/>
      <c r="X452" s="219" t="s">
        <v>478</v>
      </c>
      <c r="Y452" s="209"/>
      <c r="Z452" s="209"/>
      <c r="AA452" s="209"/>
      <c r="AB452" s="209"/>
      <c r="AC452" s="209"/>
      <c r="AD452" s="209"/>
      <c r="AE452" s="209"/>
      <c r="AF452" s="209"/>
      <c r="AG452" s="209" t="s">
        <v>555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ht="22.5" outlineLevel="1" x14ac:dyDescent="0.2">
      <c r="A453" s="237">
        <v>192</v>
      </c>
      <c r="B453" s="238" t="s">
        <v>1645</v>
      </c>
      <c r="C453" s="248" t="s">
        <v>1646</v>
      </c>
      <c r="D453" s="239" t="s">
        <v>554</v>
      </c>
      <c r="E453" s="240">
        <v>2</v>
      </c>
      <c r="F453" s="241"/>
      <c r="G453" s="242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2">
        <v>1E-3</v>
      </c>
      <c r="O453" s="242">
        <f>ROUND(E453*N453,2)</f>
        <v>0</v>
      </c>
      <c r="P453" s="242">
        <v>0</v>
      </c>
      <c r="Q453" s="242">
        <f>ROUND(E453*P453,2)</f>
        <v>0</v>
      </c>
      <c r="R453" s="242" t="s">
        <v>477</v>
      </c>
      <c r="S453" s="242" t="s">
        <v>190</v>
      </c>
      <c r="T453" s="243" t="s">
        <v>175</v>
      </c>
      <c r="U453" s="219">
        <v>0</v>
      </c>
      <c r="V453" s="219">
        <f>ROUND(E453*U453,2)</f>
        <v>0</v>
      </c>
      <c r="W453" s="219"/>
      <c r="X453" s="219" t="s">
        <v>478</v>
      </c>
      <c r="Y453" s="209"/>
      <c r="Z453" s="209"/>
      <c r="AA453" s="209"/>
      <c r="AB453" s="209"/>
      <c r="AC453" s="209"/>
      <c r="AD453" s="209"/>
      <c r="AE453" s="209"/>
      <c r="AF453" s="209"/>
      <c r="AG453" s="209" t="s">
        <v>555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">
      <c r="A454" s="237">
        <v>193</v>
      </c>
      <c r="B454" s="238" t="s">
        <v>1647</v>
      </c>
      <c r="C454" s="248" t="s">
        <v>1648</v>
      </c>
      <c r="D454" s="239" t="s">
        <v>554</v>
      </c>
      <c r="E454" s="240">
        <v>27</v>
      </c>
      <c r="F454" s="241"/>
      <c r="G454" s="242">
        <f>ROUND(E454*F454,2)</f>
        <v>0</v>
      </c>
      <c r="H454" s="241"/>
      <c r="I454" s="242">
        <f>ROUND(E454*H454,2)</f>
        <v>0</v>
      </c>
      <c r="J454" s="241"/>
      <c r="K454" s="242">
        <f>ROUND(E454*J454,2)</f>
        <v>0</v>
      </c>
      <c r="L454" s="242">
        <v>21</v>
      </c>
      <c r="M454" s="242">
        <f>G454*(1+L454/100)</f>
        <v>0</v>
      </c>
      <c r="N454" s="242">
        <v>6.9999999999999999E-4</v>
      </c>
      <c r="O454" s="242">
        <f>ROUND(E454*N454,2)</f>
        <v>0.02</v>
      </c>
      <c r="P454" s="242">
        <v>0</v>
      </c>
      <c r="Q454" s="242">
        <f>ROUND(E454*P454,2)</f>
        <v>0</v>
      </c>
      <c r="R454" s="242"/>
      <c r="S454" s="242" t="s">
        <v>174</v>
      </c>
      <c r="T454" s="243" t="s">
        <v>175</v>
      </c>
      <c r="U454" s="219">
        <v>0</v>
      </c>
      <c r="V454" s="219">
        <f>ROUND(E454*U454,2)</f>
        <v>0</v>
      </c>
      <c r="W454" s="219"/>
      <c r="X454" s="219" t="s">
        <v>478</v>
      </c>
      <c r="Y454" s="209"/>
      <c r="Z454" s="209"/>
      <c r="AA454" s="209"/>
      <c r="AB454" s="209"/>
      <c r="AC454" s="209"/>
      <c r="AD454" s="209"/>
      <c r="AE454" s="209"/>
      <c r="AF454" s="209"/>
      <c r="AG454" s="209" t="s">
        <v>555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1" x14ac:dyDescent="0.2">
      <c r="A455" s="230">
        <v>194</v>
      </c>
      <c r="B455" s="231" t="s">
        <v>1649</v>
      </c>
      <c r="C455" s="249" t="s">
        <v>1650</v>
      </c>
      <c r="D455" s="232" t="s">
        <v>554</v>
      </c>
      <c r="E455" s="233">
        <v>0.33333000000000002</v>
      </c>
      <c r="F455" s="234"/>
      <c r="G455" s="235">
        <f>ROUND(E455*F455,2)</f>
        <v>0</v>
      </c>
      <c r="H455" s="234"/>
      <c r="I455" s="235">
        <f>ROUND(E455*H455,2)</f>
        <v>0</v>
      </c>
      <c r="J455" s="234"/>
      <c r="K455" s="235">
        <f>ROUND(E455*J455,2)</f>
        <v>0</v>
      </c>
      <c r="L455" s="235">
        <v>21</v>
      </c>
      <c r="M455" s="235">
        <f>G455*(1+L455/100)</f>
        <v>0</v>
      </c>
      <c r="N455" s="235">
        <v>8.9999999999999998E-4</v>
      </c>
      <c r="O455" s="235">
        <f>ROUND(E455*N455,2)</f>
        <v>0</v>
      </c>
      <c r="P455" s="235">
        <v>0</v>
      </c>
      <c r="Q455" s="235">
        <f>ROUND(E455*P455,2)</f>
        <v>0</v>
      </c>
      <c r="R455" s="235"/>
      <c r="S455" s="235" t="s">
        <v>174</v>
      </c>
      <c r="T455" s="236" t="s">
        <v>175</v>
      </c>
      <c r="U455" s="219">
        <v>0</v>
      </c>
      <c r="V455" s="219">
        <f>ROUND(E455*U455,2)</f>
        <v>0</v>
      </c>
      <c r="W455" s="219"/>
      <c r="X455" s="219" t="s">
        <v>478</v>
      </c>
      <c r="Y455" s="209"/>
      <c r="Z455" s="209"/>
      <c r="AA455" s="209"/>
      <c r="AB455" s="209"/>
      <c r="AC455" s="209"/>
      <c r="AD455" s="209"/>
      <c r="AE455" s="209"/>
      <c r="AF455" s="209"/>
      <c r="AG455" s="209" t="s">
        <v>555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16"/>
      <c r="B456" s="217"/>
      <c r="C456" s="251" t="s">
        <v>1651</v>
      </c>
      <c r="D456" s="221"/>
      <c r="E456" s="222">
        <v>0.33333000000000002</v>
      </c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09"/>
      <c r="Z456" s="209"/>
      <c r="AA456" s="209"/>
      <c r="AB456" s="209"/>
      <c r="AC456" s="209"/>
      <c r="AD456" s="209"/>
      <c r="AE456" s="209"/>
      <c r="AF456" s="209"/>
      <c r="AG456" s="209" t="s">
        <v>232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x14ac:dyDescent="0.2">
      <c r="A457" s="224" t="s">
        <v>169</v>
      </c>
      <c r="B457" s="225" t="s">
        <v>135</v>
      </c>
      <c r="C457" s="247" t="s">
        <v>136</v>
      </c>
      <c r="D457" s="226"/>
      <c r="E457" s="227"/>
      <c r="F457" s="228"/>
      <c r="G457" s="228">
        <f>SUMIF(AG458:AG461,"&lt;&gt;NOR",G458:G461)</f>
        <v>0</v>
      </c>
      <c r="H457" s="228"/>
      <c r="I457" s="228">
        <f>SUM(I458:I461)</f>
        <v>0</v>
      </c>
      <c r="J457" s="228"/>
      <c r="K457" s="228">
        <f>SUM(K458:K461)</f>
        <v>0</v>
      </c>
      <c r="L457" s="228"/>
      <c r="M457" s="228">
        <f>SUM(M458:M461)</f>
        <v>0</v>
      </c>
      <c r="N457" s="228"/>
      <c r="O457" s="228">
        <f>SUM(O458:O461)</f>
        <v>0.47000000000000003</v>
      </c>
      <c r="P457" s="228"/>
      <c r="Q457" s="228">
        <f>SUM(Q458:Q461)</f>
        <v>0</v>
      </c>
      <c r="R457" s="228"/>
      <c r="S457" s="228"/>
      <c r="T457" s="229"/>
      <c r="U457" s="223"/>
      <c r="V457" s="223">
        <f>SUM(V458:V461)</f>
        <v>6.39</v>
      </c>
      <c r="W457" s="223"/>
      <c r="X457" s="223"/>
      <c r="AG457" t="s">
        <v>170</v>
      </c>
    </row>
    <row r="458" spans="1:60" outlineLevel="1" x14ac:dyDescent="0.2">
      <c r="A458" s="237">
        <v>195</v>
      </c>
      <c r="B458" s="238" t="s">
        <v>786</v>
      </c>
      <c r="C458" s="248" t="s">
        <v>787</v>
      </c>
      <c r="D458" s="239" t="s">
        <v>323</v>
      </c>
      <c r="E458" s="240">
        <v>2.2000000000000002</v>
      </c>
      <c r="F458" s="241"/>
      <c r="G458" s="242">
        <f>ROUND(E458*F458,2)</f>
        <v>0</v>
      </c>
      <c r="H458" s="241"/>
      <c r="I458" s="242">
        <f>ROUND(E458*H458,2)</f>
        <v>0</v>
      </c>
      <c r="J458" s="241"/>
      <c r="K458" s="242">
        <f>ROUND(E458*J458,2)</f>
        <v>0</v>
      </c>
      <c r="L458" s="242">
        <v>21</v>
      </c>
      <c r="M458" s="242">
        <f>G458*(1+L458/100)</f>
        <v>0</v>
      </c>
      <c r="N458" s="242">
        <v>0.20474999999999999</v>
      </c>
      <c r="O458" s="242">
        <f>ROUND(E458*N458,2)</f>
        <v>0.45</v>
      </c>
      <c r="P458" s="242">
        <v>0</v>
      </c>
      <c r="Q458" s="242">
        <f>ROUND(E458*P458,2)</f>
        <v>0</v>
      </c>
      <c r="R458" s="242"/>
      <c r="S458" s="242" t="s">
        <v>190</v>
      </c>
      <c r="T458" s="243" t="s">
        <v>190</v>
      </c>
      <c r="U458" s="219">
        <v>7.2999999999999995E-2</v>
      </c>
      <c r="V458" s="219">
        <f>ROUND(E458*U458,2)</f>
        <v>0.16</v>
      </c>
      <c r="W458" s="219"/>
      <c r="X458" s="219" t="s">
        <v>287</v>
      </c>
      <c r="Y458" s="209"/>
      <c r="Z458" s="209"/>
      <c r="AA458" s="209"/>
      <c r="AB458" s="209"/>
      <c r="AC458" s="209"/>
      <c r="AD458" s="209"/>
      <c r="AE458" s="209"/>
      <c r="AF458" s="209"/>
      <c r="AG458" s="209" t="s">
        <v>620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 x14ac:dyDescent="0.2">
      <c r="A459" s="237">
        <v>196</v>
      </c>
      <c r="B459" s="238" t="s">
        <v>788</v>
      </c>
      <c r="C459" s="248" t="s">
        <v>789</v>
      </c>
      <c r="D459" s="239" t="s">
        <v>323</v>
      </c>
      <c r="E459" s="240">
        <v>234.2</v>
      </c>
      <c r="F459" s="241"/>
      <c r="G459" s="242">
        <f>ROUND(E459*F459,2)</f>
        <v>0</v>
      </c>
      <c r="H459" s="241"/>
      <c r="I459" s="242">
        <f>ROUND(E459*H459,2)</f>
        <v>0</v>
      </c>
      <c r="J459" s="241"/>
      <c r="K459" s="242">
        <f>ROUND(E459*J459,2)</f>
        <v>0</v>
      </c>
      <c r="L459" s="242">
        <v>21</v>
      </c>
      <c r="M459" s="242">
        <f>G459*(1+L459/100)</f>
        <v>0</v>
      </c>
      <c r="N459" s="242">
        <v>6.0000000000000002E-5</v>
      </c>
      <c r="O459" s="242">
        <f>ROUND(E459*N459,2)</f>
        <v>0.01</v>
      </c>
      <c r="P459" s="242">
        <v>0</v>
      </c>
      <c r="Q459" s="242">
        <f>ROUND(E459*P459,2)</f>
        <v>0</v>
      </c>
      <c r="R459" s="242"/>
      <c r="S459" s="242" t="s">
        <v>190</v>
      </c>
      <c r="T459" s="243" t="s">
        <v>190</v>
      </c>
      <c r="U459" s="219">
        <v>2.5999999999999999E-2</v>
      </c>
      <c r="V459" s="219">
        <f>ROUND(E459*U459,2)</f>
        <v>6.09</v>
      </c>
      <c r="W459" s="219"/>
      <c r="X459" s="219" t="s">
        <v>287</v>
      </c>
      <c r="Y459" s="209"/>
      <c r="Z459" s="209"/>
      <c r="AA459" s="209"/>
      <c r="AB459" s="209"/>
      <c r="AC459" s="209"/>
      <c r="AD459" s="209"/>
      <c r="AE459" s="209"/>
      <c r="AF459" s="209"/>
      <c r="AG459" s="209" t="s">
        <v>620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37">
        <v>197</v>
      </c>
      <c r="B460" s="238" t="s">
        <v>790</v>
      </c>
      <c r="C460" s="248" t="s">
        <v>791</v>
      </c>
      <c r="D460" s="239" t="s">
        <v>323</v>
      </c>
      <c r="E460" s="240">
        <v>2.2000000000000002</v>
      </c>
      <c r="F460" s="241"/>
      <c r="G460" s="242">
        <f>ROUND(E460*F460,2)</f>
        <v>0</v>
      </c>
      <c r="H460" s="241"/>
      <c r="I460" s="242">
        <f>ROUND(E460*H460,2)</f>
        <v>0</v>
      </c>
      <c r="J460" s="241"/>
      <c r="K460" s="242">
        <f>ROUND(E460*J460,2)</f>
        <v>0</v>
      </c>
      <c r="L460" s="242">
        <v>21</v>
      </c>
      <c r="M460" s="242">
        <f>G460*(1+L460/100)</f>
        <v>0</v>
      </c>
      <c r="N460" s="242">
        <v>2.3E-3</v>
      </c>
      <c r="O460" s="242">
        <f>ROUND(E460*N460,2)</f>
        <v>0.01</v>
      </c>
      <c r="P460" s="242">
        <v>0</v>
      </c>
      <c r="Q460" s="242">
        <f>ROUND(E460*P460,2)</f>
        <v>0</v>
      </c>
      <c r="R460" s="242"/>
      <c r="S460" s="242" t="s">
        <v>174</v>
      </c>
      <c r="T460" s="243" t="s">
        <v>175</v>
      </c>
      <c r="U460" s="219">
        <v>6.5000000000000002E-2</v>
      </c>
      <c r="V460" s="219">
        <f>ROUND(E460*U460,2)</f>
        <v>0.14000000000000001</v>
      </c>
      <c r="W460" s="219"/>
      <c r="X460" s="219" t="s">
        <v>287</v>
      </c>
      <c r="Y460" s="209"/>
      <c r="Z460" s="209"/>
      <c r="AA460" s="209"/>
      <c r="AB460" s="209"/>
      <c r="AC460" s="209"/>
      <c r="AD460" s="209"/>
      <c r="AE460" s="209"/>
      <c r="AF460" s="209"/>
      <c r="AG460" s="209" t="s">
        <v>620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37">
        <v>198</v>
      </c>
      <c r="B461" s="238" t="s">
        <v>792</v>
      </c>
      <c r="C461" s="248" t="s">
        <v>793</v>
      </c>
      <c r="D461" s="239" t="s">
        <v>323</v>
      </c>
      <c r="E461" s="240">
        <v>2.2000000000000002</v>
      </c>
      <c r="F461" s="241"/>
      <c r="G461" s="242">
        <f>ROUND(E461*F461,2)</f>
        <v>0</v>
      </c>
      <c r="H461" s="241"/>
      <c r="I461" s="242">
        <f>ROUND(E461*H461,2)</f>
        <v>0</v>
      </c>
      <c r="J461" s="241"/>
      <c r="K461" s="242">
        <f>ROUND(E461*J461,2)</f>
        <v>0</v>
      </c>
      <c r="L461" s="242">
        <v>21</v>
      </c>
      <c r="M461" s="242">
        <f>G461*(1+L461/100)</f>
        <v>0</v>
      </c>
      <c r="N461" s="242">
        <v>4.2000000000000002E-4</v>
      </c>
      <c r="O461" s="242">
        <f>ROUND(E461*N461,2)</f>
        <v>0</v>
      </c>
      <c r="P461" s="242">
        <v>0</v>
      </c>
      <c r="Q461" s="242">
        <f>ROUND(E461*P461,2)</f>
        <v>0</v>
      </c>
      <c r="R461" s="242"/>
      <c r="S461" s="242" t="s">
        <v>174</v>
      </c>
      <c r="T461" s="243" t="s">
        <v>175</v>
      </c>
      <c r="U461" s="219">
        <v>0</v>
      </c>
      <c r="V461" s="219">
        <f>ROUND(E461*U461,2)</f>
        <v>0</v>
      </c>
      <c r="W461" s="219"/>
      <c r="X461" s="219" t="s">
        <v>478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794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x14ac:dyDescent="0.2">
      <c r="A462" s="224" t="s">
        <v>169</v>
      </c>
      <c r="B462" s="225" t="s">
        <v>137</v>
      </c>
      <c r="C462" s="247" t="s">
        <v>138</v>
      </c>
      <c r="D462" s="226"/>
      <c r="E462" s="227"/>
      <c r="F462" s="228"/>
      <c r="G462" s="228">
        <f>SUMIF(AG463:AG469,"&lt;&gt;NOR",G463:G469)</f>
        <v>0</v>
      </c>
      <c r="H462" s="228"/>
      <c r="I462" s="228">
        <f>SUM(I463:I469)</f>
        <v>0</v>
      </c>
      <c r="J462" s="228"/>
      <c r="K462" s="228">
        <f>SUM(K463:K469)</f>
        <v>0</v>
      </c>
      <c r="L462" s="228"/>
      <c r="M462" s="228">
        <f>SUM(M463:M469)</f>
        <v>0</v>
      </c>
      <c r="N462" s="228"/>
      <c r="O462" s="228">
        <f>SUM(O463:O469)</f>
        <v>0</v>
      </c>
      <c r="P462" s="228"/>
      <c r="Q462" s="228">
        <f>SUM(Q463:Q469)</f>
        <v>0</v>
      </c>
      <c r="R462" s="228"/>
      <c r="S462" s="228"/>
      <c r="T462" s="229"/>
      <c r="U462" s="223"/>
      <c r="V462" s="223">
        <f>SUM(V463:V469)</f>
        <v>0.66999999999999993</v>
      </c>
      <c r="W462" s="223"/>
      <c r="X462" s="223"/>
      <c r="AG462" t="s">
        <v>170</v>
      </c>
    </row>
    <row r="463" spans="1:60" outlineLevel="1" x14ac:dyDescent="0.2">
      <c r="A463" s="237">
        <v>199</v>
      </c>
      <c r="B463" s="238" t="s">
        <v>795</v>
      </c>
      <c r="C463" s="248" t="s">
        <v>796</v>
      </c>
      <c r="D463" s="239" t="s">
        <v>797</v>
      </c>
      <c r="E463" s="240">
        <v>4.7431999999999999</v>
      </c>
      <c r="F463" s="241"/>
      <c r="G463" s="242">
        <f>ROUND(E463*F463,2)</f>
        <v>0</v>
      </c>
      <c r="H463" s="241"/>
      <c r="I463" s="242">
        <f>ROUND(E463*H463,2)</f>
        <v>0</v>
      </c>
      <c r="J463" s="241"/>
      <c r="K463" s="242">
        <f>ROUND(E463*J463,2)</f>
        <v>0</v>
      </c>
      <c r="L463" s="242">
        <v>21</v>
      </c>
      <c r="M463" s="242">
        <f>G463*(1+L463/100)</f>
        <v>0</v>
      </c>
      <c r="N463" s="242">
        <v>0</v>
      </c>
      <c r="O463" s="242">
        <f>ROUND(E463*N463,2)</f>
        <v>0</v>
      </c>
      <c r="P463" s="242">
        <v>0</v>
      </c>
      <c r="Q463" s="242">
        <f>ROUND(E463*P463,2)</f>
        <v>0</v>
      </c>
      <c r="R463" s="242"/>
      <c r="S463" s="242" t="s">
        <v>174</v>
      </c>
      <c r="T463" s="243" t="s">
        <v>700</v>
      </c>
      <c r="U463" s="219">
        <v>0</v>
      </c>
      <c r="V463" s="219">
        <f>ROUND(E463*U463,2)</f>
        <v>0</v>
      </c>
      <c r="W463" s="219"/>
      <c r="X463" s="219" t="s">
        <v>287</v>
      </c>
      <c r="Y463" s="209"/>
      <c r="Z463" s="209"/>
      <c r="AA463" s="209"/>
      <c r="AB463" s="209"/>
      <c r="AC463" s="209"/>
      <c r="AD463" s="209"/>
      <c r="AE463" s="209"/>
      <c r="AF463" s="209"/>
      <c r="AG463" s="209" t="s">
        <v>288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37">
        <v>200</v>
      </c>
      <c r="B464" s="238" t="s">
        <v>798</v>
      </c>
      <c r="C464" s="248" t="s">
        <v>799</v>
      </c>
      <c r="D464" s="239" t="s">
        <v>797</v>
      </c>
      <c r="E464" s="240">
        <v>19.263200000000001</v>
      </c>
      <c r="F464" s="241"/>
      <c r="G464" s="242">
        <f>ROUND(E464*F464,2)</f>
        <v>0</v>
      </c>
      <c r="H464" s="241"/>
      <c r="I464" s="242">
        <f>ROUND(E464*H464,2)</f>
        <v>0</v>
      </c>
      <c r="J464" s="241"/>
      <c r="K464" s="242">
        <f>ROUND(E464*J464,2)</f>
        <v>0</v>
      </c>
      <c r="L464" s="242">
        <v>21</v>
      </c>
      <c r="M464" s="242">
        <f>G464*(1+L464/100)</f>
        <v>0</v>
      </c>
      <c r="N464" s="242">
        <v>0</v>
      </c>
      <c r="O464" s="242">
        <f>ROUND(E464*N464,2)</f>
        <v>0</v>
      </c>
      <c r="P464" s="242">
        <v>0</v>
      </c>
      <c r="Q464" s="242">
        <f>ROUND(E464*P464,2)</f>
        <v>0</v>
      </c>
      <c r="R464" s="242"/>
      <c r="S464" s="242" t="s">
        <v>174</v>
      </c>
      <c r="T464" s="243" t="s">
        <v>700</v>
      </c>
      <c r="U464" s="219">
        <v>0</v>
      </c>
      <c r="V464" s="219">
        <f>ROUND(E464*U464,2)</f>
        <v>0</v>
      </c>
      <c r="W464" s="219"/>
      <c r="X464" s="219" t="s">
        <v>287</v>
      </c>
      <c r="Y464" s="209"/>
      <c r="Z464" s="209"/>
      <c r="AA464" s="209"/>
      <c r="AB464" s="209"/>
      <c r="AC464" s="209"/>
      <c r="AD464" s="209"/>
      <c r="AE464" s="209"/>
      <c r="AF464" s="209"/>
      <c r="AG464" s="209" t="s">
        <v>288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1" x14ac:dyDescent="0.2">
      <c r="A465" s="230">
        <v>201</v>
      </c>
      <c r="B465" s="231" t="s">
        <v>800</v>
      </c>
      <c r="C465" s="249" t="s">
        <v>801</v>
      </c>
      <c r="D465" s="232" t="s">
        <v>483</v>
      </c>
      <c r="E465" s="233">
        <v>0.32640000000000002</v>
      </c>
      <c r="F465" s="234"/>
      <c r="G465" s="235">
        <f>ROUND(E465*F465,2)</f>
        <v>0</v>
      </c>
      <c r="H465" s="234"/>
      <c r="I465" s="235">
        <f>ROUND(E465*H465,2)</f>
        <v>0</v>
      </c>
      <c r="J465" s="234"/>
      <c r="K465" s="235">
        <f>ROUND(E465*J465,2)</f>
        <v>0</v>
      </c>
      <c r="L465" s="235">
        <v>21</v>
      </c>
      <c r="M465" s="235">
        <f>G465*(1+L465/100)</f>
        <v>0</v>
      </c>
      <c r="N465" s="235">
        <v>0</v>
      </c>
      <c r="O465" s="235">
        <f>ROUND(E465*N465,2)</f>
        <v>0</v>
      </c>
      <c r="P465" s="235">
        <v>0</v>
      </c>
      <c r="Q465" s="235">
        <f>ROUND(E465*P465,2)</f>
        <v>0</v>
      </c>
      <c r="R465" s="235" t="s">
        <v>745</v>
      </c>
      <c r="S465" s="235" t="s">
        <v>190</v>
      </c>
      <c r="T465" s="236" t="s">
        <v>175</v>
      </c>
      <c r="U465" s="219">
        <v>0</v>
      </c>
      <c r="V465" s="219">
        <f>ROUND(E465*U465,2)</f>
        <v>0</v>
      </c>
      <c r="W465" s="219"/>
      <c r="X465" s="219" t="s">
        <v>287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288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16"/>
      <c r="B466" s="217"/>
      <c r="C466" s="251" t="s">
        <v>2123</v>
      </c>
      <c r="D466" s="221"/>
      <c r="E466" s="222">
        <v>0.32640000000000002</v>
      </c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232</v>
      </c>
      <c r="AH466" s="209">
        <v>0</v>
      </c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ht="22.5" outlineLevel="1" x14ac:dyDescent="0.2">
      <c r="A467" s="237">
        <v>202</v>
      </c>
      <c r="B467" s="238" t="s">
        <v>802</v>
      </c>
      <c r="C467" s="248" t="s">
        <v>803</v>
      </c>
      <c r="D467" s="239" t="s">
        <v>483</v>
      </c>
      <c r="E467" s="240">
        <v>42.452849999999998</v>
      </c>
      <c r="F467" s="241"/>
      <c r="G467" s="242">
        <f>ROUND(E467*F467,2)</f>
        <v>0</v>
      </c>
      <c r="H467" s="241"/>
      <c r="I467" s="242">
        <f>ROUND(E467*H467,2)</f>
        <v>0</v>
      </c>
      <c r="J467" s="241"/>
      <c r="K467" s="242">
        <f>ROUND(E467*J467,2)</f>
        <v>0</v>
      </c>
      <c r="L467" s="242">
        <v>21</v>
      </c>
      <c r="M467" s="242">
        <f>G467*(1+L467/100)</f>
        <v>0</v>
      </c>
      <c r="N467" s="242">
        <v>0</v>
      </c>
      <c r="O467" s="242">
        <f>ROUND(E467*N467,2)</f>
        <v>0</v>
      </c>
      <c r="P467" s="242">
        <v>0</v>
      </c>
      <c r="Q467" s="242">
        <f>ROUND(E467*P467,2)</f>
        <v>0</v>
      </c>
      <c r="R467" s="242" t="s">
        <v>286</v>
      </c>
      <c r="S467" s="242" t="s">
        <v>190</v>
      </c>
      <c r="T467" s="243" t="s">
        <v>190</v>
      </c>
      <c r="U467" s="219">
        <v>0.01</v>
      </c>
      <c r="V467" s="219">
        <f>ROUND(E467*U467,2)</f>
        <v>0.42</v>
      </c>
      <c r="W467" s="219"/>
      <c r="X467" s="219" t="s">
        <v>804</v>
      </c>
      <c r="Y467" s="209"/>
      <c r="Z467" s="209"/>
      <c r="AA467" s="209"/>
      <c r="AB467" s="209"/>
      <c r="AC467" s="209"/>
      <c r="AD467" s="209"/>
      <c r="AE467" s="209"/>
      <c r="AF467" s="209"/>
      <c r="AG467" s="209" t="s">
        <v>805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ht="22.5" outlineLevel="1" x14ac:dyDescent="0.2">
      <c r="A468" s="237">
        <v>203</v>
      </c>
      <c r="B468" s="238" t="s">
        <v>806</v>
      </c>
      <c r="C468" s="248" t="s">
        <v>807</v>
      </c>
      <c r="D468" s="239" t="s">
        <v>483</v>
      </c>
      <c r="E468" s="240">
        <v>169.81139999999999</v>
      </c>
      <c r="F468" s="241"/>
      <c r="G468" s="242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2">
        <v>0</v>
      </c>
      <c r="O468" s="242">
        <f>ROUND(E468*N468,2)</f>
        <v>0</v>
      </c>
      <c r="P468" s="242">
        <v>0</v>
      </c>
      <c r="Q468" s="242">
        <f>ROUND(E468*P468,2)</f>
        <v>0</v>
      </c>
      <c r="R468" s="242" t="s">
        <v>286</v>
      </c>
      <c r="S468" s="242" t="s">
        <v>190</v>
      </c>
      <c r="T468" s="243" t="s">
        <v>190</v>
      </c>
      <c r="U468" s="219">
        <v>0</v>
      </c>
      <c r="V468" s="219">
        <f>ROUND(E468*U468,2)</f>
        <v>0</v>
      </c>
      <c r="W468" s="219"/>
      <c r="X468" s="219" t="s">
        <v>804</v>
      </c>
      <c r="Y468" s="209"/>
      <c r="Z468" s="209"/>
      <c r="AA468" s="209"/>
      <c r="AB468" s="209"/>
      <c r="AC468" s="209"/>
      <c r="AD468" s="209"/>
      <c r="AE468" s="209"/>
      <c r="AF468" s="209"/>
      <c r="AG468" s="209" t="s">
        <v>805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30">
        <v>204</v>
      </c>
      <c r="B469" s="231" t="s">
        <v>808</v>
      </c>
      <c r="C469" s="249" t="s">
        <v>809</v>
      </c>
      <c r="D469" s="232" t="s">
        <v>483</v>
      </c>
      <c r="E469" s="233">
        <v>42.452849999999998</v>
      </c>
      <c r="F469" s="234"/>
      <c r="G469" s="235">
        <f>ROUND(E469*F469,2)</f>
        <v>0</v>
      </c>
      <c r="H469" s="234"/>
      <c r="I469" s="235">
        <f>ROUND(E469*H469,2)</f>
        <v>0</v>
      </c>
      <c r="J469" s="234"/>
      <c r="K469" s="235">
        <f>ROUND(E469*J469,2)</f>
        <v>0</v>
      </c>
      <c r="L469" s="235">
        <v>21</v>
      </c>
      <c r="M469" s="235">
        <f>G469*(1+L469/100)</f>
        <v>0</v>
      </c>
      <c r="N469" s="235">
        <v>0</v>
      </c>
      <c r="O469" s="235">
        <f>ROUND(E469*N469,2)</f>
        <v>0</v>
      </c>
      <c r="P469" s="235">
        <v>0</v>
      </c>
      <c r="Q469" s="235">
        <f>ROUND(E469*P469,2)</f>
        <v>0</v>
      </c>
      <c r="R469" s="235"/>
      <c r="S469" s="235" t="s">
        <v>190</v>
      </c>
      <c r="T469" s="236" t="s">
        <v>190</v>
      </c>
      <c r="U469" s="219">
        <v>6.0000000000000001E-3</v>
      </c>
      <c r="V469" s="219">
        <f>ROUND(E469*U469,2)</f>
        <v>0.25</v>
      </c>
      <c r="W469" s="219"/>
      <c r="X469" s="219" t="s">
        <v>804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805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x14ac:dyDescent="0.2">
      <c r="A470" s="5"/>
      <c r="B470" s="6"/>
      <c r="C470" s="252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AE470">
        <v>15</v>
      </c>
      <c r="AF470">
        <v>21</v>
      </c>
    </row>
    <row r="471" spans="1:60" x14ac:dyDescent="0.2">
      <c r="A471" s="212"/>
      <c r="B471" s="213" t="s">
        <v>29</v>
      </c>
      <c r="C471" s="253"/>
      <c r="D471" s="214"/>
      <c r="E471" s="215"/>
      <c r="F471" s="215"/>
      <c r="G471" s="246">
        <f>G8+G165+G171+G185+G231+G235+G395+G407+G412+G424+G427+G447+G457+G462</f>
        <v>0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AE471">
        <f>SUMIF(L7:L469,AE470,G7:G469)</f>
        <v>0</v>
      </c>
      <c r="AF471">
        <f>SUMIF(L7:L469,AF470,G7:G469)</f>
        <v>0</v>
      </c>
      <c r="AG471" t="s">
        <v>280</v>
      </c>
    </row>
    <row r="472" spans="1:60" x14ac:dyDescent="0.2">
      <c r="A472" s="255" t="s">
        <v>810</v>
      </c>
      <c r="B472" s="255"/>
      <c r="C472" s="252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60" x14ac:dyDescent="0.2">
      <c r="A473" s="5"/>
      <c r="B473" s="6" t="s">
        <v>811</v>
      </c>
      <c r="C473" s="252" t="s">
        <v>812</v>
      </c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AG473" t="s">
        <v>813</v>
      </c>
    </row>
    <row r="474" spans="1:60" x14ac:dyDescent="0.2">
      <c r="A474" s="5"/>
      <c r="B474" s="6" t="s">
        <v>2124</v>
      </c>
      <c r="C474" s="252" t="s">
        <v>815</v>
      </c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AG474" t="s">
        <v>816</v>
      </c>
    </row>
    <row r="475" spans="1:60" x14ac:dyDescent="0.2">
      <c r="A475" s="5"/>
      <c r="B475" s="6"/>
      <c r="C475" s="252" t="s">
        <v>817</v>
      </c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AG475" t="s">
        <v>818</v>
      </c>
    </row>
    <row r="476" spans="1:60" x14ac:dyDescent="0.2">
      <c r="A476" s="5"/>
      <c r="B476" s="6"/>
      <c r="C476" s="252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60" x14ac:dyDescent="0.2">
      <c r="C477" s="254"/>
      <c r="D477" s="193"/>
      <c r="AG477" t="s">
        <v>281</v>
      </c>
    </row>
    <row r="478" spans="1:60" x14ac:dyDescent="0.2">
      <c r="D478" s="193"/>
    </row>
    <row r="479" spans="1:60" x14ac:dyDescent="0.2">
      <c r="D479" s="193"/>
    </row>
    <row r="480" spans="1:60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89">
    <mergeCell ref="C446:G446"/>
    <mergeCell ref="C405:G405"/>
    <mergeCell ref="C409:G409"/>
    <mergeCell ref="C414:G414"/>
    <mergeCell ref="C417:G417"/>
    <mergeCell ref="C419:G419"/>
    <mergeCell ref="C426:G426"/>
    <mergeCell ref="C298:G298"/>
    <mergeCell ref="C299:G299"/>
    <mergeCell ref="C300:G300"/>
    <mergeCell ref="C397:G397"/>
    <mergeCell ref="C400:G400"/>
    <mergeCell ref="C402:G402"/>
    <mergeCell ref="C284:G284"/>
    <mergeCell ref="C286:G286"/>
    <mergeCell ref="C288:G288"/>
    <mergeCell ref="C290:G290"/>
    <mergeCell ref="C292:G292"/>
    <mergeCell ref="C296:G296"/>
    <mergeCell ref="C272:G272"/>
    <mergeCell ref="C274:G274"/>
    <mergeCell ref="C276:G276"/>
    <mergeCell ref="C278:G278"/>
    <mergeCell ref="C280:G280"/>
    <mergeCell ref="C282:G282"/>
    <mergeCell ref="C254:G254"/>
    <mergeCell ref="C256:G256"/>
    <mergeCell ref="C258:G258"/>
    <mergeCell ref="C260:G260"/>
    <mergeCell ref="C262:G262"/>
    <mergeCell ref="C270:G270"/>
    <mergeCell ref="C237:G237"/>
    <mergeCell ref="C244:G244"/>
    <mergeCell ref="C246:G246"/>
    <mergeCell ref="C248:G248"/>
    <mergeCell ref="C250:G250"/>
    <mergeCell ref="C252:G252"/>
    <mergeCell ref="C201:G201"/>
    <mergeCell ref="C208:G208"/>
    <mergeCell ref="C211:G211"/>
    <mergeCell ref="C215:G215"/>
    <mergeCell ref="C219:G219"/>
    <mergeCell ref="C223:G223"/>
    <mergeCell ref="C169:G169"/>
    <mergeCell ref="C173:G173"/>
    <mergeCell ref="C180:G180"/>
    <mergeCell ref="C183:G183"/>
    <mergeCell ref="C187:G187"/>
    <mergeCell ref="C194:G194"/>
    <mergeCell ref="C147:G147"/>
    <mergeCell ref="C150:G150"/>
    <mergeCell ref="C152:G152"/>
    <mergeCell ref="C154:G154"/>
    <mergeCell ref="C155:G155"/>
    <mergeCell ref="C168:G168"/>
    <mergeCell ref="C120:G120"/>
    <mergeCell ref="C123:G123"/>
    <mergeCell ref="C128:G128"/>
    <mergeCell ref="C133:G133"/>
    <mergeCell ref="C134:G134"/>
    <mergeCell ref="C138:G138"/>
    <mergeCell ref="C97:G97"/>
    <mergeCell ref="C100:G100"/>
    <mergeCell ref="C104:G104"/>
    <mergeCell ref="C107:G107"/>
    <mergeCell ref="C110:G110"/>
    <mergeCell ref="C118:G118"/>
    <mergeCell ref="C54:G54"/>
    <mergeCell ref="C60:G60"/>
    <mergeCell ref="C75:G75"/>
    <mergeCell ref="C78:G78"/>
    <mergeCell ref="C81:G81"/>
    <mergeCell ref="C95:G95"/>
    <mergeCell ref="C37:G37"/>
    <mergeCell ref="C39:G39"/>
    <mergeCell ref="C42:G42"/>
    <mergeCell ref="C45:G45"/>
    <mergeCell ref="C48:G48"/>
    <mergeCell ref="C51:G51"/>
    <mergeCell ref="A1:G1"/>
    <mergeCell ref="C2:G2"/>
    <mergeCell ref="C3:G3"/>
    <mergeCell ref="C4:G4"/>
    <mergeCell ref="A472:B472"/>
    <mergeCell ref="C10:G10"/>
    <mergeCell ref="C13:G13"/>
    <mergeCell ref="C15:G15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77</v>
      </c>
      <c r="C3" s="198" t="s">
        <v>78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70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SUMIF(AG9:AG96,"&lt;&gt;NOR",G9:G96)</f>
        <v>0</v>
      </c>
      <c r="H8" s="228"/>
      <c r="I8" s="228">
        <f>SUM(I9:I96)</f>
        <v>0</v>
      </c>
      <c r="J8" s="228"/>
      <c r="K8" s="228">
        <f>SUM(K9:K96)</f>
        <v>0</v>
      </c>
      <c r="L8" s="228"/>
      <c r="M8" s="228">
        <f>SUM(M9:M96)</f>
        <v>0</v>
      </c>
      <c r="N8" s="228"/>
      <c r="O8" s="228">
        <f>SUM(O9:O96)</f>
        <v>13.03</v>
      </c>
      <c r="P8" s="228"/>
      <c r="Q8" s="228">
        <f>SUM(Q9:Q96)</f>
        <v>0</v>
      </c>
      <c r="R8" s="228"/>
      <c r="S8" s="228"/>
      <c r="T8" s="229"/>
      <c r="U8" s="223"/>
      <c r="V8" s="223">
        <f>SUM(V9:V96)</f>
        <v>303.12000000000006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2125</v>
      </c>
      <c r="C9" s="249" t="s">
        <v>2126</v>
      </c>
      <c r="D9" s="232" t="s">
        <v>323</v>
      </c>
      <c r="E9" s="233">
        <v>240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6.9199999999999999E-3</v>
      </c>
      <c r="O9" s="235">
        <f>ROUND(E9*N9,2)</f>
        <v>1.66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0.502</v>
      </c>
      <c r="V9" s="219">
        <f>ROUND(E9*U9,2)</f>
        <v>120.48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308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2127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získané při čerpání potrubím nebo žlaby, montáž a demontáž potrubí nebo žlabu, jeho utěsnění po dobu provozu a opotřebení materiálu potrubí nebo žlabu, podpěrná konstrukce.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2128</v>
      </c>
      <c r="D11" s="221"/>
      <c r="E11" s="222">
        <v>240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2129</v>
      </c>
      <c r="C12" s="249" t="s">
        <v>2130</v>
      </c>
      <c r="D12" s="232" t="s">
        <v>2131</v>
      </c>
      <c r="E12" s="233">
        <v>24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0.20300000000000001</v>
      </c>
      <c r="V12" s="219">
        <f>ROUND(E12*U12,2)</f>
        <v>4.87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308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2132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na vzdálenost (výšku) od hladiny vody v jímce po výšku roviny proložené osou nejvyššího bodu výtlačného potrubí, odpadní potrubí v délce do 20 m,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2133</v>
      </c>
      <c r="C14" s="249" t="s">
        <v>2134</v>
      </c>
      <c r="D14" s="232" t="s">
        <v>2135</v>
      </c>
      <c r="E14" s="233">
        <v>3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</v>
      </c>
      <c r="V14" s="219">
        <f>ROUND(E14*U14,2)</f>
        <v>0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308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2136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325</v>
      </c>
      <c r="C16" s="249" t="s">
        <v>326</v>
      </c>
      <c r="D16" s="232" t="s">
        <v>323</v>
      </c>
      <c r="E16" s="233">
        <v>1.4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8.6899999999999998E-3</v>
      </c>
      <c r="O16" s="235">
        <f>ROUND(E16*N16,2)</f>
        <v>0.01</v>
      </c>
      <c r="P16" s="235">
        <v>0</v>
      </c>
      <c r="Q16" s="235">
        <f>ROUND(E16*P16,2)</f>
        <v>0</v>
      </c>
      <c r="R16" s="235" t="s">
        <v>327</v>
      </c>
      <c r="S16" s="235" t="s">
        <v>190</v>
      </c>
      <c r="T16" s="236" t="s">
        <v>190</v>
      </c>
      <c r="U16" s="219">
        <v>0.70299999999999996</v>
      </c>
      <c r="V16" s="219">
        <f>ROUND(E16*U16,2)</f>
        <v>0.98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60" t="s">
        <v>328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45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2137</v>
      </c>
      <c r="D18" s="221"/>
      <c r="E18" s="222">
        <v>1.4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0">
        <v>5</v>
      </c>
      <c r="B19" s="231" t="s">
        <v>333</v>
      </c>
      <c r="C19" s="249" t="s">
        <v>334</v>
      </c>
      <c r="D19" s="232" t="s">
        <v>323</v>
      </c>
      <c r="E19" s="233">
        <v>4.2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2.478E-2</v>
      </c>
      <c r="O19" s="235">
        <f>ROUND(E19*N19,2)</f>
        <v>0.1</v>
      </c>
      <c r="P19" s="235">
        <v>0</v>
      </c>
      <c r="Q19" s="235">
        <f>ROUND(E19*P19,2)</f>
        <v>0</v>
      </c>
      <c r="R19" s="235" t="s">
        <v>327</v>
      </c>
      <c r="S19" s="235" t="s">
        <v>190</v>
      </c>
      <c r="T19" s="236" t="s">
        <v>190</v>
      </c>
      <c r="U19" s="219">
        <v>0.54700000000000004</v>
      </c>
      <c r="V19" s="219">
        <f>ROUND(E19*U19,2)</f>
        <v>2.2999999999999998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16"/>
      <c r="B20" s="217"/>
      <c r="C20" s="260" t="s">
        <v>328</v>
      </c>
      <c r="D20" s="256"/>
      <c r="E20" s="256"/>
      <c r="F20" s="256"/>
      <c r="G20" s="256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290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45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2138</v>
      </c>
      <c r="D21" s="221"/>
      <c r="E21" s="222">
        <v>4.2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30">
        <v>6</v>
      </c>
      <c r="B22" s="231" t="s">
        <v>336</v>
      </c>
      <c r="C22" s="249" t="s">
        <v>337</v>
      </c>
      <c r="D22" s="232" t="s">
        <v>338</v>
      </c>
      <c r="E22" s="233">
        <v>16.8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5" t="s">
        <v>327</v>
      </c>
      <c r="S22" s="235" t="s">
        <v>190</v>
      </c>
      <c r="T22" s="236" t="s">
        <v>190</v>
      </c>
      <c r="U22" s="219">
        <v>1.548</v>
      </c>
      <c r="V22" s="219">
        <f>ROUND(E22*U22,2)</f>
        <v>26.01</v>
      </c>
      <c r="W22" s="219"/>
      <c r="X22" s="219" t="s">
        <v>287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308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60" t="s">
        <v>339</v>
      </c>
      <c r="D23" s="256"/>
      <c r="E23" s="256"/>
      <c r="F23" s="256"/>
      <c r="G23" s="256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290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45" t="str">
        <f>C23</f>
        <v>příplatek k cenám vykopávek za ztížení vykopávky v blízkosti podzemního vedení nebo výbušnin v horninách jakékoliv třídy,</v>
      </c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2139</v>
      </c>
      <c r="D24" s="221"/>
      <c r="E24" s="222">
        <v>16.8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7</v>
      </c>
      <c r="B25" s="231" t="s">
        <v>837</v>
      </c>
      <c r="C25" s="249" t="s">
        <v>838</v>
      </c>
      <c r="D25" s="232" t="s">
        <v>338</v>
      </c>
      <c r="E25" s="233">
        <v>0.48880000000000001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 t="s">
        <v>327</v>
      </c>
      <c r="S25" s="235" t="s">
        <v>190</v>
      </c>
      <c r="T25" s="236" t="s">
        <v>190</v>
      </c>
      <c r="U25" s="219">
        <v>42.4</v>
      </c>
      <c r="V25" s="219">
        <f>ROUND(E25*U25,2)</f>
        <v>20.73</v>
      </c>
      <c r="W25" s="219"/>
      <c r="X25" s="219" t="s">
        <v>287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308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60" t="s">
        <v>839</v>
      </c>
      <c r="D26" s="256"/>
      <c r="E26" s="256"/>
      <c r="F26" s="256"/>
      <c r="G26" s="256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290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2140</v>
      </c>
      <c r="D27" s="221"/>
      <c r="E27" s="222">
        <v>0.48880000000000001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30">
        <v>8</v>
      </c>
      <c r="B28" s="231" t="s">
        <v>346</v>
      </c>
      <c r="C28" s="249" t="s">
        <v>347</v>
      </c>
      <c r="D28" s="232" t="s">
        <v>338</v>
      </c>
      <c r="E28" s="233">
        <v>16.32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5" t="s">
        <v>327</v>
      </c>
      <c r="S28" s="235" t="s">
        <v>190</v>
      </c>
      <c r="T28" s="236" t="s">
        <v>190</v>
      </c>
      <c r="U28" s="219">
        <v>0.16</v>
      </c>
      <c r="V28" s="219">
        <f>ROUND(E28*U28,2)</f>
        <v>2.61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308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33.75" outlineLevel="1" x14ac:dyDescent="0.2">
      <c r="A29" s="216"/>
      <c r="B29" s="217"/>
      <c r="C29" s="260" t="s">
        <v>348</v>
      </c>
      <c r="D29" s="256"/>
      <c r="E29" s="256"/>
      <c r="F29" s="256"/>
      <c r="G29" s="256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290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45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2141</v>
      </c>
      <c r="D30" s="221"/>
      <c r="E30" s="222">
        <v>16.32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9</v>
      </c>
      <c r="B31" s="231" t="s">
        <v>354</v>
      </c>
      <c r="C31" s="249" t="s">
        <v>355</v>
      </c>
      <c r="D31" s="232" t="s">
        <v>338</v>
      </c>
      <c r="E31" s="233">
        <v>20.399999999999999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 t="s">
        <v>327</v>
      </c>
      <c r="S31" s="235" t="s">
        <v>190</v>
      </c>
      <c r="T31" s="236" t="s">
        <v>190</v>
      </c>
      <c r="U31" s="219">
        <v>0.3</v>
      </c>
      <c r="V31" s="219">
        <f>ROUND(E31*U31,2)</f>
        <v>6.12</v>
      </c>
      <c r="W31" s="219"/>
      <c r="X31" s="219" t="s">
        <v>287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288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33.75" outlineLevel="1" x14ac:dyDescent="0.2">
      <c r="A32" s="216"/>
      <c r="B32" s="217"/>
      <c r="C32" s="260" t="s">
        <v>348</v>
      </c>
      <c r="D32" s="256"/>
      <c r="E32" s="256"/>
      <c r="F32" s="256"/>
      <c r="G32" s="256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290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45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2142</v>
      </c>
      <c r="D33" s="221"/>
      <c r="E33" s="222">
        <v>33.6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1" t="s">
        <v>2143</v>
      </c>
      <c r="D34" s="221"/>
      <c r="E34" s="222">
        <v>7.2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232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2144</v>
      </c>
      <c r="D35" s="221"/>
      <c r="E35" s="222">
        <v>-16.32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1" t="s">
        <v>2145</v>
      </c>
      <c r="D36" s="221"/>
      <c r="E36" s="222">
        <v>-4.08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232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10</v>
      </c>
      <c r="B37" s="231" t="s">
        <v>373</v>
      </c>
      <c r="C37" s="249" t="s">
        <v>374</v>
      </c>
      <c r="D37" s="232" t="s">
        <v>338</v>
      </c>
      <c r="E37" s="233">
        <v>4.08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 t="s">
        <v>327</v>
      </c>
      <c r="S37" s="235" t="s">
        <v>190</v>
      </c>
      <c r="T37" s="236" t="s">
        <v>190</v>
      </c>
      <c r="U37" s="219">
        <v>0.53</v>
      </c>
      <c r="V37" s="219">
        <f>ROUND(E37*U37,2)</f>
        <v>2.16</v>
      </c>
      <c r="W37" s="219"/>
      <c r="X37" s="219" t="s">
        <v>287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308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33.75" outlineLevel="1" x14ac:dyDescent="0.2">
      <c r="A38" s="216"/>
      <c r="B38" s="217"/>
      <c r="C38" s="260" t="s">
        <v>348</v>
      </c>
      <c r="D38" s="256"/>
      <c r="E38" s="256"/>
      <c r="F38" s="256"/>
      <c r="G38" s="256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290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45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1" t="s">
        <v>2146</v>
      </c>
      <c r="D39" s="221"/>
      <c r="E39" s="222">
        <v>4.08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232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30">
        <v>11</v>
      </c>
      <c r="B40" s="231" t="s">
        <v>380</v>
      </c>
      <c r="C40" s="249" t="s">
        <v>381</v>
      </c>
      <c r="D40" s="232" t="s">
        <v>338</v>
      </c>
      <c r="E40" s="233">
        <v>0.40799999999999997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5" t="s">
        <v>327</v>
      </c>
      <c r="S40" s="235" t="s">
        <v>190</v>
      </c>
      <c r="T40" s="236" t="s">
        <v>190</v>
      </c>
      <c r="U40" s="219">
        <v>7.5220000000000002</v>
      </c>
      <c r="V40" s="219">
        <f>ROUND(E40*U40,2)</f>
        <v>3.07</v>
      </c>
      <c r="W40" s="219"/>
      <c r="X40" s="219" t="s">
        <v>287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308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60" t="s">
        <v>382</v>
      </c>
      <c r="D41" s="256"/>
      <c r="E41" s="256"/>
      <c r="F41" s="256"/>
      <c r="G41" s="256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290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45" t="str">
        <f>C41</f>
        <v>zapažených i nezapažených v hor. 5 - 7 s případným nutným přemístěním výkopku ve výkopišti, bez naložení.</v>
      </c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1" t="s">
        <v>2147</v>
      </c>
      <c r="D42" s="221"/>
      <c r="E42" s="222">
        <v>0.40799999999999997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232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ht="22.5" outlineLevel="1" x14ac:dyDescent="0.2">
      <c r="A43" s="230">
        <v>12</v>
      </c>
      <c r="B43" s="231" t="s">
        <v>898</v>
      </c>
      <c r="C43" s="249" t="s">
        <v>899</v>
      </c>
      <c r="D43" s="232" t="s">
        <v>285</v>
      </c>
      <c r="E43" s="233">
        <v>60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8.5999999999999998E-4</v>
      </c>
      <c r="O43" s="235">
        <f>ROUND(E43*N43,2)</f>
        <v>0.05</v>
      </c>
      <c r="P43" s="235">
        <v>0</v>
      </c>
      <c r="Q43" s="235">
        <f>ROUND(E43*P43,2)</f>
        <v>0</v>
      </c>
      <c r="R43" s="235" t="s">
        <v>327</v>
      </c>
      <c r="S43" s="235" t="s">
        <v>190</v>
      </c>
      <c r="T43" s="236" t="s">
        <v>190</v>
      </c>
      <c r="U43" s="219">
        <v>0.47899999999999998</v>
      </c>
      <c r="V43" s="219">
        <f>ROUND(E43*U43,2)</f>
        <v>28.74</v>
      </c>
      <c r="W43" s="219"/>
      <c r="X43" s="219" t="s">
        <v>287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308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60" t="s">
        <v>386</v>
      </c>
      <c r="D44" s="256"/>
      <c r="E44" s="256"/>
      <c r="F44" s="256"/>
      <c r="G44" s="256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290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2148</v>
      </c>
      <c r="D45" s="221"/>
      <c r="E45" s="222">
        <v>48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2149</v>
      </c>
      <c r="D46" s="221"/>
      <c r="E46" s="222">
        <v>12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13</v>
      </c>
      <c r="B47" s="231" t="s">
        <v>904</v>
      </c>
      <c r="C47" s="249" t="s">
        <v>905</v>
      </c>
      <c r="D47" s="232" t="s">
        <v>285</v>
      </c>
      <c r="E47" s="233">
        <v>60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 t="s">
        <v>327</v>
      </c>
      <c r="S47" s="235" t="s">
        <v>190</v>
      </c>
      <c r="T47" s="236" t="s">
        <v>190</v>
      </c>
      <c r="U47" s="219">
        <v>0.32700000000000001</v>
      </c>
      <c r="V47" s="219">
        <f>ROUND(E47*U47,2)</f>
        <v>19.62</v>
      </c>
      <c r="W47" s="219"/>
      <c r="X47" s="219" t="s">
        <v>287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308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60" t="s">
        <v>404</v>
      </c>
      <c r="D48" s="256"/>
      <c r="E48" s="256"/>
      <c r="F48" s="256"/>
      <c r="G48" s="256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290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14</v>
      </c>
      <c r="B49" s="231" t="s">
        <v>2150</v>
      </c>
      <c r="C49" s="249" t="s">
        <v>2151</v>
      </c>
      <c r="D49" s="232" t="s">
        <v>338</v>
      </c>
      <c r="E49" s="233">
        <v>18.36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0.51900000000000002</v>
      </c>
      <c r="V49" s="219">
        <f>ROUND(E49*U49,2)</f>
        <v>9.5299999999999994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60" t="s">
        <v>407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bez naložení do dopravní nádoby, ale s vyprázdněním dopravní nádoby na hromadu nebo na dopravní prostředek,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2152</v>
      </c>
      <c r="D51" s="221"/>
      <c r="E51" s="222">
        <v>18.36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30">
        <v>15</v>
      </c>
      <c r="B52" s="231" t="s">
        <v>2153</v>
      </c>
      <c r="C52" s="249" t="s">
        <v>2154</v>
      </c>
      <c r="D52" s="232" t="s">
        <v>338</v>
      </c>
      <c r="E52" s="233">
        <v>2.5287999999999999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327</v>
      </c>
      <c r="S52" s="235" t="s">
        <v>190</v>
      </c>
      <c r="T52" s="236" t="s">
        <v>190</v>
      </c>
      <c r="U52" s="219">
        <v>0.72899999999999998</v>
      </c>
      <c r="V52" s="219">
        <f>ROUND(E52*U52,2)</f>
        <v>1.84</v>
      </c>
      <c r="W52" s="219"/>
      <c r="X52" s="219" t="s">
        <v>287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288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60" t="s">
        <v>407</v>
      </c>
      <c r="D53" s="256"/>
      <c r="E53" s="256"/>
      <c r="F53" s="256"/>
      <c r="G53" s="25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45" t="str">
        <f>C53</f>
        <v>bez naložení do dopravní nádoby, ale s vyprázdněním dopravní nádoby na hromadu nebo na dopravní prostředek,</v>
      </c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2155</v>
      </c>
      <c r="D54" s="221"/>
      <c r="E54" s="222">
        <v>2.04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2156</v>
      </c>
      <c r="D55" s="221"/>
      <c r="E55" s="222">
        <v>0.48880000000000001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0">
        <v>16</v>
      </c>
      <c r="B56" s="231" t="s">
        <v>412</v>
      </c>
      <c r="C56" s="249" t="s">
        <v>413</v>
      </c>
      <c r="D56" s="232" t="s">
        <v>338</v>
      </c>
      <c r="E56" s="233">
        <v>30.9376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5" t="s">
        <v>327</v>
      </c>
      <c r="S56" s="235" t="s">
        <v>190</v>
      </c>
      <c r="T56" s="236" t="s">
        <v>190</v>
      </c>
      <c r="U56" s="219">
        <v>1.0999999999999999E-2</v>
      </c>
      <c r="V56" s="219">
        <f>ROUND(E56*U56,2)</f>
        <v>0.34</v>
      </c>
      <c r="W56" s="219"/>
      <c r="X56" s="219" t="s">
        <v>287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288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60" t="s">
        <v>414</v>
      </c>
      <c r="D57" s="256"/>
      <c r="E57" s="256"/>
      <c r="F57" s="256"/>
      <c r="G57" s="25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290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45" t="str">
        <f>C57</f>
        <v>po suchu, bez ohledu na druh dopravního prostředku, bez naložení výkopku, avšak se složením bez rozhrnutí,</v>
      </c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2157</v>
      </c>
      <c r="D58" s="221"/>
      <c r="E58" s="222">
        <v>30.9376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2.5" outlineLevel="1" x14ac:dyDescent="0.2">
      <c r="A59" s="230">
        <v>17</v>
      </c>
      <c r="B59" s="231" t="s">
        <v>416</v>
      </c>
      <c r="C59" s="249" t="s">
        <v>417</v>
      </c>
      <c r="D59" s="232" t="s">
        <v>338</v>
      </c>
      <c r="E59" s="233">
        <v>5.7824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 t="s">
        <v>327</v>
      </c>
      <c r="S59" s="235" t="s">
        <v>190</v>
      </c>
      <c r="T59" s="236" t="s">
        <v>190</v>
      </c>
      <c r="U59" s="219">
        <v>1.0999999999999999E-2</v>
      </c>
      <c r="V59" s="219">
        <f>ROUND(E59*U59,2)</f>
        <v>0.06</v>
      </c>
      <c r="W59" s="219"/>
      <c r="X59" s="219" t="s">
        <v>287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288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60" t="s">
        <v>414</v>
      </c>
      <c r="D60" s="256"/>
      <c r="E60" s="256"/>
      <c r="F60" s="256"/>
      <c r="G60" s="256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290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45" t="str">
        <f>C60</f>
        <v>po suchu, bez ohledu na druh dopravního prostředku, bez naložení výkopku, avšak se složením bez rozhrnutí,</v>
      </c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2158</v>
      </c>
      <c r="D61" s="221"/>
      <c r="E61" s="222">
        <v>8.4559999999999995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2159</v>
      </c>
      <c r="D62" s="221"/>
      <c r="E62" s="222">
        <v>1.4064000000000001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2145</v>
      </c>
      <c r="D63" s="221"/>
      <c r="E63" s="222">
        <v>-4.08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2.5" outlineLevel="1" x14ac:dyDescent="0.2">
      <c r="A64" s="230">
        <v>18</v>
      </c>
      <c r="B64" s="231" t="s">
        <v>421</v>
      </c>
      <c r="C64" s="249" t="s">
        <v>422</v>
      </c>
      <c r="D64" s="232" t="s">
        <v>338</v>
      </c>
      <c r="E64" s="233">
        <v>4.5688000000000004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5">
        <v>0</v>
      </c>
      <c r="O64" s="235">
        <f>ROUND(E64*N64,2)</f>
        <v>0</v>
      </c>
      <c r="P64" s="235">
        <v>0</v>
      </c>
      <c r="Q64" s="235">
        <f>ROUND(E64*P64,2)</f>
        <v>0</v>
      </c>
      <c r="R64" s="235" t="s">
        <v>327</v>
      </c>
      <c r="S64" s="235" t="s">
        <v>190</v>
      </c>
      <c r="T64" s="236" t="s">
        <v>190</v>
      </c>
      <c r="U64" s="219">
        <v>1.2E-2</v>
      </c>
      <c r="V64" s="219">
        <f>ROUND(E64*U64,2)</f>
        <v>0.05</v>
      </c>
      <c r="W64" s="219"/>
      <c r="X64" s="219" t="s">
        <v>287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308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60" t="s">
        <v>414</v>
      </c>
      <c r="D65" s="256"/>
      <c r="E65" s="256"/>
      <c r="F65" s="256"/>
      <c r="G65" s="256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290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45" t="str">
        <f>C65</f>
        <v>po suchu, bez ohledu na druh dopravního prostředku, bez naložení výkopku, avšak se složením bez rozhrnutí,</v>
      </c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2160</v>
      </c>
      <c r="D66" s="221"/>
      <c r="E66" s="222">
        <v>4.08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2156</v>
      </c>
      <c r="D67" s="221"/>
      <c r="E67" s="222">
        <v>0.48880000000000001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33.75" outlineLevel="1" x14ac:dyDescent="0.2">
      <c r="A68" s="230">
        <v>19</v>
      </c>
      <c r="B68" s="231" t="s">
        <v>423</v>
      </c>
      <c r="C68" s="249" t="s">
        <v>424</v>
      </c>
      <c r="D68" s="232" t="s">
        <v>338</v>
      </c>
      <c r="E68" s="233">
        <v>57.823999999999998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5" t="s">
        <v>327</v>
      </c>
      <c r="S68" s="235" t="s">
        <v>190</v>
      </c>
      <c r="T68" s="236" t="s">
        <v>190</v>
      </c>
      <c r="U68" s="219">
        <v>0</v>
      </c>
      <c r="V68" s="219">
        <f>ROUND(E68*U68,2)</f>
        <v>0</v>
      </c>
      <c r="W68" s="219"/>
      <c r="X68" s="219" t="s">
        <v>287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288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60" t="s">
        <v>414</v>
      </c>
      <c r="D69" s="256"/>
      <c r="E69" s="256"/>
      <c r="F69" s="256"/>
      <c r="G69" s="256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290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45" t="str">
        <f>C69</f>
        <v>po suchu, bez ohledu na druh dopravního prostředku, bez naložení výkopku, avšak se složením bez rozhrnutí,</v>
      </c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2161</v>
      </c>
      <c r="D70" s="221"/>
      <c r="E70" s="222">
        <v>57.823999999999998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33.75" outlineLevel="1" x14ac:dyDescent="0.2">
      <c r="A71" s="230">
        <v>20</v>
      </c>
      <c r="B71" s="231" t="s">
        <v>426</v>
      </c>
      <c r="C71" s="249" t="s">
        <v>427</v>
      </c>
      <c r="D71" s="232" t="s">
        <v>338</v>
      </c>
      <c r="E71" s="233">
        <v>45.688000000000002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 t="s">
        <v>327</v>
      </c>
      <c r="S71" s="235" t="s">
        <v>190</v>
      </c>
      <c r="T71" s="236" t="s">
        <v>190</v>
      </c>
      <c r="U71" s="219">
        <v>0</v>
      </c>
      <c r="V71" s="219">
        <f>ROUND(E71*U71,2)</f>
        <v>0</v>
      </c>
      <c r="W71" s="219"/>
      <c r="X71" s="219" t="s">
        <v>287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288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60" t="s">
        <v>414</v>
      </c>
      <c r="D72" s="256"/>
      <c r="E72" s="256"/>
      <c r="F72" s="256"/>
      <c r="G72" s="256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290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45" t="str">
        <f>C72</f>
        <v>po suchu, bez ohledu na druh dopravního prostředku, bez naložení výkopku, avšak se složením bez rozhrnutí,</v>
      </c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2162</v>
      </c>
      <c r="D73" s="221"/>
      <c r="E73" s="222">
        <v>40.799999999999997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2163</v>
      </c>
      <c r="D74" s="221"/>
      <c r="E74" s="222">
        <v>4.8879999999999999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30">
        <v>21</v>
      </c>
      <c r="B75" s="231" t="s">
        <v>429</v>
      </c>
      <c r="C75" s="249" t="s">
        <v>430</v>
      </c>
      <c r="D75" s="232" t="s">
        <v>338</v>
      </c>
      <c r="E75" s="233">
        <v>30.9376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5" t="s">
        <v>327</v>
      </c>
      <c r="S75" s="235" t="s">
        <v>190</v>
      </c>
      <c r="T75" s="236" t="s">
        <v>190</v>
      </c>
      <c r="U75" s="219">
        <v>5.2999999999999999E-2</v>
      </c>
      <c r="V75" s="219">
        <f>ROUND(E75*U75,2)</f>
        <v>1.64</v>
      </c>
      <c r="W75" s="219"/>
      <c r="X75" s="219" t="s">
        <v>287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288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2157</v>
      </c>
      <c r="D76" s="221"/>
      <c r="E76" s="222">
        <v>30.9376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0">
        <v>22</v>
      </c>
      <c r="B77" s="231" t="s">
        <v>432</v>
      </c>
      <c r="C77" s="249" t="s">
        <v>433</v>
      </c>
      <c r="D77" s="232" t="s">
        <v>338</v>
      </c>
      <c r="E77" s="233">
        <v>41.288800000000002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5">
        <v>0</v>
      </c>
      <c r="O77" s="235">
        <f>ROUND(E77*N77,2)</f>
        <v>0</v>
      </c>
      <c r="P77" s="235">
        <v>0</v>
      </c>
      <c r="Q77" s="235">
        <f>ROUND(E77*P77,2)</f>
        <v>0</v>
      </c>
      <c r="R77" s="235" t="s">
        <v>327</v>
      </c>
      <c r="S77" s="235" t="s">
        <v>190</v>
      </c>
      <c r="T77" s="236" t="s">
        <v>190</v>
      </c>
      <c r="U77" s="219">
        <v>3.1E-2</v>
      </c>
      <c r="V77" s="219">
        <f>ROUND(E77*U77,2)</f>
        <v>1.28</v>
      </c>
      <c r="W77" s="219"/>
      <c r="X77" s="219" t="s">
        <v>287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308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0" t="s">
        <v>434</v>
      </c>
      <c r="D78" s="244"/>
      <c r="E78" s="244"/>
      <c r="F78" s="244"/>
      <c r="G78" s="244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193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45" t="str">
        <f>C78</f>
        <v>Uložení sypaniny do násypů nebo na skládku s rozprostřením sypaniny ve vrstvách a s hrubým urovnáním.</v>
      </c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2164</v>
      </c>
      <c r="D79" s="221"/>
      <c r="E79" s="222">
        <v>9.8623999999999992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2156</v>
      </c>
      <c r="D80" s="221"/>
      <c r="E80" s="222">
        <v>0.48880000000000001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2157</v>
      </c>
      <c r="D81" s="221"/>
      <c r="E81" s="222">
        <v>30.9376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 x14ac:dyDescent="0.2">
      <c r="A82" s="230">
        <v>23</v>
      </c>
      <c r="B82" s="231" t="s">
        <v>436</v>
      </c>
      <c r="C82" s="249" t="s">
        <v>437</v>
      </c>
      <c r="D82" s="232" t="s">
        <v>338</v>
      </c>
      <c r="E82" s="233">
        <v>30.9376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5" t="s">
        <v>327</v>
      </c>
      <c r="S82" s="235" t="s">
        <v>190</v>
      </c>
      <c r="T82" s="236" t="s">
        <v>190</v>
      </c>
      <c r="U82" s="219">
        <v>0.29899999999999999</v>
      </c>
      <c r="V82" s="219">
        <f>ROUND(E82*U82,2)</f>
        <v>9.25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308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60" t="s">
        <v>438</v>
      </c>
      <c r="D83" s="256"/>
      <c r="E83" s="256"/>
      <c r="F83" s="256"/>
      <c r="G83" s="25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290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61" t="s">
        <v>439</v>
      </c>
      <c r="D84" s="257"/>
      <c r="E84" s="257"/>
      <c r="F84" s="257"/>
      <c r="G84" s="257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193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2165</v>
      </c>
      <c r="D85" s="221"/>
      <c r="E85" s="222">
        <v>40.799999999999997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2166</v>
      </c>
      <c r="D86" s="221"/>
      <c r="E86" s="222">
        <v>-9.8623999999999992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0">
        <v>24</v>
      </c>
      <c r="B87" s="231" t="s">
        <v>443</v>
      </c>
      <c r="C87" s="249" t="s">
        <v>444</v>
      </c>
      <c r="D87" s="232" t="s">
        <v>338</v>
      </c>
      <c r="E87" s="233">
        <v>6.5279999999999996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5" t="s">
        <v>327</v>
      </c>
      <c r="S87" s="235" t="s">
        <v>190</v>
      </c>
      <c r="T87" s="236" t="s">
        <v>190</v>
      </c>
      <c r="U87" s="219">
        <v>6.3479999999999999</v>
      </c>
      <c r="V87" s="219">
        <f>ROUND(E87*U87,2)</f>
        <v>41.44</v>
      </c>
      <c r="W87" s="219"/>
      <c r="X87" s="219" t="s">
        <v>287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308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ht="22.5" outlineLevel="1" x14ac:dyDescent="0.2">
      <c r="A88" s="216"/>
      <c r="B88" s="217"/>
      <c r="C88" s="260" t="s">
        <v>445</v>
      </c>
      <c r="D88" s="256"/>
      <c r="E88" s="256"/>
      <c r="F88" s="256"/>
      <c r="G88" s="256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290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45" t="str">
        <f>C88</f>
        <v>sypaninou z vhodných hornin tř. 1 - 4 nebo materiálem připraveným podél výkopu ve vzdálenosti do 3 m od jeho kraje, pro jakoukoliv hloubku výkopu a jakoukoliv míru zhutnění,</v>
      </c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2167</v>
      </c>
      <c r="D89" s="221"/>
      <c r="E89" s="222">
        <v>5.5359999999999996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2168</v>
      </c>
      <c r="D90" s="221"/>
      <c r="E90" s="222">
        <v>0.99199999999999999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7">
        <v>25</v>
      </c>
      <c r="B91" s="238" t="s">
        <v>468</v>
      </c>
      <c r="C91" s="248" t="s">
        <v>469</v>
      </c>
      <c r="D91" s="239" t="s">
        <v>338</v>
      </c>
      <c r="E91" s="240">
        <v>5.7824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2">
        <v>0</v>
      </c>
      <c r="O91" s="242">
        <f>ROUND(E91*N91,2)</f>
        <v>0</v>
      </c>
      <c r="P91" s="242">
        <v>0</v>
      </c>
      <c r="Q91" s="242">
        <f>ROUND(E91*P91,2)</f>
        <v>0</v>
      </c>
      <c r="R91" s="242" t="s">
        <v>327</v>
      </c>
      <c r="S91" s="242" t="s">
        <v>190</v>
      </c>
      <c r="T91" s="243" t="s">
        <v>190</v>
      </c>
      <c r="U91" s="219">
        <v>0</v>
      </c>
      <c r="V91" s="219">
        <f>ROUND(E91*U91,2)</f>
        <v>0</v>
      </c>
      <c r="W91" s="219"/>
      <c r="X91" s="219" t="s">
        <v>287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308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37">
        <v>26</v>
      </c>
      <c r="B92" s="238" t="s">
        <v>470</v>
      </c>
      <c r="C92" s="248" t="s">
        <v>471</v>
      </c>
      <c r="D92" s="239" t="s">
        <v>338</v>
      </c>
      <c r="E92" s="240">
        <v>4.08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2" t="s">
        <v>327</v>
      </c>
      <c r="S92" s="242" t="s">
        <v>190</v>
      </c>
      <c r="T92" s="243" t="s">
        <v>190</v>
      </c>
      <c r="U92" s="219">
        <v>0</v>
      </c>
      <c r="V92" s="219">
        <f>ROUND(E92*U92,2)</f>
        <v>0</v>
      </c>
      <c r="W92" s="219"/>
      <c r="X92" s="219" t="s">
        <v>287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308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27</v>
      </c>
      <c r="B93" s="231" t="s">
        <v>481</v>
      </c>
      <c r="C93" s="249" t="s">
        <v>482</v>
      </c>
      <c r="D93" s="232" t="s">
        <v>483</v>
      </c>
      <c r="E93" s="233">
        <v>1.70326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1</v>
      </c>
      <c r="O93" s="235">
        <f>ROUND(E93*N93,2)</f>
        <v>1.7</v>
      </c>
      <c r="P93" s="235">
        <v>0</v>
      </c>
      <c r="Q93" s="235">
        <f>ROUND(E93*P93,2)</f>
        <v>0</v>
      </c>
      <c r="R93" s="235" t="s">
        <v>477</v>
      </c>
      <c r="S93" s="235" t="s">
        <v>190</v>
      </c>
      <c r="T93" s="236" t="s">
        <v>190</v>
      </c>
      <c r="U93" s="219">
        <v>0</v>
      </c>
      <c r="V93" s="219">
        <f>ROUND(E93*U93,2)</f>
        <v>0</v>
      </c>
      <c r="W93" s="219"/>
      <c r="X93" s="219" t="s">
        <v>478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479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2169</v>
      </c>
      <c r="D94" s="221"/>
      <c r="E94" s="222">
        <v>1.70326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0">
        <v>28</v>
      </c>
      <c r="B95" s="231" t="s">
        <v>2170</v>
      </c>
      <c r="C95" s="249" t="s">
        <v>2171</v>
      </c>
      <c r="D95" s="232" t="s">
        <v>483</v>
      </c>
      <c r="E95" s="233">
        <v>9.5053099999999997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1</v>
      </c>
      <c r="O95" s="235">
        <f>ROUND(E95*N95,2)</f>
        <v>9.51</v>
      </c>
      <c r="P95" s="235">
        <v>0</v>
      </c>
      <c r="Q95" s="235">
        <f>ROUND(E95*P95,2)</f>
        <v>0</v>
      </c>
      <c r="R95" s="235" t="s">
        <v>477</v>
      </c>
      <c r="S95" s="235" t="s">
        <v>190</v>
      </c>
      <c r="T95" s="236" t="s">
        <v>190</v>
      </c>
      <c r="U95" s="219">
        <v>0</v>
      </c>
      <c r="V95" s="219">
        <f>ROUND(E95*U95,2)</f>
        <v>0</v>
      </c>
      <c r="W95" s="219"/>
      <c r="X95" s="219" t="s">
        <v>478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555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2172</v>
      </c>
      <c r="D96" s="221"/>
      <c r="E96" s="222">
        <v>9.5053099999999997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x14ac:dyDescent="0.2">
      <c r="A97" s="224" t="s">
        <v>169</v>
      </c>
      <c r="B97" s="225" t="s">
        <v>101</v>
      </c>
      <c r="C97" s="247" t="s">
        <v>102</v>
      </c>
      <c r="D97" s="226"/>
      <c r="E97" s="227"/>
      <c r="F97" s="228"/>
      <c r="G97" s="228">
        <f>SUMIF(AG98:AG101,"&lt;&gt;NOR",G98:G101)</f>
        <v>0</v>
      </c>
      <c r="H97" s="228"/>
      <c r="I97" s="228">
        <f>SUM(I98:I101)</f>
        <v>0</v>
      </c>
      <c r="J97" s="228"/>
      <c r="K97" s="228">
        <f>SUM(K98:K101)</f>
        <v>0</v>
      </c>
      <c r="L97" s="228"/>
      <c r="M97" s="228">
        <f>SUM(M98:M101)</f>
        <v>0</v>
      </c>
      <c r="N97" s="228"/>
      <c r="O97" s="228">
        <f>SUM(O98:O101)</f>
        <v>6.15</v>
      </c>
      <c r="P97" s="228"/>
      <c r="Q97" s="228">
        <f>SUM(Q98:Q101)</f>
        <v>0</v>
      </c>
      <c r="R97" s="228"/>
      <c r="S97" s="228"/>
      <c r="T97" s="229"/>
      <c r="U97" s="223"/>
      <c r="V97" s="223">
        <f>SUM(V98:V101)</f>
        <v>3.36</v>
      </c>
      <c r="W97" s="223"/>
      <c r="X97" s="223"/>
      <c r="AG97" t="s">
        <v>170</v>
      </c>
    </row>
    <row r="98" spans="1:60" ht="22.5" outlineLevel="1" x14ac:dyDescent="0.2">
      <c r="A98" s="230">
        <v>29</v>
      </c>
      <c r="B98" s="231" t="s">
        <v>2173</v>
      </c>
      <c r="C98" s="249" t="s">
        <v>2174</v>
      </c>
      <c r="D98" s="232" t="s">
        <v>338</v>
      </c>
      <c r="E98" s="233">
        <v>2.4580000000000002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5">
        <v>2.5</v>
      </c>
      <c r="O98" s="235">
        <f>ROUND(E98*N98,2)</f>
        <v>6.15</v>
      </c>
      <c r="P98" s="235">
        <v>0</v>
      </c>
      <c r="Q98" s="235">
        <f>ROUND(E98*P98,2)</f>
        <v>0</v>
      </c>
      <c r="R98" s="235" t="s">
        <v>487</v>
      </c>
      <c r="S98" s="235" t="s">
        <v>190</v>
      </c>
      <c r="T98" s="236" t="s">
        <v>190</v>
      </c>
      <c r="U98" s="219">
        <v>1.365</v>
      </c>
      <c r="V98" s="219">
        <f>ROUND(E98*U98,2)</f>
        <v>3.36</v>
      </c>
      <c r="W98" s="219"/>
      <c r="X98" s="219" t="s">
        <v>287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308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60" t="s">
        <v>494</v>
      </c>
      <c r="D99" s="256"/>
      <c r="E99" s="256"/>
      <c r="F99" s="256"/>
      <c r="G99" s="256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290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2175</v>
      </c>
      <c r="D100" s="221"/>
      <c r="E100" s="222">
        <v>2.1280000000000001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2176</v>
      </c>
      <c r="D101" s="221"/>
      <c r="E101" s="222">
        <v>0.33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x14ac:dyDescent="0.2">
      <c r="A102" s="224" t="s">
        <v>169</v>
      </c>
      <c r="B102" s="225" t="s">
        <v>105</v>
      </c>
      <c r="C102" s="247" t="s">
        <v>106</v>
      </c>
      <c r="D102" s="226"/>
      <c r="E102" s="227"/>
      <c r="F102" s="228"/>
      <c r="G102" s="228">
        <f>SUMIF(AG103:AG108,"&lt;&gt;NOR",G103:G108)</f>
        <v>0</v>
      </c>
      <c r="H102" s="228"/>
      <c r="I102" s="228">
        <f>SUM(I103:I108)</f>
        <v>0</v>
      </c>
      <c r="J102" s="228"/>
      <c r="K102" s="228">
        <f>SUM(K103:K108)</f>
        <v>0</v>
      </c>
      <c r="L102" s="228"/>
      <c r="M102" s="228">
        <f>SUM(M103:M108)</f>
        <v>0</v>
      </c>
      <c r="N102" s="228"/>
      <c r="O102" s="228">
        <f>SUM(O103:O108)</f>
        <v>0.18</v>
      </c>
      <c r="P102" s="228"/>
      <c r="Q102" s="228">
        <f>SUM(Q103:Q108)</f>
        <v>0</v>
      </c>
      <c r="R102" s="228"/>
      <c r="S102" s="228"/>
      <c r="T102" s="229"/>
      <c r="U102" s="223"/>
      <c r="V102" s="223">
        <f>SUM(V103:V108)</f>
        <v>2.75</v>
      </c>
      <c r="W102" s="223"/>
      <c r="X102" s="223"/>
      <c r="AG102" t="s">
        <v>170</v>
      </c>
    </row>
    <row r="103" spans="1:60" outlineLevel="1" x14ac:dyDescent="0.2">
      <c r="A103" s="230">
        <v>30</v>
      </c>
      <c r="B103" s="231" t="s">
        <v>1518</v>
      </c>
      <c r="C103" s="249" t="s">
        <v>1519</v>
      </c>
      <c r="D103" s="232" t="s">
        <v>247</v>
      </c>
      <c r="E103" s="233">
        <v>2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6.3659999999999994E-2</v>
      </c>
      <c r="O103" s="235">
        <f>ROUND(E103*N103,2)</f>
        <v>0.13</v>
      </c>
      <c r="P103" s="235">
        <v>0</v>
      </c>
      <c r="Q103" s="235">
        <f>ROUND(E103*P103,2)</f>
        <v>0</v>
      </c>
      <c r="R103" s="235"/>
      <c r="S103" s="235" t="s">
        <v>174</v>
      </c>
      <c r="T103" s="236" t="s">
        <v>175</v>
      </c>
      <c r="U103" s="219">
        <v>0.98399999999999999</v>
      </c>
      <c r="V103" s="219">
        <f>ROUND(E103*U103,2)</f>
        <v>1.97</v>
      </c>
      <c r="W103" s="219"/>
      <c r="X103" s="219" t="s">
        <v>287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288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2177</v>
      </c>
      <c r="D104" s="221"/>
      <c r="E104" s="222">
        <v>2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0">
        <v>31</v>
      </c>
      <c r="B105" s="231" t="s">
        <v>2178</v>
      </c>
      <c r="C105" s="249" t="s">
        <v>2179</v>
      </c>
      <c r="D105" s="232" t="s">
        <v>247</v>
      </c>
      <c r="E105" s="233">
        <v>1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5.1819999999999998E-2</v>
      </c>
      <c r="O105" s="235">
        <f>ROUND(E105*N105,2)</f>
        <v>0.05</v>
      </c>
      <c r="P105" s="235">
        <v>0</v>
      </c>
      <c r="Q105" s="235">
        <f>ROUND(E105*P105,2)</f>
        <v>0</v>
      </c>
      <c r="R105" s="235"/>
      <c r="S105" s="235" t="s">
        <v>174</v>
      </c>
      <c r="T105" s="236" t="s">
        <v>175</v>
      </c>
      <c r="U105" s="219">
        <v>0.77600000000000002</v>
      </c>
      <c r="V105" s="219">
        <f>ROUND(E105*U105,2)</f>
        <v>0.78</v>
      </c>
      <c r="W105" s="219"/>
      <c r="X105" s="219" t="s">
        <v>287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288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2180</v>
      </c>
      <c r="D106" s="221"/>
      <c r="E106" s="222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2181</v>
      </c>
      <c r="D107" s="221"/>
      <c r="E107" s="222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2182</v>
      </c>
      <c r="D108" s="221"/>
      <c r="E108" s="222">
        <v>1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x14ac:dyDescent="0.2">
      <c r="A109" s="224" t="s">
        <v>169</v>
      </c>
      <c r="B109" s="225" t="s">
        <v>109</v>
      </c>
      <c r="C109" s="247" t="s">
        <v>110</v>
      </c>
      <c r="D109" s="226"/>
      <c r="E109" s="227"/>
      <c r="F109" s="228"/>
      <c r="G109" s="228">
        <f>SUMIF(AG110:AG144,"&lt;&gt;NOR",G110:G144)</f>
        <v>0</v>
      </c>
      <c r="H109" s="228"/>
      <c r="I109" s="228">
        <f>SUM(I110:I144)</f>
        <v>0</v>
      </c>
      <c r="J109" s="228"/>
      <c r="K109" s="228">
        <f>SUM(K110:K144)</f>
        <v>0</v>
      </c>
      <c r="L109" s="228"/>
      <c r="M109" s="228">
        <f>SUM(M110:M144)</f>
        <v>0</v>
      </c>
      <c r="N109" s="228"/>
      <c r="O109" s="228">
        <f>SUM(O110:O144)</f>
        <v>0.84000000000000008</v>
      </c>
      <c r="P109" s="228"/>
      <c r="Q109" s="228">
        <f>SUM(Q110:Q144)</f>
        <v>0</v>
      </c>
      <c r="R109" s="228"/>
      <c r="S109" s="228"/>
      <c r="T109" s="229"/>
      <c r="U109" s="223"/>
      <c r="V109" s="223">
        <f>SUM(V110:V144)</f>
        <v>29.199999999999996</v>
      </c>
      <c r="W109" s="223"/>
      <c r="X109" s="223"/>
      <c r="AG109" t="s">
        <v>170</v>
      </c>
    </row>
    <row r="110" spans="1:60" outlineLevel="1" x14ac:dyDescent="0.2">
      <c r="A110" s="230">
        <v>32</v>
      </c>
      <c r="B110" s="231" t="s">
        <v>2183</v>
      </c>
      <c r="C110" s="249" t="s">
        <v>2184</v>
      </c>
      <c r="D110" s="232" t="s">
        <v>554</v>
      </c>
      <c r="E110" s="233">
        <v>1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5" t="s">
        <v>1177</v>
      </c>
      <c r="S110" s="235" t="s">
        <v>190</v>
      </c>
      <c r="T110" s="236" t="s">
        <v>190</v>
      </c>
      <c r="U110" s="219">
        <v>0.32</v>
      </c>
      <c r="V110" s="219">
        <f>ROUND(E110*U110,2)</f>
        <v>0.32</v>
      </c>
      <c r="W110" s="219"/>
      <c r="X110" s="219" t="s">
        <v>287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288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60" t="s">
        <v>2185</v>
      </c>
      <c r="D111" s="256"/>
      <c r="E111" s="256"/>
      <c r="F111" s="256"/>
      <c r="G111" s="256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37">
        <v>33</v>
      </c>
      <c r="B112" s="238" t="s">
        <v>2186</v>
      </c>
      <c r="C112" s="248" t="s">
        <v>2187</v>
      </c>
      <c r="D112" s="239" t="s">
        <v>554</v>
      </c>
      <c r="E112" s="240">
        <v>2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2">
        <v>0</v>
      </c>
      <c r="O112" s="242">
        <f>ROUND(E112*N112,2)</f>
        <v>0</v>
      </c>
      <c r="P112" s="242">
        <v>0</v>
      </c>
      <c r="Q112" s="242">
        <f>ROUND(E112*P112,2)</f>
        <v>0</v>
      </c>
      <c r="R112" s="242"/>
      <c r="S112" s="242" t="s">
        <v>190</v>
      </c>
      <c r="T112" s="243" t="s">
        <v>190</v>
      </c>
      <c r="U112" s="219">
        <v>0.49</v>
      </c>
      <c r="V112" s="219">
        <f>ROUND(E112*U112,2)</f>
        <v>0.98</v>
      </c>
      <c r="W112" s="219"/>
      <c r="X112" s="219" t="s">
        <v>287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288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0">
        <v>34</v>
      </c>
      <c r="B113" s="231" t="s">
        <v>2188</v>
      </c>
      <c r="C113" s="249" t="s">
        <v>2189</v>
      </c>
      <c r="D113" s="232" t="s">
        <v>323</v>
      </c>
      <c r="E113" s="233">
        <v>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2.0000000000000002E-5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487</v>
      </c>
      <c r="S113" s="235" t="s">
        <v>190</v>
      </c>
      <c r="T113" s="236" t="s">
        <v>190</v>
      </c>
      <c r="U113" s="219">
        <v>0.35399999999999998</v>
      </c>
      <c r="V113" s="219">
        <f>ROUND(E113*U113,2)</f>
        <v>0.71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288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2190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ht="22.5" outlineLevel="1" x14ac:dyDescent="0.2">
      <c r="A115" s="230">
        <v>35</v>
      </c>
      <c r="B115" s="231" t="s">
        <v>2191</v>
      </c>
      <c r="C115" s="249" t="s">
        <v>2192</v>
      </c>
      <c r="D115" s="232" t="s">
        <v>323</v>
      </c>
      <c r="E115" s="233">
        <v>8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4.0000000000000003E-5</v>
      </c>
      <c r="O115" s="235">
        <f>ROUND(E115*N115,2)</f>
        <v>0</v>
      </c>
      <c r="P115" s="235">
        <v>0</v>
      </c>
      <c r="Q115" s="235">
        <f>ROUND(E115*P115,2)</f>
        <v>0</v>
      </c>
      <c r="R115" s="235" t="s">
        <v>487</v>
      </c>
      <c r="S115" s="235" t="s">
        <v>190</v>
      </c>
      <c r="T115" s="236" t="s">
        <v>190</v>
      </c>
      <c r="U115" s="219">
        <v>0.84599999999999997</v>
      </c>
      <c r="V115" s="219">
        <f>ROUND(E115*U115,2)</f>
        <v>6.77</v>
      </c>
      <c r="W115" s="219"/>
      <c r="X115" s="219" t="s">
        <v>287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288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60" t="s">
        <v>2190</v>
      </c>
      <c r="D116" s="256"/>
      <c r="E116" s="256"/>
      <c r="F116" s="256"/>
      <c r="G116" s="256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290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30">
        <v>36</v>
      </c>
      <c r="B117" s="231" t="s">
        <v>2193</v>
      </c>
      <c r="C117" s="249" t="s">
        <v>2194</v>
      </c>
      <c r="D117" s="232" t="s">
        <v>554</v>
      </c>
      <c r="E117" s="233">
        <v>3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6.9999999999999994E-5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487</v>
      </c>
      <c r="S117" s="235" t="s">
        <v>190</v>
      </c>
      <c r="T117" s="236" t="s">
        <v>190</v>
      </c>
      <c r="U117" s="219">
        <v>0.626</v>
      </c>
      <c r="V117" s="219">
        <f>ROUND(E117*U117,2)</f>
        <v>1.88</v>
      </c>
      <c r="W117" s="219"/>
      <c r="X117" s="219" t="s">
        <v>287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288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60" t="s">
        <v>2195</v>
      </c>
      <c r="D118" s="256"/>
      <c r="E118" s="256"/>
      <c r="F118" s="256"/>
      <c r="G118" s="256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290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30">
        <v>37</v>
      </c>
      <c r="B119" s="231" t="s">
        <v>2196</v>
      </c>
      <c r="C119" s="249" t="s">
        <v>2197</v>
      </c>
      <c r="D119" s="232" t="s">
        <v>554</v>
      </c>
      <c r="E119" s="233">
        <v>4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2.0000000000000002E-5</v>
      </c>
      <c r="O119" s="235">
        <f>ROUND(E119*N119,2)</f>
        <v>0</v>
      </c>
      <c r="P119" s="235">
        <v>0</v>
      </c>
      <c r="Q119" s="235">
        <f>ROUND(E119*P119,2)</f>
        <v>0</v>
      </c>
      <c r="R119" s="235" t="s">
        <v>487</v>
      </c>
      <c r="S119" s="235" t="s">
        <v>190</v>
      </c>
      <c r="T119" s="236" t="s">
        <v>190</v>
      </c>
      <c r="U119" s="219">
        <v>0.23599999999999999</v>
      </c>
      <c r="V119" s="219">
        <f>ROUND(E119*U119,2)</f>
        <v>0.94</v>
      </c>
      <c r="W119" s="219"/>
      <c r="X119" s="219" t="s">
        <v>287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288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60" t="s">
        <v>2195</v>
      </c>
      <c r="D120" s="256"/>
      <c r="E120" s="256"/>
      <c r="F120" s="256"/>
      <c r="G120" s="256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290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30">
        <v>38</v>
      </c>
      <c r="B121" s="231" t="s">
        <v>1525</v>
      </c>
      <c r="C121" s="249" t="s">
        <v>1526</v>
      </c>
      <c r="D121" s="232" t="s">
        <v>323</v>
      </c>
      <c r="E121" s="233">
        <v>135.30000000000001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0</v>
      </c>
      <c r="O121" s="235">
        <f>ROUND(E121*N121,2)</f>
        <v>0</v>
      </c>
      <c r="P121" s="235">
        <v>0</v>
      </c>
      <c r="Q121" s="235">
        <f>ROUND(E121*P121,2)</f>
        <v>0</v>
      </c>
      <c r="R121" s="235" t="s">
        <v>487</v>
      </c>
      <c r="S121" s="235" t="s">
        <v>190</v>
      </c>
      <c r="T121" s="236" t="s">
        <v>190</v>
      </c>
      <c r="U121" s="219">
        <v>6.9000000000000006E-2</v>
      </c>
      <c r="V121" s="219">
        <f>ROUND(E121*U121,2)</f>
        <v>9.34</v>
      </c>
      <c r="W121" s="219"/>
      <c r="X121" s="219" t="s">
        <v>287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288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2198</v>
      </c>
      <c r="D122" s="221"/>
      <c r="E122" s="222">
        <v>135.30000000000001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30">
        <v>39</v>
      </c>
      <c r="B123" s="231" t="s">
        <v>2199</v>
      </c>
      <c r="C123" s="249" t="s">
        <v>2200</v>
      </c>
      <c r="D123" s="232" t="s">
        <v>323</v>
      </c>
      <c r="E123" s="233">
        <v>211.9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0</v>
      </c>
      <c r="O123" s="235">
        <f>ROUND(E123*N123,2)</f>
        <v>0</v>
      </c>
      <c r="P123" s="235">
        <v>0</v>
      </c>
      <c r="Q123" s="235">
        <f>ROUND(E123*P123,2)</f>
        <v>0</v>
      </c>
      <c r="R123" s="235" t="s">
        <v>487</v>
      </c>
      <c r="S123" s="235" t="s">
        <v>190</v>
      </c>
      <c r="T123" s="236" t="s">
        <v>190</v>
      </c>
      <c r="U123" s="219">
        <v>3.9E-2</v>
      </c>
      <c r="V123" s="219">
        <f>ROUND(E123*U123,2)</f>
        <v>8.26</v>
      </c>
      <c r="W123" s="219"/>
      <c r="X123" s="219" t="s">
        <v>287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288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2201</v>
      </c>
      <c r="D124" s="221"/>
      <c r="E124" s="222">
        <v>76.599999999999994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2202</v>
      </c>
      <c r="D125" s="221"/>
      <c r="E125" s="222">
        <v>135.30000000000001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7">
        <v>40</v>
      </c>
      <c r="B126" s="238" t="s">
        <v>2203</v>
      </c>
      <c r="C126" s="248" t="s">
        <v>2204</v>
      </c>
      <c r="D126" s="239" t="s">
        <v>655</v>
      </c>
      <c r="E126" s="240">
        <v>2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2">
        <v>0</v>
      </c>
      <c r="O126" s="242">
        <f>ROUND(E126*N126,2)</f>
        <v>0</v>
      </c>
      <c r="P126" s="242">
        <v>0</v>
      </c>
      <c r="Q126" s="242">
        <f>ROUND(E126*P126,2)</f>
        <v>0</v>
      </c>
      <c r="R126" s="242"/>
      <c r="S126" s="242" t="s">
        <v>174</v>
      </c>
      <c r="T126" s="243" t="s">
        <v>700</v>
      </c>
      <c r="U126" s="219">
        <v>0</v>
      </c>
      <c r="V126" s="219">
        <f>ROUND(E126*U126,2)</f>
        <v>0</v>
      </c>
      <c r="W126" s="219"/>
      <c r="X126" s="219" t="s">
        <v>287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288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37">
        <v>41</v>
      </c>
      <c r="B127" s="238" t="s">
        <v>2205</v>
      </c>
      <c r="C127" s="248" t="s">
        <v>2206</v>
      </c>
      <c r="D127" s="239" t="s">
        <v>554</v>
      </c>
      <c r="E127" s="240">
        <v>3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1.0000000000000001E-5</v>
      </c>
      <c r="O127" s="242">
        <f>ROUND(E127*N127,2)</f>
        <v>0</v>
      </c>
      <c r="P127" s="242">
        <v>0</v>
      </c>
      <c r="Q127" s="242">
        <f>ROUND(E127*P127,2)</f>
        <v>0</v>
      </c>
      <c r="R127" s="242"/>
      <c r="S127" s="242" t="s">
        <v>174</v>
      </c>
      <c r="T127" s="243" t="s">
        <v>700</v>
      </c>
      <c r="U127" s="219">
        <v>0</v>
      </c>
      <c r="V127" s="219">
        <f>ROUND(E127*U127,2)</f>
        <v>0</v>
      </c>
      <c r="W127" s="219"/>
      <c r="X127" s="219" t="s">
        <v>287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288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22.5" outlineLevel="1" x14ac:dyDescent="0.2">
      <c r="A128" s="237">
        <v>42</v>
      </c>
      <c r="B128" s="238" t="s">
        <v>2207</v>
      </c>
      <c r="C128" s="248" t="s">
        <v>2208</v>
      </c>
      <c r="D128" s="239" t="s">
        <v>554</v>
      </c>
      <c r="E128" s="240">
        <v>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6.9999999999999999E-4</v>
      </c>
      <c r="O128" s="242">
        <f>ROUND(E128*N128,2)</f>
        <v>0</v>
      </c>
      <c r="P128" s="242">
        <v>0</v>
      </c>
      <c r="Q128" s="242">
        <f>ROUND(E128*P128,2)</f>
        <v>0</v>
      </c>
      <c r="R128" s="242" t="s">
        <v>477</v>
      </c>
      <c r="S128" s="242" t="s">
        <v>190</v>
      </c>
      <c r="T128" s="243" t="s">
        <v>190</v>
      </c>
      <c r="U128" s="219">
        <v>0</v>
      </c>
      <c r="V128" s="219">
        <f>ROUND(E128*U128,2)</f>
        <v>0</v>
      </c>
      <c r="W128" s="219"/>
      <c r="X128" s="219" t="s">
        <v>478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555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22.5" outlineLevel="1" x14ac:dyDescent="0.2">
      <c r="A129" s="237">
        <v>43</v>
      </c>
      <c r="B129" s="238" t="s">
        <v>2209</v>
      </c>
      <c r="C129" s="248" t="s">
        <v>2210</v>
      </c>
      <c r="D129" s="239" t="s">
        <v>554</v>
      </c>
      <c r="E129" s="240">
        <v>1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8.0000000000000004E-4</v>
      </c>
      <c r="O129" s="242">
        <f>ROUND(E129*N129,2)</f>
        <v>0</v>
      </c>
      <c r="P129" s="242">
        <v>0</v>
      </c>
      <c r="Q129" s="242">
        <f>ROUND(E129*P129,2)</f>
        <v>0</v>
      </c>
      <c r="R129" s="242" t="s">
        <v>477</v>
      </c>
      <c r="S129" s="242" t="s">
        <v>190</v>
      </c>
      <c r="T129" s="243" t="s">
        <v>190</v>
      </c>
      <c r="U129" s="219">
        <v>0</v>
      </c>
      <c r="V129" s="219">
        <f>ROUND(E129*U129,2)</f>
        <v>0</v>
      </c>
      <c r="W129" s="219"/>
      <c r="X129" s="219" t="s">
        <v>478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479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37">
        <v>44</v>
      </c>
      <c r="B130" s="238" t="s">
        <v>2211</v>
      </c>
      <c r="C130" s="248" t="s">
        <v>2212</v>
      </c>
      <c r="D130" s="239" t="s">
        <v>554</v>
      </c>
      <c r="E130" s="240">
        <v>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2">
        <v>1.6999999999999999E-3</v>
      </c>
      <c r="O130" s="242">
        <f>ROUND(E130*N130,2)</f>
        <v>0</v>
      </c>
      <c r="P130" s="242">
        <v>0</v>
      </c>
      <c r="Q130" s="242">
        <f>ROUND(E130*P130,2)</f>
        <v>0</v>
      </c>
      <c r="R130" s="242"/>
      <c r="S130" s="242" t="s">
        <v>174</v>
      </c>
      <c r="T130" s="243" t="s">
        <v>175</v>
      </c>
      <c r="U130" s="219">
        <v>0</v>
      </c>
      <c r="V130" s="219">
        <f>ROUND(E130*U130,2)</f>
        <v>0</v>
      </c>
      <c r="W130" s="219"/>
      <c r="X130" s="219" t="s">
        <v>478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555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37">
        <v>45</v>
      </c>
      <c r="B131" s="238" t="s">
        <v>2213</v>
      </c>
      <c r="C131" s="248" t="s">
        <v>2214</v>
      </c>
      <c r="D131" s="239" t="s">
        <v>554</v>
      </c>
      <c r="E131" s="240">
        <v>2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2.5000000000000001E-3</v>
      </c>
      <c r="O131" s="242">
        <f>ROUND(E131*N131,2)</f>
        <v>0.01</v>
      </c>
      <c r="P131" s="242">
        <v>0</v>
      </c>
      <c r="Q131" s="242">
        <f>ROUND(E131*P131,2)</f>
        <v>0</v>
      </c>
      <c r="R131" s="242"/>
      <c r="S131" s="242" t="s">
        <v>174</v>
      </c>
      <c r="T131" s="243" t="s">
        <v>175</v>
      </c>
      <c r="U131" s="219">
        <v>0</v>
      </c>
      <c r="V131" s="219">
        <f>ROUND(E131*U131,2)</f>
        <v>0</v>
      </c>
      <c r="W131" s="219"/>
      <c r="X131" s="219" t="s">
        <v>478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555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37">
        <v>46</v>
      </c>
      <c r="B132" s="238" t="s">
        <v>2108</v>
      </c>
      <c r="C132" s="248" t="s">
        <v>2215</v>
      </c>
      <c r="D132" s="239" t="s">
        <v>655</v>
      </c>
      <c r="E132" s="240">
        <v>1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0</v>
      </c>
      <c r="O132" s="242">
        <f>ROUND(E132*N132,2)</f>
        <v>0</v>
      </c>
      <c r="P132" s="242">
        <v>0</v>
      </c>
      <c r="Q132" s="242">
        <f>ROUND(E132*P132,2)</f>
        <v>0</v>
      </c>
      <c r="R132" s="242"/>
      <c r="S132" s="242" t="s">
        <v>174</v>
      </c>
      <c r="T132" s="243" t="s">
        <v>175</v>
      </c>
      <c r="U132" s="219">
        <v>0</v>
      </c>
      <c r="V132" s="219">
        <f>ROUND(E132*U132,2)</f>
        <v>0</v>
      </c>
      <c r="W132" s="219"/>
      <c r="X132" s="219" t="s">
        <v>478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555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7">
        <v>47</v>
      </c>
      <c r="B133" s="238" t="s">
        <v>2216</v>
      </c>
      <c r="C133" s="248" t="s">
        <v>2217</v>
      </c>
      <c r="D133" s="239" t="s">
        <v>655</v>
      </c>
      <c r="E133" s="240">
        <v>2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2"/>
      <c r="S133" s="242" t="s">
        <v>174</v>
      </c>
      <c r="T133" s="243" t="s">
        <v>175</v>
      </c>
      <c r="U133" s="219">
        <v>0</v>
      </c>
      <c r="V133" s="219">
        <f>ROUND(E133*U133,2)</f>
        <v>0</v>
      </c>
      <c r="W133" s="219"/>
      <c r="X133" s="219" t="s">
        <v>478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555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7">
        <v>48</v>
      </c>
      <c r="B134" s="238" t="s">
        <v>2218</v>
      </c>
      <c r="C134" s="248" t="s">
        <v>2219</v>
      </c>
      <c r="D134" s="239" t="s">
        <v>655</v>
      </c>
      <c r="E134" s="240">
        <v>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2">
        <v>0</v>
      </c>
      <c r="O134" s="242">
        <f>ROUND(E134*N134,2)</f>
        <v>0</v>
      </c>
      <c r="P134" s="242">
        <v>0</v>
      </c>
      <c r="Q134" s="242">
        <f>ROUND(E134*P134,2)</f>
        <v>0</v>
      </c>
      <c r="R134" s="242"/>
      <c r="S134" s="242" t="s">
        <v>174</v>
      </c>
      <c r="T134" s="243" t="s">
        <v>175</v>
      </c>
      <c r="U134" s="219">
        <v>0</v>
      </c>
      <c r="V134" s="219">
        <f>ROUND(E134*U134,2)</f>
        <v>0</v>
      </c>
      <c r="W134" s="219"/>
      <c r="X134" s="219" t="s">
        <v>478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555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0">
        <v>49</v>
      </c>
      <c r="B135" s="231" t="s">
        <v>2220</v>
      </c>
      <c r="C135" s="249" t="s">
        <v>2221</v>
      </c>
      <c r="D135" s="232" t="s">
        <v>323</v>
      </c>
      <c r="E135" s="233">
        <v>2.0299999999999998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2.4E-2</v>
      </c>
      <c r="O135" s="235">
        <f>ROUND(E135*N135,2)</f>
        <v>0.05</v>
      </c>
      <c r="P135" s="235">
        <v>0</v>
      </c>
      <c r="Q135" s="235">
        <f>ROUND(E135*P135,2)</f>
        <v>0</v>
      </c>
      <c r="R135" s="235" t="s">
        <v>477</v>
      </c>
      <c r="S135" s="235" t="s">
        <v>190</v>
      </c>
      <c r="T135" s="236" t="s">
        <v>190</v>
      </c>
      <c r="U135" s="219">
        <v>0</v>
      </c>
      <c r="V135" s="219">
        <f>ROUND(E135*U135,2)</f>
        <v>0</v>
      </c>
      <c r="W135" s="219"/>
      <c r="X135" s="219" t="s">
        <v>478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555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2222</v>
      </c>
      <c r="D136" s="221"/>
      <c r="E136" s="222">
        <v>2.0299999999999998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30">
        <v>50</v>
      </c>
      <c r="B137" s="231" t="s">
        <v>2223</v>
      </c>
      <c r="C137" s="249" t="s">
        <v>2224</v>
      </c>
      <c r="D137" s="232" t="s">
        <v>323</v>
      </c>
      <c r="E137" s="233">
        <v>8.1199999999999992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35">
        <v>7.1999999999999995E-2</v>
      </c>
      <c r="O137" s="235">
        <f>ROUND(E137*N137,2)</f>
        <v>0.57999999999999996</v>
      </c>
      <c r="P137" s="235">
        <v>0</v>
      </c>
      <c r="Q137" s="235">
        <f>ROUND(E137*P137,2)</f>
        <v>0</v>
      </c>
      <c r="R137" s="235" t="s">
        <v>477</v>
      </c>
      <c r="S137" s="235" t="s">
        <v>190</v>
      </c>
      <c r="T137" s="236" t="s">
        <v>190</v>
      </c>
      <c r="U137" s="219">
        <v>0</v>
      </c>
      <c r="V137" s="219">
        <f>ROUND(E137*U137,2)</f>
        <v>0</v>
      </c>
      <c r="W137" s="219"/>
      <c r="X137" s="219" t="s">
        <v>478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555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1470</v>
      </c>
      <c r="D138" s="221"/>
      <c r="E138" s="222">
        <v>8.1199999999999992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30">
        <v>51</v>
      </c>
      <c r="B139" s="231" t="s">
        <v>2225</v>
      </c>
      <c r="C139" s="249" t="s">
        <v>2226</v>
      </c>
      <c r="D139" s="232" t="s">
        <v>554</v>
      </c>
      <c r="E139" s="233">
        <v>4.0599999999999996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0.01</v>
      </c>
      <c r="O139" s="235">
        <f>ROUND(E139*N139,2)</f>
        <v>0.04</v>
      </c>
      <c r="P139" s="235">
        <v>0</v>
      </c>
      <c r="Q139" s="235">
        <f>ROUND(E139*P139,2)</f>
        <v>0</v>
      </c>
      <c r="R139" s="235" t="s">
        <v>477</v>
      </c>
      <c r="S139" s="235" t="s">
        <v>190</v>
      </c>
      <c r="T139" s="236" t="s">
        <v>190</v>
      </c>
      <c r="U139" s="219">
        <v>0</v>
      </c>
      <c r="V139" s="219">
        <f>ROUND(E139*U139,2)</f>
        <v>0</v>
      </c>
      <c r="W139" s="219"/>
      <c r="X139" s="219" t="s">
        <v>478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555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1238</v>
      </c>
      <c r="D140" s="221"/>
      <c r="E140" s="222">
        <v>4.0599999999999996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 x14ac:dyDescent="0.2">
      <c r="A141" s="230">
        <v>52</v>
      </c>
      <c r="B141" s="231" t="s">
        <v>2227</v>
      </c>
      <c r="C141" s="249" t="s">
        <v>2228</v>
      </c>
      <c r="D141" s="232" t="s">
        <v>554</v>
      </c>
      <c r="E141" s="233">
        <v>2.0299999999999998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4.9000000000000002E-2</v>
      </c>
      <c r="O141" s="235">
        <f>ROUND(E141*N141,2)</f>
        <v>0.1</v>
      </c>
      <c r="P141" s="235">
        <v>0</v>
      </c>
      <c r="Q141" s="235">
        <f>ROUND(E141*P141,2)</f>
        <v>0</v>
      </c>
      <c r="R141" s="235" t="s">
        <v>477</v>
      </c>
      <c r="S141" s="235" t="s">
        <v>190</v>
      </c>
      <c r="T141" s="236" t="s">
        <v>190</v>
      </c>
      <c r="U141" s="219">
        <v>0</v>
      </c>
      <c r="V141" s="219">
        <f>ROUND(E141*U141,2)</f>
        <v>0</v>
      </c>
      <c r="W141" s="219"/>
      <c r="X141" s="219" t="s">
        <v>478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555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634</v>
      </c>
      <c r="D142" s="221"/>
      <c r="E142" s="222">
        <v>2.0299999999999998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 x14ac:dyDescent="0.2">
      <c r="A143" s="230">
        <v>53</v>
      </c>
      <c r="B143" s="231" t="s">
        <v>2229</v>
      </c>
      <c r="C143" s="249" t="s">
        <v>2230</v>
      </c>
      <c r="D143" s="232" t="s">
        <v>554</v>
      </c>
      <c r="E143" s="233">
        <v>1.0149999999999999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0.06</v>
      </c>
      <c r="O143" s="235">
        <f>ROUND(E143*N143,2)</f>
        <v>0.06</v>
      </c>
      <c r="P143" s="235">
        <v>0</v>
      </c>
      <c r="Q143" s="235">
        <f>ROUND(E143*P143,2)</f>
        <v>0</v>
      </c>
      <c r="R143" s="235" t="s">
        <v>477</v>
      </c>
      <c r="S143" s="235" t="s">
        <v>190</v>
      </c>
      <c r="T143" s="236" t="s">
        <v>190</v>
      </c>
      <c r="U143" s="219">
        <v>0</v>
      </c>
      <c r="V143" s="219">
        <f>ROUND(E143*U143,2)</f>
        <v>0</v>
      </c>
      <c r="W143" s="219"/>
      <c r="X143" s="219" t="s">
        <v>478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555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656</v>
      </c>
      <c r="D144" s="221"/>
      <c r="E144" s="222">
        <v>1.0149999999999999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4" t="s">
        <v>169</v>
      </c>
      <c r="B145" s="225" t="s">
        <v>119</v>
      </c>
      <c r="C145" s="247" t="s">
        <v>120</v>
      </c>
      <c r="D145" s="226"/>
      <c r="E145" s="227"/>
      <c r="F145" s="228"/>
      <c r="G145" s="228">
        <f>SUMIF(AG146:AG148,"&lt;&gt;NOR",G146:G148)</f>
        <v>0</v>
      </c>
      <c r="H145" s="228"/>
      <c r="I145" s="228">
        <f>SUM(I146:I148)</f>
        <v>0</v>
      </c>
      <c r="J145" s="228"/>
      <c r="K145" s="228">
        <f>SUM(K146:K148)</f>
        <v>0</v>
      </c>
      <c r="L145" s="228"/>
      <c r="M145" s="228">
        <f>SUM(M146:M148)</f>
        <v>0</v>
      </c>
      <c r="N145" s="228"/>
      <c r="O145" s="228">
        <f>SUM(O146:O148)</f>
        <v>0</v>
      </c>
      <c r="P145" s="228"/>
      <c r="Q145" s="228">
        <f>SUM(Q146:Q148)</f>
        <v>0</v>
      </c>
      <c r="R145" s="228"/>
      <c r="S145" s="228"/>
      <c r="T145" s="229"/>
      <c r="U145" s="223"/>
      <c r="V145" s="223">
        <f>SUM(V146:V148)</f>
        <v>2.37</v>
      </c>
      <c r="W145" s="223"/>
      <c r="X145" s="223"/>
      <c r="AG145" t="s">
        <v>170</v>
      </c>
    </row>
    <row r="146" spans="1:60" outlineLevel="1" x14ac:dyDescent="0.2">
      <c r="A146" s="230">
        <v>54</v>
      </c>
      <c r="B146" s="231" t="s">
        <v>1532</v>
      </c>
      <c r="C146" s="249" t="s">
        <v>1533</v>
      </c>
      <c r="D146" s="232" t="s">
        <v>483</v>
      </c>
      <c r="E146" s="233">
        <v>20.204560000000001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5" t="s">
        <v>487</v>
      </c>
      <c r="S146" s="235" t="s">
        <v>190</v>
      </c>
      <c r="T146" s="236" t="s">
        <v>190</v>
      </c>
      <c r="U146" s="219">
        <v>0.11749999999999999</v>
      </c>
      <c r="V146" s="219">
        <f>ROUND(E146*U146,2)</f>
        <v>2.37</v>
      </c>
      <c r="W146" s="219"/>
      <c r="X146" s="219" t="s">
        <v>759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760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2.5" outlineLevel="1" x14ac:dyDescent="0.2">
      <c r="A147" s="216"/>
      <c r="B147" s="217"/>
      <c r="C147" s="260" t="s">
        <v>1534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45" t="str">
        <f>C147</f>
        <v>vodovodu nebo kanalizace ražené nebo hloubené (827 1.4, 827 2.4) z trub betonových nebo železobetonových včetně drobných objektů,</v>
      </c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61" t="s">
        <v>1535</v>
      </c>
      <c r="D148" s="257"/>
      <c r="E148" s="257"/>
      <c r="F148" s="257"/>
      <c r="G148" s="257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193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x14ac:dyDescent="0.2">
      <c r="A149" s="224" t="s">
        <v>169</v>
      </c>
      <c r="B149" s="225" t="s">
        <v>123</v>
      </c>
      <c r="C149" s="247" t="s">
        <v>124</v>
      </c>
      <c r="D149" s="226"/>
      <c r="E149" s="227"/>
      <c r="F149" s="228"/>
      <c r="G149" s="228">
        <f>SUMIF(AG150:AG153,"&lt;&gt;NOR",G150:G153)</f>
        <v>0</v>
      </c>
      <c r="H149" s="228"/>
      <c r="I149" s="228">
        <f>SUM(I150:I153)</f>
        <v>0</v>
      </c>
      <c r="J149" s="228"/>
      <c r="K149" s="228">
        <f>SUM(K150:K153)</f>
        <v>0</v>
      </c>
      <c r="L149" s="228"/>
      <c r="M149" s="228">
        <f>SUM(M150:M153)</f>
        <v>0</v>
      </c>
      <c r="N149" s="228"/>
      <c r="O149" s="228">
        <f>SUM(O150:O153)</f>
        <v>0</v>
      </c>
      <c r="P149" s="228"/>
      <c r="Q149" s="228">
        <f>SUM(Q150:Q153)</f>
        <v>0</v>
      </c>
      <c r="R149" s="228"/>
      <c r="S149" s="228"/>
      <c r="T149" s="229"/>
      <c r="U149" s="223"/>
      <c r="V149" s="223">
        <f>SUM(V150:V153)</f>
        <v>1.74</v>
      </c>
      <c r="W149" s="223"/>
      <c r="X149" s="223"/>
      <c r="AG149" t="s">
        <v>170</v>
      </c>
    </row>
    <row r="150" spans="1:60" outlineLevel="1" x14ac:dyDescent="0.2">
      <c r="A150" s="237">
        <v>55</v>
      </c>
      <c r="B150" s="238" t="s">
        <v>2231</v>
      </c>
      <c r="C150" s="248" t="s">
        <v>2232</v>
      </c>
      <c r="D150" s="239" t="s">
        <v>554</v>
      </c>
      <c r="E150" s="240">
        <v>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1.58E-3</v>
      </c>
      <c r="O150" s="242">
        <f>ROUND(E150*N150,2)</f>
        <v>0</v>
      </c>
      <c r="P150" s="242">
        <v>0</v>
      </c>
      <c r="Q150" s="242">
        <f>ROUND(E150*P150,2)</f>
        <v>0</v>
      </c>
      <c r="R150" s="242" t="s">
        <v>764</v>
      </c>
      <c r="S150" s="242" t="s">
        <v>190</v>
      </c>
      <c r="T150" s="243" t="s">
        <v>190</v>
      </c>
      <c r="U150" s="219">
        <v>1.4650000000000001</v>
      </c>
      <c r="V150" s="219">
        <f>ROUND(E150*U150,2)</f>
        <v>1.47</v>
      </c>
      <c r="W150" s="219"/>
      <c r="X150" s="219" t="s">
        <v>287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288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37">
        <v>56</v>
      </c>
      <c r="B151" s="238" t="s">
        <v>2233</v>
      </c>
      <c r="C151" s="248" t="s">
        <v>2234</v>
      </c>
      <c r="D151" s="239" t="s">
        <v>554</v>
      </c>
      <c r="E151" s="240">
        <v>1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2">
        <v>0</v>
      </c>
      <c r="O151" s="242">
        <f>ROUND(E151*N151,2)</f>
        <v>0</v>
      </c>
      <c r="P151" s="242">
        <v>0</v>
      </c>
      <c r="Q151" s="242">
        <f>ROUND(E151*P151,2)</f>
        <v>0</v>
      </c>
      <c r="R151" s="242" t="s">
        <v>764</v>
      </c>
      <c r="S151" s="242" t="s">
        <v>190</v>
      </c>
      <c r="T151" s="243" t="s">
        <v>190</v>
      </c>
      <c r="U151" s="219">
        <v>0.27</v>
      </c>
      <c r="V151" s="219">
        <f>ROUND(E151*U151,2)</f>
        <v>0.27</v>
      </c>
      <c r="W151" s="219"/>
      <c r="X151" s="219" t="s">
        <v>287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288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30">
        <v>57</v>
      </c>
      <c r="B152" s="231" t="s">
        <v>2235</v>
      </c>
      <c r="C152" s="249" t="s">
        <v>2236</v>
      </c>
      <c r="D152" s="232" t="s">
        <v>483</v>
      </c>
      <c r="E152" s="233">
        <v>1.58E-3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0</v>
      </c>
      <c r="O152" s="235">
        <f>ROUND(E152*N152,2)</f>
        <v>0</v>
      </c>
      <c r="P152" s="235">
        <v>0</v>
      </c>
      <c r="Q152" s="235">
        <f>ROUND(E152*P152,2)</f>
        <v>0</v>
      </c>
      <c r="R152" s="235" t="s">
        <v>764</v>
      </c>
      <c r="S152" s="235" t="s">
        <v>190</v>
      </c>
      <c r="T152" s="236" t="s">
        <v>190</v>
      </c>
      <c r="U152" s="219">
        <v>1.47</v>
      </c>
      <c r="V152" s="219">
        <f>ROUND(E152*U152,2)</f>
        <v>0</v>
      </c>
      <c r="W152" s="219"/>
      <c r="X152" s="219" t="s">
        <v>759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760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60" t="s">
        <v>2237</v>
      </c>
      <c r="D153" s="256"/>
      <c r="E153" s="256"/>
      <c r="F153" s="256"/>
      <c r="G153" s="256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290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">
      <c r="A154" s="224" t="s">
        <v>169</v>
      </c>
      <c r="B154" s="225" t="s">
        <v>137</v>
      </c>
      <c r="C154" s="247" t="s">
        <v>138</v>
      </c>
      <c r="D154" s="226"/>
      <c r="E154" s="227"/>
      <c r="F154" s="228"/>
      <c r="G154" s="228">
        <f>SUMIF(AG155:AG156,"&lt;&gt;NOR",G155:G156)</f>
        <v>0</v>
      </c>
      <c r="H154" s="228"/>
      <c r="I154" s="228">
        <f>SUM(I155:I156)</f>
        <v>0</v>
      </c>
      <c r="J154" s="228"/>
      <c r="K154" s="228">
        <f>SUM(K155:K156)</f>
        <v>0</v>
      </c>
      <c r="L154" s="228"/>
      <c r="M154" s="228">
        <f>SUM(M155:M156)</f>
        <v>0</v>
      </c>
      <c r="N154" s="228"/>
      <c r="O154" s="228">
        <f>SUM(O155:O156)</f>
        <v>0</v>
      </c>
      <c r="P154" s="228"/>
      <c r="Q154" s="228">
        <f>SUM(Q155:Q156)</f>
        <v>0</v>
      </c>
      <c r="R154" s="228"/>
      <c r="S154" s="228"/>
      <c r="T154" s="229"/>
      <c r="U154" s="223"/>
      <c r="V154" s="223">
        <f>SUM(V155:V156)</f>
        <v>0</v>
      </c>
      <c r="W154" s="223"/>
      <c r="X154" s="223"/>
      <c r="AG154" t="s">
        <v>170</v>
      </c>
    </row>
    <row r="155" spans="1:60" outlineLevel="1" x14ac:dyDescent="0.2">
      <c r="A155" s="230">
        <v>58</v>
      </c>
      <c r="B155" s="231" t="s">
        <v>800</v>
      </c>
      <c r="C155" s="249" t="s">
        <v>801</v>
      </c>
      <c r="D155" s="232" t="s">
        <v>483</v>
      </c>
      <c r="E155" s="233">
        <v>0.83096000000000003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0</v>
      </c>
      <c r="O155" s="235">
        <f>ROUND(E155*N155,2)</f>
        <v>0</v>
      </c>
      <c r="P155" s="235">
        <v>0</v>
      </c>
      <c r="Q155" s="235">
        <f>ROUND(E155*P155,2)</f>
        <v>0</v>
      </c>
      <c r="R155" s="235" t="s">
        <v>745</v>
      </c>
      <c r="S155" s="235" t="s">
        <v>190</v>
      </c>
      <c r="T155" s="236" t="s">
        <v>175</v>
      </c>
      <c r="U155" s="219">
        <v>0</v>
      </c>
      <c r="V155" s="219">
        <f>ROUND(E155*U155,2)</f>
        <v>0</v>
      </c>
      <c r="W155" s="219"/>
      <c r="X155" s="219" t="s">
        <v>287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288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2238</v>
      </c>
      <c r="D156" s="221"/>
      <c r="E156" s="222">
        <v>0.83096000000000003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x14ac:dyDescent="0.2">
      <c r="A157" s="5"/>
      <c r="B157" s="6"/>
      <c r="C157" s="252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AE157">
        <v>15</v>
      </c>
      <c r="AF157">
        <v>21</v>
      </c>
    </row>
    <row r="158" spans="1:60" x14ac:dyDescent="0.2">
      <c r="A158" s="212"/>
      <c r="B158" s="213" t="s">
        <v>29</v>
      </c>
      <c r="C158" s="253"/>
      <c r="D158" s="214"/>
      <c r="E158" s="215"/>
      <c r="F158" s="215"/>
      <c r="G158" s="246">
        <f>G8+G97+G102+G109+G145+G149+G154</f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AE158">
        <f>SUMIF(L7:L156,AE157,G7:G156)</f>
        <v>0</v>
      </c>
      <c r="AF158">
        <f>SUMIF(L7:L156,AF157,G7:G156)</f>
        <v>0</v>
      </c>
      <c r="AG158" t="s">
        <v>280</v>
      </c>
    </row>
    <row r="159" spans="1:60" x14ac:dyDescent="0.2">
      <c r="A159" s="255" t="s">
        <v>810</v>
      </c>
      <c r="B159" s="255"/>
      <c r="C159" s="252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60" x14ac:dyDescent="0.2">
      <c r="A160" s="5"/>
      <c r="B160" s="6" t="s">
        <v>1536</v>
      </c>
      <c r="C160" s="252" t="s">
        <v>1537</v>
      </c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AG160" t="s">
        <v>813</v>
      </c>
    </row>
    <row r="161" spans="1:33" x14ac:dyDescent="0.2">
      <c r="A161" s="5"/>
      <c r="B161" s="6" t="s">
        <v>1538</v>
      </c>
      <c r="C161" s="252" t="s">
        <v>1539</v>
      </c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AG161" t="s">
        <v>816</v>
      </c>
    </row>
    <row r="162" spans="1:33" x14ac:dyDescent="0.2">
      <c r="A162" s="5"/>
      <c r="B162" s="6"/>
      <c r="C162" s="252" t="s">
        <v>817</v>
      </c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AG162" t="s">
        <v>818</v>
      </c>
    </row>
    <row r="163" spans="1:33" x14ac:dyDescent="0.2">
      <c r="A163" s="5"/>
      <c r="B163" s="6"/>
      <c r="C163" s="252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33" x14ac:dyDescent="0.2">
      <c r="C164" s="254"/>
      <c r="D164" s="193"/>
      <c r="AG164" t="s">
        <v>281</v>
      </c>
    </row>
    <row r="165" spans="1:33" x14ac:dyDescent="0.2">
      <c r="D165" s="193"/>
    </row>
    <row r="166" spans="1:33" x14ac:dyDescent="0.2">
      <c r="D166" s="193"/>
    </row>
    <row r="167" spans="1:33" x14ac:dyDescent="0.2">
      <c r="D167" s="193"/>
    </row>
    <row r="168" spans="1:33" x14ac:dyDescent="0.2">
      <c r="D168" s="193"/>
    </row>
    <row r="169" spans="1:33" x14ac:dyDescent="0.2">
      <c r="D169" s="193"/>
    </row>
    <row r="170" spans="1:33" x14ac:dyDescent="0.2">
      <c r="D170" s="193"/>
    </row>
    <row r="171" spans="1:33" x14ac:dyDescent="0.2">
      <c r="D171" s="193"/>
    </row>
    <row r="172" spans="1:33" x14ac:dyDescent="0.2">
      <c r="D172" s="193"/>
    </row>
    <row r="173" spans="1:33" x14ac:dyDescent="0.2">
      <c r="D173" s="193"/>
    </row>
    <row r="174" spans="1:33" x14ac:dyDescent="0.2">
      <c r="D174" s="193"/>
    </row>
    <row r="175" spans="1:33" x14ac:dyDescent="0.2">
      <c r="D175" s="193"/>
    </row>
    <row r="176" spans="1:33" x14ac:dyDescent="0.2">
      <c r="D176" s="193"/>
    </row>
    <row r="177" spans="4:4" x14ac:dyDescent="0.2">
      <c r="D177" s="193"/>
    </row>
    <row r="178" spans="4:4" x14ac:dyDescent="0.2">
      <c r="D178" s="193"/>
    </row>
    <row r="179" spans="4:4" x14ac:dyDescent="0.2">
      <c r="D179" s="193"/>
    </row>
    <row r="180" spans="4:4" x14ac:dyDescent="0.2">
      <c r="D180" s="193"/>
    </row>
    <row r="181" spans="4:4" x14ac:dyDescent="0.2">
      <c r="D181" s="193"/>
    </row>
    <row r="182" spans="4:4" x14ac:dyDescent="0.2">
      <c r="D182" s="193"/>
    </row>
    <row r="183" spans="4:4" x14ac:dyDescent="0.2">
      <c r="D183" s="193"/>
    </row>
    <row r="184" spans="4:4" x14ac:dyDescent="0.2">
      <c r="D184" s="193"/>
    </row>
    <row r="185" spans="4:4" x14ac:dyDescent="0.2">
      <c r="D185" s="193"/>
    </row>
    <row r="186" spans="4:4" x14ac:dyDescent="0.2">
      <c r="D186" s="193"/>
    </row>
    <row r="187" spans="4:4" x14ac:dyDescent="0.2">
      <c r="D187" s="193"/>
    </row>
    <row r="188" spans="4:4" x14ac:dyDescent="0.2">
      <c r="D188" s="193"/>
    </row>
    <row r="189" spans="4:4" x14ac:dyDescent="0.2">
      <c r="D189" s="193"/>
    </row>
    <row r="190" spans="4:4" x14ac:dyDescent="0.2">
      <c r="D190" s="193"/>
    </row>
    <row r="191" spans="4:4" x14ac:dyDescent="0.2">
      <c r="D191" s="193"/>
    </row>
    <row r="192" spans="4:4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38">
    <mergeCell ref="C120:G120"/>
    <mergeCell ref="C147:G147"/>
    <mergeCell ref="C148:G148"/>
    <mergeCell ref="C153:G153"/>
    <mergeCell ref="C88:G88"/>
    <mergeCell ref="C99:G99"/>
    <mergeCell ref="C111:G111"/>
    <mergeCell ref="C114:G114"/>
    <mergeCell ref="C116:G116"/>
    <mergeCell ref="C118:G118"/>
    <mergeCell ref="C65:G65"/>
    <mergeCell ref="C69:G69"/>
    <mergeCell ref="C72:G72"/>
    <mergeCell ref="C78:G78"/>
    <mergeCell ref="C83:G83"/>
    <mergeCell ref="C84:G84"/>
    <mergeCell ref="C44:G44"/>
    <mergeCell ref="C48:G48"/>
    <mergeCell ref="C50:G50"/>
    <mergeCell ref="C53:G53"/>
    <mergeCell ref="C57:G57"/>
    <mergeCell ref="C60:G60"/>
    <mergeCell ref="C23:G23"/>
    <mergeCell ref="C26:G26"/>
    <mergeCell ref="C29:G29"/>
    <mergeCell ref="C32:G32"/>
    <mergeCell ref="C38:G38"/>
    <mergeCell ref="C41:G41"/>
    <mergeCell ref="A1:G1"/>
    <mergeCell ref="C2:G2"/>
    <mergeCell ref="C3:G3"/>
    <mergeCell ref="C4:G4"/>
    <mergeCell ref="A159:B159"/>
    <mergeCell ref="C10:G10"/>
    <mergeCell ref="C13:G13"/>
    <mergeCell ref="C15:G15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79</v>
      </c>
      <c r="C3" s="198" t="s">
        <v>80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80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SUMIF(AG9:AG181,"&lt;&gt;NOR",G9:G181)</f>
        <v>0</v>
      </c>
      <c r="H8" s="228"/>
      <c r="I8" s="228">
        <f>SUM(I9:I181)</f>
        <v>0</v>
      </c>
      <c r="J8" s="228"/>
      <c r="K8" s="228">
        <f>SUM(K9:K181)</f>
        <v>0</v>
      </c>
      <c r="L8" s="228"/>
      <c r="M8" s="228">
        <f>SUM(M9:M181)</f>
        <v>0</v>
      </c>
      <c r="N8" s="228"/>
      <c r="O8" s="228">
        <f>SUM(O9:O181)</f>
        <v>169.73000000000002</v>
      </c>
      <c r="P8" s="228"/>
      <c r="Q8" s="228">
        <f>SUM(Q9:Q181)</f>
        <v>26.2</v>
      </c>
      <c r="R8" s="228"/>
      <c r="S8" s="228"/>
      <c r="T8" s="229"/>
      <c r="U8" s="223"/>
      <c r="V8" s="223">
        <f>SUM(V9:V181)</f>
        <v>1532.5300000000002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819</v>
      </c>
      <c r="C9" s="249" t="s">
        <v>820</v>
      </c>
      <c r="D9" s="232" t="s">
        <v>285</v>
      </c>
      <c r="E9" s="233">
        <v>8.25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1.1399999999999999</v>
      </c>
      <c r="R9" s="235" t="s">
        <v>286</v>
      </c>
      <c r="S9" s="235" t="s">
        <v>190</v>
      </c>
      <c r="T9" s="236" t="s">
        <v>190</v>
      </c>
      <c r="U9" s="219">
        <v>0.16</v>
      </c>
      <c r="V9" s="219">
        <f>ROUND(E9*U9,2)</f>
        <v>1.32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2239</v>
      </c>
      <c r="D11" s="221"/>
      <c r="E11" s="222">
        <v>8.25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33.75" outlineLevel="1" x14ac:dyDescent="0.2">
      <c r="A12" s="230">
        <v>2</v>
      </c>
      <c r="B12" s="231" t="s">
        <v>822</v>
      </c>
      <c r="C12" s="249" t="s">
        <v>823</v>
      </c>
      <c r="D12" s="232" t="s">
        <v>285</v>
      </c>
      <c r="E12" s="233">
        <v>13.2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0.2</v>
      </c>
      <c r="Q12" s="235">
        <f>ROUND(E12*P12,2)</f>
        <v>2.64</v>
      </c>
      <c r="R12" s="235" t="s">
        <v>286</v>
      </c>
      <c r="S12" s="235" t="s">
        <v>190</v>
      </c>
      <c r="T12" s="236" t="s">
        <v>190</v>
      </c>
      <c r="U12" s="219">
        <v>0.1</v>
      </c>
      <c r="V12" s="219">
        <f>ROUND(E12*U12,2)</f>
        <v>1.32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60" t="s">
        <v>289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1" t="s">
        <v>2240</v>
      </c>
      <c r="D14" s="221"/>
      <c r="E14" s="222">
        <v>13.2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232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30">
        <v>3</v>
      </c>
      <c r="B15" s="231" t="s">
        <v>283</v>
      </c>
      <c r="C15" s="249" t="s">
        <v>284</v>
      </c>
      <c r="D15" s="232" t="s">
        <v>285</v>
      </c>
      <c r="E15" s="233">
        <v>9.35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0.22500000000000001</v>
      </c>
      <c r="Q15" s="235">
        <f>ROUND(E15*P15,2)</f>
        <v>2.1</v>
      </c>
      <c r="R15" s="235" t="s">
        <v>286</v>
      </c>
      <c r="S15" s="235" t="s">
        <v>190</v>
      </c>
      <c r="T15" s="236" t="s">
        <v>190</v>
      </c>
      <c r="U15" s="219">
        <v>0.14199999999999999</v>
      </c>
      <c r="V15" s="219">
        <f>ROUND(E15*U15,2)</f>
        <v>1.33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60" t="s">
        <v>289</v>
      </c>
      <c r="D16" s="256"/>
      <c r="E16" s="256"/>
      <c r="F16" s="256"/>
      <c r="G16" s="256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290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1999</v>
      </c>
      <c r="D17" s="221"/>
      <c r="E17" s="222">
        <v>9.35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30">
        <v>4</v>
      </c>
      <c r="B18" s="231" t="s">
        <v>294</v>
      </c>
      <c r="C18" s="249" t="s">
        <v>295</v>
      </c>
      <c r="D18" s="232" t="s">
        <v>285</v>
      </c>
      <c r="E18" s="233">
        <v>30.8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0.33</v>
      </c>
      <c r="Q18" s="235">
        <f>ROUND(E18*P18,2)</f>
        <v>10.16</v>
      </c>
      <c r="R18" s="235" t="s">
        <v>286</v>
      </c>
      <c r="S18" s="235" t="s">
        <v>190</v>
      </c>
      <c r="T18" s="236" t="s">
        <v>190</v>
      </c>
      <c r="U18" s="219">
        <v>4.0500000000000001E-2</v>
      </c>
      <c r="V18" s="219">
        <f>ROUND(E18*U18,2)</f>
        <v>1.25</v>
      </c>
      <c r="W18" s="219"/>
      <c r="X18" s="219" t="s">
        <v>287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288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2241</v>
      </c>
      <c r="D19" s="221"/>
      <c r="E19" s="222">
        <v>13.2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232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1999</v>
      </c>
      <c r="D20" s="221"/>
      <c r="E20" s="222">
        <v>9.35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2242</v>
      </c>
      <c r="D21" s="221"/>
      <c r="E21" s="222">
        <v>8.25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30">
        <v>5</v>
      </c>
      <c r="B22" s="231" t="s">
        <v>304</v>
      </c>
      <c r="C22" s="249" t="s">
        <v>305</v>
      </c>
      <c r="D22" s="232" t="s">
        <v>285</v>
      </c>
      <c r="E22" s="233">
        <v>30.8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0.33</v>
      </c>
      <c r="Q22" s="235">
        <f>ROUND(E22*P22,2)</f>
        <v>10.16</v>
      </c>
      <c r="R22" s="235" t="s">
        <v>286</v>
      </c>
      <c r="S22" s="235" t="s">
        <v>190</v>
      </c>
      <c r="T22" s="236" t="s">
        <v>190</v>
      </c>
      <c r="U22" s="219">
        <v>0.06</v>
      </c>
      <c r="V22" s="219">
        <f>ROUND(E22*U22,2)</f>
        <v>1.85</v>
      </c>
      <c r="W22" s="219"/>
      <c r="X22" s="219" t="s">
        <v>287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288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2241</v>
      </c>
      <c r="D23" s="221"/>
      <c r="E23" s="222">
        <v>13.2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1999</v>
      </c>
      <c r="D24" s="221"/>
      <c r="E24" s="222">
        <v>9.35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2242</v>
      </c>
      <c r="D25" s="221"/>
      <c r="E25" s="222">
        <v>8.25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 x14ac:dyDescent="0.2">
      <c r="A26" s="230">
        <v>6</v>
      </c>
      <c r="B26" s="231" t="s">
        <v>325</v>
      </c>
      <c r="C26" s="249" t="s">
        <v>326</v>
      </c>
      <c r="D26" s="232" t="s">
        <v>323</v>
      </c>
      <c r="E26" s="233">
        <v>7.7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8.6899999999999998E-3</v>
      </c>
      <c r="O26" s="235">
        <f>ROUND(E26*N26,2)</f>
        <v>7.0000000000000007E-2</v>
      </c>
      <c r="P26" s="235">
        <v>0</v>
      </c>
      <c r="Q26" s="235">
        <f>ROUND(E26*P26,2)</f>
        <v>0</v>
      </c>
      <c r="R26" s="235" t="s">
        <v>327</v>
      </c>
      <c r="S26" s="235" t="s">
        <v>190</v>
      </c>
      <c r="T26" s="236" t="s">
        <v>190</v>
      </c>
      <c r="U26" s="219">
        <v>0.70299999999999996</v>
      </c>
      <c r="V26" s="219">
        <f>ROUND(E26*U26,2)</f>
        <v>5.41</v>
      </c>
      <c r="W26" s="219"/>
      <c r="X26" s="219" t="s">
        <v>287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288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16"/>
      <c r="B27" s="217"/>
      <c r="C27" s="260" t="s">
        <v>328</v>
      </c>
      <c r="D27" s="256"/>
      <c r="E27" s="256"/>
      <c r="F27" s="256"/>
      <c r="G27" s="256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290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45" t="str">
        <f>C27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2243</v>
      </c>
      <c r="D28" s="221"/>
      <c r="E28" s="222">
        <v>7.7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7</v>
      </c>
      <c r="B29" s="231" t="s">
        <v>333</v>
      </c>
      <c r="C29" s="249" t="s">
        <v>334</v>
      </c>
      <c r="D29" s="232" t="s">
        <v>323</v>
      </c>
      <c r="E29" s="233">
        <v>11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2.478E-2</v>
      </c>
      <c r="O29" s="235">
        <f>ROUND(E29*N29,2)</f>
        <v>0.27</v>
      </c>
      <c r="P29" s="235">
        <v>0</v>
      </c>
      <c r="Q29" s="235">
        <f>ROUND(E29*P29,2)</f>
        <v>0</v>
      </c>
      <c r="R29" s="235" t="s">
        <v>327</v>
      </c>
      <c r="S29" s="235" t="s">
        <v>190</v>
      </c>
      <c r="T29" s="236" t="s">
        <v>190</v>
      </c>
      <c r="U29" s="219">
        <v>0.54700000000000004</v>
      </c>
      <c r="V29" s="219">
        <f>ROUND(E29*U29,2)</f>
        <v>6.02</v>
      </c>
      <c r="W29" s="219"/>
      <c r="X29" s="219" t="s">
        <v>287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288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16"/>
      <c r="B30" s="217"/>
      <c r="C30" s="260" t="s">
        <v>328</v>
      </c>
      <c r="D30" s="256"/>
      <c r="E30" s="256"/>
      <c r="F30" s="256"/>
      <c r="G30" s="256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290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45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2003</v>
      </c>
      <c r="D31" s="221"/>
      <c r="E31" s="222">
        <v>11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30">
        <v>8</v>
      </c>
      <c r="B32" s="231" t="s">
        <v>336</v>
      </c>
      <c r="C32" s="249" t="s">
        <v>337</v>
      </c>
      <c r="D32" s="232" t="s">
        <v>338</v>
      </c>
      <c r="E32" s="233">
        <v>25.245000000000001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5" t="s">
        <v>327</v>
      </c>
      <c r="S32" s="235" t="s">
        <v>190</v>
      </c>
      <c r="T32" s="236" t="s">
        <v>190</v>
      </c>
      <c r="U32" s="219">
        <v>1.548</v>
      </c>
      <c r="V32" s="219">
        <f>ROUND(E32*U32,2)</f>
        <v>39.08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308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60" t="s">
        <v>339</v>
      </c>
      <c r="D33" s="256"/>
      <c r="E33" s="256"/>
      <c r="F33" s="256"/>
      <c r="G33" s="256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290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45" t="str">
        <f>C33</f>
        <v>příplatek k cenám vykopávek za ztížení vykopávky v blízkosti podzemního vedení nebo výbušnin v horninách jakékoliv třídy,</v>
      </c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1" t="s">
        <v>2244</v>
      </c>
      <c r="D34" s="221"/>
      <c r="E34" s="222">
        <v>25.245000000000001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232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9</v>
      </c>
      <c r="B35" s="231" t="s">
        <v>341</v>
      </c>
      <c r="C35" s="249" t="s">
        <v>342</v>
      </c>
      <c r="D35" s="232" t="s">
        <v>338</v>
      </c>
      <c r="E35" s="233">
        <v>1.2869999999999999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5" t="s">
        <v>327</v>
      </c>
      <c r="S35" s="235" t="s">
        <v>190</v>
      </c>
      <c r="T35" s="236" t="s">
        <v>190</v>
      </c>
      <c r="U35" s="219">
        <v>1.34E-2</v>
      </c>
      <c r="V35" s="219">
        <f>ROUND(E35*U35,2)</f>
        <v>0.02</v>
      </c>
      <c r="W35" s="219"/>
      <c r="X35" s="219" t="s">
        <v>287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308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16"/>
      <c r="B36" s="217"/>
      <c r="C36" s="260" t="s">
        <v>343</v>
      </c>
      <c r="D36" s="256"/>
      <c r="E36" s="256"/>
      <c r="F36" s="256"/>
      <c r="G36" s="256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290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45" t="str">
        <f>C36</f>
        <v>nebo lesní půdy, s naložením na dopravní prostředek a vodorovným přemístěním na hromady v místě upotřebení nebo na dočasné či trvalé skládky se složením,</v>
      </c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2245</v>
      </c>
      <c r="D37" s="221"/>
      <c r="E37" s="222">
        <v>1.2869999999999999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30">
        <v>10</v>
      </c>
      <c r="B38" s="231" t="s">
        <v>2246</v>
      </c>
      <c r="C38" s="249" t="s">
        <v>2247</v>
      </c>
      <c r="D38" s="232" t="s">
        <v>338</v>
      </c>
      <c r="E38" s="233">
        <v>0.44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 t="s">
        <v>327</v>
      </c>
      <c r="S38" s="235" t="s">
        <v>190</v>
      </c>
      <c r="T38" s="236" t="s">
        <v>190</v>
      </c>
      <c r="U38" s="219">
        <v>4.0190000000000001</v>
      </c>
      <c r="V38" s="219">
        <f>ROUND(E38*U38,2)</f>
        <v>1.77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288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60" t="s">
        <v>839</v>
      </c>
      <c r="D39" s="256"/>
      <c r="E39" s="256"/>
      <c r="F39" s="256"/>
      <c r="G39" s="256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290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2248</v>
      </c>
      <c r="D40" s="221"/>
      <c r="E40" s="222">
        <v>0.44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30">
        <v>11</v>
      </c>
      <c r="B41" s="231" t="s">
        <v>837</v>
      </c>
      <c r="C41" s="249" t="s">
        <v>838</v>
      </c>
      <c r="D41" s="232" t="s">
        <v>338</v>
      </c>
      <c r="E41" s="233">
        <v>5.9130000000000003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 t="s">
        <v>327</v>
      </c>
      <c r="S41" s="235" t="s">
        <v>190</v>
      </c>
      <c r="T41" s="236" t="s">
        <v>190</v>
      </c>
      <c r="U41" s="219">
        <v>42.4</v>
      </c>
      <c r="V41" s="219">
        <f>ROUND(E41*U41,2)</f>
        <v>250.71</v>
      </c>
      <c r="W41" s="219"/>
      <c r="X41" s="219" t="s">
        <v>287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308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60" t="s">
        <v>839</v>
      </c>
      <c r="D42" s="256"/>
      <c r="E42" s="256"/>
      <c r="F42" s="256"/>
      <c r="G42" s="25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290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2249</v>
      </c>
      <c r="D43" s="221"/>
      <c r="E43" s="222">
        <v>0.57599999999999996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232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1" t="s">
        <v>841</v>
      </c>
      <c r="D44" s="221"/>
      <c r="E44" s="222">
        <v>2.2679999999999998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232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843</v>
      </c>
      <c r="D45" s="221"/>
      <c r="E45" s="222">
        <v>7.4999999999999997E-2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843</v>
      </c>
      <c r="D46" s="221"/>
      <c r="E46" s="222">
        <v>7.4999999999999997E-2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1675</v>
      </c>
      <c r="D47" s="221"/>
      <c r="E47" s="222">
        <v>0.57599999999999996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841</v>
      </c>
      <c r="D48" s="221"/>
      <c r="E48" s="222">
        <v>2.2679999999999998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1" t="s">
        <v>843</v>
      </c>
      <c r="D49" s="221"/>
      <c r="E49" s="222">
        <v>7.4999999999999997E-2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232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30">
        <v>12</v>
      </c>
      <c r="B50" s="231" t="s">
        <v>346</v>
      </c>
      <c r="C50" s="249" t="s">
        <v>347</v>
      </c>
      <c r="D50" s="232" t="s">
        <v>338</v>
      </c>
      <c r="E50" s="233">
        <v>128.5933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327</v>
      </c>
      <c r="S50" s="235" t="s">
        <v>190</v>
      </c>
      <c r="T50" s="236" t="s">
        <v>190</v>
      </c>
      <c r="U50" s="219">
        <v>0.16</v>
      </c>
      <c r="V50" s="219">
        <f>ROUND(E50*U50,2)</f>
        <v>20.57</v>
      </c>
      <c r="W50" s="219"/>
      <c r="X50" s="219" t="s">
        <v>287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308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33.75" outlineLevel="1" x14ac:dyDescent="0.2">
      <c r="A51" s="216"/>
      <c r="B51" s="217"/>
      <c r="C51" s="260" t="s">
        <v>348</v>
      </c>
      <c r="D51" s="256"/>
      <c r="E51" s="256"/>
      <c r="F51" s="256"/>
      <c r="G51" s="256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290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45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2250</v>
      </c>
      <c r="D52" s="221"/>
      <c r="E52" s="222">
        <v>141.58430000000001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1" t="s">
        <v>2251</v>
      </c>
      <c r="D53" s="221"/>
      <c r="E53" s="222">
        <v>-1.2869999999999999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232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2252</v>
      </c>
      <c r="D54" s="221"/>
      <c r="E54" s="222">
        <v>-11.704000000000001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0">
        <v>13</v>
      </c>
      <c r="B55" s="231" t="s">
        <v>354</v>
      </c>
      <c r="C55" s="249" t="s">
        <v>355</v>
      </c>
      <c r="D55" s="232" t="s">
        <v>338</v>
      </c>
      <c r="E55" s="233">
        <v>176.98036999999999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 t="s">
        <v>327</v>
      </c>
      <c r="S55" s="235" t="s">
        <v>190</v>
      </c>
      <c r="T55" s="236" t="s">
        <v>190</v>
      </c>
      <c r="U55" s="219">
        <v>0.3</v>
      </c>
      <c r="V55" s="219">
        <f>ROUND(E55*U55,2)</f>
        <v>53.09</v>
      </c>
      <c r="W55" s="219"/>
      <c r="X55" s="219" t="s">
        <v>287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288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33.75" outlineLevel="1" x14ac:dyDescent="0.2">
      <c r="A56" s="216"/>
      <c r="B56" s="217"/>
      <c r="C56" s="260" t="s">
        <v>348</v>
      </c>
      <c r="D56" s="256"/>
      <c r="E56" s="256"/>
      <c r="F56" s="256"/>
      <c r="G56" s="256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290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45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2253</v>
      </c>
      <c r="D57" s="221"/>
      <c r="E57" s="222">
        <v>8.1427499999999995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2254</v>
      </c>
      <c r="D58" s="221"/>
      <c r="E58" s="222">
        <v>27.7409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2255</v>
      </c>
      <c r="D59" s="221"/>
      <c r="E59" s="222">
        <v>22.6996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2256</v>
      </c>
      <c r="D60" s="221"/>
      <c r="E60" s="222">
        <v>19.432600000000001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2257</v>
      </c>
      <c r="D61" s="221"/>
      <c r="E61" s="222">
        <v>11.49005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2258</v>
      </c>
      <c r="D62" s="221"/>
      <c r="E62" s="222">
        <v>24.629000000000001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2259</v>
      </c>
      <c r="D63" s="221"/>
      <c r="E63" s="222">
        <v>18.544899999999998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2260</v>
      </c>
      <c r="D64" s="221"/>
      <c r="E64" s="222">
        <v>12.126950000000001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2261</v>
      </c>
      <c r="D65" s="221"/>
      <c r="E65" s="222">
        <v>5.5126499999999998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2262</v>
      </c>
      <c r="D66" s="221"/>
      <c r="E66" s="222">
        <v>11.00165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2263</v>
      </c>
      <c r="D67" s="221"/>
      <c r="E67" s="222">
        <v>11.08525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2264</v>
      </c>
      <c r="D68" s="221"/>
      <c r="E68" s="222">
        <v>13.885300000000001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2265</v>
      </c>
      <c r="D69" s="221"/>
      <c r="E69" s="222">
        <v>13.48875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2266</v>
      </c>
      <c r="D70" s="221"/>
      <c r="E70" s="222">
        <v>16.291550000000001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2267</v>
      </c>
      <c r="D71" s="221"/>
      <c r="E71" s="222">
        <v>16.438400000000001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2268</v>
      </c>
      <c r="D72" s="221"/>
      <c r="E72" s="222">
        <v>26.830649999999999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2269</v>
      </c>
      <c r="D73" s="221"/>
      <c r="E73" s="222">
        <v>24.269300000000001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2270</v>
      </c>
      <c r="D74" s="221"/>
      <c r="E74" s="222">
        <v>1.7104999999999999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2271</v>
      </c>
      <c r="D75" s="221"/>
      <c r="E75" s="222">
        <v>68.64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2272</v>
      </c>
      <c r="D76" s="221"/>
      <c r="E76" s="222">
        <v>-141.58430000000001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2273</v>
      </c>
      <c r="D77" s="221"/>
      <c r="E77" s="222">
        <v>-35.396079999999998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30">
        <v>14</v>
      </c>
      <c r="B78" s="231" t="s">
        <v>373</v>
      </c>
      <c r="C78" s="249" t="s">
        <v>374</v>
      </c>
      <c r="D78" s="232" t="s">
        <v>338</v>
      </c>
      <c r="E78" s="233">
        <v>35.396079999999998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5">
        <v>0</v>
      </c>
      <c r="O78" s="235">
        <f>ROUND(E78*N78,2)</f>
        <v>0</v>
      </c>
      <c r="P78" s="235">
        <v>0</v>
      </c>
      <c r="Q78" s="235">
        <f>ROUND(E78*P78,2)</f>
        <v>0</v>
      </c>
      <c r="R78" s="235" t="s">
        <v>327</v>
      </c>
      <c r="S78" s="235" t="s">
        <v>190</v>
      </c>
      <c r="T78" s="236" t="s">
        <v>190</v>
      </c>
      <c r="U78" s="219">
        <v>0.53</v>
      </c>
      <c r="V78" s="219">
        <f>ROUND(E78*U78,2)</f>
        <v>18.760000000000002</v>
      </c>
      <c r="W78" s="219"/>
      <c r="X78" s="219" t="s">
        <v>287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308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33.75" outlineLevel="1" x14ac:dyDescent="0.2">
      <c r="A79" s="216"/>
      <c r="B79" s="217"/>
      <c r="C79" s="260" t="s">
        <v>348</v>
      </c>
      <c r="D79" s="256"/>
      <c r="E79" s="256"/>
      <c r="F79" s="256"/>
      <c r="G79" s="256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290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45" t="str">
        <f>C79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2274</v>
      </c>
      <c r="D80" s="221"/>
      <c r="E80" s="222">
        <v>35.396079999999998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0">
        <v>15</v>
      </c>
      <c r="B81" s="231" t="s">
        <v>376</v>
      </c>
      <c r="C81" s="249" t="s">
        <v>377</v>
      </c>
      <c r="D81" s="232" t="s">
        <v>338</v>
      </c>
      <c r="E81" s="233">
        <v>0.66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5">
        <v>0</v>
      </c>
      <c r="O81" s="235">
        <f>ROUND(E81*N81,2)</f>
        <v>0</v>
      </c>
      <c r="P81" s="235">
        <v>0</v>
      </c>
      <c r="Q81" s="235">
        <f>ROUND(E81*P81,2)</f>
        <v>0</v>
      </c>
      <c r="R81" s="235" t="s">
        <v>327</v>
      </c>
      <c r="S81" s="235" t="s">
        <v>190</v>
      </c>
      <c r="T81" s="236" t="s">
        <v>190</v>
      </c>
      <c r="U81" s="219">
        <v>5.9260000000000002</v>
      </c>
      <c r="V81" s="219">
        <f>ROUND(E81*U81,2)</f>
        <v>3.91</v>
      </c>
      <c r="W81" s="219"/>
      <c r="X81" s="219" t="s">
        <v>287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288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60" t="s">
        <v>378</v>
      </c>
      <c r="D82" s="256"/>
      <c r="E82" s="256"/>
      <c r="F82" s="256"/>
      <c r="G82" s="256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290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2275</v>
      </c>
      <c r="D83" s="221"/>
      <c r="E83" s="222">
        <v>0.66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232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ht="22.5" outlineLevel="1" x14ac:dyDescent="0.2">
      <c r="A84" s="230">
        <v>16</v>
      </c>
      <c r="B84" s="231" t="s">
        <v>380</v>
      </c>
      <c r="C84" s="249" t="s">
        <v>381</v>
      </c>
      <c r="D84" s="232" t="s">
        <v>338</v>
      </c>
      <c r="E84" s="233">
        <v>3.5396100000000001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5" t="s">
        <v>327</v>
      </c>
      <c r="S84" s="235" t="s">
        <v>190</v>
      </c>
      <c r="T84" s="236" t="s">
        <v>190</v>
      </c>
      <c r="U84" s="219">
        <v>7.5220000000000002</v>
      </c>
      <c r="V84" s="219">
        <f>ROUND(E84*U84,2)</f>
        <v>26.62</v>
      </c>
      <c r="W84" s="219"/>
      <c r="X84" s="219" t="s">
        <v>287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308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60" t="s">
        <v>382</v>
      </c>
      <c r="D85" s="256"/>
      <c r="E85" s="256"/>
      <c r="F85" s="256"/>
      <c r="G85" s="256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290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45" t="str">
        <f>C85</f>
        <v>zapažených i nezapažených v hor. 5 - 7 s případným nutným přemístěním výkopku ve výkopišti, bez naložení.</v>
      </c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2276</v>
      </c>
      <c r="D86" s="221"/>
      <c r="E86" s="222">
        <v>3.5396100000000001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22.5" outlineLevel="1" x14ac:dyDescent="0.2">
      <c r="A87" s="230">
        <v>17</v>
      </c>
      <c r="B87" s="231" t="s">
        <v>384</v>
      </c>
      <c r="C87" s="249" t="s">
        <v>385</v>
      </c>
      <c r="D87" s="232" t="s">
        <v>285</v>
      </c>
      <c r="E87" s="233">
        <v>497.93099999999998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9.8999999999999999E-4</v>
      </c>
      <c r="O87" s="235">
        <f>ROUND(E87*N87,2)</f>
        <v>0.49</v>
      </c>
      <c r="P87" s="235">
        <v>0</v>
      </c>
      <c r="Q87" s="235">
        <f>ROUND(E87*P87,2)</f>
        <v>0</v>
      </c>
      <c r="R87" s="235" t="s">
        <v>327</v>
      </c>
      <c r="S87" s="235" t="s">
        <v>190</v>
      </c>
      <c r="T87" s="236" t="s">
        <v>190</v>
      </c>
      <c r="U87" s="219">
        <v>0.23599999999999999</v>
      </c>
      <c r="V87" s="219">
        <f>ROUND(E87*U87,2)</f>
        <v>117.51</v>
      </c>
      <c r="W87" s="219"/>
      <c r="X87" s="219" t="s">
        <v>287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308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60" t="s">
        <v>386</v>
      </c>
      <c r="D88" s="256"/>
      <c r="E88" s="256"/>
      <c r="F88" s="256"/>
      <c r="G88" s="256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290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2277</v>
      </c>
      <c r="D89" s="221"/>
      <c r="E89" s="222">
        <v>0.41849999999999998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2278</v>
      </c>
      <c r="D90" s="221"/>
      <c r="E90" s="222">
        <v>25.219000000000001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2279</v>
      </c>
      <c r="D91" s="221"/>
      <c r="E91" s="222">
        <v>20.635999999999999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2280</v>
      </c>
      <c r="D92" s="221"/>
      <c r="E92" s="222">
        <v>17.666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1" t="s">
        <v>2281</v>
      </c>
      <c r="D93" s="221"/>
      <c r="E93" s="222">
        <v>10.445499999999999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232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2282</v>
      </c>
      <c r="D94" s="221"/>
      <c r="E94" s="222">
        <v>10.951000000000001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2283</v>
      </c>
      <c r="D95" s="221"/>
      <c r="E95" s="222">
        <v>1.2015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2284</v>
      </c>
      <c r="D96" s="221"/>
      <c r="E96" s="222">
        <v>10.0015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1" t="s">
        <v>2285</v>
      </c>
      <c r="D97" s="221"/>
      <c r="E97" s="222">
        <v>12.262499999999999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232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2286</v>
      </c>
      <c r="D98" s="221"/>
      <c r="E98" s="222">
        <v>14.810499999999999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2287</v>
      </c>
      <c r="D99" s="221"/>
      <c r="E99" s="222">
        <v>14.944000000000001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2288</v>
      </c>
      <c r="D100" s="221"/>
      <c r="E100" s="222">
        <v>24.391500000000001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2289</v>
      </c>
      <c r="D101" s="221"/>
      <c r="E101" s="222">
        <v>22.062999999999999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2290</v>
      </c>
      <c r="D102" s="221"/>
      <c r="E102" s="222">
        <v>1.5549999999999999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2291</v>
      </c>
      <c r="D103" s="221"/>
      <c r="E103" s="222">
        <v>62.4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2292</v>
      </c>
      <c r="D104" s="221"/>
      <c r="E104" s="222">
        <v>248.96549999999999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0">
        <v>18</v>
      </c>
      <c r="B105" s="231" t="s">
        <v>402</v>
      </c>
      <c r="C105" s="249" t="s">
        <v>403</v>
      </c>
      <c r="D105" s="232" t="s">
        <v>285</v>
      </c>
      <c r="E105" s="233">
        <v>497.93099999999998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0</v>
      </c>
      <c r="O105" s="235">
        <f>ROUND(E105*N105,2)</f>
        <v>0</v>
      </c>
      <c r="P105" s="235">
        <v>0</v>
      </c>
      <c r="Q105" s="235">
        <f>ROUND(E105*P105,2)</f>
        <v>0</v>
      </c>
      <c r="R105" s="235" t="s">
        <v>327</v>
      </c>
      <c r="S105" s="235" t="s">
        <v>190</v>
      </c>
      <c r="T105" s="236" t="s">
        <v>190</v>
      </c>
      <c r="U105" s="219">
        <v>7.0000000000000007E-2</v>
      </c>
      <c r="V105" s="219">
        <f>ROUND(E105*U105,2)</f>
        <v>34.86</v>
      </c>
      <c r="W105" s="219"/>
      <c r="X105" s="219" t="s">
        <v>287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308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60" t="s">
        <v>404</v>
      </c>
      <c r="D106" s="256"/>
      <c r="E106" s="256"/>
      <c r="F106" s="256"/>
      <c r="G106" s="256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290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30">
        <v>19</v>
      </c>
      <c r="B107" s="231" t="s">
        <v>405</v>
      </c>
      <c r="C107" s="249" t="s">
        <v>406</v>
      </c>
      <c r="D107" s="232" t="s">
        <v>338</v>
      </c>
      <c r="E107" s="233">
        <v>152.78683000000001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5">
        <v>0</v>
      </c>
      <c r="O107" s="235">
        <f>ROUND(E107*N107,2)</f>
        <v>0</v>
      </c>
      <c r="P107" s="235">
        <v>0</v>
      </c>
      <c r="Q107" s="235">
        <f>ROUND(E107*P107,2)</f>
        <v>0</v>
      </c>
      <c r="R107" s="235" t="s">
        <v>327</v>
      </c>
      <c r="S107" s="235" t="s">
        <v>190</v>
      </c>
      <c r="T107" s="236" t="s">
        <v>190</v>
      </c>
      <c r="U107" s="219">
        <v>1.38</v>
      </c>
      <c r="V107" s="219">
        <f>ROUND(E107*U107,2)</f>
        <v>210.85</v>
      </c>
      <c r="W107" s="219"/>
      <c r="X107" s="219" t="s">
        <v>287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308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60" t="s">
        <v>407</v>
      </c>
      <c r="D108" s="256"/>
      <c r="E108" s="256"/>
      <c r="F108" s="256"/>
      <c r="G108" s="256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290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45" t="str">
        <f>C108</f>
        <v>bez naložení do dopravní nádoby, ale s vyprázdněním dopravní nádoby na hromadu nebo na dopravní prostředek,</v>
      </c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2293</v>
      </c>
      <c r="D109" s="221"/>
      <c r="E109" s="222">
        <v>152.78684000000001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30">
        <v>20</v>
      </c>
      <c r="B110" s="231" t="s">
        <v>409</v>
      </c>
      <c r="C110" s="249" t="s">
        <v>410</v>
      </c>
      <c r="D110" s="232" t="s">
        <v>338</v>
      </c>
      <c r="E110" s="233">
        <v>24.05104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5" t="s">
        <v>327</v>
      </c>
      <c r="S110" s="235" t="s">
        <v>190</v>
      </c>
      <c r="T110" s="236" t="s">
        <v>190</v>
      </c>
      <c r="U110" s="219">
        <v>0.48399999999999999</v>
      </c>
      <c r="V110" s="219">
        <f>ROUND(E110*U110,2)</f>
        <v>11.64</v>
      </c>
      <c r="W110" s="219"/>
      <c r="X110" s="219" t="s">
        <v>287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288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60" t="s">
        <v>407</v>
      </c>
      <c r="D111" s="256"/>
      <c r="E111" s="256"/>
      <c r="F111" s="256"/>
      <c r="G111" s="256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45" t="str">
        <f>C111</f>
        <v>bez naložení do dopravní nádoby, ale s vyprázdněním dopravní nádoby na hromadu nebo na dopravní prostředek,</v>
      </c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2294</v>
      </c>
      <c r="D112" s="221"/>
      <c r="E112" s="222">
        <v>17.698039999999999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1" t="s">
        <v>2295</v>
      </c>
      <c r="D113" s="221"/>
      <c r="E113" s="222">
        <v>6.3529999999999998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232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30">
        <v>21</v>
      </c>
      <c r="B114" s="231" t="s">
        <v>412</v>
      </c>
      <c r="C114" s="249" t="s">
        <v>413</v>
      </c>
      <c r="D114" s="232" t="s">
        <v>338</v>
      </c>
      <c r="E114" s="233">
        <v>431.76488000000001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5">
        <v>0</v>
      </c>
      <c r="O114" s="235">
        <f>ROUND(E114*N114,2)</f>
        <v>0</v>
      </c>
      <c r="P114" s="235">
        <v>0</v>
      </c>
      <c r="Q114" s="235">
        <f>ROUND(E114*P114,2)</f>
        <v>0</v>
      </c>
      <c r="R114" s="235" t="s">
        <v>327</v>
      </c>
      <c r="S114" s="235" t="s">
        <v>190</v>
      </c>
      <c r="T114" s="236" t="s">
        <v>190</v>
      </c>
      <c r="U114" s="219">
        <v>1.0999999999999999E-2</v>
      </c>
      <c r="V114" s="219">
        <f>ROUND(E114*U114,2)</f>
        <v>4.75</v>
      </c>
      <c r="W114" s="219"/>
      <c r="X114" s="219" t="s">
        <v>287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288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60" t="s">
        <v>414</v>
      </c>
      <c r="D115" s="256"/>
      <c r="E115" s="256"/>
      <c r="F115" s="256"/>
      <c r="G115" s="256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290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45" t="str">
        <f>C115</f>
        <v>po suchu, bez ohledu na druh dopravního prostředku, bez naložení výkopku, avšak se složením bez rozhrnutí,</v>
      </c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2296</v>
      </c>
      <c r="D116" s="221"/>
      <c r="E116" s="222">
        <v>431.46487999999999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2297</v>
      </c>
      <c r="D117" s="221"/>
      <c r="E117" s="222">
        <v>0.3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30">
        <v>22</v>
      </c>
      <c r="B118" s="231" t="s">
        <v>911</v>
      </c>
      <c r="C118" s="249" t="s">
        <v>912</v>
      </c>
      <c r="D118" s="232" t="s">
        <v>338</v>
      </c>
      <c r="E118" s="233">
        <v>6.3529999999999998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5" t="s">
        <v>327</v>
      </c>
      <c r="S118" s="235" t="s">
        <v>190</v>
      </c>
      <c r="T118" s="236" t="s">
        <v>190</v>
      </c>
      <c r="U118" s="219">
        <v>1.2E-2</v>
      </c>
      <c r="V118" s="219">
        <f>ROUND(E118*U118,2)</f>
        <v>0.08</v>
      </c>
      <c r="W118" s="219"/>
      <c r="X118" s="219" t="s">
        <v>287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288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60" t="s">
        <v>414</v>
      </c>
      <c r="D119" s="256"/>
      <c r="E119" s="256"/>
      <c r="F119" s="256"/>
      <c r="G119" s="256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290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45" t="str">
        <f>C119</f>
        <v>po suchu, bez ohledu na druh dopravního prostředku, bez naložení výkopku, avšak se složením bez rozhrnutí,</v>
      </c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2298</v>
      </c>
      <c r="D120" s="221"/>
      <c r="E120" s="222">
        <v>6.3529999999999998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30">
        <v>23</v>
      </c>
      <c r="B121" s="231" t="s">
        <v>416</v>
      </c>
      <c r="C121" s="249" t="s">
        <v>417</v>
      </c>
      <c r="D121" s="232" t="s">
        <v>338</v>
      </c>
      <c r="E121" s="233">
        <v>66.341229999999996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0</v>
      </c>
      <c r="O121" s="235">
        <f>ROUND(E121*N121,2)</f>
        <v>0</v>
      </c>
      <c r="P121" s="235">
        <v>0</v>
      </c>
      <c r="Q121" s="235">
        <f>ROUND(E121*P121,2)</f>
        <v>0</v>
      </c>
      <c r="R121" s="235" t="s">
        <v>327</v>
      </c>
      <c r="S121" s="235" t="s">
        <v>190</v>
      </c>
      <c r="T121" s="236" t="s">
        <v>190</v>
      </c>
      <c r="U121" s="219">
        <v>1.0999999999999999E-2</v>
      </c>
      <c r="V121" s="219">
        <f>ROUND(E121*U121,2)</f>
        <v>0.73</v>
      </c>
      <c r="W121" s="219"/>
      <c r="X121" s="219" t="s">
        <v>287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288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60" t="s">
        <v>414</v>
      </c>
      <c r="D122" s="256"/>
      <c r="E122" s="256"/>
      <c r="F122" s="256"/>
      <c r="G122" s="256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290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45" t="str">
        <f>C122</f>
        <v>po suchu, bez ohledu na druh dopravního prostředku, bez naložení výkopku, avšak se složením bez rozhrnutí,</v>
      </c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2299</v>
      </c>
      <c r="D123" s="221"/>
      <c r="E123" s="222">
        <v>15.9192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1" t="s">
        <v>2300</v>
      </c>
      <c r="D124" s="221"/>
      <c r="E124" s="222">
        <v>2.9645000000000001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232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2301</v>
      </c>
      <c r="D125" s="221"/>
      <c r="E125" s="222">
        <v>22.256409999999999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2302</v>
      </c>
      <c r="D126" s="221"/>
      <c r="E126" s="222">
        <v>17.248000000000001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2303</v>
      </c>
      <c r="D127" s="221"/>
      <c r="E127" s="222">
        <v>29.229199999999999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2304</v>
      </c>
      <c r="D128" s="221"/>
      <c r="E128" s="222">
        <v>37.619999999999997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1" t="s">
        <v>2273</v>
      </c>
      <c r="D129" s="221"/>
      <c r="E129" s="222">
        <v>-35.396079999999998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232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2305</v>
      </c>
      <c r="D130" s="221"/>
      <c r="E130" s="222">
        <v>-23.5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232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2.5" outlineLevel="1" x14ac:dyDescent="0.2">
      <c r="A131" s="230">
        <v>24</v>
      </c>
      <c r="B131" s="231" t="s">
        <v>421</v>
      </c>
      <c r="C131" s="249" t="s">
        <v>422</v>
      </c>
      <c r="D131" s="232" t="s">
        <v>338</v>
      </c>
      <c r="E131" s="233">
        <v>35.396079999999998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5" t="s">
        <v>327</v>
      </c>
      <c r="S131" s="235" t="s">
        <v>190</v>
      </c>
      <c r="T131" s="236" t="s">
        <v>190</v>
      </c>
      <c r="U131" s="219">
        <v>1.2E-2</v>
      </c>
      <c r="V131" s="219">
        <f>ROUND(E131*U131,2)</f>
        <v>0.42</v>
      </c>
      <c r="W131" s="219"/>
      <c r="X131" s="219" t="s">
        <v>287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308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60" t="s">
        <v>414</v>
      </c>
      <c r="D132" s="256"/>
      <c r="E132" s="256"/>
      <c r="F132" s="256"/>
      <c r="G132" s="256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290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45" t="str">
        <f>C132</f>
        <v>po suchu, bez ohledu na druh dopravního prostředku, bez naložení výkopku, avšak se složením bez rozhrnutí,</v>
      </c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2306</v>
      </c>
      <c r="D133" s="221"/>
      <c r="E133" s="222">
        <v>35.396079999999998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ht="33.75" outlineLevel="1" x14ac:dyDescent="0.2">
      <c r="A134" s="230">
        <v>25</v>
      </c>
      <c r="B134" s="231" t="s">
        <v>423</v>
      </c>
      <c r="C134" s="249" t="s">
        <v>424</v>
      </c>
      <c r="D134" s="232" t="s">
        <v>338</v>
      </c>
      <c r="E134" s="233">
        <v>663.41229999999996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0</v>
      </c>
      <c r="O134" s="235">
        <f>ROUND(E134*N134,2)</f>
        <v>0</v>
      </c>
      <c r="P134" s="235">
        <v>0</v>
      </c>
      <c r="Q134" s="235">
        <f>ROUND(E134*P134,2)</f>
        <v>0</v>
      </c>
      <c r="R134" s="235" t="s">
        <v>327</v>
      </c>
      <c r="S134" s="235" t="s">
        <v>190</v>
      </c>
      <c r="T134" s="236" t="s">
        <v>190</v>
      </c>
      <c r="U134" s="219">
        <v>0</v>
      </c>
      <c r="V134" s="219">
        <f>ROUND(E134*U134,2)</f>
        <v>0</v>
      </c>
      <c r="W134" s="219"/>
      <c r="X134" s="219" t="s">
        <v>287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288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60" t="s">
        <v>414</v>
      </c>
      <c r="D135" s="256"/>
      <c r="E135" s="256"/>
      <c r="F135" s="256"/>
      <c r="G135" s="256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290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45" t="str">
        <f>C135</f>
        <v>po suchu, bez ohledu na druh dopravního prostředku, bez naložení výkopku, avšak se složením bez rozhrnutí,</v>
      </c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2307</v>
      </c>
      <c r="D136" s="221"/>
      <c r="E136" s="222">
        <v>898.41229999999996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2308</v>
      </c>
      <c r="D137" s="221"/>
      <c r="E137" s="222">
        <v>-235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33.75" outlineLevel="1" x14ac:dyDescent="0.2">
      <c r="A138" s="230">
        <v>26</v>
      </c>
      <c r="B138" s="231" t="s">
        <v>426</v>
      </c>
      <c r="C138" s="249" t="s">
        <v>427</v>
      </c>
      <c r="D138" s="232" t="s">
        <v>338</v>
      </c>
      <c r="E138" s="233">
        <v>353.96080000000001</v>
      </c>
      <c r="F138" s="234"/>
      <c r="G138" s="235">
        <f>ROUND(E138*F138,2)</f>
        <v>0</v>
      </c>
      <c r="H138" s="234"/>
      <c r="I138" s="235">
        <f>ROUND(E138*H138,2)</f>
        <v>0</v>
      </c>
      <c r="J138" s="234"/>
      <c r="K138" s="235">
        <f>ROUND(E138*J138,2)</f>
        <v>0</v>
      </c>
      <c r="L138" s="235">
        <v>21</v>
      </c>
      <c r="M138" s="235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5" t="s">
        <v>327</v>
      </c>
      <c r="S138" s="235" t="s">
        <v>190</v>
      </c>
      <c r="T138" s="236" t="s">
        <v>190</v>
      </c>
      <c r="U138" s="219">
        <v>0</v>
      </c>
      <c r="V138" s="219">
        <f>ROUND(E138*U138,2)</f>
        <v>0</v>
      </c>
      <c r="W138" s="219"/>
      <c r="X138" s="219" t="s">
        <v>287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288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60" t="s">
        <v>414</v>
      </c>
      <c r="D139" s="256"/>
      <c r="E139" s="256"/>
      <c r="F139" s="256"/>
      <c r="G139" s="256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290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45" t="str">
        <f>C139</f>
        <v>po suchu, bez ohledu na druh dopravního prostředku, bez naložení výkopku, avšak se složením bez rozhrnutí,</v>
      </c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2309</v>
      </c>
      <c r="D140" s="221"/>
      <c r="E140" s="222">
        <v>353.96080000000001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 x14ac:dyDescent="0.2">
      <c r="A141" s="230">
        <v>27</v>
      </c>
      <c r="B141" s="231" t="s">
        <v>429</v>
      </c>
      <c r="C141" s="249" t="s">
        <v>430</v>
      </c>
      <c r="D141" s="232" t="s">
        <v>338</v>
      </c>
      <c r="E141" s="233">
        <v>216.03244000000001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5" t="s">
        <v>327</v>
      </c>
      <c r="S141" s="235" t="s">
        <v>190</v>
      </c>
      <c r="T141" s="236" t="s">
        <v>190</v>
      </c>
      <c r="U141" s="219">
        <v>5.2999999999999999E-2</v>
      </c>
      <c r="V141" s="219">
        <f>ROUND(E141*U141,2)</f>
        <v>11.45</v>
      </c>
      <c r="W141" s="219"/>
      <c r="X141" s="219" t="s">
        <v>287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288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2310</v>
      </c>
      <c r="D142" s="221"/>
      <c r="E142" s="222">
        <v>215.73244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2297</v>
      </c>
      <c r="D143" s="221"/>
      <c r="E143" s="222">
        <v>0.3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232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30">
        <v>28</v>
      </c>
      <c r="B144" s="231" t="s">
        <v>432</v>
      </c>
      <c r="C144" s="249" t="s">
        <v>433</v>
      </c>
      <c r="D144" s="232" t="s">
        <v>338</v>
      </c>
      <c r="E144" s="233">
        <v>323.82274999999998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5">
        <v>0</v>
      </c>
      <c r="O144" s="235">
        <f>ROUND(E144*N144,2)</f>
        <v>0</v>
      </c>
      <c r="P144" s="235">
        <v>0</v>
      </c>
      <c r="Q144" s="235">
        <f>ROUND(E144*P144,2)</f>
        <v>0</v>
      </c>
      <c r="R144" s="235" t="s">
        <v>327</v>
      </c>
      <c r="S144" s="235" t="s">
        <v>190</v>
      </c>
      <c r="T144" s="236" t="s">
        <v>190</v>
      </c>
      <c r="U144" s="219">
        <v>3.1E-2</v>
      </c>
      <c r="V144" s="219">
        <f>ROUND(E144*U144,2)</f>
        <v>10.039999999999999</v>
      </c>
      <c r="W144" s="219"/>
      <c r="X144" s="219" t="s">
        <v>287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308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0" t="s">
        <v>434</v>
      </c>
      <c r="D145" s="244"/>
      <c r="E145" s="244"/>
      <c r="F145" s="244"/>
      <c r="G145" s="244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193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45" t="str">
        <f>C145</f>
        <v>Uložení sypaniny do násypů nebo na skládku s rozprostřením sypaniny ve vrstvách a s hrubým urovnáním.</v>
      </c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1" t="s">
        <v>2311</v>
      </c>
      <c r="D146" s="221"/>
      <c r="E146" s="222">
        <v>125.23730999999999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232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2305</v>
      </c>
      <c r="D147" s="221"/>
      <c r="E147" s="222">
        <v>-23.5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2298</v>
      </c>
      <c r="D148" s="221"/>
      <c r="E148" s="222">
        <v>6.3529999999999998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2310</v>
      </c>
      <c r="D149" s="221"/>
      <c r="E149" s="222">
        <v>215.73244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22.5" outlineLevel="1" x14ac:dyDescent="0.2">
      <c r="A150" s="230">
        <v>29</v>
      </c>
      <c r="B150" s="231" t="s">
        <v>436</v>
      </c>
      <c r="C150" s="249" t="s">
        <v>437</v>
      </c>
      <c r="D150" s="232" t="s">
        <v>338</v>
      </c>
      <c r="E150" s="233">
        <v>239.23244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 t="s">
        <v>327</v>
      </c>
      <c r="S150" s="235" t="s">
        <v>190</v>
      </c>
      <c r="T150" s="236" t="s">
        <v>190</v>
      </c>
      <c r="U150" s="219">
        <v>0.29899999999999999</v>
      </c>
      <c r="V150" s="219">
        <f>ROUND(E150*U150,2)</f>
        <v>71.53</v>
      </c>
      <c r="W150" s="219"/>
      <c r="X150" s="219" t="s">
        <v>287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308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60" t="s">
        <v>438</v>
      </c>
      <c r="D151" s="256"/>
      <c r="E151" s="256"/>
      <c r="F151" s="256"/>
      <c r="G151" s="256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290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61" t="s">
        <v>439</v>
      </c>
      <c r="D152" s="257"/>
      <c r="E152" s="257"/>
      <c r="F152" s="257"/>
      <c r="G152" s="257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193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2312</v>
      </c>
      <c r="D153" s="221"/>
      <c r="E153" s="222">
        <v>340.96974999999998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1" t="s">
        <v>2313</v>
      </c>
      <c r="D154" s="221"/>
      <c r="E154" s="222">
        <v>23.5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232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2314</v>
      </c>
      <c r="D155" s="221"/>
      <c r="E155" s="222">
        <v>-125.23730999999999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232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30</v>
      </c>
      <c r="B156" s="231" t="s">
        <v>443</v>
      </c>
      <c r="C156" s="249" t="s">
        <v>444</v>
      </c>
      <c r="D156" s="232" t="s">
        <v>338</v>
      </c>
      <c r="E156" s="233">
        <v>98.078050000000005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 t="s">
        <v>327</v>
      </c>
      <c r="S156" s="235" t="s">
        <v>190</v>
      </c>
      <c r="T156" s="236" t="s">
        <v>190</v>
      </c>
      <c r="U156" s="219">
        <v>6.3479999999999999</v>
      </c>
      <c r="V156" s="219">
        <f>ROUND(E156*U156,2)</f>
        <v>622.6</v>
      </c>
      <c r="W156" s="219"/>
      <c r="X156" s="219" t="s">
        <v>287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308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ht="22.5" outlineLevel="1" x14ac:dyDescent="0.2">
      <c r="A157" s="216"/>
      <c r="B157" s="217"/>
      <c r="C157" s="260" t="s">
        <v>445</v>
      </c>
      <c r="D157" s="256"/>
      <c r="E157" s="256"/>
      <c r="F157" s="256"/>
      <c r="G157" s="256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290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45" t="str">
        <f>C157</f>
        <v>sypaninou z vhodných hornin tř. 1 - 4 nebo materiálem připraveným podél výkopu ve vzdálenosti do 3 m od jeho kraje, pro jakoukoliv hloubku výkopu a jakoukoliv míru zhutnění,</v>
      </c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1" t="s">
        <v>2315</v>
      </c>
      <c r="D158" s="221"/>
      <c r="E158" s="222">
        <v>12.2074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232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2316</v>
      </c>
      <c r="D159" s="221"/>
      <c r="E159" s="222">
        <v>17.313939999999999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1" t="s">
        <v>2317</v>
      </c>
      <c r="D160" s="221"/>
      <c r="E160" s="222">
        <v>2.3243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232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1" t="s">
        <v>2318</v>
      </c>
      <c r="D161" s="221"/>
      <c r="E161" s="222">
        <v>13.523199999999999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232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1" t="s">
        <v>2319</v>
      </c>
      <c r="D162" s="221"/>
      <c r="E162" s="222">
        <v>23.051210000000001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232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2320</v>
      </c>
      <c r="D163" s="221"/>
      <c r="E163" s="222">
        <v>29.658000000000001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232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30">
        <v>31</v>
      </c>
      <c r="B164" s="231" t="s">
        <v>449</v>
      </c>
      <c r="C164" s="249" t="s">
        <v>450</v>
      </c>
      <c r="D164" s="232" t="s">
        <v>285</v>
      </c>
      <c r="E164" s="233">
        <v>12.87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5">
        <v>0</v>
      </c>
      <c r="O164" s="235">
        <f>ROUND(E164*N164,2)</f>
        <v>0</v>
      </c>
      <c r="P164" s="235">
        <v>0</v>
      </c>
      <c r="Q164" s="235">
        <f>ROUND(E164*P164,2)</f>
        <v>0</v>
      </c>
      <c r="R164" s="235"/>
      <c r="S164" s="235" t="s">
        <v>190</v>
      </c>
      <c r="T164" s="236" t="s">
        <v>190</v>
      </c>
      <c r="U164" s="219">
        <v>0.06</v>
      </c>
      <c r="V164" s="219">
        <f>ROUND(E164*U164,2)</f>
        <v>0.77</v>
      </c>
      <c r="W164" s="219"/>
      <c r="X164" s="219" t="s">
        <v>287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308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1" t="s">
        <v>2321</v>
      </c>
      <c r="D165" s="221"/>
      <c r="E165" s="222">
        <v>12.87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232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32</v>
      </c>
      <c r="B166" s="231" t="s">
        <v>458</v>
      </c>
      <c r="C166" s="249" t="s">
        <v>459</v>
      </c>
      <c r="D166" s="232" t="s">
        <v>285</v>
      </c>
      <c r="E166" s="233">
        <v>15.87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 t="s">
        <v>327</v>
      </c>
      <c r="S166" s="235" t="s">
        <v>190</v>
      </c>
      <c r="T166" s="236" t="s">
        <v>190</v>
      </c>
      <c r="U166" s="219">
        <v>1.2999999999999999E-2</v>
      </c>
      <c r="V166" s="219">
        <f>ROUND(E166*U166,2)</f>
        <v>0.21</v>
      </c>
      <c r="W166" s="219"/>
      <c r="X166" s="219" t="s">
        <v>287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308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60" t="s">
        <v>460</v>
      </c>
      <c r="D167" s="256"/>
      <c r="E167" s="256"/>
      <c r="F167" s="256"/>
      <c r="G167" s="256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290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51" t="s">
        <v>2321</v>
      </c>
      <c r="D168" s="221"/>
      <c r="E168" s="222">
        <v>12.87</v>
      </c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232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1959</v>
      </c>
      <c r="D169" s="221"/>
      <c r="E169" s="222">
        <v>3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22.5" outlineLevel="1" x14ac:dyDescent="0.2">
      <c r="A170" s="230">
        <v>33</v>
      </c>
      <c r="B170" s="231" t="s">
        <v>461</v>
      </c>
      <c r="C170" s="249" t="s">
        <v>462</v>
      </c>
      <c r="D170" s="232" t="s">
        <v>285</v>
      </c>
      <c r="E170" s="233">
        <v>15.87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327</v>
      </c>
      <c r="S170" s="235" t="s">
        <v>190</v>
      </c>
      <c r="T170" s="236" t="s">
        <v>190</v>
      </c>
      <c r="U170" s="219">
        <v>0.13</v>
      </c>
      <c r="V170" s="219">
        <f>ROUND(E170*U170,2)</f>
        <v>2.06</v>
      </c>
      <c r="W170" s="219"/>
      <c r="X170" s="219" t="s">
        <v>287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308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ht="22.5" outlineLevel="1" x14ac:dyDescent="0.2">
      <c r="A171" s="216"/>
      <c r="B171" s="217"/>
      <c r="C171" s="260" t="s">
        <v>463</v>
      </c>
      <c r="D171" s="256"/>
      <c r="E171" s="256"/>
      <c r="F171" s="256"/>
      <c r="G171" s="256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290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45" t="str">
        <f>C171</f>
        <v>s případným nutným přemístěním hromad nebo dočasných skládek na místo potřeby ze vzdálenosti do 30 m, v rovině nebo ve svahu do 1 : 5,</v>
      </c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1" t="s">
        <v>2321</v>
      </c>
      <c r="D172" s="221"/>
      <c r="E172" s="222">
        <v>12.87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232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1" t="s">
        <v>1959</v>
      </c>
      <c r="D173" s="221"/>
      <c r="E173" s="222">
        <v>3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232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37">
        <v>34</v>
      </c>
      <c r="B174" s="238" t="s">
        <v>468</v>
      </c>
      <c r="C174" s="248" t="s">
        <v>469</v>
      </c>
      <c r="D174" s="239" t="s">
        <v>338</v>
      </c>
      <c r="E174" s="240">
        <v>89.841229999999996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2">
        <v>0</v>
      </c>
      <c r="O174" s="242">
        <f>ROUND(E174*N174,2)</f>
        <v>0</v>
      </c>
      <c r="P174" s="242">
        <v>0</v>
      </c>
      <c r="Q174" s="242">
        <f>ROUND(E174*P174,2)</f>
        <v>0</v>
      </c>
      <c r="R174" s="242" t="s">
        <v>327</v>
      </c>
      <c r="S174" s="242" t="s">
        <v>190</v>
      </c>
      <c r="T174" s="243" t="s">
        <v>190</v>
      </c>
      <c r="U174" s="219">
        <v>0</v>
      </c>
      <c r="V174" s="219">
        <f>ROUND(E174*U174,2)</f>
        <v>0</v>
      </c>
      <c r="W174" s="219"/>
      <c r="X174" s="219" t="s">
        <v>287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308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7">
        <v>35</v>
      </c>
      <c r="B175" s="238" t="s">
        <v>470</v>
      </c>
      <c r="C175" s="248" t="s">
        <v>471</v>
      </c>
      <c r="D175" s="239" t="s">
        <v>338</v>
      </c>
      <c r="E175" s="240">
        <v>35.396079999999998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2">
        <v>0</v>
      </c>
      <c r="O175" s="242">
        <f>ROUND(E175*N175,2)</f>
        <v>0</v>
      </c>
      <c r="P175" s="242">
        <v>0</v>
      </c>
      <c r="Q175" s="242">
        <f>ROUND(E175*P175,2)</f>
        <v>0</v>
      </c>
      <c r="R175" s="242" t="s">
        <v>327</v>
      </c>
      <c r="S175" s="242" t="s">
        <v>190</v>
      </c>
      <c r="T175" s="243" t="s">
        <v>190</v>
      </c>
      <c r="U175" s="219">
        <v>0</v>
      </c>
      <c r="V175" s="219">
        <f>ROUND(E175*U175,2)</f>
        <v>0</v>
      </c>
      <c r="W175" s="219"/>
      <c r="X175" s="219" t="s">
        <v>287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308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30">
        <v>36</v>
      </c>
      <c r="B176" s="231" t="s">
        <v>474</v>
      </c>
      <c r="C176" s="249" t="s">
        <v>475</v>
      </c>
      <c r="D176" s="232" t="s">
        <v>476</v>
      </c>
      <c r="E176" s="233">
        <v>0.33783999999999997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1E-3</v>
      </c>
      <c r="O176" s="235">
        <f>ROUND(E176*N176,2)</f>
        <v>0</v>
      </c>
      <c r="P176" s="235">
        <v>0</v>
      </c>
      <c r="Q176" s="235">
        <f>ROUND(E176*P176,2)</f>
        <v>0</v>
      </c>
      <c r="R176" s="235" t="s">
        <v>477</v>
      </c>
      <c r="S176" s="235" t="s">
        <v>190</v>
      </c>
      <c r="T176" s="236" t="s">
        <v>190</v>
      </c>
      <c r="U176" s="219">
        <v>0</v>
      </c>
      <c r="V176" s="219">
        <f>ROUND(E176*U176,2)</f>
        <v>0</v>
      </c>
      <c r="W176" s="219"/>
      <c r="X176" s="219" t="s">
        <v>478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479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2322</v>
      </c>
      <c r="D177" s="221"/>
      <c r="E177" s="222">
        <v>0.33783999999999997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30">
        <v>37</v>
      </c>
      <c r="B178" s="231" t="s">
        <v>935</v>
      </c>
      <c r="C178" s="249" t="s">
        <v>936</v>
      </c>
      <c r="D178" s="232" t="s">
        <v>338</v>
      </c>
      <c r="E178" s="233">
        <v>0.3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5">
        <v>1.67</v>
      </c>
      <c r="O178" s="235">
        <f>ROUND(E178*N178,2)</f>
        <v>0.5</v>
      </c>
      <c r="P178" s="235">
        <v>0</v>
      </c>
      <c r="Q178" s="235">
        <f>ROUND(E178*P178,2)</f>
        <v>0</v>
      </c>
      <c r="R178" s="235" t="s">
        <v>477</v>
      </c>
      <c r="S178" s="235" t="s">
        <v>190</v>
      </c>
      <c r="T178" s="236" t="s">
        <v>190</v>
      </c>
      <c r="U178" s="219">
        <v>0</v>
      </c>
      <c r="V178" s="219">
        <f>ROUND(E178*U178,2)</f>
        <v>0</v>
      </c>
      <c r="W178" s="219"/>
      <c r="X178" s="219" t="s">
        <v>478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555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1" t="s">
        <v>2323</v>
      </c>
      <c r="D179" s="221"/>
      <c r="E179" s="222">
        <v>0.3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232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30">
        <v>38</v>
      </c>
      <c r="B180" s="231" t="s">
        <v>481</v>
      </c>
      <c r="C180" s="249" t="s">
        <v>482</v>
      </c>
      <c r="D180" s="232" t="s">
        <v>483</v>
      </c>
      <c r="E180" s="233">
        <v>168.40001000000001</v>
      </c>
      <c r="F180" s="234"/>
      <c r="G180" s="235">
        <f>ROUND(E180*F180,2)</f>
        <v>0</v>
      </c>
      <c r="H180" s="234"/>
      <c r="I180" s="235">
        <f>ROUND(E180*H180,2)</f>
        <v>0</v>
      </c>
      <c r="J180" s="234"/>
      <c r="K180" s="235">
        <f>ROUND(E180*J180,2)</f>
        <v>0</v>
      </c>
      <c r="L180" s="235">
        <v>21</v>
      </c>
      <c r="M180" s="235">
        <f>G180*(1+L180/100)</f>
        <v>0</v>
      </c>
      <c r="N180" s="235">
        <v>1</v>
      </c>
      <c r="O180" s="235">
        <f>ROUND(E180*N180,2)</f>
        <v>168.4</v>
      </c>
      <c r="P180" s="235">
        <v>0</v>
      </c>
      <c r="Q180" s="235">
        <f>ROUND(E180*P180,2)</f>
        <v>0</v>
      </c>
      <c r="R180" s="235" t="s">
        <v>477</v>
      </c>
      <c r="S180" s="235" t="s">
        <v>190</v>
      </c>
      <c r="T180" s="236" t="s">
        <v>190</v>
      </c>
      <c r="U180" s="219">
        <v>0</v>
      </c>
      <c r="V180" s="219">
        <f>ROUND(E180*U180,2)</f>
        <v>0</v>
      </c>
      <c r="W180" s="219"/>
      <c r="X180" s="219" t="s">
        <v>478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479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2324</v>
      </c>
      <c r="D181" s="221"/>
      <c r="E181" s="222">
        <v>168.40001000000001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x14ac:dyDescent="0.2">
      <c r="A182" s="224" t="s">
        <v>169</v>
      </c>
      <c r="B182" s="225" t="s">
        <v>101</v>
      </c>
      <c r="C182" s="247" t="s">
        <v>102</v>
      </c>
      <c r="D182" s="226"/>
      <c r="E182" s="227"/>
      <c r="F182" s="228"/>
      <c r="G182" s="228">
        <f>SUMIF(AG183:AG196,"&lt;&gt;NOR",G183:G196)</f>
        <v>0</v>
      </c>
      <c r="H182" s="228"/>
      <c r="I182" s="228">
        <f>SUM(I183:I196)</f>
        <v>0</v>
      </c>
      <c r="J182" s="228"/>
      <c r="K182" s="228">
        <f>SUM(K183:K196)</f>
        <v>0</v>
      </c>
      <c r="L182" s="228"/>
      <c r="M182" s="228">
        <f>SUM(M183:M196)</f>
        <v>0</v>
      </c>
      <c r="N182" s="228"/>
      <c r="O182" s="228">
        <f>SUM(O183:O196)</f>
        <v>47.879999999999995</v>
      </c>
      <c r="P182" s="228"/>
      <c r="Q182" s="228">
        <f>SUM(Q183:Q196)</f>
        <v>0</v>
      </c>
      <c r="R182" s="228"/>
      <c r="S182" s="228"/>
      <c r="T182" s="229"/>
      <c r="U182" s="223"/>
      <c r="V182" s="223">
        <f>SUM(V183:V196)</f>
        <v>35.51</v>
      </c>
      <c r="W182" s="223"/>
      <c r="X182" s="223"/>
      <c r="AG182" t="s">
        <v>170</v>
      </c>
    </row>
    <row r="183" spans="1:60" outlineLevel="1" x14ac:dyDescent="0.2">
      <c r="A183" s="230">
        <v>39</v>
      </c>
      <c r="B183" s="231" t="s">
        <v>485</v>
      </c>
      <c r="C183" s="249" t="s">
        <v>486</v>
      </c>
      <c r="D183" s="232" t="s">
        <v>338</v>
      </c>
      <c r="E183" s="233">
        <v>24.838000000000001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35">
        <v>1.8907700000000001</v>
      </c>
      <c r="O183" s="235">
        <f>ROUND(E183*N183,2)</f>
        <v>46.96</v>
      </c>
      <c r="P183" s="235">
        <v>0</v>
      </c>
      <c r="Q183" s="235">
        <f>ROUND(E183*P183,2)</f>
        <v>0</v>
      </c>
      <c r="R183" s="235" t="s">
        <v>487</v>
      </c>
      <c r="S183" s="235" t="s">
        <v>190</v>
      </c>
      <c r="T183" s="236" t="s">
        <v>190</v>
      </c>
      <c r="U183" s="219">
        <v>1.3169999999999999</v>
      </c>
      <c r="V183" s="219">
        <f>ROUND(E183*U183,2)</f>
        <v>32.71</v>
      </c>
      <c r="W183" s="219"/>
      <c r="X183" s="219" t="s">
        <v>287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308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60" t="s">
        <v>488</v>
      </c>
      <c r="D184" s="256"/>
      <c r="E184" s="256"/>
      <c r="F184" s="256"/>
      <c r="G184" s="256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290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2325</v>
      </c>
      <c r="D185" s="221"/>
      <c r="E185" s="222">
        <v>3.6850000000000001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1" t="s">
        <v>2326</v>
      </c>
      <c r="D186" s="221"/>
      <c r="E186" s="222">
        <v>0.60499999999999998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232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2327</v>
      </c>
      <c r="D187" s="221"/>
      <c r="E187" s="222">
        <v>4.8070000000000004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232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1" t="s">
        <v>2328</v>
      </c>
      <c r="D188" s="221"/>
      <c r="E188" s="222">
        <v>3.52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232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2329</v>
      </c>
      <c r="D189" s="221"/>
      <c r="E189" s="222">
        <v>5.6210000000000004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2330</v>
      </c>
      <c r="D190" s="221"/>
      <c r="E190" s="222">
        <v>6.6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ht="22.5" outlineLevel="1" x14ac:dyDescent="0.2">
      <c r="A191" s="230">
        <v>40</v>
      </c>
      <c r="B191" s="231" t="s">
        <v>492</v>
      </c>
      <c r="C191" s="249" t="s">
        <v>493</v>
      </c>
      <c r="D191" s="232" t="s">
        <v>338</v>
      </c>
      <c r="E191" s="233">
        <v>0.36388999999999999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5">
        <v>2.5</v>
      </c>
      <c r="O191" s="235">
        <f>ROUND(E191*N191,2)</f>
        <v>0.91</v>
      </c>
      <c r="P191" s="235">
        <v>0</v>
      </c>
      <c r="Q191" s="235">
        <f>ROUND(E191*P191,2)</f>
        <v>0</v>
      </c>
      <c r="R191" s="235" t="s">
        <v>487</v>
      </c>
      <c r="S191" s="235" t="s">
        <v>190</v>
      </c>
      <c r="T191" s="236" t="s">
        <v>190</v>
      </c>
      <c r="U191" s="219">
        <v>1.1919999999999999</v>
      </c>
      <c r="V191" s="219">
        <f>ROUND(E191*U191,2)</f>
        <v>0.43</v>
      </c>
      <c r="W191" s="219"/>
      <c r="X191" s="219" t="s">
        <v>287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308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60" t="s">
        <v>494</v>
      </c>
      <c r="D192" s="256"/>
      <c r="E192" s="256"/>
      <c r="F192" s="256"/>
      <c r="G192" s="256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290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1437</v>
      </c>
      <c r="D193" s="221"/>
      <c r="E193" s="222">
        <v>0.36388999999999999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30">
        <v>41</v>
      </c>
      <c r="B194" s="231" t="s">
        <v>497</v>
      </c>
      <c r="C194" s="249" t="s">
        <v>498</v>
      </c>
      <c r="D194" s="232" t="s">
        <v>285</v>
      </c>
      <c r="E194" s="233">
        <v>2.8727999999999998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4.7999999999999996E-3</v>
      </c>
      <c r="O194" s="235">
        <f>ROUND(E194*N194,2)</f>
        <v>0.01</v>
      </c>
      <c r="P194" s="235">
        <v>0</v>
      </c>
      <c r="Q194" s="235">
        <f>ROUND(E194*P194,2)</f>
        <v>0</v>
      </c>
      <c r="R194" s="235" t="s">
        <v>487</v>
      </c>
      <c r="S194" s="235" t="s">
        <v>190</v>
      </c>
      <c r="T194" s="236" t="s">
        <v>190</v>
      </c>
      <c r="U194" s="219">
        <v>0.82499999999999996</v>
      </c>
      <c r="V194" s="219">
        <f>ROUND(E194*U194,2)</f>
        <v>2.37</v>
      </c>
      <c r="W194" s="219"/>
      <c r="X194" s="219" t="s">
        <v>287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308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60" t="s">
        <v>488</v>
      </c>
      <c r="D195" s="256"/>
      <c r="E195" s="256"/>
      <c r="F195" s="256"/>
      <c r="G195" s="256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290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1438</v>
      </c>
      <c r="D196" s="221"/>
      <c r="E196" s="222">
        <v>2.8727999999999998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x14ac:dyDescent="0.2">
      <c r="A197" s="224" t="s">
        <v>169</v>
      </c>
      <c r="B197" s="225" t="s">
        <v>103</v>
      </c>
      <c r="C197" s="247" t="s">
        <v>104</v>
      </c>
      <c r="D197" s="226"/>
      <c r="E197" s="227"/>
      <c r="F197" s="228"/>
      <c r="G197" s="228">
        <f>SUMIF(AG198:AG229,"&lt;&gt;NOR",G198:G229)</f>
        <v>0</v>
      </c>
      <c r="H197" s="228"/>
      <c r="I197" s="228">
        <f>SUM(I198:I229)</f>
        <v>0</v>
      </c>
      <c r="J197" s="228"/>
      <c r="K197" s="228">
        <f>SUM(K198:K229)</f>
        <v>0</v>
      </c>
      <c r="L197" s="228"/>
      <c r="M197" s="228">
        <f>SUM(M198:M229)</f>
        <v>0</v>
      </c>
      <c r="N197" s="228"/>
      <c r="O197" s="228">
        <f>SUM(O198:O229)</f>
        <v>17.62</v>
      </c>
      <c r="P197" s="228"/>
      <c r="Q197" s="228">
        <f>SUM(Q198:Q229)</f>
        <v>0</v>
      </c>
      <c r="R197" s="228"/>
      <c r="S197" s="228"/>
      <c r="T197" s="229"/>
      <c r="U197" s="223"/>
      <c r="V197" s="223">
        <f>SUM(V198:V229)</f>
        <v>25.36</v>
      </c>
      <c r="W197" s="223"/>
      <c r="X197" s="223"/>
      <c r="AG197" t="s">
        <v>170</v>
      </c>
    </row>
    <row r="198" spans="1:60" outlineLevel="1" x14ac:dyDescent="0.2">
      <c r="A198" s="230">
        <v>42</v>
      </c>
      <c r="B198" s="231" t="s">
        <v>501</v>
      </c>
      <c r="C198" s="249" t="s">
        <v>502</v>
      </c>
      <c r="D198" s="232" t="s">
        <v>338</v>
      </c>
      <c r="E198" s="233">
        <v>4.7699999999999996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1.6867000000000001</v>
      </c>
      <c r="O198" s="235">
        <f>ROUND(E198*N198,2)</f>
        <v>8.0500000000000007</v>
      </c>
      <c r="P198" s="235">
        <v>0</v>
      </c>
      <c r="Q198" s="235">
        <f>ROUND(E198*P198,2)</f>
        <v>0</v>
      </c>
      <c r="R198" s="235" t="s">
        <v>286</v>
      </c>
      <c r="S198" s="235" t="s">
        <v>190</v>
      </c>
      <c r="T198" s="236" t="s">
        <v>190</v>
      </c>
      <c r="U198" s="219">
        <v>0.16200000000000001</v>
      </c>
      <c r="V198" s="219">
        <f>ROUND(E198*U198,2)</f>
        <v>0.77</v>
      </c>
      <c r="W198" s="219"/>
      <c r="X198" s="219" t="s">
        <v>287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308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60" t="s">
        <v>503</v>
      </c>
      <c r="D199" s="256"/>
      <c r="E199" s="256"/>
      <c r="F199" s="256"/>
      <c r="G199" s="256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290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1" t="s">
        <v>2331</v>
      </c>
      <c r="D200" s="221"/>
      <c r="E200" s="222">
        <v>7.4999999999999997E-2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232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1" t="s">
        <v>2332</v>
      </c>
      <c r="D201" s="221"/>
      <c r="E201" s="222">
        <v>1.98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232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1" t="s">
        <v>2072</v>
      </c>
      <c r="D202" s="221"/>
      <c r="E202" s="222">
        <v>1.4025000000000001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232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2333</v>
      </c>
      <c r="D203" s="221"/>
      <c r="E203" s="222">
        <v>7.4999999999999997E-2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1" t="s">
        <v>2334</v>
      </c>
      <c r="D204" s="221"/>
      <c r="E204" s="222">
        <v>1.2375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232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30">
        <v>43</v>
      </c>
      <c r="B205" s="231" t="s">
        <v>510</v>
      </c>
      <c r="C205" s="249" t="s">
        <v>511</v>
      </c>
      <c r="D205" s="232" t="s">
        <v>483</v>
      </c>
      <c r="E205" s="233">
        <v>5.7714999999999996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35">
        <v>1.1000000000000001</v>
      </c>
      <c r="O205" s="235">
        <f>ROUND(E205*N205,2)</f>
        <v>6.35</v>
      </c>
      <c r="P205" s="235">
        <v>0</v>
      </c>
      <c r="Q205" s="235">
        <f>ROUND(E205*P205,2)</f>
        <v>0</v>
      </c>
      <c r="R205" s="235" t="s">
        <v>286</v>
      </c>
      <c r="S205" s="235" t="s">
        <v>190</v>
      </c>
      <c r="T205" s="236" t="s">
        <v>190</v>
      </c>
      <c r="U205" s="219">
        <v>0.16300000000000001</v>
      </c>
      <c r="V205" s="219">
        <f>ROUND(E205*U205,2)</f>
        <v>0.94</v>
      </c>
      <c r="W205" s="219"/>
      <c r="X205" s="219" t="s">
        <v>287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308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60" t="s">
        <v>503</v>
      </c>
      <c r="D206" s="256"/>
      <c r="E206" s="256"/>
      <c r="F206" s="256"/>
      <c r="G206" s="256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290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1" t="s">
        <v>2335</v>
      </c>
      <c r="D207" s="221"/>
      <c r="E207" s="222">
        <v>0.17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232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2336</v>
      </c>
      <c r="D208" s="221"/>
      <c r="E208" s="222">
        <v>2.2440000000000002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2077</v>
      </c>
      <c r="D209" s="221"/>
      <c r="E209" s="222">
        <v>1.5894999999999999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51" t="s">
        <v>2337</v>
      </c>
      <c r="D210" s="221"/>
      <c r="E210" s="222">
        <v>8.5000000000000006E-2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232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1" t="s">
        <v>2338</v>
      </c>
      <c r="D211" s="221"/>
      <c r="E211" s="222">
        <v>1.6830000000000001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232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30">
        <v>44</v>
      </c>
      <c r="B212" s="231" t="s">
        <v>518</v>
      </c>
      <c r="C212" s="249" t="s">
        <v>519</v>
      </c>
      <c r="D212" s="232" t="s">
        <v>483</v>
      </c>
      <c r="E212" s="233">
        <v>9.6799999999999997E-2</v>
      </c>
      <c r="F212" s="234"/>
      <c r="G212" s="235">
        <f>ROUND(E212*F212,2)</f>
        <v>0</v>
      </c>
      <c r="H212" s="234"/>
      <c r="I212" s="235">
        <f>ROUND(E212*H212,2)</f>
        <v>0</v>
      </c>
      <c r="J212" s="234"/>
      <c r="K212" s="235">
        <f>ROUND(E212*J212,2)</f>
        <v>0</v>
      </c>
      <c r="L212" s="235">
        <v>21</v>
      </c>
      <c r="M212" s="235">
        <f>G212*(1+L212/100)</f>
        <v>0</v>
      </c>
      <c r="N212" s="235">
        <v>1</v>
      </c>
      <c r="O212" s="235">
        <f>ROUND(E212*N212,2)</f>
        <v>0.1</v>
      </c>
      <c r="P212" s="235">
        <v>0</v>
      </c>
      <c r="Q212" s="235">
        <f>ROUND(E212*P212,2)</f>
        <v>0</v>
      </c>
      <c r="R212" s="235" t="s">
        <v>286</v>
      </c>
      <c r="S212" s="235" t="s">
        <v>190</v>
      </c>
      <c r="T212" s="236" t="s">
        <v>190</v>
      </c>
      <c r="U212" s="219">
        <v>0.40600000000000003</v>
      </c>
      <c r="V212" s="219">
        <f>ROUND(E212*U212,2)</f>
        <v>0.04</v>
      </c>
      <c r="W212" s="219"/>
      <c r="X212" s="219" t="s">
        <v>287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288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60" t="s">
        <v>503</v>
      </c>
      <c r="D213" s="256"/>
      <c r="E213" s="256"/>
      <c r="F213" s="256"/>
      <c r="G213" s="256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290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1" t="s">
        <v>2339</v>
      </c>
      <c r="D214" s="221"/>
      <c r="E214" s="222">
        <v>9.6799999999999997E-2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232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ht="22.5" outlineLevel="1" x14ac:dyDescent="0.2">
      <c r="A215" s="230">
        <v>45</v>
      </c>
      <c r="B215" s="231" t="s">
        <v>527</v>
      </c>
      <c r="C215" s="249" t="s">
        <v>528</v>
      </c>
      <c r="D215" s="232" t="s">
        <v>285</v>
      </c>
      <c r="E215" s="233">
        <v>0.5</v>
      </c>
      <c r="F215" s="234"/>
      <c r="G215" s="235">
        <f>ROUND(E215*F215,2)</f>
        <v>0</v>
      </c>
      <c r="H215" s="234"/>
      <c r="I215" s="235">
        <f>ROUND(E215*H215,2)</f>
        <v>0</v>
      </c>
      <c r="J215" s="234"/>
      <c r="K215" s="235">
        <f>ROUND(E215*J215,2)</f>
        <v>0</v>
      </c>
      <c r="L215" s="235">
        <v>21</v>
      </c>
      <c r="M215" s="235">
        <f>G215*(1+L215/100)</f>
        <v>0</v>
      </c>
      <c r="N215" s="235">
        <v>0.15382000000000001</v>
      </c>
      <c r="O215" s="235">
        <f>ROUND(E215*N215,2)</f>
        <v>0.08</v>
      </c>
      <c r="P215" s="235">
        <v>0</v>
      </c>
      <c r="Q215" s="235">
        <f>ROUND(E215*P215,2)</f>
        <v>0</v>
      </c>
      <c r="R215" s="235" t="s">
        <v>286</v>
      </c>
      <c r="S215" s="235" t="s">
        <v>190</v>
      </c>
      <c r="T215" s="236" t="s">
        <v>190</v>
      </c>
      <c r="U215" s="219">
        <v>0.123</v>
      </c>
      <c r="V215" s="219">
        <f>ROUND(E215*U215,2)</f>
        <v>0.06</v>
      </c>
      <c r="W215" s="219"/>
      <c r="X215" s="219" t="s">
        <v>287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288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2340</v>
      </c>
      <c r="D216" s="221"/>
      <c r="E216" s="222">
        <v>0.5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ht="22.5" outlineLevel="1" x14ac:dyDescent="0.2">
      <c r="A217" s="237">
        <v>46</v>
      </c>
      <c r="B217" s="238" t="s">
        <v>529</v>
      </c>
      <c r="C217" s="248" t="s">
        <v>530</v>
      </c>
      <c r="D217" s="239" t="s">
        <v>285</v>
      </c>
      <c r="E217" s="240">
        <v>0.5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5.0000000000000001E-4</v>
      </c>
      <c r="O217" s="242">
        <f>ROUND(E217*N217,2)</f>
        <v>0</v>
      </c>
      <c r="P217" s="242">
        <v>0</v>
      </c>
      <c r="Q217" s="242">
        <f>ROUND(E217*P217,2)</f>
        <v>0</v>
      </c>
      <c r="R217" s="242" t="s">
        <v>286</v>
      </c>
      <c r="S217" s="242" t="s">
        <v>190</v>
      </c>
      <c r="T217" s="243" t="s">
        <v>190</v>
      </c>
      <c r="U217" s="219">
        <v>2E-3</v>
      </c>
      <c r="V217" s="219">
        <f>ROUND(E217*U217,2)</f>
        <v>0</v>
      </c>
      <c r="W217" s="219"/>
      <c r="X217" s="219" t="s">
        <v>287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288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ht="22.5" outlineLevel="1" x14ac:dyDescent="0.2">
      <c r="A218" s="230">
        <v>47</v>
      </c>
      <c r="B218" s="231" t="s">
        <v>960</v>
      </c>
      <c r="C218" s="249" t="s">
        <v>961</v>
      </c>
      <c r="D218" s="232" t="s">
        <v>285</v>
      </c>
      <c r="E218" s="233">
        <v>13.2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0.11</v>
      </c>
      <c r="O218" s="235">
        <f>ROUND(E218*N218,2)</f>
        <v>1.45</v>
      </c>
      <c r="P218" s="235">
        <v>0</v>
      </c>
      <c r="Q218" s="235">
        <f>ROUND(E218*P218,2)</f>
        <v>0</v>
      </c>
      <c r="R218" s="235" t="s">
        <v>286</v>
      </c>
      <c r="S218" s="235" t="s">
        <v>190</v>
      </c>
      <c r="T218" s="236" t="s">
        <v>190</v>
      </c>
      <c r="U218" s="219">
        <v>1.1930000000000001</v>
      </c>
      <c r="V218" s="219">
        <f>ROUND(E218*U218,2)</f>
        <v>15.75</v>
      </c>
      <c r="W218" s="219"/>
      <c r="X218" s="219" t="s">
        <v>287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288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60" t="s">
        <v>962</v>
      </c>
      <c r="D219" s="256"/>
      <c r="E219" s="256"/>
      <c r="F219" s="256"/>
      <c r="G219" s="256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290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45" t="str">
        <f>C219</f>
        <v>s provedením lože do 50 mm, s vyplněním spár, s dvojím beraněním a se smetením přebytečného materiálu na krajnici</v>
      </c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1" t="s">
        <v>2341</v>
      </c>
      <c r="D220" s="221"/>
      <c r="E220" s="222">
        <v>13.2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232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30">
        <v>48</v>
      </c>
      <c r="B221" s="231" t="s">
        <v>531</v>
      </c>
      <c r="C221" s="249" t="s">
        <v>532</v>
      </c>
      <c r="D221" s="232" t="s">
        <v>285</v>
      </c>
      <c r="E221" s="233">
        <v>9.85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9.2799999999999994E-2</v>
      </c>
      <c r="O221" s="235">
        <f>ROUND(E221*N221,2)</f>
        <v>0.91</v>
      </c>
      <c r="P221" s="235">
        <v>0</v>
      </c>
      <c r="Q221" s="235">
        <f>ROUND(E221*P221,2)</f>
        <v>0</v>
      </c>
      <c r="R221" s="235" t="s">
        <v>286</v>
      </c>
      <c r="S221" s="235" t="s">
        <v>190</v>
      </c>
      <c r="T221" s="236" t="s">
        <v>190</v>
      </c>
      <c r="U221" s="219">
        <v>0.47799999999999998</v>
      </c>
      <c r="V221" s="219">
        <f>ROUND(E221*U221,2)</f>
        <v>4.71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ht="22.5" outlineLevel="1" x14ac:dyDescent="0.2">
      <c r="A222" s="216"/>
      <c r="B222" s="217"/>
      <c r="C222" s="260" t="s">
        <v>533</v>
      </c>
      <c r="D222" s="256"/>
      <c r="E222" s="256"/>
      <c r="F222" s="256"/>
      <c r="G222" s="256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290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45" t="str">
        <f>C222</f>
        <v>s provedením lože z kameniva drceného, s vyplněním spár, s dvojitým hutněním a se smetením přebytečného materiálu na krajnici. S dodáním hmot pro lože a výplň spár.</v>
      </c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1" t="s">
        <v>2082</v>
      </c>
      <c r="D223" s="221"/>
      <c r="E223" s="222">
        <v>9.35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232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51" t="s">
        <v>2342</v>
      </c>
      <c r="D224" s="221"/>
      <c r="E224" s="222">
        <v>0.5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232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 x14ac:dyDescent="0.2">
      <c r="A225" s="230">
        <v>49</v>
      </c>
      <c r="B225" s="231" t="s">
        <v>968</v>
      </c>
      <c r="C225" s="249" t="s">
        <v>969</v>
      </c>
      <c r="D225" s="232" t="s">
        <v>285</v>
      </c>
      <c r="E225" s="233">
        <v>8.25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7.1999999999999995E-2</v>
      </c>
      <c r="O225" s="235">
        <f>ROUND(E225*N225,2)</f>
        <v>0.59</v>
      </c>
      <c r="P225" s="235">
        <v>0</v>
      </c>
      <c r="Q225" s="235">
        <f>ROUND(E225*P225,2)</f>
        <v>0</v>
      </c>
      <c r="R225" s="235" t="s">
        <v>286</v>
      </c>
      <c r="S225" s="235" t="s">
        <v>190</v>
      </c>
      <c r="T225" s="236" t="s">
        <v>190</v>
      </c>
      <c r="U225" s="219">
        <v>0.375</v>
      </c>
      <c r="V225" s="219">
        <f>ROUND(E225*U225,2)</f>
        <v>3.09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288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2.5" outlineLevel="1" x14ac:dyDescent="0.2">
      <c r="A226" s="216"/>
      <c r="B226" s="217"/>
      <c r="C226" s="260" t="s">
        <v>970</v>
      </c>
      <c r="D226" s="256"/>
      <c r="E226" s="256"/>
      <c r="F226" s="256"/>
      <c r="G226" s="256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290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45" t="str">
        <f>C226</f>
        <v>komunikací pro pěší do velikosti dlaždic 0,25 m2 s provedením lože do tl. 30 mm, s vyplněním spár a se smetením přebytečného materiálu na vzdálenost do 3 m</v>
      </c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1" t="s">
        <v>2343</v>
      </c>
      <c r="D227" s="221"/>
      <c r="E227" s="222">
        <v>8.25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232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30">
        <v>50</v>
      </c>
      <c r="B228" s="231" t="s">
        <v>557</v>
      </c>
      <c r="C228" s="249" t="s">
        <v>558</v>
      </c>
      <c r="D228" s="232" t="s">
        <v>285</v>
      </c>
      <c r="E228" s="233">
        <v>0.5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5">
        <v>0.17599999999999999</v>
      </c>
      <c r="O228" s="235">
        <f>ROUND(E228*N228,2)</f>
        <v>0.09</v>
      </c>
      <c r="P228" s="235">
        <v>0</v>
      </c>
      <c r="Q228" s="235">
        <f>ROUND(E228*P228,2)</f>
        <v>0</v>
      </c>
      <c r="R228" s="235"/>
      <c r="S228" s="235" t="s">
        <v>174</v>
      </c>
      <c r="T228" s="236" t="s">
        <v>190</v>
      </c>
      <c r="U228" s="219">
        <v>0</v>
      </c>
      <c r="V228" s="219">
        <f>ROUND(E228*U228,2)</f>
        <v>0</v>
      </c>
      <c r="W228" s="219"/>
      <c r="X228" s="219" t="s">
        <v>478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555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1" t="s">
        <v>2340</v>
      </c>
      <c r="D229" s="221"/>
      <c r="E229" s="222">
        <v>0.5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232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x14ac:dyDescent="0.2">
      <c r="A230" s="224" t="s">
        <v>169</v>
      </c>
      <c r="B230" s="225" t="s">
        <v>109</v>
      </c>
      <c r="C230" s="247" t="s">
        <v>110</v>
      </c>
      <c r="D230" s="226"/>
      <c r="E230" s="227"/>
      <c r="F230" s="228"/>
      <c r="G230" s="228">
        <f>SUMIF(AG231:AG414,"&lt;&gt;NOR",G231:G414)</f>
        <v>0</v>
      </c>
      <c r="H230" s="228"/>
      <c r="I230" s="228">
        <f>SUM(I231:I414)</f>
        <v>0</v>
      </c>
      <c r="J230" s="228"/>
      <c r="K230" s="228">
        <f>SUM(K231:K414)</f>
        <v>0</v>
      </c>
      <c r="L230" s="228"/>
      <c r="M230" s="228">
        <f>SUM(M231:M414)</f>
        <v>0</v>
      </c>
      <c r="N230" s="228"/>
      <c r="O230" s="228">
        <f>SUM(O231:O414)</f>
        <v>5.5399999999999938</v>
      </c>
      <c r="P230" s="228"/>
      <c r="Q230" s="228">
        <f>SUM(Q231:Q414)</f>
        <v>0.6</v>
      </c>
      <c r="R230" s="228"/>
      <c r="S230" s="228"/>
      <c r="T230" s="229"/>
      <c r="U230" s="223"/>
      <c r="V230" s="223">
        <f>SUM(V231:V414)</f>
        <v>335.62</v>
      </c>
      <c r="W230" s="223"/>
      <c r="X230" s="223"/>
      <c r="AG230" t="s">
        <v>170</v>
      </c>
    </row>
    <row r="231" spans="1:60" outlineLevel="1" x14ac:dyDescent="0.2">
      <c r="A231" s="230">
        <v>51</v>
      </c>
      <c r="B231" s="231" t="s">
        <v>1205</v>
      </c>
      <c r="C231" s="249" t="s">
        <v>1206</v>
      </c>
      <c r="D231" s="232" t="s">
        <v>554</v>
      </c>
      <c r="E231" s="233">
        <v>1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0</v>
      </c>
      <c r="O231" s="235">
        <f>ROUND(E231*N231,2)</f>
        <v>0</v>
      </c>
      <c r="P231" s="235">
        <v>0</v>
      </c>
      <c r="Q231" s="235">
        <f>ROUND(E231*P231,2)</f>
        <v>0</v>
      </c>
      <c r="R231" s="235" t="s">
        <v>487</v>
      </c>
      <c r="S231" s="235" t="s">
        <v>190</v>
      </c>
      <c r="T231" s="236" t="s">
        <v>190</v>
      </c>
      <c r="U231" s="219">
        <v>9.2829999999999995</v>
      </c>
      <c r="V231" s="219">
        <f>ROUND(E231*U231,2)</f>
        <v>9.2799999999999994</v>
      </c>
      <c r="W231" s="219"/>
      <c r="X231" s="219" t="s">
        <v>287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288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ht="22.5" outlineLevel="1" x14ac:dyDescent="0.2">
      <c r="A232" s="216"/>
      <c r="B232" s="217"/>
      <c r="C232" s="260" t="s">
        <v>981</v>
      </c>
      <c r="D232" s="256"/>
      <c r="E232" s="256"/>
      <c r="F232" s="256"/>
      <c r="G232" s="256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290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45" t="str">
        <f>C232</f>
        <v>ohlášení uzavírání vody, uzavření a otevření šoupat, vypuštění a napuštění vody, odvzdušnění potrubí, strojní nebo ruční výřez potrubí, nutné úpravy výkopu v prostoru provádění,</v>
      </c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30">
        <v>52</v>
      </c>
      <c r="B233" s="231" t="s">
        <v>979</v>
      </c>
      <c r="C233" s="249" t="s">
        <v>980</v>
      </c>
      <c r="D233" s="232" t="s">
        <v>554</v>
      </c>
      <c r="E233" s="233">
        <v>1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5">
        <v>0</v>
      </c>
      <c r="O233" s="235">
        <f>ROUND(E233*N233,2)</f>
        <v>0</v>
      </c>
      <c r="P233" s="235">
        <v>0</v>
      </c>
      <c r="Q233" s="235">
        <f>ROUND(E233*P233,2)</f>
        <v>0</v>
      </c>
      <c r="R233" s="235" t="s">
        <v>487</v>
      </c>
      <c r="S233" s="235" t="s">
        <v>190</v>
      </c>
      <c r="T233" s="236" t="s">
        <v>190</v>
      </c>
      <c r="U233" s="219">
        <v>9.9730000000000008</v>
      </c>
      <c r="V233" s="219">
        <f>ROUND(E233*U233,2)</f>
        <v>9.9700000000000006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288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ht="22.5" outlineLevel="1" x14ac:dyDescent="0.2">
      <c r="A234" s="216"/>
      <c r="B234" s="217"/>
      <c r="C234" s="260" t="s">
        <v>981</v>
      </c>
      <c r="D234" s="256"/>
      <c r="E234" s="256"/>
      <c r="F234" s="256"/>
      <c r="G234" s="256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290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45" t="str">
        <f>C234</f>
        <v>ohlášení uzavírání vody, uzavření a otevření šoupat, vypuštění a napuštění vody, odvzdušnění potrubí, strojní nebo ruční výřez potrubí, nutné úpravy výkopu v prostoru provádění,</v>
      </c>
      <c r="BB234" s="209"/>
      <c r="BC234" s="209"/>
      <c r="BD234" s="209"/>
      <c r="BE234" s="209"/>
      <c r="BF234" s="209"/>
      <c r="BG234" s="209"/>
      <c r="BH234" s="209"/>
    </row>
    <row r="235" spans="1:60" ht="22.5" outlineLevel="1" x14ac:dyDescent="0.2">
      <c r="A235" s="237">
        <v>53</v>
      </c>
      <c r="B235" s="238" t="s">
        <v>559</v>
      </c>
      <c r="C235" s="248" t="s">
        <v>560</v>
      </c>
      <c r="D235" s="239" t="s">
        <v>554</v>
      </c>
      <c r="E235" s="240">
        <v>3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2">
        <v>2.2000000000000001E-4</v>
      </c>
      <c r="O235" s="242">
        <f>ROUND(E235*N235,2)</f>
        <v>0</v>
      </c>
      <c r="P235" s="242">
        <v>0</v>
      </c>
      <c r="Q235" s="242">
        <f>ROUND(E235*P235,2)</f>
        <v>0</v>
      </c>
      <c r="R235" s="242" t="s">
        <v>487</v>
      </c>
      <c r="S235" s="242" t="s">
        <v>190</v>
      </c>
      <c r="T235" s="243" t="s">
        <v>190</v>
      </c>
      <c r="U235" s="219">
        <v>1.2210000000000001</v>
      </c>
      <c r="V235" s="219">
        <f>ROUND(E235*U235,2)</f>
        <v>3.66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288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ht="22.5" outlineLevel="1" x14ac:dyDescent="0.2">
      <c r="A236" s="237">
        <v>54</v>
      </c>
      <c r="B236" s="238" t="s">
        <v>561</v>
      </c>
      <c r="C236" s="248" t="s">
        <v>562</v>
      </c>
      <c r="D236" s="239" t="s">
        <v>554</v>
      </c>
      <c r="E236" s="240">
        <v>10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2">
        <v>2.2000000000000001E-4</v>
      </c>
      <c r="O236" s="242">
        <f>ROUND(E236*N236,2)</f>
        <v>0</v>
      </c>
      <c r="P236" s="242">
        <v>0</v>
      </c>
      <c r="Q236" s="242">
        <f>ROUND(E236*P236,2)</f>
        <v>0</v>
      </c>
      <c r="R236" s="242" t="s">
        <v>487</v>
      </c>
      <c r="S236" s="242" t="s">
        <v>190</v>
      </c>
      <c r="T236" s="243" t="s">
        <v>190</v>
      </c>
      <c r="U236" s="219">
        <v>0.75900000000000001</v>
      </c>
      <c r="V236" s="219">
        <f>ROUND(E236*U236,2)</f>
        <v>7.59</v>
      </c>
      <c r="W236" s="219"/>
      <c r="X236" s="219" t="s">
        <v>287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308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2.5" outlineLevel="1" x14ac:dyDescent="0.2">
      <c r="A237" s="237">
        <v>55</v>
      </c>
      <c r="B237" s="238" t="s">
        <v>982</v>
      </c>
      <c r="C237" s="248" t="s">
        <v>983</v>
      </c>
      <c r="D237" s="239" t="s">
        <v>554</v>
      </c>
      <c r="E237" s="240">
        <v>4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2.7799999999999999E-3</v>
      </c>
      <c r="O237" s="242">
        <f>ROUND(E237*N237,2)</f>
        <v>0.01</v>
      </c>
      <c r="P237" s="242">
        <v>0</v>
      </c>
      <c r="Q237" s="242">
        <f>ROUND(E237*P237,2)</f>
        <v>0</v>
      </c>
      <c r="R237" s="242" t="s">
        <v>487</v>
      </c>
      <c r="S237" s="242" t="s">
        <v>190</v>
      </c>
      <c r="T237" s="243" t="s">
        <v>190</v>
      </c>
      <c r="U237" s="219">
        <v>1.0069999999999999</v>
      </c>
      <c r="V237" s="219">
        <f>ROUND(E237*U237,2)</f>
        <v>4.03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ht="22.5" outlineLevel="1" x14ac:dyDescent="0.2">
      <c r="A238" s="237">
        <v>56</v>
      </c>
      <c r="B238" s="238" t="s">
        <v>984</v>
      </c>
      <c r="C238" s="248" t="s">
        <v>985</v>
      </c>
      <c r="D238" s="239" t="s">
        <v>554</v>
      </c>
      <c r="E238" s="240">
        <v>1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2">
        <v>2.98E-3</v>
      </c>
      <c r="O238" s="242">
        <f>ROUND(E238*N238,2)</f>
        <v>0</v>
      </c>
      <c r="P238" s="242">
        <v>0</v>
      </c>
      <c r="Q238" s="242">
        <f>ROUND(E238*P238,2)</f>
        <v>0</v>
      </c>
      <c r="R238" s="242" t="s">
        <v>487</v>
      </c>
      <c r="S238" s="242" t="s">
        <v>190</v>
      </c>
      <c r="T238" s="243" t="s">
        <v>190</v>
      </c>
      <c r="U238" s="219">
        <v>1.391</v>
      </c>
      <c r="V238" s="219">
        <f>ROUND(E238*U238,2)</f>
        <v>1.39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288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 x14ac:dyDescent="0.2">
      <c r="A239" s="230">
        <v>57</v>
      </c>
      <c r="B239" s="231" t="s">
        <v>567</v>
      </c>
      <c r="C239" s="249" t="s">
        <v>568</v>
      </c>
      <c r="D239" s="232" t="s">
        <v>323</v>
      </c>
      <c r="E239" s="233">
        <v>33.5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5" t="s">
        <v>487</v>
      </c>
      <c r="S239" s="235" t="s">
        <v>190</v>
      </c>
      <c r="T239" s="236" t="s">
        <v>190</v>
      </c>
      <c r="U239" s="219">
        <v>3.4000000000000002E-2</v>
      </c>
      <c r="V239" s="219">
        <f>ROUND(E239*U239,2)</f>
        <v>1.1399999999999999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288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60" t="s">
        <v>488</v>
      </c>
      <c r="D240" s="256"/>
      <c r="E240" s="256"/>
      <c r="F240" s="256"/>
      <c r="G240" s="256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290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2.5" outlineLevel="1" x14ac:dyDescent="0.2">
      <c r="A241" s="230">
        <v>58</v>
      </c>
      <c r="B241" s="231" t="s">
        <v>1883</v>
      </c>
      <c r="C241" s="249" t="s">
        <v>1884</v>
      </c>
      <c r="D241" s="232" t="s">
        <v>323</v>
      </c>
      <c r="E241" s="233">
        <v>43.7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5" t="s">
        <v>487</v>
      </c>
      <c r="S241" s="235" t="s">
        <v>190</v>
      </c>
      <c r="T241" s="236" t="s">
        <v>190</v>
      </c>
      <c r="U241" s="219">
        <v>5.3999999999999999E-2</v>
      </c>
      <c r="V241" s="219">
        <f>ROUND(E241*U241,2)</f>
        <v>2.36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288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60" t="s">
        <v>488</v>
      </c>
      <c r="D242" s="256"/>
      <c r="E242" s="256"/>
      <c r="F242" s="256"/>
      <c r="G242" s="256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290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ht="22.5" outlineLevel="1" x14ac:dyDescent="0.2">
      <c r="A243" s="230">
        <v>59</v>
      </c>
      <c r="B243" s="231" t="s">
        <v>569</v>
      </c>
      <c r="C243" s="249" t="s">
        <v>570</v>
      </c>
      <c r="D243" s="232" t="s">
        <v>323</v>
      </c>
      <c r="E243" s="233">
        <v>37.5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487</v>
      </c>
      <c r="S243" s="235" t="s">
        <v>190</v>
      </c>
      <c r="T243" s="236" t="s">
        <v>190</v>
      </c>
      <c r="U243" s="219">
        <v>0.32600000000000001</v>
      </c>
      <c r="V243" s="219">
        <f>ROUND(E243*U243,2)</f>
        <v>12.23</v>
      </c>
      <c r="W243" s="219"/>
      <c r="X243" s="219" t="s">
        <v>287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288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0" t="s">
        <v>488</v>
      </c>
      <c r="D244" s="256"/>
      <c r="E244" s="256"/>
      <c r="F244" s="256"/>
      <c r="G244" s="256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290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51" t="s">
        <v>2344</v>
      </c>
      <c r="D245" s="221"/>
      <c r="E245" s="222">
        <v>37.5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232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30">
        <v>60</v>
      </c>
      <c r="B246" s="231" t="s">
        <v>573</v>
      </c>
      <c r="C246" s="249" t="s">
        <v>574</v>
      </c>
      <c r="D246" s="232" t="s">
        <v>554</v>
      </c>
      <c r="E246" s="233">
        <v>4</v>
      </c>
      <c r="F246" s="234"/>
      <c r="G246" s="235">
        <f>ROUND(E246*F246,2)</f>
        <v>0</v>
      </c>
      <c r="H246" s="234"/>
      <c r="I246" s="235">
        <f>ROUND(E246*H246,2)</f>
        <v>0</v>
      </c>
      <c r="J246" s="234"/>
      <c r="K246" s="235">
        <f>ROUND(E246*J246,2)</f>
        <v>0</v>
      </c>
      <c r="L246" s="235">
        <v>21</v>
      </c>
      <c r="M246" s="235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5" t="s">
        <v>487</v>
      </c>
      <c r="S246" s="235" t="s">
        <v>190</v>
      </c>
      <c r="T246" s="236" t="s">
        <v>190</v>
      </c>
      <c r="U246" s="219">
        <v>0.16632</v>
      </c>
      <c r="V246" s="219">
        <f>ROUND(E246*U246,2)</f>
        <v>0.67</v>
      </c>
      <c r="W246" s="219"/>
      <c r="X246" s="219" t="s">
        <v>287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308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60" t="s">
        <v>488</v>
      </c>
      <c r="D247" s="256"/>
      <c r="E247" s="256"/>
      <c r="F247" s="256"/>
      <c r="G247" s="256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290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0">
        <v>61</v>
      </c>
      <c r="B248" s="231" t="s">
        <v>575</v>
      </c>
      <c r="C248" s="249" t="s">
        <v>576</v>
      </c>
      <c r="D248" s="232" t="s">
        <v>554</v>
      </c>
      <c r="E248" s="233">
        <v>34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487</v>
      </c>
      <c r="S248" s="235" t="s">
        <v>190</v>
      </c>
      <c r="T248" s="236" t="s">
        <v>190</v>
      </c>
      <c r="U248" s="219">
        <v>0.1804</v>
      </c>
      <c r="V248" s="219">
        <f>ROUND(E248*U248,2)</f>
        <v>6.13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308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60" t="s">
        <v>488</v>
      </c>
      <c r="D249" s="256"/>
      <c r="E249" s="256"/>
      <c r="F249" s="256"/>
      <c r="G249" s="256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290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30">
        <v>62</v>
      </c>
      <c r="B250" s="231" t="s">
        <v>577</v>
      </c>
      <c r="C250" s="249" t="s">
        <v>578</v>
      </c>
      <c r="D250" s="232" t="s">
        <v>554</v>
      </c>
      <c r="E250" s="233">
        <v>25</v>
      </c>
      <c r="F250" s="234"/>
      <c r="G250" s="235">
        <f>ROUND(E250*F250,2)</f>
        <v>0</v>
      </c>
      <c r="H250" s="234"/>
      <c r="I250" s="235">
        <f>ROUND(E250*H250,2)</f>
        <v>0</v>
      </c>
      <c r="J250" s="234"/>
      <c r="K250" s="235">
        <f>ROUND(E250*J250,2)</f>
        <v>0</v>
      </c>
      <c r="L250" s="235">
        <v>21</v>
      </c>
      <c r="M250" s="235">
        <f>G250*(1+L250/100)</f>
        <v>0</v>
      </c>
      <c r="N250" s="235">
        <v>0</v>
      </c>
      <c r="O250" s="235">
        <f>ROUND(E250*N250,2)</f>
        <v>0</v>
      </c>
      <c r="P250" s="235">
        <v>0</v>
      </c>
      <c r="Q250" s="235">
        <f>ROUND(E250*P250,2)</f>
        <v>0</v>
      </c>
      <c r="R250" s="235" t="s">
        <v>487</v>
      </c>
      <c r="S250" s="235" t="s">
        <v>190</v>
      </c>
      <c r="T250" s="236" t="s">
        <v>190</v>
      </c>
      <c r="U250" s="219">
        <v>0.23599999999999999</v>
      </c>
      <c r="V250" s="219">
        <f>ROUND(E250*U250,2)</f>
        <v>5.9</v>
      </c>
      <c r="W250" s="219"/>
      <c r="X250" s="219" t="s">
        <v>287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308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60" t="s">
        <v>488</v>
      </c>
      <c r="D251" s="256"/>
      <c r="E251" s="256"/>
      <c r="F251" s="256"/>
      <c r="G251" s="256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290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7">
        <v>63</v>
      </c>
      <c r="B252" s="238" t="s">
        <v>2345</v>
      </c>
      <c r="C252" s="248" t="s">
        <v>2346</v>
      </c>
      <c r="D252" s="239" t="s">
        <v>554</v>
      </c>
      <c r="E252" s="240">
        <v>1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2">
        <v>2.0000000000000002E-5</v>
      </c>
      <c r="O252" s="242">
        <f>ROUND(E252*N252,2)</f>
        <v>0</v>
      </c>
      <c r="P252" s="242">
        <v>0</v>
      </c>
      <c r="Q252" s="242">
        <f>ROUND(E252*P252,2)</f>
        <v>0</v>
      </c>
      <c r="R252" s="242" t="s">
        <v>487</v>
      </c>
      <c r="S252" s="242" t="s">
        <v>190</v>
      </c>
      <c r="T252" s="243" t="s">
        <v>190</v>
      </c>
      <c r="U252" s="219">
        <v>0.38400000000000001</v>
      </c>
      <c r="V252" s="219">
        <f>ROUND(E252*U252,2)</f>
        <v>0.38</v>
      </c>
      <c r="W252" s="219"/>
      <c r="X252" s="219" t="s">
        <v>287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288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2.5" outlineLevel="1" x14ac:dyDescent="0.2">
      <c r="A253" s="237">
        <v>64</v>
      </c>
      <c r="B253" s="238" t="s">
        <v>1454</v>
      </c>
      <c r="C253" s="248" t="s">
        <v>1455</v>
      </c>
      <c r="D253" s="239" t="s">
        <v>554</v>
      </c>
      <c r="E253" s="240">
        <v>1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2">
        <v>2.1000000000000001E-4</v>
      </c>
      <c r="O253" s="242">
        <f>ROUND(E253*N253,2)</f>
        <v>0</v>
      </c>
      <c r="P253" s="242">
        <v>0</v>
      </c>
      <c r="Q253" s="242">
        <f>ROUND(E253*P253,2)</f>
        <v>0</v>
      </c>
      <c r="R253" s="242" t="s">
        <v>487</v>
      </c>
      <c r="S253" s="242" t="s">
        <v>190</v>
      </c>
      <c r="T253" s="243" t="s">
        <v>190</v>
      </c>
      <c r="U253" s="219">
        <v>1.278</v>
      </c>
      <c r="V253" s="219">
        <f>ROUND(E253*U253,2)</f>
        <v>1.28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288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37">
        <v>65</v>
      </c>
      <c r="B254" s="238" t="s">
        <v>581</v>
      </c>
      <c r="C254" s="248" t="s">
        <v>582</v>
      </c>
      <c r="D254" s="239" t="s">
        <v>554</v>
      </c>
      <c r="E254" s="240">
        <v>4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2.0000000000000002E-5</v>
      </c>
      <c r="O254" s="242">
        <f>ROUND(E254*N254,2)</f>
        <v>0</v>
      </c>
      <c r="P254" s="242">
        <v>0</v>
      </c>
      <c r="Q254" s="242">
        <f>ROUND(E254*P254,2)</f>
        <v>0</v>
      </c>
      <c r="R254" s="242" t="s">
        <v>487</v>
      </c>
      <c r="S254" s="242" t="s">
        <v>190</v>
      </c>
      <c r="T254" s="243" t="s">
        <v>190</v>
      </c>
      <c r="U254" s="219">
        <v>0.61199999999999999</v>
      </c>
      <c r="V254" s="219">
        <f>ROUND(E254*U254,2)</f>
        <v>2.4500000000000002</v>
      </c>
      <c r="W254" s="219"/>
      <c r="X254" s="219" t="s">
        <v>287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308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2.5" outlineLevel="1" x14ac:dyDescent="0.2">
      <c r="A255" s="237">
        <v>66</v>
      </c>
      <c r="B255" s="238" t="s">
        <v>583</v>
      </c>
      <c r="C255" s="248" t="s">
        <v>584</v>
      </c>
      <c r="D255" s="239" t="s">
        <v>554</v>
      </c>
      <c r="E255" s="240">
        <v>4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2">
        <v>2.2000000000000001E-4</v>
      </c>
      <c r="O255" s="242">
        <f>ROUND(E255*N255,2)</f>
        <v>0</v>
      </c>
      <c r="P255" s="242">
        <v>0</v>
      </c>
      <c r="Q255" s="242">
        <f>ROUND(E255*P255,2)</f>
        <v>0</v>
      </c>
      <c r="R255" s="242" t="s">
        <v>487</v>
      </c>
      <c r="S255" s="242" t="s">
        <v>190</v>
      </c>
      <c r="T255" s="243" t="s">
        <v>190</v>
      </c>
      <c r="U255" s="219">
        <v>1.554</v>
      </c>
      <c r="V255" s="219">
        <f>ROUND(E255*U255,2)</f>
        <v>6.22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308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ht="22.5" outlineLevel="1" x14ac:dyDescent="0.2">
      <c r="A256" s="237">
        <v>67</v>
      </c>
      <c r="B256" s="238" t="s">
        <v>585</v>
      </c>
      <c r="C256" s="248" t="s">
        <v>586</v>
      </c>
      <c r="D256" s="239" t="s">
        <v>554</v>
      </c>
      <c r="E256" s="240">
        <v>2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1.1E-4</v>
      </c>
      <c r="O256" s="242">
        <f>ROUND(E256*N256,2)</f>
        <v>0</v>
      </c>
      <c r="P256" s="242">
        <v>0</v>
      </c>
      <c r="Q256" s="242">
        <f>ROUND(E256*P256,2)</f>
        <v>0</v>
      </c>
      <c r="R256" s="242" t="s">
        <v>487</v>
      </c>
      <c r="S256" s="242" t="s">
        <v>190</v>
      </c>
      <c r="T256" s="243" t="s">
        <v>190</v>
      </c>
      <c r="U256" s="219">
        <v>0.70799999999999996</v>
      </c>
      <c r="V256" s="219">
        <f>ROUND(E256*U256,2)</f>
        <v>1.42</v>
      </c>
      <c r="W256" s="219"/>
      <c r="X256" s="219" t="s">
        <v>287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308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7">
        <v>68</v>
      </c>
      <c r="B257" s="238" t="s">
        <v>2347</v>
      </c>
      <c r="C257" s="248" t="s">
        <v>2348</v>
      </c>
      <c r="D257" s="239" t="s">
        <v>554</v>
      </c>
      <c r="E257" s="240">
        <v>1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2.7699999999999999E-3</v>
      </c>
      <c r="O257" s="242">
        <f>ROUND(E257*N257,2)</f>
        <v>0</v>
      </c>
      <c r="P257" s="242">
        <v>0</v>
      </c>
      <c r="Q257" s="242">
        <f>ROUND(E257*P257,2)</f>
        <v>0</v>
      </c>
      <c r="R257" s="242" t="s">
        <v>487</v>
      </c>
      <c r="S257" s="242" t="s">
        <v>190</v>
      </c>
      <c r="T257" s="243" t="s">
        <v>190</v>
      </c>
      <c r="U257" s="219">
        <v>1.663</v>
      </c>
      <c r="V257" s="219">
        <f>ROUND(E257*U257,2)</f>
        <v>1.66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288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ht="22.5" outlineLevel="1" x14ac:dyDescent="0.2">
      <c r="A258" s="237">
        <v>69</v>
      </c>
      <c r="B258" s="238" t="s">
        <v>587</v>
      </c>
      <c r="C258" s="248" t="s">
        <v>588</v>
      </c>
      <c r="D258" s="239" t="s">
        <v>554</v>
      </c>
      <c r="E258" s="240">
        <v>1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4.0999999999999999E-4</v>
      </c>
      <c r="O258" s="242">
        <f>ROUND(E258*N258,2)</f>
        <v>0</v>
      </c>
      <c r="P258" s="242">
        <v>0</v>
      </c>
      <c r="Q258" s="242">
        <f>ROUND(E258*P258,2)</f>
        <v>0</v>
      </c>
      <c r="R258" s="242" t="s">
        <v>487</v>
      </c>
      <c r="S258" s="242" t="s">
        <v>190</v>
      </c>
      <c r="T258" s="243" t="s">
        <v>190</v>
      </c>
      <c r="U258" s="219">
        <v>1.8660000000000001</v>
      </c>
      <c r="V258" s="219">
        <f>ROUND(E258*U258,2)</f>
        <v>1.87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33.75" outlineLevel="1" x14ac:dyDescent="0.2">
      <c r="A259" s="237">
        <v>70</v>
      </c>
      <c r="B259" s="238" t="s">
        <v>2349</v>
      </c>
      <c r="C259" s="248" t="s">
        <v>2350</v>
      </c>
      <c r="D259" s="239" t="s">
        <v>554</v>
      </c>
      <c r="E259" s="240">
        <v>1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0</v>
      </c>
      <c r="O259" s="242">
        <f>ROUND(E259*N259,2)</f>
        <v>0</v>
      </c>
      <c r="P259" s="242">
        <v>0</v>
      </c>
      <c r="Q259" s="242">
        <f>ROUND(E259*P259,2)</f>
        <v>0</v>
      </c>
      <c r="R259" s="242" t="s">
        <v>487</v>
      </c>
      <c r="S259" s="242" t="s">
        <v>190</v>
      </c>
      <c r="T259" s="243" t="s">
        <v>190</v>
      </c>
      <c r="U259" s="219">
        <v>3.51</v>
      </c>
      <c r="V259" s="219">
        <f>ROUND(E259*U259,2)</f>
        <v>3.51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288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ht="22.5" outlineLevel="1" x14ac:dyDescent="0.2">
      <c r="A260" s="237">
        <v>71</v>
      </c>
      <c r="B260" s="238" t="s">
        <v>990</v>
      </c>
      <c r="C260" s="248" t="s">
        <v>991</v>
      </c>
      <c r="D260" s="239" t="s">
        <v>554</v>
      </c>
      <c r="E260" s="240">
        <v>2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2">
        <v>2.7799999999999999E-3</v>
      </c>
      <c r="O260" s="242">
        <f>ROUND(E260*N260,2)</f>
        <v>0.01</v>
      </c>
      <c r="P260" s="242">
        <v>0</v>
      </c>
      <c r="Q260" s="242">
        <f>ROUND(E260*P260,2)</f>
        <v>0</v>
      </c>
      <c r="R260" s="242" t="s">
        <v>487</v>
      </c>
      <c r="S260" s="242" t="s">
        <v>190</v>
      </c>
      <c r="T260" s="243" t="s">
        <v>190</v>
      </c>
      <c r="U260" s="219">
        <v>2.1280000000000001</v>
      </c>
      <c r="V260" s="219">
        <f>ROUND(E260*U260,2)</f>
        <v>4.26</v>
      </c>
      <c r="W260" s="219"/>
      <c r="X260" s="219" t="s">
        <v>287</v>
      </c>
      <c r="Y260" s="209"/>
      <c r="Z260" s="209"/>
      <c r="AA260" s="209"/>
      <c r="AB260" s="209"/>
      <c r="AC260" s="209"/>
      <c r="AD260" s="209"/>
      <c r="AE260" s="209"/>
      <c r="AF260" s="209"/>
      <c r="AG260" s="209" t="s">
        <v>288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72</v>
      </c>
      <c r="B261" s="231" t="s">
        <v>589</v>
      </c>
      <c r="C261" s="249" t="s">
        <v>590</v>
      </c>
      <c r="D261" s="232" t="s">
        <v>323</v>
      </c>
      <c r="E261" s="233">
        <v>114.7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487</v>
      </c>
      <c r="S261" s="235" t="s">
        <v>190</v>
      </c>
      <c r="T261" s="236" t="s">
        <v>190</v>
      </c>
      <c r="U261" s="219">
        <v>4.3999999999999997E-2</v>
      </c>
      <c r="V261" s="219">
        <f>ROUND(E261*U261,2)</f>
        <v>5.05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288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60" t="s">
        <v>591</v>
      </c>
      <c r="D262" s="256"/>
      <c r="E262" s="256"/>
      <c r="F262" s="256"/>
      <c r="G262" s="256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290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45" t="str">
        <f>C262</f>
        <v>přísun, montáže, demontáže a odsunu zkoušecího čerpadla, napuštění tlakovou vodou a dodání vody pro tlakovou zkoušku,</v>
      </c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73</v>
      </c>
      <c r="B263" s="231" t="s">
        <v>592</v>
      </c>
      <c r="C263" s="249" t="s">
        <v>593</v>
      </c>
      <c r="D263" s="232" t="s">
        <v>323</v>
      </c>
      <c r="E263" s="233">
        <v>51.1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5" t="s">
        <v>487</v>
      </c>
      <c r="S263" s="235" t="s">
        <v>190</v>
      </c>
      <c r="T263" s="236" t="s">
        <v>190</v>
      </c>
      <c r="U263" s="219">
        <v>4.3999999999999997E-2</v>
      </c>
      <c r="V263" s="219">
        <f>ROUND(E263*U263,2)</f>
        <v>2.25</v>
      </c>
      <c r="W263" s="219"/>
      <c r="X263" s="219" t="s">
        <v>287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288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60" t="s">
        <v>591</v>
      </c>
      <c r="D264" s="256"/>
      <c r="E264" s="256"/>
      <c r="F264" s="256"/>
      <c r="G264" s="256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290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45" t="str">
        <f>C264</f>
        <v>přísun, montáže, demontáže a odsunu zkoušecího čerpadla, napuštění tlakovou vodou a dodání vody pro tlakovou zkoušku,</v>
      </c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0">
        <v>74</v>
      </c>
      <c r="B265" s="231" t="s">
        <v>992</v>
      </c>
      <c r="C265" s="249" t="s">
        <v>993</v>
      </c>
      <c r="D265" s="232" t="s">
        <v>323</v>
      </c>
      <c r="E265" s="233">
        <v>60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5" t="s">
        <v>487</v>
      </c>
      <c r="S265" s="235" t="s">
        <v>190</v>
      </c>
      <c r="T265" s="236" t="s">
        <v>190</v>
      </c>
      <c r="U265" s="219">
        <v>5.5E-2</v>
      </c>
      <c r="V265" s="219">
        <f>ROUND(E265*U265,2)</f>
        <v>3.3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288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60" t="s">
        <v>591</v>
      </c>
      <c r="D266" s="256"/>
      <c r="E266" s="256"/>
      <c r="F266" s="256"/>
      <c r="G266" s="256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290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45" t="str">
        <f>C266</f>
        <v>přísun, montáže, demontáže a odsunu zkoušecího čerpadla, napuštění tlakovou vodou a dodání vody pro tlakovou zkoušku,</v>
      </c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0">
        <v>75</v>
      </c>
      <c r="B267" s="231" t="s">
        <v>594</v>
      </c>
      <c r="C267" s="249" t="s">
        <v>595</v>
      </c>
      <c r="D267" s="232" t="s">
        <v>596</v>
      </c>
      <c r="E267" s="233">
        <v>4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5">
        <v>3.5029999999999999E-2</v>
      </c>
      <c r="O267" s="235">
        <f>ROUND(E267*N267,2)</f>
        <v>0.14000000000000001</v>
      </c>
      <c r="P267" s="235">
        <v>0</v>
      </c>
      <c r="Q267" s="235">
        <f>ROUND(E267*P267,2)</f>
        <v>0</v>
      </c>
      <c r="R267" s="235" t="s">
        <v>487</v>
      </c>
      <c r="S267" s="235" t="s">
        <v>190</v>
      </c>
      <c r="T267" s="236" t="s">
        <v>190</v>
      </c>
      <c r="U267" s="219">
        <v>10.130000000000001</v>
      </c>
      <c r="V267" s="219">
        <f>ROUND(E267*U267,2)</f>
        <v>40.520000000000003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308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ht="33.75" outlineLevel="1" x14ac:dyDescent="0.2">
      <c r="A268" s="216"/>
      <c r="B268" s="217"/>
      <c r="C268" s="260" t="s">
        <v>597</v>
      </c>
      <c r="D268" s="256"/>
      <c r="E268" s="256"/>
      <c r="F268" s="256"/>
      <c r="G268" s="256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290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45" t="str">
        <f>C268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30">
        <v>76</v>
      </c>
      <c r="B269" s="231" t="s">
        <v>598</v>
      </c>
      <c r="C269" s="249" t="s">
        <v>599</v>
      </c>
      <c r="D269" s="232" t="s">
        <v>323</v>
      </c>
      <c r="E269" s="233">
        <v>77.2</v>
      </c>
      <c r="F269" s="234"/>
      <c r="G269" s="235">
        <f>ROUND(E269*F269,2)</f>
        <v>0</v>
      </c>
      <c r="H269" s="234"/>
      <c r="I269" s="235">
        <f>ROUND(E269*H269,2)</f>
        <v>0</v>
      </c>
      <c r="J269" s="234"/>
      <c r="K269" s="235">
        <f>ROUND(E269*J269,2)</f>
        <v>0</v>
      </c>
      <c r="L269" s="235">
        <v>21</v>
      </c>
      <c r="M269" s="235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5" t="s">
        <v>487</v>
      </c>
      <c r="S269" s="235" t="s">
        <v>190</v>
      </c>
      <c r="T269" s="236" t="s">
        <v>190</v>
      </c>
      <c r="U269" s="219">
        <v>0.7</v>
      </c>
      <c r="V269" s="219">
        <f>ROUND(E269*U269,2)</f>
        <v>54.04</v>
      </c>
      <c r="W269" s="219"/>
      <c r="X269" s="219" t="s">
        <v>287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308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60" t="s">
        <v>600</v>
      </c>
      <c r="D270" s="256"/>
      <c r="E270" s="256"/>
      <c r="F270" s="256"/>
      <c r="G270" s="256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290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45" t="str">
        <f>C270</f>
        <v>napuštění a vypuštění vody, dodání vody a desinfekčního prostředku, náklady na bakteriologický rozbor vody,</v>
      </c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30">
        <v>77</v>
      </c>
      <c r="B271" s="231" t="s">
        <v>601</v>
      </c>
      <c r="C271" s="249" t="s">
        <v>602</v>
      </c>
      <c r="D271" s="232" t="s">
        <v>323</v>
      </c>
      <c r="E271" s="233">
        <v>88.6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5" t="s">
        <v>487</v>
      </c>
      <c r="S271" s="235" t="s">
        <v>190</v>
      </c>
      <c r="T271" s="236" t="s">
        <v>190</v>
      </c>
      <c r="U271" s="219">
        <v>0.28999999999999998</v>
      </c>
      <c r="V271" s="219">
        <f>ROUND(E271*U271,2)</f>
        <v>25.69</v>
      </c>
      <c r="W271" s="219"/>
      <c r="X271" s="219" t="s">
        <v>287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308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60" t="s">
        <v>600</v>
      </c>
      <c r="D272" s="256"/>
      <c r="E272" s="256"/>
      <c r="F272" s="256"/>
      <c r="G272" s="256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290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45" t="str">
        <f>C272</f>
        <v>napuštění a vypuštění vody, dodání vody a desinfekčního prostředku, náklady na bakteriologický rozbor vody,</v>
      </c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30">
        <v>78</v>
      </c>
      <c r="B273" s="231" t="s">
        <v>994</v>
      </c>
      <c r="C273" s="249" t="s">
        <v>995</v>
      </c>
      <c r="D273" s="232" t="s">
        <v>323</v>
      </c>
      <c r="E273" s="233">
        <v>60</v>
      </c>
      <c r="F273" s="234"/>
      <c r="G273" s="235">
        <f>ROUND(E273*F273,2)</f>
        <v>0</v>
      </c>
      <c r="H273" s="234"/>
      <c r="I273" s="235">
        <f>ROUND(E273*H273,2)</f>
        <v>0</v>
      </c>
      <c r="J273" s="234"/>
      <c r="K273" s="235">
        <f>ROUND(E273*J273,2)</f>
        <v>0</v>
      </c>
      <c r="L273" s="235">
        <v>21</v>
      </c>
      <c r="M273" s="235">
        <f>G273*(1+L273/100)</f>
        <v>0</v>
      </c>
      <c r="N273" s="235">
        <v>0</v>
      </c>
      <c r="O273" s="235">
        <f>ROUND(E273*N273,2)</f>
        <v>0</v>
      </c>
      <c r="P273" s="235">
        <v>0</v>
      </c>
      <c r="Q273" s="235">
        <f>ROUND(E273*P273,2)</f>
        <v>0</v>
      </c>
      <c r="R273" s="235" t="s">
        <v>487</v>
      </c>
      <c r="S273" s="235" t="s">
        <v>190</v>
      </c>
      <c r="T273" s="236" t="s">
        <v>190</v>
      </c>
      <c r="U273" s="219">
        <v>0.4</v>
      </c>
      <c r="V273" s="219">
        <f>ROUND(E273*U273,2)</f>
        <v>24</v>
      </c>
      <c r="W273" s="219"/>
      <c r="X273" s="219" t="s">
        <v>287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288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60" t="s">
        <v>600</v>
      </c>
      <c r="D274" s="256"/>
      <c r="E274" s="256"/>
      <c r="F274" s="256"/>
      <c r="G274" s="256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290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45" t="str">
        <f>C274</f>
        <v>napuštění a vypuštění vody, dodání vody a desinfekčního prostředku, náklady na bakteriologický rozbor vody,</v>
      </c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30">
        <v>79</v>
      </c>
      <c r="B275" s="231" t="s">
        <v>603</v>
      </c>
      <c r="C275" s="249" t="s">
        <v>604</v>
      </c>
      <c r="D275" s="232" t="s">
        <v>554</v>
      </c>
      <c r="E275" s="233">
        <v>5</v>
      </c>
      <c r="F275" s="234"/>
      <c r="G275" s="235">
        <f>ROUND(E275*F275,2)</f>
        <v>0</v>
      </c>
      <c r="H275" s="234"/>
      <c r="I275" s="235">
        <f>ROUND(E275*H275,2)</f>
        <v>0</v>
      </c>
      <c r="J275" s="234"/>
      <c r="K275" s="235">
        <f>ROUND(E275*J275,2)</f>
        <v>0</v>
      </c>
      <c r="L275" s="235">
        <v>21</v>
      </c>
      <c r="M275" s="235">
        <f>G275*(1+L275/100)</f>
        <v>0</v>
      </c>
      <c r="N275" s="235">
        <v>5.8209999999999998E-2</v>
      </c>
      <c r="O275" s="235">
        <f>ROUND(E275*N275,2)</f>
        <v>0.28999999999999998</v>
      </c>
      <c r="P275" s="235">
        <v>0</v>
      </c>
      <c r="Q275" s="235">
        <f>ROUND(E275*P275,2)</f>
        <v>0</v>
      </c>
      <c r="R275" s="235" t="s">
        <v>487</v>
      </c>
      <c r="S275" s="235" t="s">
        <v>190</v>
      </c>
      <c r="T275" s="236" t="s">
        <v>190</v>
      </c>
      <c r="U275" s="219">
        <v>0.77200000000000002</v>
      </c>
      <c r="V275" s="219">
        <f>ROUND(E275*U275,2)</f>
        <v>3.86</v>
      </c>
      <c r="W275" s="219"/>
      <c r="X275" s="219" t="s">
        <v>287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308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60" t="s">
        <v>605</v>
      </c>
      <c r="D276" s="256"/>
      <c r="E276" s="256"/>
      <c r="F276" s="256"/>
      <c r="G276" s="256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290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0">
        <v>80</v>
      </c>
      <c r="B277" s="231" t="s">
        <v>606</v>
      </c>
      <c r="C277" s="249" t="s">
        <v>607</v>
      </c>
      <c r="D277" s="232" t="s">
        <v>554</v>
      </c>
      <c r="E277" s="233">
        <v>8</v>
      </c>
      <c r="F277" s="234"/>
      <c r="G277" s="235">
        <f>ROUND(E277*F277,2)</f>
        <v>0</v>
      </c>
      <c r="H277" s="234"/>
      <c r="I277" s="235">
        <f>ROUND(E277*H277,2)</f>
        <v>0</v>
      </c>
      <c r="J277" s="234"/>
      <c r="K277" s="235">
        <f>ROUND(E277*J277,2)</f>
        <v>0</v>
      </c>
      <c r="L277" s="235">
        <v>21</v>
      </c>
      <c r="M277" s="235">
        <f>G277*(1+L277/100)</f>
        <v>0</v>
      </c>
      <c r="N277" s="235">
        <v>0.12303</v>
      </c>
      <c r="O277" s="235">
        <f>ROUND(E277*N277,2)</f>
        <v>0.98</v>
      </c>
      <c r="P277" s="235">
        <v>0</v>
      </c>
      <c r="Q277" s="235">
        <f>ROUND(E277*P277,2)</f>
        <v>0</v>
      </c>
      <c r="R277" s="235" t="s">
        <v>487</v>
      </c>
      <c r="S277" s="235" t="s">
        <v>190</v>
      </c>
      <c r="T277" s="236" t="s">
        <v>190</v>
      </c>
      <c r="U277" s="219">
        <v>0.86299999999999999</v>
      </c>
      <c r="V277" s="219">
        <f>ROUND(E277*U277,2)</f>
        <v>6.9</v>
      </c>
      <c r="W277" s="219"/>
      <c r="X277" s="219" t="s">
        <v>287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308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60" t="s">
        <v>605</v>
      </c>
      <c r="D278" s="256"/>
      <c r="E278" s="256"/>
      <c r="F278" s="256"/>
      <c r="G278" s="256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290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0">
        <v>81</v>
      </c>
      <c r="B279" s="231" t="s">
        <v>608</v>
      </c>
      <c r="C279" s="249" t="s">
        <v>609</v>
      </c>
      <c r="D279" s="232" t="s">
        <v>554</v>
      </c>
      <c r="E279" s="233">
        <v>2</v>
      </c>
      <c r="F279" s="234"/>
      <c r="G279" s="235">
        <f>ROUND(E279*F279,2)</f>
        <v>0</v>
      </c>
      <c r="H279" s="234"/>
      <c r="I279" s="235">
        <f>ROUND(E279*H279,2)</f>
        <v>0</v>
      </c>
      <c r="J279" s="234"/>
      <c r="K279" s="235">
        <f>ROUND(E279*J279,2)</f>
        <v>0</v>
      </c>
      <c r="L279" s="235">
        <v>21</v>
      </c>
      <c r="M279" s="235">
        <f>G279*(1+L279/100)</f>
        <v>0</v>
      </c>
      <c r="N279" s="235">
        <v>0.29823</v>
      </c>
      <c r="O279" s="235">
        <f>ROUND(E279*N279,2)</f>
        <v>0.6</v>
      </c>
      <c r="P279" s="235">
        <v>0</v>
      </c>
      <c r="Q279" s="235">
        <f>ROUND(E279*P279,2)</f>
        <v>0</v>
      </c>
      <c r="R279" s="235" t="s">
        <v>487</v>
      </c>
      <c r="S279" s="235" t="s">
        <v>190</v>
      </c>
      <c r="T279" s="236" t="s">
        <v>190</v>
      </c>
      <c r="U279" s="219">
        <v>1.1819999999999999</v>
      </c>
      <c r="V279" s="219">
        <f>ROUND(E279*U279,2)</f>
        <v>2.36</v>
      </c>
      <c r="W279" s="219"/>
      <c r="X279" s="219" t="s">
        <v>287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308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60" t="s">
        <v>605</v>
      </c>
      <c r="D280" s="256"/>
      <c r="E280" s="256"/>
      <c r="F280" s="256"/>
      <c r="G280" s="2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290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0">
        <v>82</v>
      </c>
      <c r="B281" s="231" t="s">
        <v>610</v>
      </c>
      <c r="C281" s="249" t="s">
        <v>611</v>
      </c>
      <c r="D281" s="232" t="s">
        <v>554</v>
      </c>
      <c r="E281" s="233">
        <v>6</v>
      </c>
      <c r="F281" s="234"/>
      <c r="G281" s="235">
        <f>ROUND(E281*F281,2)</f>
        <v>0</v>
      </c>
      <c r="H281" s="234"/>
      <c r="I281" s="235">
        <f>ROUND(E281*H281,2)</f>
        <v>0</v>
      </c>
      <c r="J281" s="234"/>
      <c r="K281" s="235">
        <f>ROUND(E281*J281,2)</f>
        <v>0</v>
      </c>
      <c r="L281" s="235">
        <v>21</v>
      </c>
      <c r="M281" s="235">
        <f>G281*(1+L281/100)</f>
        <v>0</v>
      </c>
      <c r="N281" s="235">
        <v>2.1000000000000001E-4</v>
      </c>
      <c r="O281" s="235">
        <f>ROUND(E281*N281,2)</f>
        <v>0</v>
      </c>
      <c r="P281" s="235">
        <v>0</v>
      </c>
      <c r="Q281" s="235">
        <f>ROUND(E281*P281,2)</f>
        <v>0</v>
      </c>
      <c r="R281" s="235" t="s">
        <v>487</v>
      </c>
      <c r="S281" s="235" t="s">
        <v>190</v>
      </c>
      <c r="T281" s="236" t="s">
        <v>190</v>
      </c>
      <c r="U281" s="219">
        <v>0.33600000000000002</v>
      </c>
      <c r="V281" s="219">
        <f>ROUND(E281*U281,2)</f>
        <v>2.02</v>
      </c>
      <c r="W281" s="219"/>
      <c r="X281" s="219" t="s">
        <v>287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308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50" t="s">
        <v>612</v>
      </c>
      <c r="D282" s="244"/>
      <c r="E282" s="244"/>
      <c r="F282" s="244"/>
      <c r="G282" s="244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193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ht="22.5" outlineLevel="1" x14ac:dyDescent="0.2">
      <c r="A283" s="230">
        <v>83</v>
      </c>
      <c r="B283" s="231" t="s">
        <v>613</v>
      </c>
      <c r="C283" s="249" t="s">
        <v>614</v>
      </c>
      <c r="D283" s="232" t="s">
        <v>554</v>
      </c>
      <c r="E283" s="233">
        <v>4</v>
      </c>
      <c r="F283" s="234"/>
      <c r="G283" s="235">
        <f>ROUND(E283*F283,2)</f>
        <v>0</v>
      </c>
      <c r="H283" s="234"/>
      <c r="I283" s="235">
        <f>ROUND(E283*H283,2)</f>
        <v>0</v>
      </c>
      <c r="J283" s="234"/>
      <c r="K283" s="235">
        <f>ROUND(E283*J283,2)</f>
        <v>0</v>
      </c>
      <c r="L283" s="235">
        <v>21</v>
      </c>
      <c r="M283" s="235">
        <f>G283*(1+L283/100)</f>
        <v>0</v>
      </c>
      <c r="N283" s="235">
        <v>2.4000000000000001E-4</v>
      </c>
      <c r="O283" s="235">
        <f>ROUND(E283*N283,2)</f>
        <v>0</v>
      </c>
      <c r="P283" s="235">
        <v>0</v>
      </c>
      <c r="Q283" s="235">
        <f>ROUND(E283*P283,2)</f>
        <v>0</v>
      </c>
      <c r="R283" s="235" t="s">
        <v>487</v>
      </c>
      <c r="S283" s="235" t="s">
        <v>190</v>
      </c>
      <c r="T283" s="236" t="s">
        <v>190</v>
      </c>
      <c r="U283" s="219">
        <v>0.40300000000000002</v>
      </c>
      <c r="V283" s="219">
        <f>ROUND(E283*U283,2)</f>
        <v>1.61</v>
      </c>
      <c r="W283" s="219"/>
      <c r="X283" s="219" t="s">
        <v>287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308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50" t="s">
        <v>615</v>
      </c>
      <c r="D284" s="244"/>
      <c r="E284" s="244"/>
      <c r="F284" s="244"/>
      <c r="G284" s="244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193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37">
        <v>84</v>
      </c>
      <c r="B285" s="238" t="s">
        <v>616</v>
      </c>
      <c r="C285" s="248" t="s">
        <v>617</v>
      </c>
      <c r="D285" s="239" t="s">
        <v>323</v>
      </c>
      <c r="E285" s="240">
        <v>57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21</v>
      </c>
      <c r="M285" s="242">
        <f>G285*(1+L285/100)</f>
        <v>0</v>
      </c>
      <c r="N285" s="242">
        <v>5.0000000000000002E-5</v>
      </c>
      <c r="O285" s="242">
        <f>ROUND(E285*N285,2)</f>
        <v>0</v>
      </c>
      <c r="P285" s="242">
        <v>0</v>
      </c>
      <c r="Q285" s="242">
        <f>ROUND(E285*P285,2)</f>
        <v>0</v>
      </c>
      <c r="R285" s="242" t="s">
        <v>487</v>
      </c>
      <c r="S285" s="242" t="s">
        <v>190</v>
      </c>
      <c r="T285" s="243" t="s">
        <v>190</v>
      </c>
      <c r="U285" s="219">
        <v>3.4000000000000002E-2</v>
      </c>
      <c r="V285" s="219">
        <f>ROUND(E285*U285,2)</f>
        <v>1.94</v>
      </c>
      <c r="W285" s="219"/>
      <c r="X285" s="219" t="s">
        <v>287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288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7">
        <v>85</v>
      </c>
      <c r="B286" s="238" t="s">
        <v>618</v>
      </c>
      <c r="C286" s="248" t="s">
        <v>619</v>
      </c>
      <c r="D286" s="239" t="s">
        <v>323</v>
      </c>
      <c r="E286" s="240">
        <v>219.8</v>
      </c>
      <c r="F286" s="241"/>
      <c r="G286" s="242">
        <f>ROUND(E286*F286,2)</f>
        <v>0</v>
      </c>
      <c r="H286" s="241"/>
      <c r="I286" s="242">
        <f>ROUND(E286*H286,2)</f>
        <v>0</v>
      </c>
      <c r="J286" s="241"/>
      <c r="K286" s="242">
        <f>ROUND(E286*J286,2)</f>
        <v>0</v>
      </c>
      <c r="L286" s="242">
        <v>21</v>
      </c>
      <c r="M286" s="242">
        <f>G286*(1+L286/100)</f>
        <v>0</v>
      </c>
      <c r="N286" s="242">
        <v>8.0000000000000007E-5</v>
      </c>
      <c r="O286" s="242">
        <f>ROUND(E286*N286,2)</f>
        <v>0.02</v>
      </c>
      <c r="P286" s="242">
        <v>0</v>
      </c>
      <c r="Q286" s="242">
        <f>ROUND(E286*P286,2)</f>
        <v>0</v>
      </c>
      <c r="R286" s="242" t="s">
        <v>487</v>
      </c>
      <c r="S286" s="242" t="s">
        <v>190</v>
      </c>
      <c r="T286" s="243" t="s">
        <v>190</v>
      </c>
      <c r="U286" s="219">
        <v>3.4000000000000002E-2</v>
      </c>
      <c r="V286" s="219">
        <f>ROUND(E286*U286,2)</f>
        <v>7.47</v>
      </c>
      <c r="W286" s="219"/>
      <c r="X286" s="219" t="s">
        <v>287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620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30">
        <v>86</v>
      </c>
      <c r="B287" s="231" t="s">
        <v>621</v>
      </c>
      <c r="C287" s="249" t="s">
        <v>622</v>
      </c>
      <c r="D287" s="232" t="s">
        <v>554</v>
      </c>
      <c r="E287" s="233">
        <v>5</v>
      </c>
      <c r="F287" s="234"/>
      <c r="G287" s="235">
        <f>ROUND(E287*F287,2)</f>
        <v>0</v>
      </c>
      <c r="H287" s="234"/>
      <c r="I287" s="235">
        <f>ROUND(E287*H287,2)</f>
        <v>0</v>
      </c>
      <c r="J287" s="234"/>
      <c r="K287" s="235">
        <f>ROUND(E287*J287,2)</f>
        <v>0</v>
      </c>
      <c r="L287" s="235">
        <v>21</v>
      </c>
      <c r="M287" s="235">
        <f>G287*(1+L287/100)</f>
        <v>0</v>
      </c>
      <c r="N287" s="235">
        <v>8.0000000000000007E-5</v>
      </c>
      <c r="O287" s="235">
        <f>ROUND(E287*N287,2)</f>
        <v>0</v>
      </c>
      <c r="P287" s="235">
        <v>0</v>
      </c>
      <c r="Q287" s="235">
        <f>ROUND(E287*P287,2)</f>
        <v>0</v>
      </c>
      <c r="R287" s="235"/>
      <c r="S287" s="235" t="s">
        <v>174</v>
      </c>
      <c r="T287" s="236" t="s">
        <v>175</v>
      </c>
      <c r="U287" s="219">
        <v>0.17963000000000001</v>
      </c>
      <c r="V287" s="219">
        <f>ROUND(E287*U287,2)</f>
        <v>0.9</v>
      </c>
      <c r="W287" s="219"/>
      <c r="X287" s="219" t="s">
        <v>287</v>
      </c>
      <c r="Y287" s="209"/>
      <c r="Z287" s="209"/>
      <c r="AA287" s="209"/>
      <c r="AB287" s="209"/>
      <c r="AC287" s="209"/>
      <c r="AD287" s="209"/>
      <c r="AE287" s="209"/>
      <c r="AF287" s="209"/>
      <c r="AG287" s="209" t="s">
        <v>308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0" t="s">
        <v>623</v>
      </c>
      <c r="D288" s="244"/>
      <c r="E288" s="244"/>
      <c r="F288" s="244"/>
      <c r="G288" s="244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193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37">
        <v>87</v>
      </c>
      <c r="B289" s="238" t="s">
        <v>2351</v>
      </c>
      <c r="C289" s="248" t="s">
        <v>2352</v>
      </c>
      <c r="D289" s="239" t="s">
        <v>323</v>
      </c>
      <c r="E289" s="240">
        <v>51.1</v>
      </c>
      <c r="F289" s="241"/>
      <c r="G289" s="242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21</v>
      </c>
      <c r="M289" s="242">
        <f>G289*(1+L289/100)</f>
        <v>0</v>
      </c>
      <c r="N289" s="242">
        <v>0</v>
      </c>
      <c r="O289" s="242">
        <f>ROUND(E289*N289,2)</f>
        <v>0</v>
      </c>
      <c r="P289" s="242">
        <v>0</v>
      </c>
      <c r="Q289" s="242">
        <f>ROUND(E289*P289,2)</f>
        <v>0</v>
      </c>
      <c r="R289" s="242"/>
      <c r="S289" s="242" t="s">
        <v>174</v>
      </c>
      <c r="T289" s="243" t="s">
        <v>175</v>
      </c>
      <c r="U289" s="219">
        <v>0.40899999999999997</v>
      </c>
      <c r="V289" s="219">
        <f>ROUND(E289*U289,2)</f>
        <v>20.9</v>
      </c>
      <c r="W289" s="219"/>
      <c r="X289" s="219" t="s">
        <v>287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288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7">
        <v>88</v>
      </c>
      <c r="B290" s="238" t="s">
        <v>1456</v>
      </c>
      <c r="C290" s="248" t="s">
        <v>2353</v>
      </c>
      <c r="D290" s="239" t="s">
        <v>323</v>
      </c>
      <c r="E290" s="240">
        <v>60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2">
        <v>0</v>
      </c>
      <c r="O290" s="242">
        <f>ROUND(E290*N290,2)</f>
        <v>0</v>
      </c>
      <c r="P290" s="242">
        <v>0</v>
      </c>
      <c r="Q290" s="242">
        <f>ROUND(E290*P290,2)</f>
        <v>0</v>
      </c>
      <c r="R290" s="242"/>
      <c r="S290" s="242" t="s">
        <v>174</v>
      </c>
      <c r="T290" s="243" t="s">
        <v>175</v>
      </c>
      <c r="U290" s="219">
        <v>0.53600000000000003</v>
      </c>
      <c r="V290" s="219">
        <f>ROUND(E290*U290,2)</f>
        <v>32.159999999999997</v>
      </c>
      <c r="W290" s="219"/>
      <c r="X290" s="219" t="s">
        <v>287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288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37">
        <v>89</v>
      </c>
      <c r="B291" s="238" t="s">
        <v>624</v>
      </c>
      <c r="C291" s="248" t="s">
        <v>625</v>
      </c>
      <c r="D291" s="239" t="s">
        <v>554</v>
      </c>
      <c r="E291" s="240">
        <v>1</v>
      </c>
      <c r="F291" s="241"/>
      <c r="G291" s="242">
        <f>ROUND(E291*F291,2)</f>
        <v>0</v>
      </c>
      <c r="H291" s="241"/>
      <c r="I291" s="242">
        <f>ROUND(E291*H291,2)</f>
        <v>0</v>
      </c>
      <c r="J291" s="241"/>
      <c r="K291" s="242">
        <f>ROUND(E291*J291,2)</f>
        <v>0</v>
      </c>
      <c r="L291" s="242">
        <v>21</v>
      </c>
      <c r="M291" s="242">
        <f>G291*(1+L291/100)</f>
        <v>0</v>
      </c>
      <c r="N291" s="242">
        <v>0</v>
      </c>
      <c r="O291" s="242">
        <f>ROUND(E291*N291,2)</f>
        <v>0</v>
      </c>
      <c r="P291" s="242">
        <v>0</v>
      </c>
      <c r="Q291" s="242">
        <f>ROUND(E291*P291,2)</f>
        <v>0</v>
      </c>
      <c r="R291" s="242"/>
      <c r="S291" s="242" t="s">
        <v>174</v>
      </c>
      <c r="T291" s="243" t="s">
        <v>175</v>
      </c>
      <c r="U291" s="219">
        <v>0</v>
      </c>
      <c r="V291" s="219">
        <f>ROUND(E291*U291,2)</f>
        <v>0</v>
      </c>
      <c r="W291" s="219"/>
      <c r="X291" s="219" t="s">
        <v>287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288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7">
        <v>90</v>
      </c>
      <c r="B292" s="238" t="s">
        <v>627</v>
      </c>
      <c r="C292" s="248" t="s">
        <v>628</v>
      </c>
      <c r="D292" s="239" t="s">
        <v>554</v>
      </c>
      <c r="E292" s="240">
        <v>1</v>
      </c>
      <c r="F292" s="241"/>
      <c r="G292" s="242">
        <f>ROUND(E292*F292,2)</f>
        <v>0</v>
      </c>
      <c r="H292" s="241"/>
      <c r="I292" s="242">
        <f>ROUND(E292*H292,2)</f>
        <v>0</v>
      </c>
      <c r="J292" s="241"/>
      <c r="K292" s="242">
        <f>ROUND(E292*J292,2)</f>
        <v>0</v>
      </c>
      <c r="L292" s="242">
        <v>21</v>
      </c>
      <c r="M292" s="242">
        <f>G292*(1+L292/100)</f>
        <v>0</v>
      </c>
      <c r="N292" s="242">
        <v>0</v>
      </c>
      <c r="O292" s="242">
        <f>ROUND(E292*N292,2)</f>
        <v>0</v>
      </c>
      <c r="P292" s="242">
        <v>0</v>
      </c>
      <c r="Q292" s="242">
        <f>ROUND(E292*P292,2)</f>
        <v>0</v>
      </c>
      <c r="R292" s="242"/>
      <c r="S292" s="242" t="s">
        <v>174</v>
      </c>
      <c r="T292" s="243" t="s">
        <v>175</v>
      </c>
      <c r="U292" s="219">
        <v>0</v>
      </c>
      <c r="V292" s="219">
        <f>ROUND(E292*U292,2)</f>
        <v>0</v>
      </c>
      <c r="W292" s="219"/>
      <c r="X292" s="219" t="s">
        <v>287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288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37">
        <v>91</v>
      </c>
      <c r="B293" s="238" t="s">
        <v>996</v>
      </c>
      <c r="C293" s="248" t="s">
        <v>997</v>
      </c>
      <c r="D293" s="239" t="s">
        <v>655</v>
      </c>
      <c r="E293" s="240">
        <v>2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2">
        <v>0</v>
      </c>
      <c r="O293" s="242">
        <f>ROUND(E293*N293,2)</f>
        <v>0</v>
      </c>
      <c r="P293" s="242">
        <v>0</v>
      </c>
      <c r="Q293" s="242">
        <f>ROUND(E293*P293,2)</f>
        <v>0</v>
      </c>
      <c r="R293" s="242"/>
      <c r="S293" s="242" t="s">
        <v>174</v>
      </c>
      <c r="T293" s="243" t="s">
        <v>175</v>
      </c>
      <c r="U293" s="219">
        <v>0</v>
      </c>
      <c r="V293" s="219">
        <f>ROUND(E293*U293,2)</f>
        <v>0</v>
      </c>
      <c r="W293" s="219"/>
      <c r="X293" s="219" t="s">
        <v>287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288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7">
        <v>92</v>
      </c>
      <c r="B294" s="238" t="s">
        <v>2354</v>
      </c>
      <c r="C294" s="248" t="s">
        <v>2355</v>
      </c>
      <c r="D294" s="239" t="s">
        <v>554</v>
      </c>
      <c r="E294" s="240">
        <v>1</v>
      </c>
      <c r="F294" s="241"/>
      <c r="G294" s="242">
        <f>ROUND(E294*F294,2)</f>
        <v>0</v>
      </c>
      <c r="H294" s="241"/>
      <c r="I294" s="242">
        <f>ROUND(E294*H294,2)</f>
        <v>0</v>
      </c>
      <c r="J294" s="241"/>
      <c r="K294" s="242">
        <f>ROUND(E294*J294,2)</f>
        <v>0</v>
      </c>
      <c r="L294" s="242">
        <v>21</v>
      </c>
      <c r="M294" s="242">
        <f>G294*(1+L294/100)</f>
        <v>0</v>
      </c>
      <c r="N294" s="242">
        <v>0</v>
      </c>
      <c r="O294" s="242">
        <f>ROUND(E294*N294,2)</f>
        <v>0</v>
      </c>
      <c r="P294" s="242">
        <v>0</v>
      </c>
      <c r="Q294" s="242">
        <f>ROUND(E294*P294,2)</f>
        <v>0</v>
      </c>
      <c r="R294" s="242"/>
      <c r="S294" s="242" t="s">
        <v>174</v>
      </c>
      <c r="T294" s="243" t="s">
        <v>175</v>
      </c>
      <c r="U294" s="219">
        <v>1.2216</v>
      </c>
      <c r="V294" s="219">
        <f>ROUND(E294*U294,2)</f>
        <v>1.22</v>
      </c>
      <c r="W294" s="219"/>
      <c r="X294" s="219" t="s">
        <v>287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288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37">
        <v>93</v>
      </c>
      <c r="B295" s="238" t="s">
        <v>2356</v>
      </c>
      <c r="C295" s="248" t="s">
        <v>2357</v>
      </c>
      <c r="D295" s="239" t="s">
        <v>554</v>
      </c>
      <c r="E295" s="240">
        <v>4</v>
      </c>
      <c r="F295" s="241"/>
      <c r="G295" s="242">
        <f>ROUND(E295*F295,2)</f>
        <v>0</v>
      </c>
      <c r="H295" s="241"/>
      <c r="I295" s="242">
        <f>ROUND(E295*H295,2)</f>
        <v>0</v>
      </c>
      <c r="J295" s="241"/>
      <c r="K295" s="242">
        <f>ROUND(E295*J295,2)</f>
        <v>0</v>
      </c>
      <c r="L295" s="242">
        <v>21</v>
      </c>
      <c r="M295" s="242">
        <f>G295*(1+L295/100)</f>
        <v>0</v>
      </c>
      <c r="N295" s="242">
        <v>0</v>
      </c>
      <c r="O295" s="242">
        <f>ROUND(E295*N295,2)</f>
        <v>0</v>
      </c>
      <c r="P295" s="242">
        <v>0</v>
      </c>
      <c r="Q295" s="242">
        <f>ROUND(E295*P295,2)</f>
        <v>0</v>
      </c>
      <c r="R295" s="242"/>
      <c r="S295" s="242" t="s">
        <v>174</v>
      </c>
      <c r="T295" s="243" t="s">
        <v>175</v>
      </c>
      <c r="U295" s="219">
        <v>1.2736000000000001</v>
      </c>
      <c r="V295" s="219">
        <f>ROUND(E295*U295,2)</f>
        <v>5.09</v>
      </c>
      <c r="W295" s="219"/>
      <c r="X295" s="219" t="s">
        <v>287</v>
      </c>
      <c r="Y295" s="209"/>
      <c r="Z295" s="209"/>
      <c r="AA295" s="209"/>
      <c r="AB295" s="209"/>
      <c r="AC295" s="209"/>
      <c r="AD295" s="209"/>
      <c r="AE295" s="209"/>
      <c r="AF295" s="209"/>
      <c r="AG295" s="209" t="s">
        <v>288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7">
        <v>94</v>
      </c>
      <c r="B296" s="238" t="s">
        <v>1458</v>
      </c>
      <c r="C296" s="248" t="s">
        <v>1459</v>
      </c>
      <c r="D296" s="239" t="s">
        <v>554</v>
      </c>
      <c r="E296" s="240">
        <v>3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2">
        <v>0</v>
      </c>
      <c r="O296" s="242">
        <f>ROUND(E296*N296,2)</f>
        <v>0</v>
      </c>
      <c r="P296" s="242">
        <v>0</v>
      </c>
      <c r="Q296" s="242">
        <f>ROUND(E296*P296,2)</f>
        <v>0</v>
      </c>
      <c r="R296" s="242"/>
      <c r="S296" s="242" t="s">
        <v>174</v>
      </c>
      <c r="T296" s="243" t="s">
        <v>175</v>
      </c>
      <c r="U296" s="219">
        <v>1.6055999999999999</v>
      </c>
      <c r="V296" s="219">
        <f>ROUND(E296*U296,2)</f>
        <v>4.82</v>
      </c>
      <c r="W296" s="219"/>
      <c r="X296" s="219" t="s">
        <v>287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288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37">
        <v>95</v>
      </c>
      <c r="B297" s="238" t="s">
        <v>2358</v>
      </c>
      <c r="C297" s="248" t="s">
        <v>2359</v>
      </c>
      <c r="D297" s="239" t="s">
        <v>554</v>
      </c>
      <c r="E297" s="240">
        <v>1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2">
        <v>1.39E-3</v>
      </c>
      <c r="O297" s="242">
        <f>ROUND(E297*N297,2)</f>
        <v>0</v>
      </c>
      <c r="P297" s="242">
        <v>0</v>
      </c>
      <c r="Q297" s="242">
        <f>ROUND(E297*P297,2)</f>
        <v>0</v>
      </c>
      <c r="R297" s="242"/>
      <c r="S297" s="242" t="s">
        <v>174</v>
      </c>
      <c r="T297" s="243" t="s">
        <v>175</v>
      </c>
      <c r="U297" s="219">
        <v>2.1187999999999998</v>
      </c>
      <c r="V297" s="219">
        <f>ROUND(E297*U297,2)</f>
        <v>2.12</v>
      </c>
      <c r="W297" s="219"/>
      <c r="X297" s="219" t="s">
        <v>287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288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37">
        <v>96</v>
      </c>
      <c r="B298" s="238" t="s">
        <v>998</v>
      </c>
      <c r="C298" s="248" t="s">
        <v>999</v>
      </c>
      <c r="D298" s="239" t="s">
        <v>554</v>
      </c>
      <c r="E298" s="240">
        <v>3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21</v>
      </c>
      <c r="M298" s="242">
        <f>G298*(1+L298/100)</f>
        <v>0</v>
      </c>
      <c r="N298" s="242">
        <v>0</v>
      </c>
      <c r="O298" s="242">
        <f>ROUND(E298*N298,2)</f>
        <v>0</v>
      </c>
      <c r="P298" s="242">
        <v>0.2</v>
      </c>
      <c r="Q298" s="242">
        <f>ROUND(E298*P298,2)</f>
        <v>0.6</v>
      </c>
      <c r="R298" s="242"/>
      <c r="S298" s="242" t="s">
        <v>174</v>
      </c>
      <c r="T298" s="243" t="s">
        <v>175</v>
      </c>
      <c r="U298" s="219">
        <v>0</v>
      </c>
      <c r="V298" s="219">
        <f>ROUND(E298*U298,2)</f>
        <v>0</v>
      </c>
      <c r="W298" s="219"/>
      <c r="X298" s="219" t="s">
        <v>287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288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30">
        <v>97</v>
      </c>
      <c r="B299" s="231" t="s">
        <v>1891</v>
      </c>
      <c r="C299" s="249" t="s">
        <v>1892</v>
      </c>
      <c r="D299" s="232" t="s">
        <v>554</v>
      </c>
      <c r="E299" s="233">
        <v>4.0599999999999996</v>
      </c>
      <c r="F299" s="234"/>
      <c r="G299" s="235">
        <f>ROUND(E299*F299,2)</f>
        <v>0</v>
      </c>
      <c r="H299" s="234"/>
      <c r="I299" s="235">
        <f>ROUND(E299*H299,2)</f>
        <v>0</v>
      </c>
      <c r="J299" s="234"/>
      <c r="K299" s="235">
        <f>ROUND(E299*J299,2)</f>
        <v>0</v>
      </c>
      <c r="L299" s="235">
        <v>21</v>
      </c>
      <c r="M299" s="235">
        <f>G299*(1+L299/100)</f>
        <v>0</v>
      </c>
      <c r="N299" s="235">
        <v>0</v>
      </c>
      <c r="O299" s="235">
        <f>ROUND(E299*N299,2)</f>
        <v>0</v>
      </c>
      <c r="P299" s="235">
        <v>0</v>
      </c>
      <c r="Q299" s="235">
        <f>ROUND(E299*P299,2)</f>
        <v>0</v>
      </c>
      <c r="R299" s="235"/>
      <c r="S299" s="235" t="s">
        <v>174</v>
      </c>
      <c r="T299" s="236" t="s">
        <v>175</v>
      </c>
      <c r="U299" s="219">
        <v>0</v>
      </c>
      <c r="V299" s="219">
        <f>ROUND(E299*U299,2)</f>
        <v>0</v>
      </c>
      <c r="W299" s="219"/>
      <c r="X299" s="219" t="s">
        <v>478</v>
      </c>
      <c r="Y299" s="209"/>
      <c r="Z299" s="209"/>
      <c r="AA299" s="209"/>
      <c r="AB299" s="209"/>
      <c r="AC299" s="209"/>
      <c r="AD299" s="209"/>
      <c r="AE299" s="209"/>
      <c r="AF299" s="209"/>
      <c r="AG299" s="209" t="s">
        <v>555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51" t="s">
        <v>1238</v>
      </c>
      <c r="D300" s="221"/>
      <c r="E300" s="222">
        <v>4.0599999999999996</v>
      </c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232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30">
        <v>98</v>
      </c>
      <c r="B301" s="231" t="s">
        <v>1894</v>
      </c>
      <c r="C301" s="249" t="s">
        <v>1895</v>
      </c>
      <c r="D301" s="232" t="s">
        <v>554</v>
      </c>
      <c r="E301" s="233">
        <v>11.164999999999999</v>
      </c>
      <c r="F301" s="234"/>
      <c r="G301" s="235">
        <f>ROUND(E301*F301,2)</f>
        <v>0</v>
      </c>
      <c r="H301" s="234"/>
      <c r="I301" s="235">
        <f>ROUND(E301*H301,2)</f>
        <v>0</v>
      </c>
      <c r="J301" s="234"/>
      <c r="K301" s="235">
        <f>ROUND(E301*J301,2)</f>
        <v>0</v>
      </c>
      <c r="L301" s="235">
        <v>21</v>
      </c>
      <c r="M301" s="235">
        <f>G301*(1+L301/100)</f>
        <v>0</v>
      </c>
      <c r="N301" s="235">
        <v>0</v>
      </c>
      <c r="O301" s="235">
        <f>ROUND(E301*N301,2)</f>
        <v>0</v>
      </c>
      <c r="P301" s="235">
        <v>0</v>
      </c>
      <c r="Q301" s="235">
        <f>ROUND(E301*P301,2)</f>
        <v>0</v>
      </c>
      <c r="R301" s="235" t="s">
        <v>477</v>
      </c>
      <c r="S301" s="235" t="s">
        <v>190</v>
      </c>
      <c r="T301" s="236" t="s">
        <v>190</v>
      </c>
      <c r="U301" s="219">
        <v>0</v>
      </c>
      <c r="V301" s="219">
        <f>ROUND(E301*U301,2)</f>
        <v>0</v>
      </c>
      <c r="W301" s="219"/>
      <c r="X301" s="219" t="s">
        <v>478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555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51" t="s">
        <v>1235</v>
      </c>
      <c r="D302" s="221"/>
      <c r="E302" s="222">
        <v>11.164999999999999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232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30">
        <v>99</v>
      </c>
      <c r="B303" s="231" t="s">
        <v>632</v>
      </c>
      <c r="C303" s="249" t="s">
        <v>633</v>
      </c>
      <c r="D303" s="232" t="s">
        <v>554</v>
      </c>
      <c r="E303" s="233">
        <v>8.1199999999999992</v>
      </c>
      <c r="F303" s="234"/>
      <c r="G303" s="235">
        <f>ROUND(E303*F303,2)</f>
        <v>0</v>
      </c>
      <c r="H303" s="234"/>
      <c r="I303" s="235">
        <f>ROUND(E303*H303,2)</f>
        <v>0</v>
      </c>
      <c r="J303" s="234"/>
      <c r="K303" s="235">
        <f>ROUND(E303*J303,2)</f>
        <v>0</v>
      </c>
      <c r="L303" s="235">
        <v>21</v>
      </c>
      <c r="M303" s="235">
        <f>G303*(1+L303/100)</f>
        <v>0</v>
      </c>
      <c r="N303" s="235">
        <v>0</v>
      </c>
      <c r="O303" s="235">
        <f>ROUND(E303*N303,2)</f>
        <v>0</v>
      </c>
      <c r="P303" s="235">
        <v>0</v>
      </c>
      <c r="Q303" s="235">
        <f>ROUND(E303*P303,2)</f>
        <v>0</v>
      </c>
      <c r="R303" s="235" t="s">
        <v>477</v>
      </c>
      <c r="S303" s="235" t="s">
        <v>190</v>
      </c>
      <c r="T303" s="236" t="s">
        <v>190</v>
      </c>
      <c r="U303" s="219">
        <v>0</v>
      </c>
      <c r="V303" s="219">
        <f>ROUND(E303*U303,2)</f>
        <v>0</v>
      </c>
      <c r="W303" s="219"/>
      <c r="X303" s="219" t="s">
        <v>478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479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51" t="s">
        <v>1462</v>
      </c>
      <c r="D304" s="221"/>
      <c r="E304" s="222">
        <v>8.1199999999999992</v>
      </c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232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30">
        <v>100</v>
      </c>
      <c r="B305" s="231" t="s">
        <v>1467</v>
      </c>
      <c r="C305" s="249" t="s">
        <v>1468</v>
      </c>
      <c r="D305" s="232" t="s">
        <v>554</v>
      </c>
      <c r="E305" s="233">
        <v>1.0149999999999999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5">
        <v>0</v>
      </c>
      <c r="O305" s="235">
        <f>ROUND(E305*N305,2)</f>
        <v>0</v>
      </c>
      <c r="P305" s="235">
        <v>0</v>
      </c>
      <c r="Q305" s="235">
        <f>ROUND(E305*P305,2)</f>
        <v>0</v>
      </c>
      <c r="R305" s="235" t="s">
        <v>477</v>
      </c>
      <c r="S305" s="235" t="s">
        <v>190</v>
      </c>
      <c r="T305" s="236" t="s">
        <v>190</v>
      </c>
      <c r="U305" s="219">
        <v>0</v>
      </c>
      <c r="V305" s="219">
        <f>ROUND(E305*U305,2)</f>
        <v>0</v>
      </c>
      <c r="W305" s="219"/>
      <c r="X305" s="219" t="s">
        <v>478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555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51" t="s">
        <v>656</v>
      </c>
      <c r="D306" s="221"/>
      <c r="E306" s="222">
        <v>1.0149999999999999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232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ht="22.5" outlineLevel="1" x14ac:dyDescent="0.2">
      <c r="A307" s="230">
        <v>101</v>
      </c>
      <c r="B307" s="231" t="s">
        <v>638</v>
      </c>
      <c r="C307" s="249" t="s">
        <v>639</v>
      </c>
      <c r="D307" s="232" t="s">
        <v>323</v>
      </c>
      <c r="E307" s="233">
        <v>34.002499999999998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2.7E-4</v>
      </c>
      <c r="O307" s="235">
        <f>ROUND(E307*N307,2)</f>
        <v>0.01</v>
      </c>
      <c r="P307" s="235">
        <v>0</v>
      </c>
      <c r="Q307" s="235">
        <f>ROUND(E307*P307,2)</f>
        <v>0</v>
      </c>
      <c r="R307" s="235" t="s">
        <v>477</v>
      </c>
      <c r="S307" s="235" t="s">
        <v>190</v>
      </c>
      <c r="T307" s="236" t="s">
        <v>190</v>
      </c>
      <c r="U307" s="219">
        <v>0</v>
      </c>
      <c r="V307" s="219">
        <f>ROUND(E307*U307,2)</f>
        <v>0</v>
      </c>
      <c r="W307" s="219"/>
      <c r="X307" s="219" t="s">
        <v>478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555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1" t="s">
        <v>2360</v>
      </c>
      <c r="D308" s="221"/>
      <c r="E308" s="222">
        <v>34.002499999999998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232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ht="22.5" outlineLevel="1" x14ac:dyDescent="0.2">
      <c r="A309" s="230">
        <v>102</v>
      </c>
      <c r="B309" s="231" t="s">
        <v>1471</v>
      </c>
      <c r="C309" s="249" t="s">
        <v>1472</v>
      </c>
      <c r="D309" s="232" t="s">
        <v>323</v>
      </c>
      <c r="E309" s="233">
        <v>5.5824999999999996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5">
        <v>1.4599999999999999E-3</v>
      </c>
      <c r="O309" s="235">
        <f>ROUND(E309*N309,2)</f>
        <v>0.01</v>
      </c>
      <c r="P309" s="235">
        <v>0</v>
      </c>
      <c r="Q309" s="235">
        <f>ROUND(E309*P309,2)</f>
        <v>0</v>
      </c>
      <c r="R309" s="235" t="s">
        <v>477</v>
      </c>
      <c r="S309" s="235" t="s">
        <v>190</v>
      </c>
      <c r="T309" s="236" t="s">
        <v>190</v>
      </c>
      <c r="U309" s="219">
        <v>0</v>
      </c>
      <c r="V309" s="219">
        <f>ROUND(E309*U309,2)</f>
        <v>0</v>
      </c>
      <c r="W309" s="219"/>
      <c r="X309" s="219" t="s">
        <v>478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555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51" t="s">
        <v>2361</v>
      </c>
      <c r="D310" s="221"/>
      <c r="E310" s="222">
        <v>5.5824999999999996</v>
      </c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232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ht="22.5" outlineLevel="1" x14ac:dyDescent="0.2">
      <c r="A311" s="230">
        <v>103</v>
      </c>
      <c r="B311" s="231" t="s">
        <v>1900</v>
      </c>
      <c r="C311" s="249" t="s">
        <v>1901</v>
      </c>
      <c r="D311" s="232" t="s">
        <v>323</v>
      </c>
      <c r="E311" s="233">
        <v>44.355499999999999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2.14E-3</v>
      </c>
      <c r="O311" s="235">
        <f>ROUND(E311*N311,2)</f>
        <v>0.09</v>
      </c>
      <c r="P311" s="235">
        <v>0</v>
      </c>
      <c r="Q311" s="235">
        <f>ROUND(E311*P311,2)</f>
        <v>0</v>
      </c>
      <c r="R311" s="235"/>
      <c r="S311" s="235" t="s">
        <v>174</v>
      </c>
      <c r="T311" s="236" t="s">
        <v>175</v>
      </c>
      <c r="U311" s="219">
        <v>0</v>
      </c>
      <c r="V311" s="219">
        <f>ROUND(E311*U311,2)</f>
        <v>0</v>
      </c>
      <c r="W311" s="219"/>
      <c r="X311" s="219" t="s">
        <v>478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555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1" t="s">
        <v>2362</v>
      </c>
      <c r="D312" s="221"/>
      <c r="E312" s="222">
        <v>44.355499999999999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232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ht="22.5" outlineLevel="1" x14ac:dyDescent="0.2">
      <c r="A313" s="230">
        <v>104</v>
      </c>
      <c r="B313" s="231" t="s">
        <v>641</v>
      </c>
      <c r="C313" s="249" t="s">
        <v>642</v>
      </c>
      <c r="D313" s="232" t="s">
        <v>323</v>
      </c>
      <c r="E313" s="233">
        <v>32.479999999999997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1.47E-3</v>
      </c>
      <c r="O313" s="235">
        <f>ROUND(E313*N313,2)</f>
        <v>0.05</v>
      </c>
      <c r="P313" s="235">
        <v>0</v>
      </c>
      <c r="Q313" s="235">
        <f>ROUND(E313*P313,2)</f>
        <v>0</v>
      </c>
      <c r="R313" s="235" t="s">
        <v>477</v>
      </c>
      <c r="S313" s="235" t="s">
        <v>190</v>
      </c>
      <c r="T313" s="236" t="s">
        <v>190</v>
      </c>
      <c r="U313" s="219">
        <v>0</v>
      </c>
      <c r="V313" s="219">
        <f>ROUND(E313*U313,2)</f>
        <v>0</v>
      </c>
      <c r="W313" s="219"/>
      <c r="X313" s="219" t="s">
        <v>478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555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51" t="s">
        <v>2363</v>
      </c>
      <c r="D314" s="221"/>
      <c r="E314" s="222">
        <v>32.479999999999997</v>
      </c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232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30">
        <v>105</v>
      </c>
      <c r="B315" s="231" t="s">
        <v>1477</v>
      </c>
      <c r="C315" s="249" t="s">
        <v>1478</v>
      </c>
      <c r="D315" s="232" t="s">
        <v>554</v>
      </c>
      <c r="E315" s="233">
        <v>1.0149999999999999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6.2E-4</v>
      </c>
      <c r="O315" s="235">
        <f>ROUND(E315*N315,2)</f>
        <v>0</v>
      </c>
      <c r="P315" s="235">
        <v>0</v>
      </c>
      <c r="Q315" s="235">
        <f>ROUND(E315*P315,2)</f>
        <v>0</v>
      </c>
      <c r="R315" s="235" t="s">
        <v>477</v>
      </c>
      <c r="S315" s="235" t="s">
        <v>190</v>
      </c>
      <c r="T315" s="236" t="s">
        <v>190</v>
      </c>
      <c r="U315" s="219">
        <v>0</v>
      </c>
      <c r="V315" s="219">
        <f>ROUND(E315*U315,2)</f>
        <v>0</v>
      </c>
      <c r="W315" s="219"/>
      <c r="X315" s="219" t="s">
        <v>478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555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1" t="s">
        <v>656</v>
      </c>
      <c r="D316" s="221"/>
      <c r="E316" s="222">
        <v>1.0149999999999999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232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30">
        <v>106</v>
      </c>
      <c r="B317" s="231" t="s">
        <v>1907</v>
      </c>
      <c r="C317" s="249" t="s">
        <v>1908</v>
      </c>
      <c r="D317" s="232" t="s">
        <v>655</v>
      </c>
      <c r="E317" s="233">
        <v>2.0299999999999998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5"/>
      <c r="S317" s="235" t="s">
        <v>174</v>
      </c>
      <c r="T317" s="236" t="s">
        <v>175</v>
      </c>
      <c r="U317" s="219">
        <v>0</v>
      </c>
      <c r="V317" s="219">
        <f>ROUND(E317*U317,2)</f>
        <v>0</v>
      </c>
      <c r="W317" s="219"/>
      <c r="X317" s="219" t="s">
        <v>478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555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1" t="s">
        <v>634</v>
      </c>
      <c r="D318" s="221"/>
      <c r="E318" s="222">
        <v>2.0299999999999998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232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0">
        <v>107</v>
      </c>
      <c r="B319" s="231" t="s">
        <v>653</v>
      </c>
      <c r="C319" s="249" t="s">
        <v>654</v>
      </c>
      <c r="D319" s="232" t="s">
        <v>655</v>
      </c>
      <c r="E319" s="233">
        <v>4.0599999999999996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5"/>
      <c r="S319" s="235" t="s">
        <v>174</v>
      </c>
      <c r="T319" s="236" t="s">
        <v>175</v>
      </c>
      <c r="U319" s="219">
        <v>0</v>
      </c>
      <c r="V319" s="219">
        <f>ROUND(E319*U319,2)</f>
        <v>0</v>
      </c>
      <c r="W319" s="219"/>
      <c r="X319" s="219" t="s">
        <v>478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479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1" t="s">
        <v>1238</v>
      </c>
      <c r="D320" s="221"/>
      <c r="E320" s="222">
        <v>4.0599999999999996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232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ht="22.5" outlineLevel="1" x14ac:dyDescent="0.2">
      <c r="A321" s="230">
        <v>108</v>
      </c>
      <c r="B321" s="231" t="s">
        <v>2364</v>
      </c>
      <c r="C321" s="249" t="s">
        <v>2365</v>
      </c>
      <c r="D321" s="232" t="s">
        <v>554</v>
      </c>
      <c r="E321" s="233">
        <v>1.0149999999999999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8.4000000000000003E-4</v>
      </c>
      <c r="O321" s="235">
        <f>ROUND(E321*N321,2)</f>
        <v>0</v>
      </c>
      <c r="P321" s="235">
        <v>0</v>
      </c>
      <c r="Q321" s="235">
        <f>ROUND(E321*P321,2)</f>
        <v>0</v>
      </c>
      <c r="R321" s="235"/>
      <c r="S321" s="235" t="s">
        <v>174</v>
      </c>
      <c r="T321" s="236" t="s">
        <v>175</v>
      </c>
      <c r="U321" s="219">
        <v>0</v>
      </c>
      <c r="V321" s="219">
        <f>ROUND(E321*U321,2)</f>
        <v>0</v>
      </c>
      <c r="W321" s="219"/>
      <c r="X321" s="219" t="s">
        <v>478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555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1" t="s">
        <v>656</v>
      </c>
      <c r="D322" s="221"/>
      <c r="E322" s="222">
        <v>1.0149999999999999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232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30">
        <v>109</v>
      </c>
      <c r="B323" s="231" t="s">
        <v>2366</v>
      </c>
      <c r="C323" s="249" t="s">
        <v>2367</v>
      </c>
      <c r="D323" s="232" t="s">
        <v>554</v>
      </c>
      <c r="E323" s="233">
        <v>1.01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5">
        <v>0</v>
      </c>
      <c r="O323" s="235">
        <f>ROUND(E323*N323,2)</f>
        <v>0</v>
      </c>
      <c r="P323" s="235">
        <v>0</v>
      </c>
      <c r="Q323" s="235">
        <f>ROUND(E323*P323,2)</f>
        <v>0</v>
      </c>
      <c r="R323" s="235"/>
      <c r="S323" s="235" t="s">
        <v>174</v>
      </c>
      <c r="T323" s="236" t="s">
        <v>175</v>
      </c>
      <c r="U323" s="219">
        <v>0</v>
      </c>
      <c r="V323" s="219">
        <f>ROUND(E323*U323,2)</f>
        <v>0</v>
      </c>
      <c r="W323" s="219"/>
      <c r="X323" s="219" t="s">
        <v>478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555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51" t="s">
        <v>672</v>
      </c>
      <c r="D324" s="221"/>
      <c r="E324" s="222">
        <v>1.01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232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7">
        <v>110</v>
      </c>
      <c r="B325" s="238" t="s">
        <v>662</v>
      </c>
      <c r="C325" s="248" t="s">
        <v>663</v>
      </c>
      <c r="D325" s="239" t="s">
        <v>655</v>
      </c>
      <c r="E325" s="240">
        <v>5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0</v>
      </c>
      <c r="O325" s="242">
        <f>ROUND(E325*N325,2)</f>
        <v>0</v>
      </c>
      <c r="P325" s="242">
        <v>0</v>
      </c>
      <c r="Q325" s="242">
        <f>ROUND(E325*P325,2)</f>
        <v>0</v>
      </c>
      <c r="R325" s="242"/>
      <c r="S325" s="242" t="s">
        <v>174</v>
      </c>
      <c r="T325" s="243" t="s">
        <v>175</v>
      </c>
      <c r="U325" s="219">
        <v>0</v>
      </c>
      <c r="V325" s="219">
        <f>ROUND(E325*U325,2)</f>
        <v>0</v>
      </c>
      <c r="W325" s="219"/>
      <c r="X325" s="219" t="s">
        <v>478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555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ht="33.75" outlineLevel="1" x14ac:dyDescent="0.2">
      <c r="A326" s="230">
        <v>111</v>
      </c>
      <c r="B326" s="231" t="s">
        <v>1488</v>
      </c>
      <c r="C326" s="249" t="s">
        <v>1489</v>
      </c>
      <c r="D326" s="232" t="s">
        <v>554</v>
      </c>
      <c r="E326" s="233">
        <v>1.01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1.0999999999999999E-2</v>
      </c>
      <c r="O326" s="235">
        <f>ROUND(E326*N326,2)</f>
        <v>0.01</v>
      </c>
      <c r="P326" s="235">
        <v>0</v>
      </c>
      <c r="Q326" s="235">
        <f>ROUND(E326*P326,2)</f>
        <v>0</v>
      </c>
      <c r="R326" s="235" t="s">
        <v>477</v>
      </c>
      <c r="S326" s="235" t="s">
        <v>190</v>
      </c>
      <c r="T326" s="236" t="s">
        <v>190</v>
      </c>
      <c r="U326" s="219">
        <v>0</v>
      </c>
      <c r="V326" s="219">
        <f>ROUND(E326*U326,2)</f>
        <v>0</v>
      </c>
      <c r="W326" s="219"/>
      <c r="X326" s="219" t="s">
        <v>478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555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1" t="s">
        <v>672</v>
      </c>
      <c r="D327" s="221"/>
      <c r="E327" s="222">
        <v>1.01</v>
      </c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232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ht="33.75" outlineLevel="1" x14ac:dyDescent="0.2">
      <c r="A328" s="230">
        <v>112</v>
      </c>
      <c r="B328" s="231" t="s">
        <v>664</v>
      </c>
      <c r="C328" s="249" t="s">
        <v>665</v>
      </c>
      <c r="D328" s="232" t="s">
        <v>554</v>
      </c>
      <c r="E328" s="233">
        <v>4.04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1.4999999999999999E-2</v>
      </c>
      <c r="O328" s="235">
        <f>ROUND(E328*N328,2)</f>
        <v>0.06</v>
      </c>
      <c r="P328" s="235">
        <v>0</v>
      </c>
      <c r="Q328" s="235">
        <f>ROUND(E328*P328,2)</f>
        <v>0</v>
      </c>
      <c r="R328" s="235" t="s">
        <v>477</v>
      </c>
      <c r="S328" s="235" t="s">
        <v>190</v>
      </c>
      <c r="T328" s="236" t="s">
        <v>190</v>
      </c>
      <c r="U328" s="219">
        <v>0</v>
      </c>
      <c r="V328" s="219">
        <f>ROUND(E328*U328,2)</f>
        <v>0</v>
      </c>
      <c r="W328" s="219"/>
      <c r="X328" s="219" t="s">
        <v>478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479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1" t="s">
        <v>680</v>
      </c>
      <c r="D329" s="221"/>
      <c r="E329" s="222">
        <v>4.04</v>
      </c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232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ht="33.75" outlineLevel="1" x14ac:dyDescent="0.2">
      <c r="A330" s="230">
        <v>113</v>
      </c>
      <c r="B330" s="231" t="s">
        <v>667</v>
      </c>
      <c r="C330" s="249" t="s">
        <v>668</v>
      </c>
      <c r="D330" s="232" t="s">
        <v>554</v>
      </c>
      <c r="E330" s="233">
        <v>1.01</v>
      </c>
      <c r="F330" s="234"/>
      <c r="G330" s="235">
        <f>ROUND(E330*F330,2)</f>
        <v>0</v>
      </c>
      <c r="H330" s="234"/>
      <c r="I330" s="235">
        <f>ROUND(E330*H330,2)</f>
        <v>0</v>
      </c>
      <c r="J330" s="234"/>
      <c r="K330" s="235">
        <f>ROUND(E330*J330,2)</f>
        <v>0</v>
      </c>
      <c r="L330" s="235">
        <v>21</v>
      </c>
      <c r="M330" s="235">
        <f>G330*(1+L330/100)</f>
        <v>0</v>
      </c>
      <c r="N330" s="235">
        <v>1.7000000000000001E-2</v>
      </c>
      <c r="O330" s="235">
        <f>ROUND(E330*N330,2)</f>
        <v>0.02</v>
      </c>
      <c r="P330" s="235">
        <v>0</v>
      </c>
      <c r="Q330" s="235">
        <f>ROUND(E330*P330,2)</f>
        <v>0</v>
      </c>
      <c r="R330" s="235" t="s">
        <v>477</v>
      </c>
      <c r="S330" s="235" t="s">
        <v>190</v>
      </c>
      <c r="T330" s="236" t="s">
        <v>190</v>
      </c>
      <c r="U330" s="219">
        <v>0</v>
      </c>
      <c r="V330" s="219">
        <f>ROUND(E330*U330,2)</f>
        <v>0</v>
      </c>
      <c r="W330" s="219"/>
      <c r="X330" s="219" t="s">
        <v>478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555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51" t="s">
        <v>672</v>
      </c>
      <c r="D331" s="221"/>
      <c r="E331" s="222">
        <v>1.01</v>
      </c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232</v>
      </c>
      <c r="AH331" s="209">
        <v>0</v>
      </c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ht="33.75" outlineLevel="1" x14ac:dyDescent="0.2">
      <c r="A332" s="230">
        <v>114</v>
      </c>
      <c r="B332" s="231" t="s">
        <v>1034</v>
      </c>
      <c r="C332" s="249" t="s">
        <v>1035</v>
      </c>
      <c r="D332" s="232" t="s">
        <v>554</v>
      </c>
      <c r="E332" s="233">
        <v>2.02</v>
      </c>
      <c r="F332" s="234"/>
      <c r="G332" s="235">
        <f>ROUND(E332*F332,2)</f>
        <v>0</v>
      </c>
      <c r="H332" s="234"/>
      <c r="I332" s="235">
        <f>ROUND(E332*H332,2)</f>
        <v>0</v>
      </c>
      <c r="J332" s="234"/>
      <c r="K332" s="235">
        <f>ROUND(E332*J332,2)</f>
        <v>0</v>
      </c>
      <c r="L332" s="235">
        <v>21</v>
      </c>
      <c r="M332" s="235">
        <f>G332*(1+L332/100)</f>
        <v>0</v>
      </c>
      <c r="N332" s="235">
        <v>3.1E-2</v>
      </c>
      <c r="O332" s="235">
        <f>ROUND(E332*N332,2)</f>
        <v>0.06</v>
      </c>
      <c r="P332" s="235">
        <v>0</v>
      </c>
      <c r="Q332" s="235">
        <f>ROUND(E332*P332,2)</f>
        <v>0</v>
      </c>
      <c r="R332" s="235" t="s">
        <v>477</v>
      </c>
      <c r="S332" s="235" t="s">
        <v>190</v>
      </c>
      <c r="T332" s="236" t="s">
        <v>190</v>
      </c>
      <c r="U332" s="219">
        <v>0</v>
      </c>
      <c r="V332" s="219">
        <f>ROUND(E332*U332,2)</f>
        <v>0</v>
      </c>
      <c r="W332" s="219"/>
      <c r="X332" s="219" t="s">
        <v>478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555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1" t="s">
        <v>666</v>
      </c>
      <c r="D333" s="221"/>
      <c r="E333" s="222">
        <v>2.02</v>
      </c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232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30">
        <v>115</v>
      </c>
      <c r="B334" s="231" t="s">
        <v>2368</v>
      </c>
      <c r="C334" s="249" t="s">
        <v>2369</v>
      </c>
      <c r="D334" s="232" t="s">
        <v>554</v>
      </c>
      <c r="E334" s="233">
        <v>1.01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5.0000000000000001E-3</v>
      </c>
      <c r="O334" s="235">
        <f>ROUND(E334*N334,2)</f>
        <v>0.01</v>
      </c>
      <c r="P334" s="235">
        <v>0</v>
      </c>
      <c r="Q334" s="235">
        <f>ROUND(E334*P334,2)</f>
        <v>0</v>
      </c>
      <c r="R334" s="235"/>
      <c r="S334" s="235" t="s">
        <v>174</v>
      </c>
      <c r="T334" s="236" t="s">
        <v>175</v>
      </c>
      <c r="U334" s="219">
        <v>0</v>
      </c>
      <c r="V334" s="219">
        <f>ROUND(E334*U334,2)</f>
        <v>0</v>
      </c>
      <c r="W334" s="219"/>
      <c r="X334" s="219" t="s">
        <v>478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555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1" t="s">
        <v>672</v>
      </c>
      <c r="D335" s="221"/>
      <c r="E335" s="222">
        <v>1.01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232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30">
        <v>116</v>
      </c>
      <c r="B336" s="231" t="s">
        <v>2370</v>
      </c>
      <c r="C336" s="249" t="s">
        <v>2371</v>
      </c>
      <c r="D336" s="232" t="s">
        <v>554</v>
      </c>
      <c r="E336" s="233">
        <v>1.01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9.7000000000000003E-3</v>
      </c>
      <c r="O336" s="235">
        <f>ROUND(E336*N336,2)</f>
        <v>0.01</v>
      </c>
      <c r="P336" s="235">
        <v>0</v>
      </c>
      <c r="Q336" s="235">
        <f>ROUND(E336*P336,2)</f>
        <v>0</v>
      </c>
      <c r="R336" s="235"/>
      <c r="S336" s="235" t="s">
        <v>174</v>
      </c>
      <c r="T336" s="236" t="s">
        <v>175</v>
      </c>
      <c r="U336" s="219">
        <v>0</v>
      </c>
      <c r="V336" s="219">
        <f>ROUND(E336*U336,2)</f>
        <v>0</v>
      </c>
      <c r="W336" s="219"/>
      <c r="X336" s="219" t="s">
        <v>478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555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51" t="s">
        <v>672</v>
      </c>
      <c r="D337" s="221"/>
      <c r="E337" s="222">
        <v>1.01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232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30">
        <v>117</v>
      </c>
      <c r="B338" s="231" t="s">
        <v>2372</v>
      </c>
      <c r="C338" s="249" t="s">
        <v>2373</v>
      </c>
      <c r="D338" s="232" t="s">
        <v>554</v>
      </c>
      <c r="E338" s="233">
        <v>1.01</v>
      </c>
      <c r="F338" s="234"/>
      <c r="G338" s="235">
        <f>ROUND(E338*F338,2)</f>
        <v>0</v>
      </c>
      <c r="H338" s="234"/>
      <c r="I338" s="235">
        <f>ROUND(E338*H338,2)</f>
        <v>0</v>
      </c>
      <c r="J338" s="234"/>
      <c r="K338" s="235">
        <f>ROUND(E338*J338,2)</f>
        <v>0</v>
      </c>
      <c r="L338" s="235">
        <v>21</v>
      </c>
      <c r="M338" s="235">
        <f>G338*(1+L338/100)</f>
        <v>0</v>
      </c>
      <c r="N338" s="235">
        <v>9.7000000000000003E-3</v>
      </c>
      <c r="O338" s="235">
        <f>ROUND(E338*N338,2)</f>
        <v>0.01</v>
      </c>
      <c r="P338" s="235">
        <v>0</v>
      </c>
      <c r="Q338" s="235">
        <f>ROUND(E338*P338,2)</f>
        <v>0</v>
      </c>
      <c r="R338" s="235"/>
      <c r="S338" s="235" t="s">
        <v>174</v>
      </c>
      <c r="T338" s="236" t="s">
        <v>175</v>
      </c>
      <c r="U338" s="219">
        <v>0</v>
      </c>
      <c r="V338" s="219">
        <f>ROUND(E338*U338,2)</f>
        <v>0</v>
      </c>
      <c r="W338" s="219"/>
      <c r="X338" s="219" t="s">
        <v>478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555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1" t="s">
        <v>672</v>
      </c>
      <c r="D339" s="221"/>
      <c r="E339" s="222">
        <v>1.01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232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ht="33.75" outlineLevel="1" x14ac:dyDescent="0.2">
      <c r="A340" s="230">
        <v>118</v>
      </c>
      <c r="B340" s="231" t="s">
        <v>670</v>
      </c>
      <c r="C340" s="249" t="s">
        <v>671</v>
      </c>
      <c r="D340" s="232" t="s">
        <v>554</v>
      </c>
      <c r="E340" s="233">
        <v>2.02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4.8000000000000001E-2</v>
      </c>
      <c r="O340" s="235">
        <f>ROUND(E340*N340,2)</f>
        <v>0.1</v>
      </c>
      <c r="P340" s="235">
        <v>0</v>
      </c>
      <c r="Q340" s="235">
        <f>ROUND(E340*P340,2)</f>
        <v>0</v>
      </c>
      <c r="R340" s="235" t="s">
        <v>477</v>
      </c>
      <c r="S340" s="235" t="s">
        <v>190</v>
      </c>
      <c r="T340" s="236" t="s">
        <v>190</v>
      </c>
      <c r="U340" s="219">
        <v>0</v>
      </c>
      <c r="V340" s="219">
        <f>ROUND(E340*U340,2)</f>
        <v>0</v>
      </c>
      <c r="W340" s="219"/>
      <c r="X340" s="219" t="s">
        <v>478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479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51" t="s">
        <v>666</v>
      </c>
      <c r="D341" s="221"/>
      <c r="E341" s="222">
        <v>2.02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232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30">
        <v>119</v>
      </c>
      <c r="B342" s="231" t="s">
        <v>2374</v>
      </c>
      <c r="C342" s="249" t="s">
        <v>2375</v>
      </c>
      <c r="D342" s="232" t="s">
        <v>554</v>
      </c>
      <c r="E342" s="233">
        <v>1.01</v>
      </c>
      <c r="F342" s="234"/>
      <c r="G342" s="235">
        <f>ROUND(E342*F342,2)</f>
        <v>0</v>
      </c>
      <c r="H342" s="234"/>
      <c r="I342" s="235">
        <f>ROUND(E342*H342,2)</f>
        <v>0</v>
      </c>
      <c r="J342" s="234"/>
      <c r="K342" s="235">
        <f>ROUND(E342*J342,2)</f>
        <v>0</v>
      </c>
      <c r="L342" s="235">
        <v>21</v>
      </c>
      <c r="M342" s="235">
        <f>G342*(1+L342/100)</f>
        <v>0</v>
      </c>
      <c r="N342" s="235">
        <v>4.4999999999999998E-2</v>
      </c>
      <c r="O342" s="235">
        <f>ROUND(E342*N342,2)</f>
        <v>0.05</v>
      </c>
      <c r="P342" s="235">
        <v>0</v>
      </c>
      <c r="Q342" s="235">
        <f>ROUND(E342*P342,2)</f>
        <v>0</v>
      </c>
      <c r="R342" s="235"/>
      <c r="S342" s="235" t="s">
        <v>174</v>
      </c>
      <c r="T342" s="236" t="s">
        <v>175</v>
      </c>
      <c r="U342" s="219">
        <v>0</v>
      </c>
      <c r="V342" s="219">
        <f>ROUND(E342*U342,2)</f>
        <v>0</v>
      </c>
      <c r="W342" s="219"/>
      <c r="X342" s="219" t="s">
        <v>478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479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1" t="s">
        <v>672</v>
      </c>
      <c r="D343" s="221"/>
      <c r="E343" s="222">
        <v>1.01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232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30">
        <v>120</v>
      </c>
      <c r="B344" s="231" t="s">
        <v>673</v>
      </c>
      <c r="C344" s="249" t="s">
        <v>674</v>
      </c>
      <c r="D344" s="232" t="s">
        <v>655</v>
      </c>
      <c r="E344" s="233">
        <v>3.03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0</v>
      </c>
      <c r="O344" s="235">
        <f>ROUND(E344*N344,2)</f>
        <v>0</v>
      </c>
      <c r="P344" s="235">
        <v>0</v>
      </c>
      <c r="Q344" s="235">
        <f>ROUND(E344*P344,2)</f>
        <v>0</v>
      </c>
      <c r="R344" s="235"/>
      <c r="S344" s="235" t="s">
        <v>174</v>
      </c>
      <c r="T344" s="236" t="s">
        <v>175</v>
      </c>
      <c r="U344" s="219">
        <v>0</v>
      </c>
      <c r="V344" s="219">
        <f>ROUND(E344*U344,2)</f>
        <v>0</v>
      </c>
      <c r="W344" s="219"/>
      <c r="X344" s="219" t="s">
        <v>478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479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1" t="s">
        <v>669</v>
      </c>
      <c r="D345" s="221"/>
      <c r="E345" s="222">
        <v>3.03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232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30">
        <v>121</v>
      </c>
      <c r="B346" s="231" t="s">
        <v>675</v>
      </c>
      <c r="C346" s="249" t="s">
        <v>676</v>
      </c>
      <c r="D346" s="232" t="s">
        <v>655</v>
      </c>
      <c r="E346" s="233">
        <v>4.04</v>
      </c>
      <c r="F346" s="234"/>
      <c r="G346" s="235">
        <f>ROUND(E346*F346,2)</f>
        <v>0</v>
      </c>
      <c r="H346" s="234"/>
      <c r="I346" s="235">
        <f>ROUND(E346*H346,2)</f>
        <v>0</v>
      </c>
      <c r="J346" s="234"/>
      <c r="K346" s="235">
        <f>ROUND(E346*J346,2)</f>
        <v>0</v>
      </c>
      <c r="L346" s="235">
        <v>21</v>
      </c>
      <c r="M346" s="235">
        <f>G346*(1+L346/100)</f>
        <v>0</v>
      </c>
      <c r="N346" s="235">
        <v>0</v>
      </c>
      <c r="O346" s="235">
        <f>ROUND(E346*N346,2)</f>
        <v>0</v>
      </c>
      <c r="P346" s="235">
        <v>0</v>
      </c>
      <c r="Q346" s="235">
        <f>ROUND(E346*P346,2)</f>
        <v>0</v>
      </c>
      <c r="R346" s="235"/>
      <c r="S346" s="235" t="s">
        <v>174</v>
      </c>
      <c r="T346" s="236" t="s">
        <v>175</v>
      </c>
      <c r="U346" s="219">
        <v>0</v>
      </c>
      <c r="V346" s="219">
        <f>ROUND(E346*U346,2)</f>
        <v>0</v>
      </c>
      <c r="W346" s="219"/>
      <c r="X346" s="219" t="s">
        <v>478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479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51" t="s">
        <v>680</v>
      </c>
      <c r="D347" s="221"/>
      <c r="E347" s="222">
        <v>4.04</v>
      </c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232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30">
        <v>122</v>
      </c>
      <c r="B348" s="231" t="s">
        <v>2376</v>
      </c>
      <c r="C348" s="249" t="s">
        <v>2377</v>
      </c>
      <c r="D348" s="232" t="s">
        <v>554</v>
      </c>
      <c r="E348" s="233">
        <v>1.01</v>
      </c>
      <c r="F348" s="234"/>
      <c r="G348" s="235">
        <f>ROUND(E348*F348,2)</f>
        <v>0</v>
      </c>
      <c r="H348" s="234"/>
      <c r="I348" s="235">
        <f>ROUND(E348*H348,2)</f>
        <v>0</v>
      </c>
      <c r="J348" s="234"/>
      <c r="K348" s="235">
        <f>ROUND(E348*J348,2)</f>
        <v>0</v>
      </c>
      <c r="L348" s="235">
        <v>21</v>
      </c>
      <c r="M348" s="235">
        <f>G348*(1+L348/100)</f>
        <v>0</v>
      </c>
      <c r="N348" s="235">
        <v>2.7000000000000001E-3</v>
      </c>
      <c r="O348" s="235">
        <f>ROUND(E348*N348,2)</f>
        <v>0</v>
      </c>
      <c r="P348" s="235">
        <v>0</v>
      </c>
      <c r="Q348" s="235">
        <f>ROUND(E348*P348,2)</f>
        <v>0</v>
      </c>
      <c r="R348" s="235"/>
      <c r="S348" s="235" t="s">
        <v>174</v>
      </c>
      <c r="T348" s="236" t="s">
        <v>175</v>
      </c>
      <c r="U348" s="219">
        <v>0</v>
      </c>
      <c r="V348" s="219">
        <f>ROUND(E348*U348,2)</f>
        <v>0</v>
      </c>
      <c r="W348" s="219"/>
      <c r="X348" s="219" t="s">
        <v>478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555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51" t="s">
        <v>672</v>
      </c>
      <c r="D349" s="221"/>
      <c r="E349" s="222">
        <v>1.01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232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ht="33.75" outlineLevel="1" x14ac:dyDescent="0.2">
      <c r="A350" s="230">
        <v>123</v>
      </c>
      <c r="B350" s="231" t="s">
        <v>1491</v>
      </c>
      <c r="C350" s="249" t="s">
        <v>1492</v>
      </c>
      <c r="D350" s="232" t="s">
        <v>554</v>
      </c>
      <c r="E350" s="233">
        <v>1.01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4.3E-3</v>
      </c>
      <c r="O350" s="235">
        <f>ROUND(E350*N350,2)</f>
        <v>0</v>
      </c>
      <c r="P350" s="235">
        <v>0</v>
      </c>
      <c r="Q350" s="235">
        <f>ROUND(E350*P350,2)</f>
        <v>0</v>
      </c>
      <c r="R350" s="235" t="s">
        <v>477</v>
      </c>
      <c r="S350" s="235" t="s">
        <v>190</v>
      </c>
      <c r="T350" s="236" t="s">
        <v>190</v>
      </c>
      <c r="U350" s="219">
        <v>0</v>
      </c>
      <c r="V350" s="219">
        <f>ROUND(E350*U350,2)</f>
        <v>0</v>
      </c>
      <c r="W350" s="219"/>
      <c r="X350" s="219" t="s">
        <v>478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479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51" t="s">
        <v>672</v>
      </c>
      <c r="D351" s="221"/>
      <c r="E351" s="222">
        <v>1.01</v>
      </c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232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ht="33.75" outlineLevel="1" x14ac:dyDescent="0.2">
      <c r="A352" s="230">
        <v>124</v>
      </c>
      <c r="B352" s="231" t="s">
        <v>1037</v>
      </c>
      <c r="C352" s="249" t="s">
        <v>1038</v>
      </c>
      <c r="D352" s="232" t="s">
        <v>554</v>
      </c>
      <c r="E352" s="233">
        <v>4.04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5">
        <v>6.0000000000000001E-3</v>
      </c>
      <c r="O352" s="235">
        <f>ROUND(E352*N352,2)</f>
        <v>0.02</v>
      </c>
      <c r="P352" s="235">
        <v>0</v>
      </c>
      <c r="Q352" s="235">
        <f>ROUND(E352*P352,2)</f>
        <v>0</v>
      </c>
      <c r="R352" s="235" t="s">
        <v>477</v>
      </c>
      <c r="S352" s="235" t="s">
        <v>190</v>
      </c>
      <c r="T352" s="236" t="s">
        <v>190</v>
      </c>
      <c r="U352" s="219">
        <v>0</v>
      </c>
      <c r="V352" s="219">
        <f>ROUND(E352*U352,2)</f>
        <v>0</v>
      </c>
      <c r="W352" s="219"/>
      <c r="X352" s="219" t="s">
        <v>478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555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51" t="s">
        <v>680</v>
      </c>
      <c r="D353" s="221"/>
      <c r="E353" s="222">
        <v>4.04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232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ht="33.75" outlineLevel="1" x14ac:dyDescent="0.2">
      <c r="A354" s="230">
        <v>125</v>
      </c>
      <c r="B354" s="231" t="s">
        <v>683</v>
      </c>
      <c r="C354" s="249" t="s">
        <v>684</v>
      </c>
      <c r="D354" s="232" t="s">
        <v>554</v>
      </c>
      <c r="E354" s="233">
        <v>3.03</v>
      </c>
      <c r="F354" s="234"/>
      <c r="G354" s="235">
        <f>ROUND(E354*F354,2)</f>
        <v>0</v>
      </c>
      <c r="H354" s="234"/>
      <c r="I354" s="235">
        <f>ROUND(E354*H354,2)</f>
        <v>0</v>
      </c>
      <c r="J354" s="234"/>
      <c r="K354" s="235">
        <f>ROUND(E354*J354,2)</f>
        <v>0</v>
      </c>
      <c r="L354" s="235">
        <v>21</v>
      </c>
      <c r="M354" s="235">
        <f>G354*(1+L354/100)</f>
        <v>0</v>
      </c>
      <c r="N354" s="235">
        <v>6.0000000000000001E-3</v>
      </c>
      <c r="O354" s="235">
        <f>ROUND(E354*N354,2)</f>
        <v>0.02</v>
      </c>
      <c r="P354" s="235">
        <v>0</v>
      </c>
      <c r="Q354" s="235">
        <f>ROUND(E354*P354,2)</f>
        <v>0</v>
      </c>
      <c r="R354" s="235" t="s">
        <v>477</v>
      </c>
      <c r="S354" s="235" t="s">
        <v>190</v>
      </c>
      <c r="T354" s="236" t="s">
        <v>190</v>
      </c>
      <c r="U354" s="219">
        <v>0</v>
      </c>
      <c r="V354" s="219">
        <f>ROUND(E354*U354,2)</f>
        <v>0</v>
      </c>
      <c r="W354" s="219"/>
      <c r="X354" s="219" t="s">
        <v>478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479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51" t="s">
        <v>669</v>
      </c>
      <c r="D355" s="221"/>
      <c r="E355" s="222">
        <v>3.03</v>
      </c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232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37">
        <v>126</v>
      </c>
      <c r="B356" s="238" t="s">
        <v>2378</v>
      </c>
      <c r="C356" s="248" t="s">
        <v>2379</v>
      </c>
      <c r="D356" s="239" t="s">
        <v>554</v>
      </c>
      <c r="E356" s="240">
        <v>1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21</v>
      </c>
      <c r="M356" s="242">
        <f>G356*(1+L356/100)</f>
        <v>0</v>
      </c>
      <c r="N356" s="242">
        <v>1.6E-2</v>
      </c>
      <c r="O356" s="242">
        <f>ROUND(E356*N356,2)</f>
        <v>0.02</v>
      </c>
      <c r="P356" s="242">
        <v>0</v>
      </c>
      <c r="Q356" s="242">
        <f>ROUND(E356*P356,2)</f>
        <v>0</v>
      </c>
      <c r="R356" s="242"/>
      <c r="S356" s="242" t="s">
        <v>174</v>
      </c>
      <c r="T356" s="243" t="s">
        <v>175</v>
      </c>
      <c r="U356" s="219">
        <v>0</v>
      </c>
      <c r="V356" s="219">
        <f>ROUND(E356*U356,2)</f>
        <v>0</v>
      </c>
      <c r="W356" s="219"/>
      <c r="X356" s="219" t="s">
        <v>478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555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37">
        <v>127</v>
      </c>
      <c r="B357" s="238" t="s">
        <v>2380</v>
      </c>
      <c r="C357" s="248" t="s">
        <v>2381</v>
      </c>
      <c r="D357" s="239" t="s">
        <v>554</v>
      </c>
      <c r="E357" s="240">
        <v>1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2">
        <v>1.4E-2</v>
      </c>
      <c r="O357" s="242">
        <f>ROUND(E357*N357,2)</f>
        <v>0.01</v>
      </c>
      <c r="P357" s="242">
        <v>0</v>
      </c>
      <c r="Q357" s="242">
        <f>ROUND(E357*P357,2)</f>
        <v>0</v>
      </c>
      <c r="R357" s="242"/>
      <c r="S357" s="242" t="s">
        <v>174</v>
      </c>
      <c r="T357" s="243" t="s">
        <v>175</v>
      </c>
      <c r="U357" s="219">
        <v>0</v>
      </c>
      <c r="V357" s="219">
        <f>ROUND(E357*U357,2)</f>
        <v>0</v>
      </c>
      <c r="W357" s="219"/>
      <c r="X357" s="219" t="s">
        <v>478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555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37">
        <v>128</v>
      </c>
      <c r="B358" s="238" t="s">
        <v>687</v>
      </c>
      <c r="C358" s="248" t="s">
        <v>688</v>
      </c>
      <c r="D358" s="239" t="s">
        <v>655</v>
      </c>
      <c r="E358" s="240">
        <v>4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2">
        <v>0</v>
      </c>
      <c r="O358" s="242">
        <f>ROUND(E358*N358,2)</f>
        <v>0</v>
      </c>
      <c r="P358" s="242">
        <v>0</v>
      </c>
      <c r="Q358" s="242">
        <f>ROUND(E358*P358,2)</f>
        <v>0</v>
      </c>
      <c r="R358" s="242"/>
      <c r="S358" s="242" t="s">
        <v>174</v>
      </c>
      <c r="T358" s="243" t="s">
        <v>175</v>
      </c>
      <c r="U358" s="219">
        <v>0</v>
      </c>
      <c r="V358" s="219">
        <f>ROUND(E358*U358,2)</f>
        <v>0</v>
      </c>
      <c r="W358" s="219"/>
      <c r="X358" s="219" t="s">
        <v>478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555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37">
        <v>129</v>
      </c>
      <c r="B359" s="238" t="s">
        <v>689</v>
      </c>
      <c r="C359" s="248" t="s">
        <v>690</v>
      </c>
      <c r="D359" s="239" t="s">
        <v>655</v>
      </c>
      <c r="E359" s="240">
        <v>8</v>
      </c>
      <c r="F359" s="241"/>
      <c r="G359" s="242">
        <f>ROUND(E359*F359,2)</f>
        <v>0</v>
      </c>
      <c r="H359" s="241"/>
      <c r="I359" s="242">
        <f>ROUND(E359*H359,2)</f>
        <v>0</v>
      </c>
      <c r="J359" s="241"/>
      <c r="K359" s="242">
        <f>ROUND(E359*J359,2)</f>
        <v>0</v>
      </c>
      <c r="L359" s="242">
        <v>21</v>
      </c>
      <c r="M359" s="242">
        <f>G359*(1+L359/100)</f>
        <v>0</v>
      </c>
      <c r="N359" s="242">
        <v>0</v>
      </c>
      <c r="O359" s="242">
        <f>ROUND(E359*N359,2)</f>
        <v>0</v>
      </c>
      <c r="P359" s="242">
        <v>0</v>
      </c>
      <c r="Q359" s="242">
        <f>ROUND(E359*P359,2)</f>
        <v>0</v>
      </c>
      <c r="R359" s="242"/>
      <c r="S359" s="242" t="s">
        <v>174</v>
      </c>
      <c r="T359" s="243" t="s">
        <v>175</v>
      </c>
      <c r="U359" s="219">
        <v>0</v>
      </c>
      <c r="V359" s="219">
        <f>ROUND(E359*U359,2)</f>
        <v>0</v>
      </c>
      <c r="W359" s="219"/>
      <c r="X359" s="219" t="s">
        <v>478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479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37">
        <v>130</v>
      </c>
      <c r="B360" s="238" t="s">
        <v>691</v>
      </c>
      <c r="C360" s="248" t="s">
        <v>692</v>
      </c>
      <c r="D360" s="239" t="s">
        <v>655</v>
      </c>
      <c r="E360" s="240">
        <v>2</v>
      </c>
      <c r="F360" s="241"/>
      <c r="G360" s="242">
        <f>ROUND(E360*F360,2)</f>
        <v>0</v>
      </c>
      <c r="H360" s="241"/>
      <c r="I360" s="242">
        <f>ROUND(E360*H360,2)</f>
        <v>0</v>
      </c>
      <c r="J360" s="241"/>
      <c r="K360" s="242">
        <f>ROUND(E360*J360,2)</f>
        <v>0</v>
      </c>
      <c r="L360" s="242">
        <v>21</v>
      </c>
      <c r="M360" s="242">
        <f>G360*(1+L360/100)</f>
        <v>0</v>
      </c>
      <c r="N360" s="242">
        <v>0</v>
      </c>
      <c r="O360" s="242">
        <f>ROUND(E360*N360,2)</f>
        <v>0</v>
      </c>
      <c r="P360" s="242">
        <v>0</v>
      </c>
      <c r="Q360" s="242">
        <f>ROUND(E360*P360,2)</f>
        <v>0</v>
      </c>
      <c r="R360" s="242"/>
      <c r="S360" s="242" t="s">
        <v>174</v>
      </c>
      <c r="T360" s="243" t="s">
        <v>175</v>
      </c>
      <c r="U360" s="219">
        <v>0</v>
      </c>
      <c r="V360" s="219">
        <f>ROUND(E360*U360,2)</f>
        <v>0</v>
      </c>
      <c r="W360" s="219"/>
      <c r="X360" s="219" t="s">
        <v>478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479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30">
        <v>131</v>
      </c>
      <c r="B361" s="231" t="s">
        <v>693</v>
      </c>
      <c r="C361" s="249" t="s">
        <v>694</v>
      </c>
      <c r="D361" s="232" t="s">
        <v>554</v>
      </c>
      <c r="E361" s="233">
        <v>12</v>
      </c>
      <c r="F361" s="234"/>
      <c r="G361" s="235">
        <f>ROUND(E361*F361,2)</f>
        <v>0</v>
      </c>
      <c r="H361" s="234"/>
      <c r="I361" s="235">
        <f>ROUND(E361*H361,2)</f>
        <v>0</v>
      </c>
      <c r="J361" s="234"/>
      <c r="K361" s="235">
        <f>ROUND(E361*J361,2)</f>
        <v>0</v>
      </c>
      <c r="L361" s="235">
        <v>21</v>
      </c>
      <c r="M361" s="235">
        <f>G361*(1+L361/100)</f>
        <v>0</v>
      </c>
      <c r="N361" s="235">
        <v>8.9999999999999998E-4</v>
      </c>
      <c r="O361" s="235">
        <f>ROUND(E361*N361,2)</f>
        <v>0.01</v>
      </c>
      <c r="P361" s="235">
        <v>0</v>
      </c>
      <c r="Q361" s="235">
        <f>ROUND(E361*P361,2)</f>
        <v>0</v>
      </c>
      <c r="R361" s="235" t="s">
        <v>477</v>
      </c>
      <c r="S361" s="235" t="s">
        <v>190</v>
      </c>
      <c r="T361" s="236" t="s">
        <v>190</v>
      </c>
      <c r="U361" s="219">
        <v>0</v>
      </c>
      <c r="V361" s="219">
        <f>ROUND(E361*U361,2)</f>
        <v>0</v>
      </c>
      <c r="W361" s="219"/>
      <c r="X361" s="219" t="s">
        <v>478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479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51" t="s">
        <v>2382</v>
      </c>
      <c r="D362" s="221"/>
      <c r="E362" s="222">
        <v>12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232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37">
        <v>132</v>
      </c>
      <c r="B363" s="238" t="s">
        <v>696</v>
      </c>
      <c r="C363" s="248" t="s">
        <v>697</v>
      </c>
      <c r="D363" s="239" t="s">
        <v>554</v>
      </c>
      <c r="E363" s="240">
        <v>2</v>
      </c>
      <c r="F363" s="241"/>
      <c r="G363" s="242">
        <f>ROUND(E363*F363,2)</f>
        <v>0</v>
      </c>
      <c r="H363" s="241"/>
      <c r="I363" s="242">
        <f>ROUND(E363*H363,2)</f>
        <v>0</v>
      </c>
      <c r="J363" s="241"/>
      <c r="K363" s="242">
        <f>ROUND(E363*J363,2)</f>
        <v>0</v>
      </c>
      <c r="L363" s="242">
        <v>21</v>
      </c>
      <c r="M363" s="242">
        <f>G363*(1+L363/100)</f>
        <v>0</v>
      </c>
      <c r="N363" s="242">
        <v>1.9E-3</v>
      </c>
      <c r="O363" s="242">
        <f>ROUND(E363*N363,2)</f>
        <v>0</v>
      </c>
      <c r="P363" s="242">
        <v>0</v>
      </c>
      <c r="Q363" s="242">
        <f>ROUND(E363*P363,2)</f>
        <v>0</v>
      </c>
      <c r="R363" s="242" t="s">
        <v>477</v>
      </c>
      <c r="S363" s="242" t="s">
        <v>190</v>
      </c>
      <c r="T363" s="243" t="s">
        <v>190</v>
      </c>
      <c r="U363" s="219">
        <v>0</v>
      </c>
      <c r="V363" s="219">
        <f>ROUND(E363*U363,2)</f>
        <v>0</v>
      </c>
      <c r="W363" s="219"/>
      <c r="X363" s="219" t="s">
        <v>478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479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37">
        <v>133</v>
      </c>
      <c r="B364" s="238" t="s">
        <v>698</v>
      </c>
      <c r="C364" s="248" t="s">
        <v>699</v>
      </c>
      <c r="D364" s="239" t="s">
        <v>247</v>
      </c>
      <c r="E364" s="240">
        <v>27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2">
        <v>0</v>
      </c>
      <c r="O364" s="242">
        <f>ROUND(E364*N364,2)</f>
        <v>0</v>
      </c>
      <c r="P364" s="242">
        <v>0</v>
      </c>
      <c r="Q364" s="242">
        <f>ROUND(E364*P364,2)</f>
        <v>0</v>
      </c>
      <c r="R364" s="242"/>
      <c r="S364" s="242" t="s">
        <v>174</v>
      </c>
      <c r="T364" s="243" t="s">
        <v>700</v>
      </c>
      <c r="U364" s="219">
        <v>0</v>
      </c>
      <c r="V364" s="219">
        <f>ROUND(E364*U364,2)</f>
        <v>0</v>
      </c>
      <c r="W364" s="219"/>
      <c r="X364" s="219" t="s">
        <v>478</v>
      </c>
      <c r="Y364" s="209"/>
      <c r="Z364" s="209"/>
      <c r="AA364" s="209"/>
      <c r="AB364" s="209"/>
      <c r="AC364" s="209"/>
      <c r="AD364" s="209"/>
      <c r="AE364" s="209"/>
      <c r="AF364" s="209"/>
      <c r="AG364" s="209" t="s">
        <v>479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37">
        <v>134</v>
      </c>
      <c r="B365" s="238" t="s">
        <v>701</v>
      </c>
      <c r="C365" s="248" t="s">
        <v>702</v>
      </c>
      <c r="D365" s="239" t="s">
        <v>655</v>
      </c>
      <c r="E365" s="240">
        <v>6</v>
      </c>
      <c r="F365" s="241"/>
      <c r="G365" s="242">
        <f>ROUND(E365*F365,2)</f>
        <v>0</v>
      </c>
      <c r="H365" s="241"/>
      <c r="I365" s="242">
        <f>ROUND(E365*H365,2)</f>
        <v>0</v>
      </c>
      <c r="J365" s="241"/>
      <c r="K365" s="242">
        <f>ROUND(E365*J365,2)</f>
        <v>0</v>
      </c>
      <c r="L365" s="242">
        <v>21</v>
      </c>
      <c r="M365" s="242">
        <f>G365*(1+L365/100)</f>
        <v>0</v>
      </c>
      <c r="N365" s="242">
        <v>0</v>
      </c>
      <c r="O365" s="242">
        <f>ROUND(E365*N365,2)</f>
        <v>0</v>
      </c>
      <c r="P365" s="242">
        <v>0</v>
      </c>
      <c r="Q365" s="242">
        <f>ROUND(E365*P365,2)</f>
        <v>0</v>
      </c>
      <c r="R365" s="242"/>
      <c r="S365" s="242" t="s">
        <v>174</v>
      </c>
      <c r="T365" s="243" t="s">
        <v>700</v>
      </c>
      <c r="U365" s="219">
        <v>0</v>
      </c>
      <c r="V365" s="219">
        <f>ROUND(E365*U365,2)</f>
        <v>0</v>
      </c>
      <c r="W365" s="219"/>
      <c r="X365" s="219" t="s">
        <v>478</v>
      </c>
      <c r="Y365" s="209"/>
      <c r="Z365" s="209"/>
      <c r="AA365" s="209"/>
      <c r="AB365" s="209"/>
      <c r="AC365" s="209"/>
      <c r="AD365" s="209"/>
      <c r="AE365" s="209"/>
      <c r="AF365" s="209"/>
      <c r="AG365" s="209" t="s">
        <v>555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37">
        <v>135</v>
      </c>
      <c r="B366" s="238" t="s">
        <v>703</v>
      </c>
      <c r="C366" s="248" t="s">
        <v>704</v>
      </c>
      <c r="D366" s="239" t="s">
        <v>655</v>
      </c>
      <c r="E366" s="240">
        <v>10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2">
        <v>0</v>
      </c>
      <c r="O366" s="242">
        <f>ROUND(E366*N366,2)</f>
        <v>0</v>
      </c>
      <c r="P366" s="242">
        <v>0</v>
      </c>
      <c r="Q366" s="242">
        <f>ROUND(E366*P366,2)</f>
        <v>0</v>
      </c>
      <c r="R366" s="242"/>
      <c r="S366" s="242" t="s">
        <v>174</v>
      </c>
      <c r="T366" s="243" t="s">
        <v>700</v>
      </c>
      <c r="U366" s="219">
        <v>0</v>
      </c>
      <c r="V366" s="219">
        <f>ROUND(E366*U366,2)</f>
        <v>0</v>
      </c>
      <c r="W366" s="219"/>
      <c r="X366" s="219" t="s">
        <v>478</v>
      </c>
      <c r="Y366" s="209"/>
      <c r="Z366" s="209"/>
      <c r="AA366" s="209"/>
      <c r="AB366" s="209"/>
      <c r="AC366" s="209"/>
      <c r="AD366" s="209"/>
      <c r="AE366" s="209"/>
      <c r="AF366" s="209"/>
      <c r="AG366" s="209" t="s">
        <v>555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37">
        <v>136</v>
      </c>
      <c r="B367" s="238" t="s">
        <v>705</v>
      </c>
      <c r="C367" s="248" t="s">
        <v>706</v>
      </c>
      <c r="D367" s="239" t="s">
        <v>655</v>
      </c>
      <c r="E367" s="240">
        <v>4</v>
      </c>
      <c r="F367" s="241"/>
      <c r="G367" s="242">
        <f>ROUND(E367*F367,2)</f>
        <v>0</v>
      </c>
      <c r="H367" s="241"/>
      <c r="I367" s="242">
        <f>ROUND(E367*H367,2)</f>
        <v>0</v>
      </c>
      <c r="J367" s="241"/>
      <c r="K367" s="242">
        <f>ROUND(E367*J367,2)</f>
        <v>0</v>
      </c>
      <c r="L367" s="242">
        <v>21</v>
      </c>
      <c r="M367" s="242">
        <f>G367*(1+L367/100)</f>
        <v>0</v>
      </c>
      <c r="N367" s="242">
        <v>0</v>
      </c>
      <c r="O367" s="242">
        <f>ROUND(E367*N367,2)</f>
        <v>0</v>
      </c>
      <c r="P367" s="242">
        <v>0</v>
      </c>
      <c r="Q367" s="242">
        <f>ROUND(E367*P367,2)</f>
        <v>0</v>
      </c>
      <c r="R367" s="242"/>
      <c r="S367" s="242" t="s">
        <v>174</v>
      </c>
      <c r="T367" s="243" t="s">
        <v>175</v>
      </c>
      <c r="U367" s="219">
        <v>0</v>
      </c>
      <c r="V367" s="219">
        <f>ROUND(E367*U367,2)</f>
        <v>0</v>
      </c>
      <c r="W367" s="219"/>
      <c r="X367" s="219" t="s">
        <v>478</v>
      </c>
      <c r="Y367" s="209"/>
      <c r="Z367" s="209"/>
      <c r="AA367" s="209"/>
      <c r="AB367" s="209"/>
      <c r="AC367" s="209"/>
      <c r="AD367" s="209"/>
      <c r="AE367" s="209"/>
      <c r="AF367" s="209"/>
      <c r="AG367" s="209" t="s">
        <v>479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30">
        <v>137</v>
      </c>
      <c r="B368" s="231" t="s">
        <v>2383</v>
      </c>
      <c r="C368" s="249" t="s">
        <v>2384</v>
      </c>
      <c r="D368" s="232" t="s">
        <v>323</v>
      </c>
      <c r="E368" s="233">
        <v>51.610999999999997</v>
      </c>
      <c r="F368" s="234"/>
      <c r="G368" s="235">
        <f>ROUND(E368*F368,2)</f>
        <v>0</v>
      </c>
      <c r="H368" s="234"/>
      <c r="I368" s="235">
        <f>ROUND(E368*H368,2)</f>
        <v>0</v>
      </c>
      <c r="J368" s="234"/>
      <c r="K368" s="235">
        <f>ROUND(E368*J368,2)</f>
        <v>0</v>
      </c>
      <c r="L368" s="235">
        <v>21</v>
      </c>
      <c r="M368" s="235">
        <f>G368*(1+L368/100)</f>
        <v>0</v>
      </c>
      <c r="N368" s="235">
        <v>1.77E-2</v>
      </c>
      <c r="O368" s="235">
        <f>ROUND(E368*N368,2)</f>
        <v>0.91</v>
      </c>
      <c r="P368" s="235">
        <v>0</v>
      </c>
      <c r="Q368" s="235">
        <f>ROUND(E368*P368,2)</f>
        <v>0</v>
      </c>
      <c r="R368" s="235"/>
      <c r="S368" s="235" t="s">
        <v>174</v>
      </c>
      <c r="T368" s="236" t="s">
        <v>190</v>
      </c>
      <c r="U368" s="219">
        <v>0</v>
      </c>
      <c r="V368" s="219">
        <f>ROUND(E368*U368,2)</f>
        <v>0</v>
      </c>
      <c r="W368" s="219"/>
      <c r="X368" s="219" t="s">
        <v>478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555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51" t="s">
        <v>2385</v>
      </c>
      <c r="D369" s="221"/>
      <c r="E369" s="222">
        <v>51.610999999999997</v>
      </c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232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30">
        <v>138</v>
      </c>
      <c r="B370" s="231" t="s">
        <v>1494</v>
      </c>
      <c r="C370" s="249" t="s">
        <v>1495</v>
      </c>
      <c r="D370" s="232" t="s">
        <v>323</v>
      </c>
      <c r="E370" s="233">
        <v>60.6</v>
      </c>
      <c r="F370" s="234"/>
      <c r="G370" s="235">
        <f>ROUND(E370*F370,2)</f>
        <v>0</v>
      </c>
      <c r="H370" s="234"/>
      <c r="I370" s="235">
        <f>ROUND(E370*H370,2)</f>
        <v>0</v>
      </c>
      <c r="J370" s="234"/>
      <c r="K370" s="235">
        <f>ROUND(E370*J370,2)</f>
        <v>0</v>
      </c>
      <c r="L370" s="235">
        <v>21</v>
      </c>
      <c r="M370" s="235">
        <f>G370*(1+L370/100)</f>
        <v>0</v>
      </c>
      <c r="N370" s="235">
        <v>2.8000000000000001E-2</v>
      </c>
      <c r="O370" s="235">
        <f>ROUND(E370*N370,2)</f>
        <v>1.7</v>
      </c>
      <c r="P370" s="235">
        <v>0</v>
      </c>
      <c r="Q370" s="235">
        <f>ROUND(E370*P370,2)</f>
        <v>0</v>
      </c>
      <c r="R370" s="235"/>
      <c r="S370" s="235" t="s">
        <v>174</v>
      </c>
      <c r="T370" s="236" t="s">
        <v>190</v>
      </c>
      <c r="U370" s="219">
        <v>0</v>
      </c>
      <c r="V370" s="219">
        <f>ROUND(E370*U370,2)</f>
        <v>0</v>
      </c>
      <c r="W370" s="219"/>
      <c r="X370" s="219" t="s">
        <v>478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555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51" t="s">
        <v>2386</v>
      </c>
      <c r="D371" s="221"/>
      <c r="E371" s="222">
        <v>60.6</v>
      </c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232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ht="22.5" outlineLevel="1" x14ac:dyDescent="0.2">
      <c r="A372" s="230">
        <v>139</v>
      </c>
      <c r="B372" s="231" t="s">
        <v>707</v>
      </c>
      <c r="C372" s="249" t="s">
        <v>708</v>
      </c>
      <c r="D372" s="232" t="s">
        <v>554</v>
      </c>
      <c r="E372" s="233">
        <v>3.03</v>
      </c>
      <c r="F372" s="234"/>
      <c r="G372" s="235">
        <f>ROUND(E372*F372,2)</f>
        <v>0</v>
      </c>
      <c r="H372" s="234"/>
      <c r="I372" s="235">
        <f>ROUND(E372*H372,2)</f>
        <v>0</v>
      </c>
      <c r="J372" s="234"/>
      <c r="K372" s="235">
        <f>ROUND(E372*J372,2)</f>
        <v>0</v>
      </c>
      <c r="L372" s="235">
        <v>21</v>
      </c>
      <c r="M372" s="235">
        <f>G372*(1+L372/100)</f>
        <v>0</v>
      </c>
      <c r="N372" s="235">
        <v>8.6999999999999994E-3</v>
      </c>
      <c r="O372" s="235">
        <f>ROUND(E372*N372,2)</f>
        <v>0.03</v>
      </c>
      <c r="P372" s="235">
        <v>0</v>
      </c>
      <c r="Q372" s="235">
        <f>ROUND(E372*P372,2)</f>
        <v>0</v>
      </c>
      <c r="R372" s="235" t="s">
        <v>477</v>
      </c>
      <c r="S372" s="235" t="s">
        <v>190</v>
      </c>
      <c r="T372" s="236" t="s">
        <v>190</v>
      </c>
      <c r="U372" s="219">
        <v>0</v>
      </c>
      <c r="V372" s="219">
        <f>ROUND(E372*U372,2)</f>
        <v>0</v>
      </c>
      <c r="W372" s="219"/>
      <c r="X372" s="219" t="s">
        <v>478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555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51" t="s">
        <v>669</v>
      </c>
      <c r="D373" s="221"/>
      <c r="E373" s="222">
        <v>3.03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09"/>
      <c r="Z373" s="209"/>
      <c r="AA373" s="209"/>
      <c r="AB373" s="209"/>
      <c r="AC373" s="209"/>
      <c r="AD373" s="209"/>
      <c r="AE373" s="209"/>
      <c r="AF373" s="209"/>
      <c r="AG373" s="209" t="s">
        <v>232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ht="22.5" outlineLevel="1" x14ac:dyDescent="0.2">
      <c r="A374" s="230">
        <v>140</v>
      </c>
      <c r="B374" s="231" t="s">
        <v>2387</v>
      </c>
      <c r="C374" s="249" t="s">
        <v>2388</v>
      </c>
      <c r="D374" s="232" t="s">
        <v>554</v>
      </c>
      <c r="E374" s="233">
        <v>1.01</v>
      </c>
      <c r="F374" s="234"/>
      <c r="G374" s="235">
        <f>ROUND(E374*F374,2)</f>
        <v>0</v>
      </c>
      <c r="H374" s="234"/>
      <c r="I374" s="235">
        <f>ROUND(E374*H374,2)</f>
        <v>0</v>
      </c>
      <c r="J374" s="234"/>
      <c r="K374" s="235">
        <f>ROUND(E374*J374,2)</f>
        <v>0</v>
      </c>
      <c r="L374" s="235">
        <v>21</v>
      </c>
      <c r="M374" s="235">
        <f>G374*(1+L374/100)</f>
        <v>0</v>
      </c>
      <c r="N374" s="235">
        <v>1.5599999999999999E-2</v>
      </c>
      <c r="O374" s="235">
        <f>ROUND(E374*N374,2)</f>
        <v>0.02</v>
      </c>
      <c r="P374" s="235">
        <v>0</v>
      </c>
      <c r="Q374" s="235">
        <f>ROUND(E374*P374,2)</f>
        <v>0</v>
      </c>
      <c r="R374" s="235" t="s">
        <v>477</v>
      </c>
      <c r="S374" s="235" t="s">
        <v>190</v>
      </c>
      <c r="T374" s="236" t="s">
        <v>190</v>
      </c>
      <c r="U374" s="219">
        <v>0</v>
      </c>
      <c r="V374" s="219">
        <f>ROUND(E374*U374,2)</f>
        <v>0</v>
      </c>
      <c r="W374" s="219"/>
      <c r="X374" s="219" t="s">
        <v>478</v>
      </c>
      <c r="Y374" s="209"/>
      <c r="Z374" s="209"/>
      <c r="AA374" s="209"/>
      <c r="AB374" s="209"/>
      <c r="AC374" s="209"/>
      <c r="AD374" s="209"/>
      <c r="AE374" s="209"/>
      <c r="AF374" s="209"/>
      <c r="AG374" s="209" t="s">
        <v>555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16"/>
      <c r="B375" s="217"/>
      <c r="C375" s="251" t="s">
        <v>672</v>
      </c>
      <c r="D375" s="221"/>
      <c r="E375" s="222">
        <v>1.01</v>
      </c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232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ht="22.5" outlineLevel="1" x14ac:dyDescent="0.2">
      <c r="A376" s="230">
        <v>141</v>
      </c>
      <c r="B376" s="231" t="s">
        <v>2389</v>
      </c>
      <c r="C376" s="249" t="s">
        <v>2390</v>
      </c>
      <c r="D376" s="232" t="s">
        <v>554</v>
      </c>
      <c r="E376" s="233">
        <v>1.01</v>
      </c>
      <c r="F376" s="234"/>
      <c r="G376" s="235">
        <f>ROUND(E376*F376,2)</f>
        <v>0</v>
      </c>
      <c r="H376" s="234"/>
      <c r="I376" s="235">
        <f>ROUND(E376*H376,2)</f>
        <v>0</v>
      </c>
      <c r="J376" s="234"/>
      <c r="K376" s="235">
        <f>ROUND(E376*J376,2)</f>
        <v>0</v>
      </c>
      <c r="L376" s="235">
        <v>21</v>
      </c>
      <c r="M376" s="235">
        <f>G376*(1+L376/100)</f>
        <v>0</v>
      </c>
      <c r="N376" s="235">
        <v>1.9800000000000002E-2</v>
      </c>
      <c r="O376" s="235">
        <f>ROUND(E376*N376,2)</f>
        <v>0.02</v>
      </c>
      <c r="P376" s="235">
        <v>0</v>
      </c>
      <c r="Q376" s="235">
        <f>ROUND(E376*P376,2)</f>
        <v>0</v>
      </c>
      <c r="R376" s="235" t="s">
        <v>477</v>
      </c>
      <c r="S376" s="235" t="s">
        <v>190</v>
      </c>
      <c r="T376" s="236" t="s">
        <v>190</v>
      </c>
      <c r="U376" s="219">
        <v>0</v>
      </c>
      <c r="V376" s="219">
        <f>ROUND(E376*U376,2)</f>
        <v>0</v>
      </c>
      <c r="W376" s="219"/>
      <c r="X376" s="219" t="s">
        <v>478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555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1" t="s">
        <v>672</v>
      </c>
      <c r="D377" s="221"/>
      <c r="E377" s="222">
        <v>1.01</v>
      </c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232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22.5" outlineLevel="1" x14ac:dyDescent="0.2">
      <c r="A378" s="230">
        <v>142</v>
      </c>
      <c r="B378" s="231" t="s">
        <v>2391</v>
      </c>
      <c r="C378" s="249" t="s">
        <v>2392</v>
      </c>
      <c r="D378" s="232" t="s">
        <v>554</v>
      </c>
      <c r="E378" s="233">
        <v>1.01</v>
      </c>
      <c r="F378" s="234"/>
      <c r="G378" s="235">
        <f>ROUND(E378*F378,2)</f>
        <v>0</v>
      </c>
      <c r="H378" s="234"/>
      <c r="I378" s="235">
        <f>ROUND(E378*H378,2)</f>
        <v>0</v>
      </c>
      <c r="J378" s="234"/>
      <c r="K378" s="235">
        <f>ROUND(E378*J378,2)</f>
        <v>0</v>
      </c>
      <c r="L378" s="235">
        <v>21</v>
      </c>
      <c r="M378" s="235">
        <f>G378*(1+L378/100)</f>
        <v>0</v>
      </c>
      <c r="N378" s="235">
        <v>1.4800000000000001E-2</v>
      </c>
      <c r="O378" s="235">
        <f>ROUND(E378*N378,2)</f>
        <v>0.01</v>
      </c>
      <c r="P378" s="235">
        <v>0</v>
      </c>
      <c r="Q378" s="235">
        <f>ROUND(E378*P378,2)</f>
        <v>0</v>
      </c>
      <c r="R378" s="235" t="s">
        <v>477</v>
      </c>
      <c r="S378" s="235" t="s">
        <v>190</v>
      </c>
      <c r="T378" s="236" t="s">
        <v>190</v>
      </c>
      <c r="U378" s="219">
        <v>0</v>
      </c>
      <c r="V378" s="219">
        <f>ROUND(E378*U378,2)</f>
        <v>0</v>
      </c>
      <c r="W378" s="219"/>
      <c r="X378" s="219" t="s">
        <v>478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555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16"/>
      <c r="B379" s="217"/>
      <c r="C379" s="251" t="s">
        <v>672</v>
      </c>
      <c r="D379" s="221"/>
      <c r="E379" s="222">
        <v>1.01</v>
      </c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232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 x14ac:dyDescent="0.2">
      <c r="A380" s="230">
        <v>143</v>
      </c>
      <c r="B380" s="231" t="s">
        <v>2393</v>
      </c>
      <c r="C380" s="249" t="s">
        <v>2394</v>
      </c>
      <c r="D380" s="232" t="s">
        <v>554</v>
      </c>
      <c r="E380" s="233">
        <v>1.01</v>
      </c>
      <c r="F380" s="234"/>
      <c r="G380" s="235">
        <f>ROUND(E380*F380,2)</f>
        <v>0</v>
      </c>
      <c r="H380" s="234"/>
      <c r="I380" s="235">
        <f>ROUND(E380*H380,2)</f>
        <v>0</v>
      </c>
      <c r="J380" s="234"/>
      <c r="K380" s="235">
        <f>ROUND(E380*J380,2)</f>
        <v>0</v>
      </c>
      <c r="L380" s="235">
        <v>21</v>
      </c>
      <c r="M380" s="235">
        <f>G380*(1+L380/100)</f>
        <v>0</v>
      </c>
      <c r="N380" s="235">
        <v>1.01E-2</v>
      </c>
      <c r="O380" s="235">
        <f>ROUND(E380*N380,2)</f>
        <v>0.01</v>
      </c>
      <c r="P380" s="235">
        <v>0</v>
      </c>
      <c r="Q380" s="235">
        <f>ROUND(E380*P380,2)</f>
        <v>0</v>
      </c>
      <c r="R380" s="235" t="s">
        <v>477</v>
      </c>
      <c r="S380" s="235" t="s">
        <v>190</v>
      </c>
      <c r="T380" s="236" t="s">
        <v>190</v>
      </c>
      <c r="U380" s="219">
        <v>0</v>
      </c>
      <c r="V380" s="219">
        <f>ROUND(E380*U380,2)</f>
        <v>0</v>
      </c>
      <c r="W380" s="219"/>
      <c r="X380" s="219" t="s">
        <v>478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555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51" t="s">
        <v>672</v>
      </c>
      <c r="D381" s="221"/>
      <c r="E381" s="222">
        <v>1.01</v>
      </c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232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2.5" outlineLevel="1" x14ac:dyDescent="0.2">
      <c r="A382" s="230">
        <v>144</v>
      </c>
      <c r="B382" s="231" t="s">
        <v>2395</v>
      </c>
      <c r="C382" s="249" t="s">
        <v>2396</v>
      </c>
      <c r="D382" s="232" t="s">
        <v>554</v>
      </c>
      <c r="E382" s="233">
        <v>1.01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8.3000000000000001E-3</v>
      </c>
      <c r="O382" s="235">
        <f>ROUND(E382*N382,2)</f>
        <v>0.01</v>
      </c>
      <c r="P382" s="235">
        <v>0</v>
      </c>
      <c r="Q382" s="235">
        <f>ROUND(E382*P382,2)</f>
        <v>0</v>
      </c>
      <c r="R382" s="235" t="s">
        <v>477</v>
      </c>
      <c r="S382" s="235" t="s">
        <v>190</v>
      </c>
      <c r="T382" s="236" t="s">
        <v>190</v>
      </c>
      <c r="U382" s="219">
        <v>0</v>
      </c>
      <c r="V382" s="219">
        <f>ROUND(E382*U382,2)</f>
        <v>0</v>
      </c>
      <c r="W382" s="219"/>
      <c r="X382" s="219" t="s">
        <v>478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555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51" t="s">
        <v>672</v>
      </c>
      <c r="D383" s="221"/>
      <c r="E383" s="222">
        <v>1.01</v>
      </c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232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2.5" outlineLevel="1" x14ac:dyDescent="0.2">
      <c r="A384" s="230">
        <v>145</v>
      </c>
      <c r="B384" s="231" t="s">
        <v>2397</v>
      </c>
      <c r="C384" s="249" t="s">
        <v>2398</v>
      </c>
      <c r="D384" s="232" t="s">
        <v>554</v>
      </c>
      <c r="E384" s="233">
        <v>1.01</v>
      </c>
      <c r="F384" s="234"/>
      <c r="G384" s="235">
        <f>ROUND(E384*F384,2)</f>
        <v>0</v>
      </c>
      <c r="H384" s="234"/>
      <c r="I384" s="235">
        <f>ROUND(E384*H384,2)</f>
        <v>0</v>
      </c>
      <c r="J384" s="234"/>
      <c r="K384" s="235">
        <f>ROUND(E384*J384,2)</f>
        <v>0</v>
      </c>
      <c r="L384" s="235">
        <v>21</v>
      </c>
      <c r="M384" s="235">
        <f>G384*(1+L384/100)</f>
        <v>0</v>
      </c>
      <c r="N384" s="235">
        <v>1.0500000000000001E-2</v>
      </c>
      <c r="O384" s="235">
        <f>ROUND(E384*N384,2)</f>
        <v>0.01</v>
      </c>
      <c r="P384" s="235">
        <v>0</v>
      </c>
      <c r="Q384" s="235">
        <f>ROUND(E384*P384,2)</f>
        <v>0</v>
      </c>
      <c r="R384" s="235" t="s">
        <v>477</v>
      </c>
      <c r="S384" s="235" t="s">
        <v>190</v>
      </c>
      <c r="T384" s="236" t="s">
        <v>190</v>
      </c>
      <c r="U384" s="219">
        <v>0</v>
      </c>
      <c r="V384" s="219">
        <f>ROUND(E384*U384,2)</f>
        <v>0</v>
      </c>
      <c r="W384" s="219"/>
      <c r="X384" s="219" t="s">
        <v>478</v>
      </c>
      <c r="Y384" s="209"/>
      <c r="Z384" s="209"/>
      <c r="AA384" s="209"/>
      <c r="AB384" s="209"/>
      <c r="AC384" s="209"/>
      <c r="AD384" s="209"/>
      <c r="AE384" s="209"/>
      <c r="AF384" s="209"/>
      <c r="AG384" s="209" t="s">
        <v>555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1" t="s">
        <v>672</v>
      </c>
      <c r="D385" s="221"/>
      <c r="E385" s="222">
        <v>1.01</v>
      </c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232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2.5" outlineLevel="1" x14ac:dyDescent="0.2">
      <c r="A386" s="230">
        <v>146</v>
      </c>
      <c r="B386" s="231" t="s">
        <v>2399</v>
      </c>
      <c r="C386" s="249" t="s">
        <v>2400</v>
      </c>
      <c r="D386" s="232" t="s">
        <v>554</v>
      </c>
      <c r="E386" s="233">
        <v>1.01</v>
      </c>
      <c r="F386" s="234"/>
      <c r="G386" s="235">
        <f>ROUND(E386*F386,2)</f>
        <v>0</v>
      </c>
      <c r="H386" s="234"/>
      <c r="I386" s="235">
        <f>ROUND(E386*H386,2)</f>
        <v>0</v>
      </c>
      <c r="J386" s="234"/>
      <c r="K386" s="235">
        <f>ROUND(E386*J386,2)</f>
        <v>0</v>
      </c>
      <c r="L386" s="235">
        <v>21</v>
      </c>
      <c r="M386" s="235">
        <f>G386*(1+L386/100)</f>
        <v>0</v>
      </c>
      <c r="N386" s="235">
        <v>1.67E-2</v>
      </c>
      <c r="O386" s="235">
        <f>ROUND(E386*N386,2)</f>
        <v>0.02</v>
      </c>
      <c r="P386" s="235">
        <v>0</v>
      </c>
      <c r="Q386" s="235">
        <f>ROUND(E386*P386,2)</f>
        <v>0</v>
      </c>
      <c r="R386" s="235" t="s">
        <v>477</v>
      </c>
      <c r="S386" s="235" t="s">
        <v>190</v>
      </c>
      <c r="T386" s="236" t="s">
        <v>190</v>
      </c>
      <c r="U386" s="219">
        <v>0</v>
      </c>
      <c r="V386" s="219">
        <f>ROUND(E386*U386,2)</f>
        <v>0</v>
      </c>
      <c r="W386" s="219"/>
      <c r="X386" s="219" t="s">
        <v>478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555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16"/>
      <c r="B387" s="217"/>
      <c r="C387" s="251" t="s">
        <v>672</v>
      </c>
      <c r="D387" s="221"/>
      <c r="E387" s="222">
        <v>1.01</v>
      </c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232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ht="22.5" outlineLevel="1" x14ac:dyDescent="0.2">
      <c r="A388" s="230">
        <v>147</v>
      </c>
      <c r="B388" s="231" t="s">
        <v>2401</v>
      </c>
      <c r="C388" s="249" t="s">
        <v>2402</v>
      </c>
      <c r="D388" s="232" t="s">
        <v>554</v>
      </c>
      <c r="E388" s="233">
        <v>1.01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6.8999999999999999E-3</v>
      </c>
      <c r="O388" s="235">
        <f>ROUND(E388*N388,2)</f>
        <v>0.01</v>
      </c>
      <c r="P388" s="235">
        <v>0</v>
      </c>
      <c r="Q388" s="235">
        <f>ROUND(E388*P388,2)</f>
        <v>0</v>
      </c>
      <c r="R388" s="235" t="s">
        <v>477</v>
      </c>
      <c r="S388" s="235" t="s">
        <v>190</v>
      </c>
      <c r="T388" s="236" t="s">
        <v>190</v>
      </c>
      <c r="U388" s="219">
        <v>0</v>
      </c>
      <c r="V388" s="219">
        <f>ROUND(E388*U388,2)</f>
        <v>0</v>
      </c>
      <c r="W388" s="219"/>
      <c r="X388" s="219" t="s">
        <v>478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555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51" t="s">
        <v>672</v>
      </c>
      <c r="D389" s="221"/>
      <c r="E389" s="222">
        <v>1.01</v>
      </c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232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ht="22.5" outlineLevel="1" x14ac:dyDescent="0.2">
      <c r="A390" s="230">
        <v>148</v>
      </c>
      <c r="B390" s="231" t="s">
        <v>2403</v>
      </c>
      <c r="C390" s="249" t="s">
        <v>2404</v>
      </c>
      <c r="D390" s="232" t="s">
        <v>554</v>
      </c>
      <c r="E390" s="233">
        <v>1.01</v>
      </c>
      <c r="F390" s="234"/>
      <c r="G390" s="235">
        <f>ROUND(E390*F390,2)</f>
        <v>0</v>
      </c>
      <c r="H390" s="234"/>
      <c r="I390" s="235">
        <f>ROUND(E390*H390,2)</f>
        <v>0</v>
      </c>
      <c r="J390" s="234"/>
      <c r="K390" s="235">
        <f>ROUND(E390*J390,2)</f>
        <v>0</v>
      </c>
      <c r="L390" s="235">
        <v>21</v>
      </c>
      <c r="M390" s="235">
        <f>G390*(1+L390/100)</f>
        <v>0</v>
      </c>
      <c r="N390" s="235">
        <v>8.8000000000000005E-3</v>
      </c>
      <c r="O390" s="235">
        <f>ROUND(E390*N390,2)</f>
        <v>0.01</v>
      </c>
      <c r="P390" s="235">
        <v>0</v>
      </c>
      <c r="Q390" s="235">
        <f>ROUND(E390*P390,2)</f>
        <v>0</v>
      </c>
      <c r="R390" s="235" t="s">
        <v>477</v>
      </c>
      <c r="S390" s="235" t="s">
        <v>190</v>
      </c>
      <c r="T390" s="236" t="s">
        <v>190</v>
      </c>
      <c r="U390" s="219">
        <v>0</v>
      </c>
      <c r="V390" s="219">
        <f>ROUND(E390*U390,2)</f>
        <v>0</v>
      </c>
      <c r="W390" s="219"/>
      <c r="X390" s="219" t="s">
        <v>478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555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51" t="s">
        <v>672</v>
      </c>
      <c r="D391" s="221"/>
      <c r="E391" s="222">
        <v>1.01</v>
      </c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232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ht="22.5" outlineLevel="1" x14ac:dyDescent="0.2">
      <c r="A392" s="230">
        <v>149</v>
      </c>
      <c r="B392" s="231" t="s">
        <v>1497</v>
      </c>
      <c r="C392" s="249" t="s">
        <v>1498</v>
      </c>
      <c r="D392" s="232" t="s">
        <v>554</v>
      </c>
      <c r="E392" s="233">
        <v>1.01</v>
      </c>
      <c r="F392" s="234"/>
      <c r="G392" s="235">
        <f>ROUND(E392*F392,2)</f>
        <v>0</v>
      </c>
      <c r="H392" s="234"/>
      <c r="I392" s="235">
        <f>ROUND(E392*H392,2)</f>
        <v>0</v>
      </c>
      <c r="J392" s="234"/>
      <c r="K392" s="235">
        <f>ROUND(E392*J392,2)</f>
        <v>0</v>
      </c>
      <c r="L392" s="235">
        <v>21</v>
      </c>
      <c r="M392" s="235">
        <f>G392*(1+L392/100)</f>
        <v>0</v>
      </c>
      <c r="N392" s="235">
        <v>1.6E-2</v>
      </c>
      <c r="O392" s="235">
        <f>ROUND(E392*N392,2)</f>
        <v>0.02</v>
      </c>
      <c r="P392" s="235">
        <v>0</v>
      </c>
      <c r="Q392" s="235">
        <f>ROUND(E392*P392,2)</f>
        <v>0</v>
      </c>
      <c r="R392" s="235" t="s">
        <v>477</v>
      </c>
      <c r="S392" s="235" t="s">
        <v>190</v>
      </c>
      <c r="T392" s="236" t="s">
        <v>190</v>
      </c>
      <c r="U392" s="219">
        <v>0</v>
      </c>
      <c r="V392" s="219">
        <f>ROUND(E392*U392,2)</f>
        <v>0</v>
      </c>
      <c r="W392" s="219"/>
      <c r="X392" s="219" t="s">
        <v>478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555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16"/>
      <c r="B393" s="217"/>
      <c r="C393" s="251" t="s">
        <v>672</v>
      </c>
      <c r="D393" s="221"/>
      <c r="E393" s="222">
        <v>1.01</v>
      </c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232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ht="22.5" outlineLevel="1" x14ac:dyDescent="0.2">
      <c r="A394" s="230">
        <v>150</v>
      </c>
      <c r="B394" s="231" t="s">
        <v>1915</v>
      </c>
      <c r="C394" s="249" t="s">
        <v>1916</v>
      </c>
      <c r="D394" s="232" t="s">
        <v>554</v>
      </c>
      <c r="E394" s="233">
        <v>1.01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5">
        <v>7.3000000000000001E-3</v>
      </c>
      <c r="O394" s="235">
        <f>ROUND(E394*N394,2)</f>
        <v>0.01</v>
      </c>
      <c r="P394" s="235">
        <v>0</v>
      </c>
      <c r="Q394" s="235">
        <f>ROUND(E394*P394,2)</f>
        <v>0</v>
      </c>
      <c r="R394" s="235" t="s">
        <v>477</v>
      </c>
      <c r="S394" s="235" t="s">
        <v>190</v>
      </c>
      <c r="T394" s="236" t="s">
        <v>190</v>
      </c>
      <c r="U394" s="219">
        <v>0</v>
      </c>
      <c r="V394" s="219">
        <f>ROUND(E394*U394,2)</f>
        <v>0</v>
      </c>
      <c r="W394" s="219"/>
      <c r="X394" s="219" t="s">
        <v>478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555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51" t="s">
        <v>672</v>
      </c>
      <c r="D395" s="221"/>
      <c r="E395" s="222">
        <v>1.01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232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ht="22.5" outlineLevel="1" x14ac:dyDescent="0.2">
      <c r="A396" s="230">
        <v>151</v>
      </c>
      <c r="B396" s="231" t="s">
        <v>1042</v>
      </c>
      <c r="C396" s="249" t="s">
        <v>1043</v>
      </c>
      <c r="D396" s="232" t="s">
        <v>554</v>
      </c>
      <c r="E396" s="233">
        <v>1.01</v>
      </c>
      <c r="F396" s="234"/>
      <c r="G396" s="235">
        <f>ROUND(E396*F396,2)</f>
        <v>0</v>
      </c>
      <c r="H396" s="234"/>
      <c r="I396" s="235">
        <f>ROUND(E396*H396,2)</f>
        <v>0</v>
      </c>
      <c r="J396" s="234"/>
      <c r="K396" s="235">
        <f>ROUND(E396*J396,2)</f>
        <v>0</v>
      </c>
      <c r="L396" s="235">
        <v>21</v>
      </c>
      <c r="M396" s="235">
        <f>G396*(1+L396/100)</f>
        <v>0</v>
      </c>
      <c r="N396" s="235">
        <v>1.38E-2</v>
      </c>
      <c r="O396" s="235">
        <f>ROUND(E396*N396,2)</f>
        <v>0.01</v>
      </c>
      <c r="P396" s="235">
        <v>0</v>
      </c>
      <c r="Q396" s="235">
        <f>ROUND(E396*P396,2)</f>
        <v>0</v>
      </c>
      <c r="R396" s="235" t="s">
        <v>477</v>
      </c>
      <c r="S396" s="235" t="s">
        <v>190</v>
      </c>
      <c r="T396" s="236" t="s">
        <v>190</v>
      </c>
      <c r="U396" s="219">
        <v>0</v>
      </c>
      <c r="V396" s="219">
        <f>ROUND(E396*U396,2)</f>
        <v>0</v>
      </c>
      <c r="W396" s="219"/>
      <c r="X396" s="219" t="s">
        <v>478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555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16"/>
      <c r="B397" s="217"/>
      <c r="C397" s="251" t="s">
        <v>672</v>
      </c>
      <c r="D397" s="221"/>
      <c r="E397" s="222">
        <v>1.01</v>
      </c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09"/>
      <c r="Z397" s="209"/>
      <c r="AA397" s="209"/>
      <c r="AB397" s="209"/>
      <c r="AC397" s="209"/>
      <c r="AD397" s="209"/>
      <c r="AE397" s="209"/>
      <c r="AF397" s="209"/>
      <c r="AG397" s="209" t="s">
        <v>232</v>
      </c>
      <c r="AH397" s="209">
        <v>0</v>
      </c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ht="22.5" outlineLevel="1" x14ac:dyDescent="0.2">
      <c r="A398" s="230">
        <v>152</v>
      </c>
      <c r="B398" s="231" t="s">
        <v>1266</v>
      </c>
      <c r="C398" s="249" t="s">
        <v>1267</v>
      </c>
      <c r="D398" s="232" t="s">
        <v>554</v>
      </c>
      <c r="E398" s="233">
        <v>1.01</v>
      </c>
      <c r="F398" s="234"/>
      <c r="G398" s="235">
        <f>ROUND(E398*F398,2)</f>
        <v>0</v>
      </c>
      <c r="H398" s="234"/>
      <c r="I398" s="235">
        <f>ROUND(E398*H398,2)</f>
        <v>0</v>
      </c>
      <c r="J398" s="234"/>
      <c r="K398" s="235">
        <f>ROUND(E398*J398,2)</f>
        <v>0</v>
      </c>
      <c r="L398" s="235">
        <v>21</v>
      </c>
      <c r="M398" s="235">
        <f>G398*(1+L398/100)</f>
        <v>0</v>
      </c>
      <c r="N398" s="235">
        <v>1.3899999999999999E-2</v>
      </c>
      <c r="O398" s="235">
        <f>ROUND(E398*N398,2)</f>
        <v>0.01</v>
      </c>
      <c r="P398" s="235">
        <v>0</v>
      </c>
      <c r="Q398" s="235">
        <f>ROUND(E398*P398,2)</f>
        <v>0</v>
      </c>
      <c r="R398" s="235" t="s">
        <v>477</v>
      </c>
      <c r="S398" s="235" t="s">
        <v>190</v>
      </c>
      <c r="T398" s="236" t="s">
        <v>190</v>
      </c>
      <c r="U398" s="219">
        <v>0</v>
      </c>
      <c r="V398" s="219">
        <f>ROUND(E398*U398,2)</f>
        <v>0</v>
      </c>
      <c r="W398" s="219"/>
      <c r="X398" s="219" t="s">
        <v>478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555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51" t="s">
        <v>672</v>
      </c>
      <c r="D399" s="221"/>
      <c r="E399" s="222">
        <v>1.01</v>
      </c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232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ht="22.5" outlineLevel="1" x14ac:dyDescent="0.2">
      <c r="A400" s="230">
        <v>153</v>
      </c>
      <c r="B400" s="231" t="s">
        <v>2405</v>
      </c>
      <c r="C400" s="249" t="s">
        <v>2406</v>
      </c>
      <c r="D400" s="232" t="s">
        <v>554</v>
      </c>
      <c r="E400" s="233">
        <v>1.01</v>
      </c>
      <c r="F400" s="234"/>
      <c r="G400" s="235">
        <f>ROUND(E400*F400,2)</f>
        <v>0</v>
      </c>
      <c r="H400" s="234"/>
      <c r="I400" s="235">
        <f>ROUND(E400*H400,2)</f>
        <v>0</v>
      </c>
      <c r="J400" s="234"/>
      <c r="K400" s="235">
        <f>ROUND(E400*J400,2)</f>
        <v>0</v>
      </c>
      <c r="L400" s="235">
        <v>21</v>
      </c>
      <c r="M400" s="235">
        <f>G400*(1+L400/100)</f>
        <v>0</v>
      </c>
      <c r="N400" s="235">
        <v>2.2499999999999999E-2</v>
      </c>
      <c r="O400" s="235">
        <f>ROUND(E400*N400,2)</f>
        <v>0.02</v>
      </c>
      <c r="P400" s="235">
        <v>0</v>
      </c>
      <c r="Q400" s="235">
        <f>ROUND(E400*P400,2)</f>
        <v>0</v>
      </c>
      <c r="R400" s="235" t="s">
        <v>477</v>
      </c>
      <c r="S400" s="235" t="s">
        <v>190</v>
      </c>
      <c r="T400" s="236" t="s">
        <v>190</v>
      </c>
      <c r="U400" s="219">
        <v>0</v>
      </c>
      <c r="V400" s="219">
        <f>ROUND(E400*U400,2)</f>
        <v>0</v>
      </c>
      <c r="W400" s="219"/>
      <c r="X400" s="219" t="s">
        <v>478</v>
      </c>
      <c r="Y400" s="209"/>
      <c r="Z400" s="209"/>
      <c r="AA400" s="209"/>
      <c r="AB400" s="209"/>
      <c r="AC400" s="209"/>
      <c r="AD400" s="209"/>
      <c r="AE400" s="209"/>
      <c r="AF400" s="209"/>
      <c r="AG400" s="209" t="s">
        <v>555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16"/>
      <c r="B401" s="217"/>
      <c r="C401" s="251" t="s">
        <v>672</v>
      </c>
      <c r="D401" s="221"/>
      <c r="E401" s="222">
        <v>1.01</v>
      </c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09"/>
      <c r="Z401" s="209"/>
      <c r="AA401" s="209"/>
      <c r="AB401" s="209"/>
      <c r="AC401" s="209"/>
      <c r="AD401" s="209"/>
      <c r="AE401" s="209"/>
      <c r="AF401" s="209"/>
      <c r="AG401" s="209" t="s">
        <v>232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ht="22.5" outlineLevel="1" x14ac:dyDescent="0.2">
      <c r="A402" s="230">
        <v>154</v>
      </c>
      <c r="B402" s="231" t="s">
        <v>2407</v>
      </c>
      <c r="C402" s="249" t="s">
        <v>2408</v>
      </c>
      <c r="D402" s="232" t="s">
        <v>554</v>
      </c>
      <c r="E402" s="233">
        <v>1.01</v>
      </c>
      <c r="F402" s="234"/>
      <c r="G402" s="235">
        <f>ROUND(E402*F402,2)</f>
        <v>0</v>
      </c>
      <c r="H402" s="234"/>
      <c r="I402" s="235">
        <f>ROUND(E402*H402,2)</f>
        <v>0</v>
      </c>
      <c r="J402" s="234"/>
      <c r="K402" s="235">
        <f>ROUND(E402*J402,2)</f>
        <v>0</v>
      </c>
      <c r="L402" s="235">
        <v>21</v>
      </c>
      <c r="M402" s="235">
        <f>G402*(1+L402/100)</f>
        <v>0</v>
      </c>
      <c r="N402" s="235">
        <v>4.1500000000000002E-2</v>
      </c>
      <c r="O402" s="235">
        <f>ROUND(E402*N402,2)</f>
        <v>0.04</v>
      </c>
      <c r="P402" s="235">
        <v>0</v>
      </c>
      <c r="Q402" s="235">
        <f>ROUND(E402*P402,2)</f>
        <v>0</v>
      </c>
      <c r="R402" s="235" t="s">
        <v>477</v>
      </c>
      <c r="S402" s="235" t="s">
        <v>190</v>
      </c>
      <c r="T402" s="236" t="s">
        <v>190</v>
      </c>
      <c r="U402" s="219">
        <v>0</v>
      </c>
      <c r="V402" s="219">
        <f>ROUND(E402*U402,2)</f>
        <v>0</v>
      </c>
      <c r="W402" s="219"/>
      <c r="X402" s="219" t="s">
        <v>478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555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51" t="s">
        <v>672</v>
      </c>
      <c r="D403" s="221"/>
      <c r="E403" s="222">
        <v>1.01</v>
      </c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232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ht="22.5" outlineLevel="1" x14ac:dyDescent="0.2">
      <c r="A404" s="230">
        <v>155</v>
      </c>
      <c r="B404" s="231" t="s">
        <v>717</v>
      </c>
      <c r="C404" s="249" t="s">
        <v>718</v>
      </c>
      <c r="D404" s="232" t="s">
        <v>554</v>
      </c>
      <c r="E404" s="233">
        <v>3.03</v>
      </c>
      <c r="F404" s="234"/>
      <c r="G404" s="235">
        <f>ROUND(E404*F404,2)</f>
        <v>0</v>
      </c>
      <c r="H404" s="234"/>
      <c r="I404" s="235">
        <f>ROUND(E404*H404,2)</f>
        <v>0</v>
      </c>
      <c r="J404" s="234"/>
      <c r="K404" s="235">
        <f>ROUND(E404*J404,2)</f>
        <v>0</v>
      </c>
      <c r="L404" s="235">
        <v>21</v>
      </c>
      <c r="M404" s="235">
        <f>G404*(1+L404/100)</f>
        <v>0</v>
      </c>
      <c r="N404" s="235">
        <v>1.2200000000000001E-2</v>
      </c>
      <c r="O404" s="235">
        <f>ROUND(E404*N404,2)</f>
        <v>0.04</v>
      </c>
      <c r="P404" s="235">
        <v>0</v>
      </c>
      <c r="Q404" s="235">
        <f>ROUND(E404*P404,2)</f>
        <v>0</v>
      </c>
      <c r="R404" s="235" t="s">
        <v>477</v>
      </c>
      <c r="S404" s="235" t="s">
        <v>190</v>
      </c>
      <c r="T404" s="236" t="s">
        <v>190</v>
      </c>
      <c r="U404" s="219">
        <v>0</v>
      </c>
      <c r="V404" s="219">
        <f>ROUND(E404*U404,2)</f>
        <v>0</v>
      </c>
      <c r="W404" s="219"/>
      <c r="X404" s="219" t="s">
        <v>478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479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16"/>
      <c r="B405" s="217"/>
      <c r="C405" s="251" t="s">
        <v>669</v>
      </c>
      <c r="D405" s="221"/>
      <c r="E405" s="222">
        <v>3.03</v>
      </c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232</v>
      </c>
      <c r="AH405" s="209">
        <v>0</v>
      </c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30">
        <v>156</v>
      </c>
      <c r="B406" s="231" t="s">
        <v>2409</v>
      </c>
      <c r="C406" s="249" t="s">
        <v>2410</v>
      </c>
      <c r="D406" s="232" t="s">
        <v>554</v>
      </c>
      <c r="E406" s="233">
        <v>13.13</v>
      </c>
      <c r="F406" s="234"/>
      <c r="G406" s="235">
        <f>ROUND(E406*F406,2)</f>
        <v>0</v>
      </c>
      <c r="H406" s="234"/>
      <c r="I406" s="235">
        <f>ROUND(E406*H406,2)</f>
        <v>0</v>
      </c>
      <c r="J406" s="234"/>
      <c r="K406" s="235">
        <f>ROUND(E406*J406,2)</f>
        <v>0</v>
      </c>
      <c r="L406" s="235">
        <v>21</v>
      </c>
      <c r="M406" s="235">
        <f>G406*(1+L406/100)</f>
        <v>0</v>
      </c>
      <c r="N406" s="235">
        <v>2.0000000000000001E-4</v>
      </c>
      <c r="O406" s="235">
        <f>ROUND(E406*N406,2)</f>
        <v>0</v>
      </c>
      <c r="P406" s="235">
        <v>0</v>
      </c>
      <c r="Q406" s="235">
        <f>ROUND(E406*P406,2)</f>
        <v>0</v>
      </c>
      <c r="R406" s="235" t="s">
        <v>477</v>
      </c>
      <c r="S406" s="235" t="s">
        <v>190</v>
      </c>
      <c r="T406" s="236" t="s">
        <v>190</v>
      </c>
      <c r="U406" s="219">
        <v>0</v>
      </c>
      <c r="V406" s="219">
        <f>ROUND(E406*U406,2)</f>
        <v>0</v>
      </c>
      <c r="W406" s="219"/>
      <c r="X406" s="219" t="s">
        <v>478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555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51" t="s">
        <v>2411</v>
      </c>
      <c r="D407" s="221"/>
      <c r="E407" s="222">
        <v>13.13</v>
      </c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232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30">
        <v>157</v>
      </c>
      <c r="B408" s="231" t="s">
        <v>1509</v>
      </c>
      <c r="C408" s="249" t="s">
        <v>1510</v>
      </c>
      <c r="D408" s="232" t="s">
        <v>554</v>
      </c>
      <c r="E408" s="233">
        <v>17.170000000000002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5.0000000000000001E-4</v>
      </c>
      <c r="O408" s="235">
        <f>ROUND(E408*N408,2)</f>
        <v>0.01</v>
      </c>
      <c r="P408" s="235">
        <v>0</v>
      </c>
      <c r="Q408" s="235">
        <f>ROUND(E408*P408,2)</f>
        <v>0</v>
      </c>
      <c r="R408" s="235" t="s">
        <v>477</v>
      </c>
      <c r="S408" s="235" t="s">
        <v>190</v>
      </c>
      <c r="T408" s="236" t="s">
        <v>190</v>
      </c>
      <c r="U408" s="219">
        <v>0</v>
      </c>
      <c r="V408" s="219">
        <f>ROUND(E408*U408,2)</f>
        <v>0</v>
      </c>
      <c r="W408" s="219"/>
      <c r="X408" s="219" t="s">
        <v>478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555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51" t="s">
        <v>2412</v>
      </c>
      <c r="D409" s="221"/>
      <c r="E409" s="222">
        <v>17.170000000000002</v>
      </c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232</v>
      </c>
      <c r="AH409" s="209">
        <v>0</v>
      </c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37">
        <v>158</v>
      </c>
      <c r="B410" s="238" t="s">
        <v>719</v>
      </c>
      <c r="C410" s="248" t="s">
        <v>720</v>
      </c>
      <c r="D410" s="239" t="s">
        <v>655</v>
      </c>
      <c r="E410" s="240">
        <v>1</v>
      </c>
      <c r="F410" s="241"/>
      <c r="G410" s="242">
        <f>ROUND(E410*F410,2)</f>
        <v>0</v>
      </c>
      <c r="H410" s="241"/>
      <c r="I410" s="242">
        <f>ROUND(E410*H410,2)</f>
        <v>0</v>
      </c>
      <c r="J410" s="241"/>
      <c r="K410" s="242">
        <f>ROUND(E410*J410,2)</f>
        <v>0</v>
      </c>
      <c r="L410" s="242">
        <v>21</v>
      </c>
      <c r="M410" s="242">
        <f>G410*(1+L410/100)</f>
        <v>0</v>
      </c>
      <c r="N410" s="242">
        <v>0</v>
      </c>
      <c r="O410" s="242">
        <f>ROUND(E410*N410,2)</f>
        <v>0</v>
      </c>
      <c r="P410" s="242">
        <v>0</v>
      </c>
      <c r="Q410" s="242">
        <f>ROUND(E410*P410,2)</f>
        <v>0</v>
      </c>
      <c r="R410" s="242"/>
      <c r="S410" s="242" t="s">
        <v>174</v>
      </c>
      <c r="T410" s="243" t="s">
        <v>175</v>
      </c>
      <c r="U410" s="219">
        <v>0</v>
      </c>
      <c r="V410" s="219">
        <f>ROUND(E410*U410,2)</f>
        <v>0</v>
      </c>
      <c r="W410" s="219"/>
      <c r="X410" s="219" t="s">
        <v>478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479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37">
        <v>159</v>
      </c>
      <c r="B411" s="238" t="s">
        <v>721</v>
      </c>
      <c r="C411" s="248" t="s">
        <v>722</v>
      </c>
      <c r="D411" s="239" t="s">
        <v>655</v>
      </c>
      <c r="E411" s="240">
        <v>1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2">
        <v>0</v>
      </c>
      <c r="O411" s="242">
        <f>ROUND(E411*N411,2)</f>
        <v>0</v>
      </c>
      <c r="P411" s="242">
        <v>0</v>
      </c>
      <c r="Q411" s="242">
        <f>ROUND(E411*P411,2)</f>
        <v>0</v>
      </c>
      <c r="R411" s="242"/>
      <c r="S411" s="242" t="s">
        <v>174</v>
      </c>
      <c r="T411" s="243" t="s">
        <v>175</v>
      </c>
      <c r="U411" s="219">
        <v>0</v>
      </c>
      <c r="V411" s="219">
        <f>ROUND(E411*U411,2)</f>
        <v>0</v>
      </c>
      <c r="W411" s="219"/>
      <c r="X411" s="219" t="s">
        <v>478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555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37">
        <v>160</v>
      </c>
      <c r="B412" s="238" t="s">
        <v>1048</v>
      </c>
      <c r="C412" s="248" t="s">
        <v>1049</v>
      </c>
      <c r="D412" s="239" t="s">
        <v>655</v>
      </c>
      <c r="E412" s="240">
        <v>2</v>
      </c>
      <c r="F412" s="241"/>
      <c r="G412" s="242">
        <f>ROUND(E412*F412,2)</f>
        <v>0</v>
      </c>
      <c r="H412" s="241"/>
      <c r="I412" s="242">
        <f>ROUND(E412*H412,2)</f>
        <v>0</v>
      </c>
      <c r="J412" s="241"/>
      <c r="K412" s="242">
        <f>ROUND(E412*J412,2)</f>
        <v>0</v>
      </c>
      <c r="L412" s="242">
        <v>21</v>
      </c>
      <c r="M412" s="242">
        <f>G412*(1+L412/100)</f>
        <v>0</v>
      </c>
      <c r="N412" s="242">
        <v>0</v>
      </c>
      <c r="O412" s="242">
        <f>ROUND(E412*N412,2)</f>
        <v>0</v>
      </c>
      <c r="P412" s="242">
        <v>0</v>
      </c>
      <c r="Q412" s="242">
        <f>ROUND(E412*P412,2)</f>
        <v>0</v>
      </c>
      <c r="R412" s="242"/>
      <c r="S412" s="242" t="s">
        <v>174</v>
      </c>
      <c r="T412" s="243" t="s">
        <v>175</v>
      </c>
      <c r="U412" s="219">
        <v>0</v>
      </c>
      <c r="V412" s="219">
        <f>ROUND(E412*U412,2)</f>
        <v>0</v>
      </c>
      <c r="W412" s="219"/>
      <c r="X412" s="219" t="s">
        <v>478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555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37">
        <v>161</v>
      </c>
      <c r="B413" s="238" t="s">
        <v>723</v>
      </c>
      <c r="C413" s="248" t="s">
        <v>724</v>
      </c>
      <c r="D413" s="239" t="s">
        <v>655</v>
      </c>
      <c r="E413" s="240">
        <v>2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2">
        <v>0</v>
      </c>
      <c r="O413" s="242">
        <f>ROUND(E413*N413,2)</f>
        <v>0</v>
      </c>
      <c r="P413" s="242">
        <v>0</v>
      </c>
      <c r="Q413" s="242">
        <f>ROUND(E413*P413,2)</f>
        <v>0</v>
      </c>
      <c r="R413" s="242"/>
      <c r="S413" s="242" t="s">
        <v>174</v>
      </c>
      <c r="T413" s="243" t="s">
        <v>175</v>
      </c>
      <c r="U413" s="219">
        <v>0</v>
      </c>
      <c r="V413" s="219">
        <f>ROUND(E413*U413,2)</f>
        <v>0</v>
      </c>
      <c r="W413" s="219"/>
      <c r="X413" s="219" t="s">
        <v>478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555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37">
        <v>162</v>
      </c>
      <c r="B414" s="238" t="s">
        <v>1050</v>
      </c>
      <c r="C414" s="248" t="s">
        <v>1051</v>
      </c>
      <c r="D414" s="239" t="s">
        <v>655</v>
      </c>
      <c r="E414" s="240">
        <v>1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2">
        <v>0</v>
      </c>
      <c r="O414" s="242">
        <f>ROUND(E414*N414,2)</f>
        <v>0</v>
      </c>
      <c r="P414" s="242">
        <v>0</v>
      </c>
      <c r="Q414" s="242">
        <f>ROUND(E414*P414,2)</f>
        <v>0</v>
      </c>
      <c r="R414" s="242"/>
      <c r="S414" s="242" t="s">
        <v>174</v>
      </c>
      <c r="T414" s="243" t="s">
        <v>175</v>
      </c>
      <c r="U414" s="219">
        <v>0</v>
      </c>
      <c r="V414" s="219">
        <f>ROUND(E414*U414,2)</f>
        <v>0</v>
      </c>
      <c r="W414" s="219"/>
      <c r="X414" s="219" t="s">
        <v>478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555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x14ac:dyDescent="0.2">
      <c r="A415" s="224" t="s">
        <v>169</v>
      </c>
      <c r="B415" s="225" t="s">
        <v>111</v>
      </c>
      <c r="C415" s="247" t="s">
        <v>112</v>
      </c>
      <c r="D415" s="226"/>
      <c r="E415" s="227"/>
      <c r="F415" s="228"/>
      <c r="G415" s="228">
        <f>SUMIF(AG416:AG423,"&lt;&gt;NOR",G416:G423)</f>
        <v>0</v>
      </c>
      <c r="H415" s="228"/>
      <c r="I415" s="228">
        <f>SUM(I416:I423)</f>
        <v>0</v>
      </c>
      <c r="J415" s="228"/>
      <c r="K415" s="228">
        <f>SUM(K416:K423)</f>
        <v>0</v>
      </c>
      <c r="L415" s="228"/>
      <c r="M415" s="228">
        <f>SUM(M416:M423)</f>
        <v>0</v>
      </c>
      <c r="N415" s="228"/>
      <c r="O415" s="228">
        <f>SUM(O416:O423)</f>
        <v>1.1100000000000001</v>
      </c>
      <c r="P415" s="228"/>
      <c r="Q415" s="228">
        <f>SUM(Q416:Q423)</f>
        <v>0</v>
      </c>
      <c r="R415" s="228"/>
      <c r="S415" s="228"/>
      <c r="T415" s="229"/>
      <c r="U415" s="223"/>
      <c r="V415" s="223">
        <f>SUM(V416:V423)</f>
        <v>0.92999999999999994</v>
      </c>
      <c r="W415" s="223"/>
      <c r="X415" s="223"/>
      <c r="AG415" t="s">
        <v>170</v>
      </c>
    </row>
    <row r="416" spans="1:60" ht="33.75" outlineLevel="1" x14ac:dyDescent="0.2">
      <c r="A416" s="230">
        <v>163</v>
      </c>
      <c r="B416" s="231" t="s">
        <v>1052</v>
      </c>
      <c r="C416" s="249" t="s">
        <v>1053</v>
      </c>
      <c r="D416" s="232" t="s">
        <v>323</v>
      </c>
      <c r="E416" s="233">
        <v>6.2</v>
      </c>
      <c r="F416" s="234"/>
      <c r="G416" s="235">
        <f>ROUND(E416*F416,2)</f>
        <v>0</v>
      </c>
      <c r="H416" s="234"/>
      <c r="I416" s="235">
        <f>ROUND(E416*H416,2)</f>
        <v>0</v>
      </c>
      <c r="J416" s="234"/>
      <c r="K416" s="235">
        <f>ROUND(E416*J416,2)</f>
        <v>0</v>
      </c>
      <c r="L416" s="235">
        <v>21</v>
      </c>
      <c r="M416" s="235">
        <f>G416*(1+L416/100)</f>
        <v>0</v>
      </c>
      <c r="N416" s="235">
        <v>0.12471</v>
      </c>
      <c r="O416" s="235">
        <f>ROUND(E416*N416,2)</f>
        <v>0.77</v>
      </c>
      <c r="P416" s="235">
        <v>0</v>
      </c>
      <c r="Q416" s="235">
        <f>ROUND(E416*P416,2)</f>
        <v>0</v>
      </c>
      <c r="R416" s="235" t="s">
        <v>286</v>
      </c>
      <c r="S416" s="235" t="s">
        <v>190</v>
      </c>
      <c r="T416" s="236" t="s">
        <v>190</v>
      </c>
      <c r="U416" s="219">
        <v>0.11899999999999999</v>
      </c>
      <c r="V416" s="219">
        <f>ROUND(E416*U416,2)</f>
        <v>0.74</v>
      </c>
      <c r="W416" s="219"/>
      <c r="X416" s="219" t="s">
        <v>287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288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60" t="s">
        <v>1054</v>
      </c>
      <c r="D417" s="256"/>
      <c r="E417" s="256"/>
      <c r="F417" s="256"/>
      <c r="G417" s="256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290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16"/>
      <c r="B418" s="217"/>
      <c r="C418" s="251" t="s">
        <v>1055</v>
      </c>
      <c r="D418" s="221"/>
      <c r="E418" s="222">
        <v>2.8</v>
      </c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09"/>
      <c r="Z418" s="209"/>
      <c r="AA418" s="209"/>
      <c r="AB418" s="209"/>
      <c r="AC418" s="209"/>
      <c r="AD418" s="209"/>
      <c r="AE418" s="209"/>
      <c r="AF418" s="209"/>
      <c r="AG418" s="209" t="s">
        <v>232</v>
      </c>
      <c r="AH418" s="209">
        <v>0</v>
      </c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16"/>
      <c r="B419" s="217"/>
      <c r="C419" s="251" t="s">
        <v>1056</v>
      </c>
      <c r="D419" s="221"/>
      <c r="E419" s="222">
        <v>3.4</v>
      </c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09"/>
      <c r="Z419" s="209"/>
      <c r="AA419" s="209"/>
      <c r="AB419" s="209"/>
      <c r="AC419" s="209"/>
      <c r="AD419" s="209"/>
      <c r="AE419" s="209"/>
      <c r="AF419" s="209"/>
      <c r="AG419" s="209" t="s">
        <v>232</v>
      </c>
      <c r="AH419" s="209">
        <v>0</v>
      </c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30">
        <v>164</v>
      </c>
      <c r="B420" s="231" t="s">
        <v>1057</v>
      </c>
      <c r="C420" s="249" t="s">
        <v>1058</v>
      </c>
      <c r="D420" s="232" t="s">
        <v>338</v>
      </c>
      <c r="E420" s="233">
        <v>0.13400000000000001</v>
      </c>
      <c r="F420" s="234"/>
      <c r="G420" s="235">
        <f>ROUND(E420*F420,2)</f>
        <v>0</v>
      </c>
      <c r="H420" s="234"/>
      <c r="I420" s="235">
        <f>ROUND(E420*H420,2)</f>
        <v>0</v>
      </c>
      <c r="J420" s="234"/>
      <c r="K420" s="235">
        <f>ROUND(E420*J420,2)</f>
        <v>0</v>
      </c>
      <c r="L420" s="235">
        <v>21</v>
      </c>
      <c r="M420" s="235">
        <f>G420*(1+L420/100)</f>
        <v>0</v>
      </c>
      <c r="N420" s="235">
        <v>2.5249999999999999</v>
      </c>
      <c r="O420" s="235">
        <f>ROUND(E420*N420,2)</f>
        <v>0.34</v>
      </c>
      <c r="P420" s="235">
        <v>0</v>
      </c>
      <c r="Q420" s="235">
        <f>ROUND(E420*P420,2)</f>
        <v>0</v>
      </c>
      <c r="R420" s="235" t="s">
        <v>286</v>
      </c>
      <c r="S420" s="235" t="s">
        <v>190</v>
      </c>
      <c r="T420" s="236" t="s">
        <v>190</v>
      </c>
      <c r="U420" s="219">
        <v>1.4419999999999999</v>
      </c>
      <c r="V420" s="219">
        <f>ROUND(E420*U420,2)</f>
        <v>0.19</v>
      </c>
      <c r="W420" s="219"/>
      <c r="X420" s="219" t="s">
        <v>287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288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16"/>
      <c r="B421" s="217"/>
      <c r="C421" s="260" t="s">
        <v>1059</v>
      </c>
      <c r="D421" s="256"/>
      <c r="E421" s="256"/>
      <c r="F421" s="256"/>
      <c r="G421" s="256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09"/>
      <c r="Z421" s="209"/>
      <c r="AA421" s="209"/>
      <c r="AB421" s="209"/>
      <c r="AC421" s="209"/>
      <c r="AD421" s="209"/>
      <c r="AE421" s="209"/>
      <c r="AF421" s="209"/>
      <c r="AG421" s="209" t="s">
        <v>290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16"/>
      <c r="B422" s="217"/>
      <c r="C422" s="251" t="s">
        <v>1060</v>
      </c>
      <c r="D422" s="221"/>
      <c r="E422" s="222">
        <v>4.7E-2</v>
      </c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09"/>
      <c r="Z422" s="209"/>
      <c r="AA422" s="209"/>
      <c r="AB422" s="209"/>
      <c r="AC422" s="209"/>
      <c r="AD422" s="209"/>
      <c r="AE422" s="209"/>
      <c r="AF422" s="209"/>
      <c r="AG422" s="209" t="s">
        <v>232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16"/>
      <c r="B423" s="217"/>
      <c r="C423" s="251" t="s">
        <v>1061</v>
      </c>
      <c r="D423" s="221"/>
      <c r="E423" s="222">
        <v>8.6999999999999994E-2</v>
      </c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09"/>
      <c r="Z423" s="209"/>
      <c r="AA423" s="209"/>
      <c r="AB423" s="209"/>
      <c r="AC423" s="209"/>
      <c r="AD423" s="209"/>
      <c r="AE423" s="209"/>
      <c r="AF423" s="209"/>
      <c r="AG423" s="209" t="s">
        <v>232</v>
      </c>
      <c r="AH423" s="209">
        <v>0</v>
      </c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x14ac:dyDescent="0.2">
      <c r="A424" s="224" t="s">
        <v>169</v>
      </c>
      <c r="B424" s="225" t="s">
        <v>113</v>
      </c>
      <c r="C424" s="247" t="s">
        <v>114</v>
      </c>
      <c r="D424" s="226"/>
      <c r="E424" s="227"/>
      <c r="F424" s="228"/>
      <c r="G424" s="228">
        <f>SUMIF(AG425:AG427,"&lt;&gt;NOR",G425:G427)</f>
        <v>0</v>
      </c>
      <c r="H424" s="228"/>
      <c r="I424" s="228">
        <f>SUM(I425:I427)</f>
        <v>0</v>
      </c>
      <c r="J424" s="228"/>
      <c r="K424" s="228">
        <f>SUM(K425:K427)</f>
        <v>0</v>
      </c>
      <c r="L424" s="228"/>
      <c r="M424" s="228">
        <f>SUM(M425:M427)</f>
        <v>0</v>
      </c>
      <c r="N424" s="228"/>
      <c r="O424" s="228">
        <f>SUM(O425:O427)</f>
        <v>0.05</v>
      </c>
      <c r="P424" s="228"/>
      <c r="Q424" s="228">
        <f>SUM(Q425:Q427)</f>
        <v>0</v>
      </c>
      <c r="R424" s="228"/>
      <c r="S424" s="228"/>
      <c r="T424" s="229"/>
      <c r="U424" s="223"/>
      <c r="V424" s="223">
        <f>SUM(V425:V427)</f>
        <v>0.79</v>
      </c>
      <c r="W424" s="223"/>
      <c r="X424" s="223"/>
      <c r="AG424" t="s">
        <v>170</v>
      </c>
    </row>
    <row r="425" spans="1:60" ht="22.5" outlineLevel="1" x14ac:dyDescent="0.2">
      <c r="A425" s="230">
        <v>165</v>
      </c>
      <c r="B425" s="231" t="s">
        <v>1065</v>
      </c>
      <c r="C425" s="249" t="s">
        <v>1066</v>
      </c>
      <c r="D425" s="232" t="s">
        <v>338</v>
      </c>
      <c r="E425" s="233">
        <v>1.8839999999999999E-2</v>
      </c>
      <c r="F425" s="234"/>
      <c r="G425" s="235">
        <f>ROUND(E425*F425,2)</f>
        <v>0</v>
      </c>
      <c r="H425" s="234"/>
      <c r="I425" s="235">
        <f>ROUND(E425*H425,2)</f>
        <v>0</v>
      </c>
      <c r="J425" s="234"/>
      <c r="K425" s="235">
        <f>ROUND(E425*J425,2)</f>
        <v>0</v>
      </c>
      <c r="L425" s="235">
        <v>21</v>
      </c>
      <c r="M425" s="235">
        <f>G425*(1+L425/100)</f>
        <v>0</v>
      </c>
      <c r="N425" s="235">
        <v>2.65089</v>
      </c>
      <c r="O425" s="235">
        <f>ROUND(E425*N425,2)</f>
        <v>0.05</v>
      </c>
      <c r="P425" s="235">
        <v>0</v>
      </c>
      <c r="Q425" s="235">
        <f>ROUND(E425*P425,2)</f>
        <v>0</v>
      </c>
      <c r="R425" s="235" t="s">
        <v>1067</v>
      </c>
      <c r="S425" s="235" t="s">
        <v>190</v>
      </c>
      <c r="T425" s="236" t="s">
        <v>190</v>
      </c>
      <c r="U425" s="219">
        <v>42.051000000000002</v>
      </c>
      <c r="V425" s="219">
        <f>ROUND(E425*U425,2)</f>
        <v>0.79</v>
      </c>
      <c r="W425" s="219"/>
      <c r="X425" s="219" t="s">
        <v>287</v>
      </c>
      <c r="Y425" s="209"/>
      <c r="Z425" s="209"/>
      <c r="AA425" s="209"/>
      <c r="AB425" s="209"/>
      <c r="AC425" s="209"/>
      <c r="AD425" s="209"/>
      <c r="AE425" s="209"/>
      <c r="AF425" s="209"/>
      <c r="AG425" s="209" t="s">
        <v>288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ht="22.5" outlineLevel="1" x14ac:dyDescent="0.2">
      <c r="A426" s="216"/>
      <c r="B426" s="217"/>
      <c r="C426" s="260" t="s">
        <v>1068</v>
      </c>
      <c r="D426" s="256"/>
      <c r="E426" s="256"/>
      <c r="F426" s="256"/>
      <c r="G426" s="256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09"/>
      <c r="Z426" s="209"/>
      <c r="AA426" s="209"/>
      <c r="AB426" s="209"/>
      <c r="AC426" s="209"/>
      <c r="AD426" s="209"/>
      <c r="AE426" s="209"/>
      <c r="AF426" s="209"/>
      <c r="AG426" s="209" t="s">
        <v>290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45" t="str">
        <f>C426</f>
        <v>uloženého ve vynechaných otvorech ve dně nebo ve stěnách nádrží z betonu vodostavebního, pevné spojení potrubí nebo trubní zděře s betonem v otvoru, očištění potrubí před betonáží, bednění a odbednění,</v>
      </c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16"/>
      <c r="B427" s="217"/>
      <c r="C427" s="251" t="s">
        <v>2413</v>
      </c>
      <c r="D427" s="221"/>
      <c r="E427" s="222">
        <v>1.8839999999999999E-2</v>
      </c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09"/>
      <c r="Z427" s="209"/>
      <c r="AA427" s="209"/>
      <c r="AB427" s="209"/>
      <c r="AC427" s="209"/>
      <c r="AD427" s="209"/>
      <c r="AE427" s="209"/>
      <c r="AF427" s="209"/>
      <c r="AG427" s="209" t="s">
        <v>232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x14ac:dyDescent="0.2">
      <c r="A428" s="224" t="s">
        <v>169</v>
      </c>
      <c r="B428" s="225" t="s">
        <v>117</v>
      </c>
      <c r="C428" s="247" t="s">
        <v>118</v>
      </c>
      <c r="D428" s="226"/>
      <c r="E428" s="227"/>
      <c r="F428" s="228"/>
      <c r="G428" s="228">
        <f>SUMIF(AG429:AG441,"&lt;&gt;NOR",G429:G441)</f>
        <v>0</v>
      </c>
      <c r="H428" s="228"/>
      <c r="I428" s="228">
        <f>SUM(I429:I441)</f>
        <v>0</v>
      </c>
      <c r="J428" s="228"/>
      <c r="K428" s="228">
        <f>SUM(K429:K441)</f>
        <v>0</v>
      </c>
      <c r="L428" s="228"/>
      <c r="M428" s="228">
        <f>SUM(M429:M441)</f>
        <v>0</v>
      </c>
      <c r="N428" s="228"/>
      <c r="O428" s="228">
        <f>SUM(O429:O441)</f>
        <v>0.04</v>
      </c>
      <c r="P428" s="228"/>
      <c r="Q428" s="228">
        <f>SUM(Q429:Q441)</f>
        <v>0</v>
      </c>
      <c r="R428" s="228"/>
      <c r="S428" s="228"/>
      <c r="T428" s="229"/>
      <c r="U428" s="223"/>
      <c r="V428" s="223">
        <f>SUM(V429:V441)</f>
        <v>8.4500000000000011</v>
      </c>
      <c r="W428" s="223"/>
      <c r="X428" s="223"/>
      <c r="AG428" t="s">
        <v>170</v>
      </c>
    </row>
    <row r="429" spans="1:60" ht="22.5" outlineLevel="1" x14ac:dyDescent="0.2">
      <c r="A429" s="230">
        <v>166</v>
      </c>
      <c r="B429" s="231" t="s">
        <v>743</v>
      </c>
      <c r="C429" s="249" t="s">
        <v>744</v>
      </c>
      <c r="D429" s="232" t="s">
        <v>323</v>
      </c>
      <c r="E429" s="233">
        <v>1.1000000000000001</v>
      </c>
      <c r="F429" s="234"/>
      <c r="G429" s="235">
        <f>ROUND(E429*F429,2)</f>
        <v>0</v>
      </c>
      <c r="H429" s="234"/>
      <c r="I429" s="235">
        <f>ROUND(E429*H429,2)</f>
        <v>0</v>
      </c>
      <c r="J429" s="234"/>
      <c r="K429" s="235">
        <f>ROUND(E429*J429,2)</f>
        <v>0</v>
      </c>
      <c r="L429" s="235">
        <v>21</v>
      </c>
      <c r="M429" s="235">
        <f>G429*(1+L429/100)</f>
        <v>0</v>
      </c>
      <c r="N429" s="235">
        <v>3.6540000000000003E-2</v>
      </c>
      <c r="O429" s="235">
        <f>ROUND(E429*N429,2)</f>
        <v>0.04</v>
      </c>
      <c r="P429" s="235">
        <v>0</v>
      </c>
      <c r="Q429" s="235">
        <f>ROUND(E429*P429,2)</f>
        <v>0</v>
      </c>
      <c r="R429" s="235" t="s">
        <v>745</v>
      </c>
      <c r="S429" s="235" t="s">
        <v>190</v>
      </c>
      <c r="T429" s="236" t="s">
        <v>190</v>
      </c>
      <c r="U429" s="219">
        <v>4.6479999999999997</v>
      </c>
      <c r="V429" s="219">
        <f>ROUND(E429*U429,2)</f>
        <v>5.1100000000000003</v>
      </c>
      <c r="W429" s="219"/>
      <c r="X429" s="219" t="s">
        <v>287</v>
      </c>
      <c r="Y429" s="209"/>
      <c r="Z429" s="209"/>
      <c r="AA429" s="209"/>
      <c r="AB429" s="209"/>
      <c r="AC429" s="209"/>
      <c r="AD429" s="209"/>
      <c r="AE429" s="209"/>
      <c r="AF429" s="209"/>
      <c r="AG429" s="209" t="s">
        <v>288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16"/>
      <c r="B430" s="217"/>
      <c r="C430" s="260" t="s">
        <v>746</v>
      </c>
      <c r="D430" s="256"/>
      <c r="E430" s="256"/>
      <c r="F430" s="256"/>
      <c r="G430" s="256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09"/>
      <c r="Z430" s="209"/>
      <c r="AA430" s="209"/>
      <c r="AB430" s="209"/>
      <c r="AC430" s="209"/>
      <c r="AD430" s="209"/>
      <c r="AE430" s="209"/>
      <c r="AF430" s="209"/>
      <c r="AG430" s="209" t="s">
        <v>290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16"/>
      <c r="B431" s="217"/>
      <c r="C431" s="261" t="s">
        <v>747</v>
      </c>
      <c r="D431" s="257"/>
      <c r="E431" s="257"/>
      <c r="F431" s="257"/>
      <c r="G431" s="257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09"/>
      <c r="Z431" s="209"/>
      <c r="AA431" s="209"/>
      <c r="AB431" s="209"/>
      <c r="AC431" s="209"/>
      <c r="AD431" s="209"/>
      <c r="AE431" s="209"/>
      <c r="AF431" s="209"/>
      <c r="AG431" s="209" t="s">
        <v>193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16"/>
      <c r="B432" s="217"/>
      <c r="C432" s="261" t="s">
        <v>748</v>
      </c>
      <c r="D432" s="257"/>
      <c r="E432" s="257"/>
      <c r="F432" s="257"/>
      <c r="G432" s="257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193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45" t="str">
        <f>C432</f>
        <v>- jednostranného podpěrného dřevení; při oboustranném podpěrném dřevení oceňuje se podpírání na každé straně samostatně,</v>
      </c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61" t="s">
        <v>749</v>
      </c>
      <c r="D433" s="257"/>
      <c r="E433" s="257"/>
      <c r="F433" s="257"/>
      <c r="G433" s="257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09"/>
      <c r="Z433" s="209"/>
      <c r="AA433" s="209"/>
      <c r="AB433" s="209"/>
      <c r="AC433" s="209"/>
      <c r="AD433" s="209"/>
      <c r="AE433" s="209"/>
      <c r="AF433" s="209"/>
      <c r="AG433" s="209" t="s">
        <v>193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">
      <c r="A434" s="216"/>
      <c r="B434" s="217"/>
      <c r="C434" s="251" t="s">
        <v>2414</v>
      </c>
      <c r="D434" s="221"/>
      <c r="E434" s="222">
        <v>1.1000000000000001</v>
      </c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09"/>
      <c r="Z434" s="209"/>
      <c r="AA434" s="209"/>
      <c r="AB434" s="209"/>
      <c r="AC434" s="209"/>
      <c r="AD434" s="209"/>
      <c r="AE434" s="209"/>
      <c r="AF434" s="209"/>
      <c r="AG434" s="209" t="s">
        <v>232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ht="22.5" outlineLevel="1" x14ac:dyDescent="0.2">
      <c r="A435" s="230">
        <v>167</v>
      </c>
      <c r="B435" s="231" t="s">
        <v>753</v>
      </c>
      <c r="C435" s="249" t="s">
        <v>754</v>
      </c>
      <c r="D435" s="232" t="s">
        <v>285</v>
      </c>
      <c r="E435" s="233">
        <v>17.600000000000001</v>
      </c>
      <c r="F435" s="234"/>
      <c r="G435" s="235">
        <f>ROUND(E435*F435,2)</f>
        <v>0</v>
      </c>
      <c r="H435" s="234"/>
      <c r="I435" s="235">
        <f>ROUND(E435*H435,2)</f>
        <v>0</v>
      </c>
      <c r="J435" s="234"/>
      <c r="K435" s="235">
        <f>ROUND(E435*J435,2)</f>
        <v>0</v>
      </c>
      <c r="L435" s="235">
        <v>21</v>
      </c>
      <c r="M435" s="235">
        <f>G435*(1+L435/100)</f>
        <v>0</v>
      </c>
      <c r="N435" s="235">
        <v>0</v>
      </c>
      <c r="O435" s="235">
        <f>ROUND(E435*N435,2)</f>
        <v>0</v>
      </c>
      <c r="P435" s="235">
        <v>0</v>
      </c>
      <c r="Q435" s="235">
        <f>ROUND(E435*P435,2)</f>
        <v>0</v>
      </c>
      <c r="R435" s="235" t="s">
        <v>286</v>
      </c>
      <c r="S435" s="235" t="s">
        <v>190</v>
      </c>
      <c r="T435" s="236" t="s">
        <v>190</v>
      </c>
      <c r="U435" s="219">
        <v>0.115</v>
      </c>
      <c r="V435" s="219">
        <f>ROUND(E435*U435,2)</f>
        <v>2.02</v>
      </c>
      <c r="W435" s="219"/>
      <c r="X435" s="219" t="s">
        <v>287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288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ht="22.5" outlineLevel="1" x14ac:dyDescent="0.2">
      <c r="A436" s="216"/>
      <c r="B436" s="217"/>
      <c r="C436" s="260" t="s">
        <v>752</v>
      </c>
      <c r="D436" s="256"/>
      <c r="E436" s="256"/>
      <c r="F436" s="256"/>
      <c r="G436" s="256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09"/>
      <c r="Z436" s="209"/>
      <c r="AA436" s="209"/>
      <c r="AB436" s="209"/>
      <c r="AC436" s="209"/>
      <c r="AD436" s="209"/>
      <c r="AE436" s="209"/>
      <c r="AF436" s="209"/>
      <c r="AG436" s="209" t="s">
        <v>290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45" t="str">
        <f>C436</f>
        <v>krajníků, desek nebo panelů od spojovacího materiálu s odklizením a uložením očištěných hmot a spojovacího materiálu na skládku na vzdálenost do 10 m</v>
      </c>
      <c r="BB436" s="209"/>
      <c r="BC436" s="209"/>
      <c r="BD436" s="209"/>
      <c r="BE436" s="209"/>
      <c r="BF436" s="209"/>
      <c r="BG436" s="209"/>
      <c r="BH436" s="209"/>
    </row>
    <row r="437" spans="1:60" outlineLevel="1" x14ac:dyDescent="0.2">
      <c r="A437" s="216"/>
      <c r="B437" s="217"/>
      <c r="C437" s="251" t="s">
        <v>2242</v>
      </c>
      <c r="D437" s="221"/>
      <c r="E437" s="222">
        <v>8.25</v>
      </c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09"/>
      <c r="Z437" s="209"/>
      <c r="AA437" s="209"/>
      <c r="AB437" s="209"/>
      <c r="AC437" s="209"/>
      <c r="AD437" s="209"/>
      <c r="AE437" s="209"/>
      <c r="AF437" s="209"/>
      <c r="AG437" s="209" t="s">
        <v>232</v>
      </c>
      <c r="AH437" s="209">
        <v>0</v>
      </c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 x14ac:dyDescent="0.2">
      <c r="A438" s="216"/>
      <c r="B438" s="217"/>
      <c r="C438" s="251" t="s">
        <v>1999</v>
      </c>
      <c r="D438" s="221"/>
      <c r="E438" s="222">
        <v>9.35</v>
      </c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09"/>
      <c r="Z438" s="209"/>
      <c r="AA438" s="209"/>
      <c r="AB438" s="209"/>
      <c r="AC438" s="209"/>
      <c r="AD438" s="209"/>
      <c r="AE438" s="209"/>
      <c r="AF438" s="209"/>
      <c r="AG438" s="209" t="s">
        <v>232</v>
      </c>
      <c r="AH438" s="209">
        <v>0</v>
      </c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ht="22.5" outlineLevel="1" x14ac:dyDescent="0.2">
      <c r="A439" s="230">
        <v>168</v>
      </c>
      <c r="B439" s="231" t="s">
        <v>1074</v>
      </c>
      <c r="C439" s="249" t="s">
        <v>1075</v>
      </c>
      <c r="D439" s="232" t="s">
        <v>285</v>
      </c>
      <c r="E439" s="233">
        <v>13.2</v>
      </c>
      <c r="F439" s="234"/>
      <c r="G439" s="235">
        <f>ROUND(E439*F439,2)</f>
        <v>0</v>
      </c>
      <c r="H439" s="234"/>
      <c r="I439" s="235">
        <f>ROUND(E439*H439,2)</f>
        <v>0</v>
      </c>
      <c r="J439" s="234"/>
      <c r="K439" s="235">
        <f>ROUND(E439*J439,2)</f>
        <v>0</v>
      </c>
      <c r="L439" s="235">
        <v>21</v>
      </c>
      <c r="M439" s="235">
        <f>G439*(1+L439/100)</f>
        <v>0</v>
      </c>
      <c r="N439" s="235">
        <v>0</v>
      </c>
      <c r="O439" s="235">
        <f>ROUND(E439*N439,2)</f>
        <v>0</v>
      </c>
      <c r="P439" s="235">
        <v>0</v>
      </c>
      <c r="Q439" s="235">
        <f>ROUND(E439*P439,2)</f>
        <v>0</v>
      </c>
      <c r="R439" s="235" t="s">
        <v>286</v>
      </c>
      <c r="S439" s="235" t="s">
        <v>190</v>
      </c>
      <c r="T439" s="236" t="s">
        <v>190</v>
      </c>
      <c r="U439" s="219">
        <v>0.1</v>
      </c>
      <c r="V439" s="219">
        <f>ROUND(E439*U439,2)</f>
        <v>1.32</v>
      </c>
      <c r="W439" s="219"/>
      <c r="X439" s="219" t="s">
        <v>287</v>
      </c>
      <c r="Y439" s="209"/>
      <c r="Z439" s="209"/>
      <c r="AA439" s="209"/>
      <c r="AB439" s="209"/>
      <c r="AC439" s="209"/>
      <c r="AD439" s="209"/>
      <c r="AE439" s="209"/>
      <c r="AF439" s="209"/>
      <c r="AG439" s="209" t="s">
        <v>288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ht="22.5" outlineLevel="1" x14ac:dyDescent="0.2">
      <c r="A440" s="216"/>
      <c r="B440" s="217"/>
      <c r="C440" s="260" t="s">
        <v>1076</v>
      </c>
      <c r="D440" s="256"/>
      <c r="E440" s="256"/>
      <c r="F440" s="256"/>
      <c r="G440" s="256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09"/>
      <c r="Z440" s="209"/>
      <c r="AA440" s="209"/>
      <c r="AB440" s="209"/>
      <c r="AC440" s="209"/>
      <c r="AD440" s="209"/>
      <c r="AE440" s="209"/>
      <c r="AF440" s="209"/>
      <c r="AG440" s="209" t="s">
        <v>290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45" t="str">
        <f>C440</f>
        <v>od spojovacího materiálu, s uložením očištěných kostek na skládku, s odklizením odpadových hmot na hromady a s odklizením vybouraných kostek na vzdálenost do 3 m</v>
      </c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">
      <c r="A441" s="216"/>
      <c r="B441" s="217"/>
      <c r="C441" s="251" t="s">
        <v>2240</v>
      </c>
      <c r="D441" s="221"/>
      <c r="E441" s="222">
        <v>13.2</v>
      </c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09"/>
      <c r="Z441" s="209"/>
      <c r="AA441" s="209"/>
      <c r="AB441" s="209"/>
      <c r="AC441" s="209"/>
      <c r="AD441" s="209"/>
      <c r="AE441" s="209"/>
      <c r="AF441" s="209"/>
      <c r="AG441" s="209" t="s">
        <v>232</v>
      </c>
      <c r="AH441" s="209">
        <v>0</v>
      </c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x14ac:dyDescent="0.2">
      <c r="A442" s="224" t="s">
        <v>169</v>
      </c>
      <c r="B442" s="225" t="s">
        <v>119</v>
      </c>
      <c r="C442" s="247" t="s">
        <v>120</v>
      </c>
      <c r="D442" s="226"/>
      <c r="E442" s="227"/>
      <c r="F442" s="228"/>
      <c r="G442" s="228">
        <f>SUMIF(AG443:AG444,"&lt;&gt;NOR",G443:G444)</f>
        <v>0</v>
      </c>
      <c r="H442" s="228"/>
      <c r="I442" s="228">
        <f>SUM(I443:I444)</f>
        <v>0</v>
      </c>
      <c r="J442" s="228"/>
      <c r="K442" s="228">
        <f>SUM(K443:K444)</f>
        <v>0</v>
      </c>
      <c r="L442" s="228"/>
      <c r="M442" s="228">
        <f>SUM(M443:M444)</f>
        <v>0</v>
      </c>
      <c r="N442" s="228"/>
      <c r="O442" s="228">
        <f>SUM(O443:O444)</f>
        <v>0</v>
      </c>
      <c r="P442" s="228"/>
      <c r="Q442" s="228">
        <f>SUM(Q443:Q444)</f>
        <v>0</v>
      </c>
      <c r="R442" s="228"/>
      <c r="S442" s="228"/>
      <c r="T442" s="229"/>
      <c r="U442" s="223"/>
      <c r="V442" s="223">
        <f>SUM(V443:V444)</f>
        <v>153.54</v>
      </c>
      <c r="W442" s="223"/>
      <c r="X442" s="223"/>
      <c r="AG442" t="s">
        <v>170</v>
      </c>
    </row>
    <row r="443" spans="1:60" ht="22.5" outlineLevel="1" x14ac:dyDescent="0.2">
      <c r="A443" s="230">
        <v>169</v>
      </c>
      <c r="B443" s="231" t="s">
        <v>757</v>
      </c>
      <c r="C443" s="249" t="s">
        <v>758</v>
      </c>
      <c r="D443" s="232" t="s">
        <v>483</v>
      </c>
      <c r="E443" s="233">
        <v>241.98936</v>
      </c>
      <c r="F443" s="234"/>
      <c r="G443" s="235">
        <f>ROUND(E443*F443,2)</f>
        <v>0</v>
      </c>
      <c r="H443" s="234"/>
      <c r="I443" s="235">
        <f>ROUND(E443*H443,2)</f>
        <v>0</v>
      </c>
      <c r="J443" s="234"/>
      <c r="K443" s="235">
        <f>ROUND(E443*J443,2)</f>
        <v>0</v>
      </c>
      <c r="L443" s="235">
        <v>21</v>
      </c>
      <c r="M443" s="235">
        <f>G443*(1+L443/100)</f>
        <v>0</v>
      </c>
      <c r="N443" s="235">
        <v>0</v>
      </c>
      <c r="O443" s="235">
        <f>ROUND(E443*N443,2)</f>
        <v>0</v>
      </c>
      <c r="P443" s="235">
        <v>0</v>
      </c>
      <c r="Q443" s="235">
        <f>ROUND(E443*P443,2)</f>
        <v>0</v>
      </c>
      <c r="R443" s="235" t="s">
        <v>487</v>
      </c>
      <c r="S443" s="235" t="s">
        <v>190</v>
      </c>
      <c r="T443" s="236" t="s">
        <v>190</v>
      </c>
      <c r="U443" s="219">
        <v>0.63449999999999995</v>
      </c>
      <c r="V443" s="219">
        <f>ROUND(E443*U443,2)</f>
        <v>153.54</v>
      </c>
      <c r="W443" s="219"/>
      <c r="X443" s="219" t="s">
        <v>759</v>
      </c>
      <c r="Y443" s="209"/>
      <c r="Z443" s="209"/>
      <c r="AA443" s="209"/>
      <c r="AB443" s="209"/>
      <c r="AC443" s="209"/>
      <c r="AD443" s="209"/>
      <c r="AE443" s="209"/>
      <c r="AF443" s="209"/>
      <c r="AG443" s="209" t="s">
        <v>760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">
      <c r="A444" s="216"/>
      <c r="B444" s="217"/>
      <c r="C444" s="260" t="s">
        <v>761</v>
      </c>
      <c r="D444" s="256"/>
      <c r="E444" s="256"/>
      <c r="F444" s="256"/>
      <c r="G444" s="256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09"/>
      <c r="Z444" s="209"/>
      <c r="AA444" s="209"/>
      <c r="AB444" s="209"/>
      <c r="AC444" s="209"/>
      <c r="AD444" s="209"/>
      <c r="AE444" s="209"/>
      <c r="AF444" s="209"/>
      <c r="AG444" s="209" t="s">
        <v>290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x14ac:dyDescent="0.2">
      <c r="A445" s="224" t="s">
        <v>169</v>
      </c>
      <c r="B445" s="225" t="s">
        <v>125</v>
      </c>
      <c r="C445" s="247" t="s">
        <v>126</v>
      </c>
      <c r="D445" s="226"/>
      <c r="E445" s="227"/>
      <c r="F445" s="228"/>
      <c r="G445" s="228">
        <f>SUMIF(AG446:AG466,"&lt;&gt;NOR",G446:G466)</f>
        <v>0</v>
      </c>
      <c r="H445" s="228"/>
      <c r="I445" s="228">
        <f>SUM(I446:I466)</f>
        <v>0</v>
      </c>
      <c r="J445" s="228"/>
      <c r="K445" s="228">
        <f>SUM(K446:K466)</f>
        <v>0</v>
      </c>
      <c r="L445" s="228"/>
      <c r="M445" s="228">
        <f>SUM(M446:M466)</f>
        <v>0</v>
      </c>
      <c r="N445" s="228"/>
      <c r="O445" s="228">
        <f>SUM(O446:O466)</f>
        <v>0</v>
      </c>
      <c r="P445" s="228"/>
      <c r="Q445" s="228">
        <f>SUM(Q446:Q466)</f>
        <v>1.33</v>
      </c>
      <c r="R445" s="228"/>
      <c r="S445" s="228"/>
      <c r="T445" s="229"/>
      <c r="U445" s="223"/>
      <c r="V445" s="223">
        <f>SUM(V446:V466)</f>
        <v>19.899999999999995</v>
      </c>
      <c r="W445" s="223"/>
      <c r="X445" s="223"/>
      <c r="AG445" t="s">
        <v>170</v>
      </c>
    </row>
    <row r="446" spans="1:60" outlineLevel="1" x14ac:dyDescent="0.2">
      <c r="A446" s="230">
        <v>170</v>
      </c>
      <c r="B446" s="231" t="s">
        <v>1077</v>
      </c>
      <c r="C446" s="249" t="s">
        <v>1078</v>
      </c>
      <c r="D446" s="232" t="s">
        <v>554</v>
      </c>
      <c r="E446" s="233">
        <v>6.5</v>
      </c>
      <c r="F446" s="234"/>
      <c r="G446" s="235">
        <f>ROUND(E446*F446,2)</f>
        <v>0</v>
      </c>
      <c r="H446" s="234"/>
      <c r="I446" s="235">
        <f>ROUND(E446*H446,2)</f>
        <v>0</v>
      </c>
      <c r="J446" s="234"/>
      <c r="K446" s="235">
        <f>ROUND(E446*J446,2)</f>
        <v>0</v>
      </c>
      <c r="L446" s="235">
        <v>21</v>
      </c>
      <c r="M446" s="235">
        <f>G446*(1+L446/100)</f>
        <v>0</v>
      </c>
      <c r="N446" s="235">
        <v>0</v>
      </c>
      <c r="O446" s="235">
        <f>ROUND(E446*N446,2)</f>
        <v>0</v>
      </c>
      <c r="P446" s="235">
        <v>0.10316</v>
      </c>
      <c r="Q446" s="235">
        <f>ROUND(E446*P446,2)</f>
        <v>0.67</v>
      </c>
      <c r="R446" s="235" t="s">
        <v>764</v>
      </c>
      <c r="S446" s="235" t="s">
        <v>190</v>
      </c>
      <c r="T446" s="236" t="s">
        <v>190</v>
      </c>
      <c r="U446" s="219">
        <v>0.68200000000000005</v>
      </c>
      <c r="V446" s="219">
        <f>ROUND(E446*U446,2)</f>
        <v>4.43</v>
      </c>
      <c r="W446" s="219"/>
      <c r="X446" s="219" t="s">
        <v>287</v>
      </c>
      <c r="Y446" s="209"/>
      <c r="Z446" s="209"/>
      <c r="AA446" s="209"/>
      <c r="AB446" s="209"/>
      <c r="AC446" s="209"/>
      <c r="AD446" s="209"/>
      <c r="AE446" s="209"/>
      <c r="AF446" s="209"/>
      <c r="AG446" s="209" t="s">
        <v>288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1" x14ac:dyDescent="0.2">
      <c r="A447" s="216"/>
      <c r="B447" s="217"/>
      <c r="C447" s="251" t="s">
        <v>2415</v>
      </c>
      <c r="D447" s="221"/>
      <c r="E447" s="222">
        <v>6.5</v>
      </c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09"/>
      <c r="Z447" s="209"/>
      <c r="AA447" s="209"/>
      <c r="AB447" s="209"/>
      <c r="AC447" s="209"/>
      <c r="AD447" s="209"/>
      <c r="AE447" s="209"/>
      <c r="AF447" s="209"/>
      <c r="AG447" s="209" t="s">
        <v>232</v>
      </c>
      <c r="AH447" s="209">
        <v>0</v>
      </c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 x14ac:dyDescent="0.2">
      <c r="A448" s="237">
        <v>171</v>
      </c>
      <c r="B448" s="238" t="s">
        <v>2416</v>
      </c>
      <c r="C448" s="248" t="s">
        <v>2417</v>
      </c>
      <c r="D448" s="239" t="s">
        <v>323</v>
      </c>
      <c r="E448" s="240">
        <v>2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2">
        <v>0</v>
      </c>
      <c r="O448" s="242">
        <f>ROUND(E448*N448,2)</f>
        <v>0</v>
      </c>
      <c r="P448" s="242">
        <v>2.1299999999999999E-3</v>
      </c>
      <c r="Q448" s="242">
        <f>ROUND(E448*P448,2)</f>
        <v>0</v>
      </c>
      <c r="R448" s="242" t="s">
        <v>764</v>
      </c>
      <c r="S448" s="242" t="s">
        <v>190</v>
      </c>
      <c r="T448" s="243" t="s">
        <v>190</v>
      </c>
      <c r="U448" s="219">
        <v>0.17299999999999999</v>
      </c>
      <c r="V448" s="219">
        <f>ROUND(E448*U448,2)</f>
        <v>0.35</v>
      </c>
      <c r="W448" s="219"/>
      <c r="X448" s="219" t="s">
        <v>287</v>
      </c>
      <c r="Y448" s="209"/>
      <c r="Z448" s="209"/>
      <c r="AA448" s="209"/>
      <c r="AB448" s="209"/>
      <c r="AC448" s="209"/>
      <c r="AD448" s="209"/>
      <c r="AE448" s="209"/>
      <c r="AF448" s="209"/>
      <c r="AG448" s="209" t="s">
        <v>288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 x14ac:dyDescent="0.2">
      <c r="A449" s="237">
        <v>172</v>
      </c>
      <c r="B449" s="238" t="s">
        <v>762</v>
      </c>
      <c r="C449" s="248" t="s">
        <v>763</v>
      </c>
      <c r="D449" s="239" t="s">
        <v>323</v>
      </c>
      <c r="E449" s="240">
        <v>6</v>
      </c>
      <c r="F449" s="241"/>
      <c r="G449" s="242">
        <f>ROUND(E449*F449,2)</f>
        <v>0</v>
      </c>
      <c r="H449" s="241"/>
      <c r="I449" s="242">
        <f>ROUND(E449*H449,2)</f>
        <v>0</v>
      </c>
      <c r="J449" s="241"/>
      <c r="K449" s="242">
        <f>ROUND(E449*J449,2)</f>
        <v>0</v>
      </c>
      <c r="L449" s="242">
        <v>21</v>
      </c>
      <c r="M449" s="242">
        <f>G449*(1+L449/100)</f>
        <v>0</v>
      </c>
      <c r="N449" s="242">
        <v>0</v>
      </c>
      <c r="O449" s="242">
        <f>ROUND(E449*N449,2)</f>
        <v>0</v>
      </c>
      <c r="P449" s="242">
        <v>2.7999999999999998E-4</v>
      </c>
      <c r="Q449" s="242">
        <f>ROUND(E449*P449,2)</f>
        <v>0</v>
      </c>
      <c r="R449" s="242" t="s">
        <v>764</v>
      </c>
      <c r="S449" s="242" t="s">
        <v>190</v>
      </c>
      <c r="T449" s="243" t="s">
        <v>190</v>
      </c>
      <c r="U449" s="219">
        <v>5.1999999999999998E-2</v>
      </c>
      <c r="V449" s="219">
        <f>ROUND(E449*U449,2)</f>
        <v>0.31</v>
      </c>
      <c r="W449" s="219"/>
      <c r="X449" s="219" t="s">
        <v>287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288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30">
        <v>173</v>
      </c>
      <c r="B450" s="231" t="s">
        <v>765</v>
      </c>
      <c r="C450" s="249" t="s">
        <v>766</v>
      </c>
      <c r="D450" s="232" t="s">
        <v>323</v>
      </c>
      <c r="E450" s="233">
        <v>14.5</v>
      </c>
      <c r="F450" s="234"/>
      <c r="G450" s="235">
        <f>ROUND(E450*F450,2)</f>
        <v>0</v>
      </c>
      <c r="H450" s="234"/>
      <c r="I450" s="235">
        <f>ROUND(E450*H450,2)</f>
        <v>0</v>
      </c>
      <c r="J450" s="234"/>
      <c r="K450" s="235">
        <f>ROUND(E450*J450,2)</f>
        <v>0</v>
      </c>
      <c r="L450" s="235">
        <v>21</v>
      </c>
      <c r="M450" s="235">
        <f>G450*(1+L450/100)</f>
        <v>0</v>
      </c>
      <c r="N450" s="235">
        <v>0</v>
      </c>
      <c r="O450" s="235">
        <f>ROUND(E450*N450,2)</f>
        <v>0</v>
      </c>
      <c r="P450" s="235">
        <v>3.2000000000000003E-4</v>
      </c>
      <c r="Q450" s="235">
        <f>ROUND(E450*P450,2)</f>
        <v>0</v>
      </c>
      <c r="R450" s="235" t="s">
        <v>764</v>
      </c>
      <c r="S450" s="235" t="s">
        <v>190</v>
      </c>
      <c r="T450" s="236" t="s">
        <v>190</v>
      </c>
      <c r="U450" s="219">
        <v>0.13500000000000001</v>
      </c>
      <c r="V450" s="219">
        <f>ROUND(E450*U450,2)</f>
        <v>1.96</v>
      </c>
      <c r="W450" s="219"/>
      <c r="X450" s="219" t="s">
        <v>287</v>
      </c>
      <c r="Y450" s="209"/>
      <c r="Z450" s="209"/>
      <c r="AA450" s="209"/>
      <c r="AB450" s="209"/>
      <c r="AC450" s="209"/>
      <c r="AD450" s="209"/>
      <c r="AE450" s="209"/>
      <c r="AF450" s="209"/>
      <c r="AG450" s="209" t="s">
        <v>288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16"/>
      <c r="B451" s="217"/>
      <c r="C451" s="251" t="s">
        <v>2418</v>
      </c>
      <c r="D451" s="221"/>
      <c r="E451" s="222">
        <v>14.5</v>
      </c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09"/>
      <c r="Z451" s="209"/>
      <c r="AA451" s="209"/>
      <c r="AB451" s="209"/>
      <c r="AC451" s="209"/>
      <c r="AD451" s="209"/>
      <c r="AE451" s="209"/>
      <c r="AF451" s="209"/>
      <c r="AG451" s="209" t="s">
        <v>232</v>
      </c>
      <c r="AH451" s="209">
        <v>0</v>
      </c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ht="22.5" outlineLevel="1" x14ac:dyDescent="0.2">
      <c r="A452" s="237">
        <v>174</v>
      </c>
      <c r="B452" s="238" t="s">
        <v>767</v>
      </c>
      <c r="C452" s="248" t="s">
        <v>768</v>
      </c>
      <c r="D452" s="239" t="s">
        <v>554</v>
      </c>
      <c r="E452" s="240">
        <v>5</v>
      </c>
      <c r="F452" s="241"/>
      <c r="G452" s="242">
        <f>ROUND(E452*F452,2)</f>
        <v>0</v>
      </c>
      <c r="H452" s="241"/>
      <c r="I452" s="242">
        <f>ROUND(E452*H452,2)</f>
        <v>0</v>
      </c>
      <c r="J452" s="241"/>
      <c r="K452" s="242">
        <f>ROUND(E452*J452,2)</f>
        <v>0</v>
      </c>
      <c r="L452" s="242">
        <v>21</v>
      </c>
      <c r="M452" s="242">
        <f>G452*(1+L452/100)</f>
        <v>0</v>
      </c>
      <c r="N452" s="242">
        <v>0</v>
      </c>
      <c r="O452" s="242">
        <f>ROUND(E452*N452,2)</f>
        <v>0</v>
      </c>
      <c r="P452" s="242">
        <v>0</v>
      </c>
      <c r="Q452" s="242">
        <f>ROUND(E452*P452,2)</f>
        <v>0</v>
      </c>
      <c r="R452" s="242" t="s">
        <v>764</v>
      </c>
      <c r="S452" s="242" t="s">
        <v>190</v>
      </c>
      <c r="T452" s="243" t="s">
        <v>190</v>
      </c>
      <c r="U452" s="219">
        <v>0.21593999999999999</v>
      </c>
      <c r="V452" s="219">
        <f>ROUND(E452*U452,2)</f>
        <v>1.08</v>
      </c>
      <c r="W452" s="219"/>
      <c r="X452" s="219" t="s">
        <v>287</v>
      </c>
      <c r="Y452" s="209"/>
      <c r="Z452" s="209"/>
      <c r="AA452" s="209"/>
      <c r="AB452" s="209"/>
      <c r="AC452" s="209"/>
      <c r="AD452" s="209"/>
      <c r="AE452" s="209"/>
      <c r="AF452" s="209"/>
      <c r="AG452" s="209" t="s">
        <v>288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ht="22.5" outlineLevel="1" x14ac:dyDescent="0.2">
      <c r="A453" s="237">
        <v>175</v>
      </c>
      <c r="B453" s="238" t="s">
        <v>769</v>
      </c>
      <c r="C453" s="248" t="s">
        <v>770</v>
      </c>
      <c r="D453" s="239" t="s">
        <v>554</v>
      </c>
      <c r="E453" s="240">
        <v>1</v>
      </c>
      <c r="F453" s="241"/>
      <c r="G453" s="242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2">
        <v>0</v>
      </c>
      <c r="O453" s="242">
        <f>ROUND(E453*N453,2)</f>
        <v>0</v>
      </c>
      <c r="P453" s="242">
        <v>0</v>
      </c>
      <c r="Q453" s="242">
        <f>ROUND(E453*P453,2)</f>
        <v>0</v>
      </c>
      <c r="R453" s="242" t="s">
        <v>764</v>
      </c>
      <c r="S453" s="242" t="s">
        <v>190</v>
      </c>
      <c r="T453" s="243" t="s">
        <v>190</v>
      </c>
      <c r="U453" s="219">
        <v>0.64734999999999998</v>
      </c>
      <c r="V453" s="219">
        <f>ROUND(E453*U453,2)</f>
        <v>0.65</v>
      </c>
      <c r="W453" s="219"/>
      <c r="X453" s="219" t="s">
        <v>287</v>
      </c>
      <c r="Y453" s="209"/>
      <c r="Z453" s="209"/>
      <c r="AA453" s="209"/>
      <c r="AB453" s="209"/>
      <c r="AC453" s="209"/>
      <c r="AD453" s="209"/>
      <c r="AE453" s="209"/>
      <c r="AF453" s="209"/>
      <c r="AG453" s="209" t="s">
        <v>288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ht="33.75" outlineLevel="1" x14ac:dyDescent="0.2">
      <c r="A454" s="237">
        <v>176</v>
      </c>
      <c r="B454" s="238" t="s">
        <v>771</v>
      </c>
      <c r="C454" s="248" t="s">
        <v>772</v>
      </c>
      <c r="D454" s="239" t="s">
        <v>554</v>
      </c>
      <c r="E454" s="240">
        <v>5</v>
      </c>
      <c r="F454" s="241"/>
      <c r="G454" s="242">
        <f>ROUND(E454*F454,2)</f>
        <v>0</v>
      </c>
      <c r="H454" s="241"/>
      <c r="I454" s="242">
        <f>ROUND(E454*H454,2)</f>
        <v>0</v>
      </c>
      <c r="J454" s="241"/>
      <c r="K454" s="242">
        <f>ROUND(E454*J454,2)</f>
        <v>0</v>
      </c>
      <c r="L454" s="242">
        <v>21</v>
      </c>
      <c r="M454" s="242">
        <f>G454*(1+L454/100)</f>
        <v>0</v>
      </c>
      <c r="N454" s="242">
        <v>0</v>
      </c>
      <c r="O454" s="242">
        <f>ROUND(E454*N454,2)</f>
        <v>0</v>
      </c>
      <c r="P454" s="242">
        <v>0</v>
      </c>
      <c r="Q454" s="242">
        <f>ROUND(E454*P454,2)</f>
        <v>0</v>
      </c>
      <c r="R454" s="242" t="s">
        <v>764</v>
      </c>
      <c r="S454" s="242" t="s">
        <v>190</v>
      </c>
      <c r="T454" s="243" t="s">
        <v>190</v>
      </c>
      <c r="U454" s="219">
        <v>2.2499999999999999E-2</v>
      </c>
      <c r="V454" s="219">
        <f>ROUND(E454*U454,2)</f>
        <v>0.11</v>
      </c>
      <c r="W454" s="219"/>
      <c r="X454" s="219" t="s">
        <v>287</v>
      </c>
      <c r="Y454" s="209"/>
      <c r="Z454" s="209"/>
      <c r="AA454" s="209"/>
      <c r="AB454" s="209"/>
      <c r="AC454" s="209"/>
      <c r="AD454" s="209"/>
      <c r="AE454" s="209"/>
      <c r="AF454" s="209"/>
      <c r="AG454" s="209" t="s">
        <v>288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ht="33.75" outlineLevel="1" x14ac:dyDescent="0.2">
      <c r="A455" s="237">
        <v>177</v>
      </c>
      <c r="B455" s="238" t="s">
        <v>773</v>
      </c>
      <c r="C455" s="248" t="s">
        <v>774</v>
      </c>
      <c r="D455" s="239" t="s">
        <v>554</v>
      </c>
      <c r="E455" s="240">
        <v>1</v>
      </c>
      <c r="F455" s="241"/>
      <c r="G455" s="242">
        <f>ROUND(E455*F455,2)</f>
        <v>0</v>
      </c>
      <c r="H455" s="241"/>
      <c r="I455" s="242">
        <f>ROUND(E455*H455,2)</f>
        <v>0</v>
      </c>
      <c r="J455" s="241"/>
      <c r="K455" s="242">
        <f>ROUND(E455*J455,2)</f>
        <v>0</v>
      </c>
      <c r="L455" s="242">
        <v>21</v>
      </c>
      <c r="M455" s="242">
        <f>G455*(1+L455/100)</f>
        <v>0</v>
      </c>
      <c r="N455" s="242">
        <v>0</v>
      </c>
      <c r="O455" s="242">
        <f>ROUND(E455*N455,2)</f>
        <v>0</v>
      </c>
      <c r="P455" s="242">
        <v>0</v>
      </c>
      <c r="Q455" s="242">
        <f>ROUND(E455*P455,2)</f>
        <v>0</v>
      </c>
      <c r="R455" s="242" t="s">
        <v>764</v>
      </c>
      <c r="S455" s="242" t="s">
        <v>190</v>
      </c>
      <c r="T455" s="243" t="s">
        <v>190</v>
      </c>
      <c r="U455" s="219">
        <v>4.0300000000000002E-2</v>
      </c>
      <c r="V455" s="219">
        <f>ROUND(E455*U455,2)</f>
        <v>0.04</v>
      </c>
      <c r="W455" s="219"/>
      <c r="X455" s="219" t="s">
        <v>287</v>
      </c>
      <c r="Y455" s="209"/>
      <c r="Z455" s="209"/>
      <c r="AA455" s="209"/>
      <c r="AB455" s="209"/>
      <c r="AC455" s="209"/>
      <c r="AD455" s="209"/>
      <c r="AE455" s="209"/>
      <c r="AF455" s="209"/>
      <c r="AG455" s="209" t="s">
        <v>288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ht="22.5" outlineLevel="1" x14ac:dyDescent="0.2">
      <c r="A456" s="230">
        <v>178</v>
      </c>
      <c r="B456" s="231" t="s">
        <v>1084</v>
      </c>
      <c r="C456" s="249" t="s">
        <v>1085</v>
      </c>
      <c r="D456" s="232" t="s">
        <v>554</v>
      </c>
      <c r="E456" s="233">
        <v>7</v>
      </c>
      <c r="F456" s="234"/>
      <c r="G456" s="235">
        <f>ROUND(E456*F456,2)</f>
        <v>0</v>
      </c>
      <c r="H456" s="234"/>
      <c r="I456" s="235">
        <f>ROUND(E456*H456,2)</f>
        <v>0</v>
      </c>
      <c r="J456" s="234"/>
      <c r="K456" s="235">
        <f>ROUND(E456*J456,2)</f>
        <v>0</v>
      </c>
      <c r="L456" s="235">
        <v>21</v>
      </c>
      <c r="M456" s="235">
        <f>G456*(1+L456/100)</f>
        <v>0</v>
      </c>
      <c r="N456" s="235">
        <v>0</v>
      </c>
      <c r="O456" s="235">
        <f>ROUND(E456*N456,2)</f>
        <v>0</v>
      </c>
      <c r="P456" s="235">
        <v>3.3079999999999998E-2</v>
      </c>
      <c r="Q456" s="235">
        <f>ROUND(E456*P456,2)</f>
        <v>0.23</v>
      </c>
      <c r="R456" s="235" t="s">
        <v>764</v>
      </c>
      <c r="S456" s="235" t="s">
        <v>190</v>
      </c>
      <c r="T456" s="236" t="s">
        <v>190</v>
      </c>
      <c r="U456" s="219">
        <v>0.57899999999999996</v>
      </c>
      <c r="V456" s="219">
        <f>ROUND(E456*U456,2)</f>
        <v>4.05</v>
      </c>
      <c r="W456" s="219"/>
      <c r="X456" s="219" t="s">
        <v>287</v>
      </c>
      <c r="Y456" s="209"/>
      <c r="Z456" s="209"/>
      <c r="AA456" s="209"/>
      <c r="AB456" s="209"/>
      <c r="AC456" s="209"/>
      <c r="AD456" s="209"/>
      <c r="AE456" s="209"/>
      <c r="AF456" s="209"/>
      <c r="AG456" s="209" t="s">
        <v>288</v>
      </c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16"/>
      <c r="B457" s="217"/>
      <c r="C457" s="251" t="s">
        <v>2419</v>
      </c>
      <c r="D457" s="221"/>
      <c r="E457" s="222">
        <v>7</v>
      </c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09"/>
      <c r="Z457" s="209"/>
      <c r="AA457" s="209"/>
      <c r="AB457" s="209"/>
      <c r="AC457" s="209"/>
      <c r="AD457" s="209"/>
      <c r="AE457" s="209"/>
      <c r="AF457" s="209"/>
      <c r="AG457" s="209" t="s">
        <v>232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">
      <c r="A458" s="237">
        <v>179</v>
      </c>
      <c r="B458" s="238" t="s">
        <v>1945</v>
      </c>
      <c r="C458" s="248" t="s">
        <v>1946</v>
      </c>
      <c r="D458" s="239" t="s">
        <v>323</v>
      </c>
      <c r="E458" s="240">
        <v>4</v>
      </c>
      <c r="F458" s="241"/>
      <c r="G458" s="242">
        <f>ROUND(E458*F458,2)</f>
        <v>0</v>
      </c>
      <c r="H458" s="241"/>
      <c r="I458" s="242">
        <f>ROUND(E458*H458,2)</f>
        <v>0</v>
      </c>
      <c r="J458" s="241"/>
      <c r="K458" s="242">
        <f>ROUND(E458*J458,2)</f>
        <v>0</v>
      </c>
      <c r="L458" s="242">
        <v>21</v>
      </c>
      <c r="M458" s="242">
        <f>G458*(1+L458/100)</f>
        <v>0</v>
      </c>
      <c r="N458" s="242">
        <v>0</v>
      </c>
      <c r="O458" s="242">
        <f>ROUND(E458*N458,2)</f>
        <v>0</v>
      </c>
      <c r="P458" s="242">
        <v>3.2000000000000003E-4</v>
      </c>
      <c r="Q458" s="242">
        <f>ROUND(E458*P458,2)</f>
        <v>0</v>
      </c>
      <c r="R458" s="242"/>
      <c r="S458" s="242" t="s">
        <v>174</v>
      </c>
      <c r="T458" s="243" t="s">
        <v>190</v>
      </c>
      <c r="U458" s="219">
        <v>0.13500000000000001</v>
      </c>
      <c r="V458" s="219">
        <f>ROUND(E458*U458,2)</f>
        <v>0.54</v>
      </c>
      <c r="W458" s="219"/>
      <c r="X458" s="219" t="s">
        <v>287</v>
      </c>
      <c r="Y458" s="209"/>
      <c r="Z458" s="209"/>
      <c r="AA458" s="209"/>
      <c r="AB458" s="209"/>
      <c r="AC458" s="209"/>
      <c r="AD458" s="209"/>
      <c r="AE458" s="209"/>
      <c r="AF458" s="209"/>
      <c r="AG458" s="209" t="s">
        <v>288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 x14ac:dyDescent="0.2">
      <c r="A459" s="237">
        <v>180</v>
      </c>
      <c r="B459" s="238" t="s">
        <v>2420</v>
      </c>
      <c r="C459" s="248" t="s">
        <v>2421</v>
      </c>
      <c r="D459" s="239" t="s">
        <v>554</v>
      </c>
      <c r="E459" s="240">
        <v>1</v>
      </c>
      <c r="F459" s="241"/>
      <c r="G459" s="242">
        <f>ROUND(E459*F459,2)</f>
        <v>0</v>
      </c>
      <c r="H459" s="241"/>
      <c r="I459" s="242">
        <f>ROUND(E459*H459,2)</f>
        <v>0</v>
      </c>
      <c r="J459" s="241"/>
      <c r="K459" s="242">
        <f>ROUND(E459*J459,2)</f>
        <v>0</v>
      </c>
      <c r="L459" s="242">
        <v>21</v>
      </c>
      <c r="M459" s="242">
        <f>G459*(1+L459/100)</f>
        <v>0</v>
      </c>
      <c r="N459" s="242">
        <v>0</v>
      </c>
      <c r="O459" s="242">
        <f>ROUND(E459*N459,2)</f>
        <v>0</v>
      </c>
      <c r="P459" s="242">
        <v>0</v>
      </c>
      <c r="Q459" s="242">
        <f>ROUND(E459*P459,2)</f>
        <v>0</v>
      </c>
      <c r="R459" s="242"/>
      <c r="S459" s="242" t="s">
        <v>174</v>
      </c>
      <c r="T459" s="243" t="s">
        <v>190</v>
      </c>
      <c r="U459" s="219">
        <v>4.5499999999999999E-2</v>
      </c>
      <c r="V459" s="219">
        <f>ROUND(E459*U459,2)</f>
        <v>0.05</v>
      </c>
      <c r="W459" s="219"/>
      <c r="X459" s="219" t="s">
        <v>287</v>
      </c>
      <c r="Y459" s="209"/>
      <c r="Z459" s="209"/>
      <c r="AA459" s="209"/>
      <c r="AB459" s="209"/>
      <c r="AC459" s="209"/>
      <c r="AD459" s="209"/>
      <c r="AE459" s="209"/>
      <c r="AF459" s="209"/>
      <c r="AG459" s="209" t="s">
        <v>288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37">
        <v>181</v>
      </c>
      <c r="B460" s="238" t="s">
        <v>1948</v>
      </c>
      <c r="C460" s="248" t="s">
        <v>1949</v>
      </c>
      <c r="D460" s="239" t="s">
        <v>554</v>
      </c>
      <c r="E460" s="240">
        <v>1</v>
      </c>
      <c r="F460" s="241"/>
      <c r="G460" s="242">
        <f>ROUND(E460*F460,2)</f>
        <v>0</v>
      </c>
      <c r="H460" s="241"/>
      <c r="I460" s="242">
        <f>ROUND(E460*H460,2)</f>
        <v>0</v>
      </c>
      <c r="J460" s="241"/>
      <c r="K460" s="242">
        <f>ROUND(E460*J460,2)</f>
        <v>0</v>
      </c>
      <c r="L460" s="242">
        <v>21</v>
      </c>
      <c r="M460" s="242">
        <f>G460*(1+L460/100)</f>
        <v>0</v>
      </c>
      <c r="N460" s="242">
        <v>0</v>
      </c>
      <c r="O460" s="242">
        <f>ROUND(E460*N460,2)</f>
        <v>0</v>
      </c>
      <c r="P460" s="242">
        <v>0</v>
      </c>
      <c r="Q460" s="242">
        <f>ROUND(E460*P460,2)</f>
        <v>0</v>
      </c>
      <c r="R460" s="242"/>
      <c r="S460" s="242" t="s">
        <v>174</v>
      </c>
      <c r="T460" s="243" t="s">
        <v>175</v>
      </c>
      <c r="U460" s="219">
        <v>0.64734999999999998</v>
      </c>
      <c r="V460" s="219">
        <f>ROUND(E460*U460,2)</f>
        <v>0.65</v>
      </c>
      <c r="W460" s="219"/>
      <c r="X460" s="219" t="s">
        <v>287</v>
      </c>
      <c r="Y460" s="209"/>
      <c r="Z460" s="209"/>
      <c r="AA460" s="209"/>
      <c r="AB460" s="209"/>
      <c r="AC460" s="209"/>
      <c r="AD460" s="209"/>
      <c r="AE460" s="209"/>
      <c r="AF460" s="209"/>
      <c r="AG460" s="209" t="s">
        <v>288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37">
        <v>182</v>
      </c>
      <c r="B461" s="238" t="s">
        <v>779</v>
      </c>
      <c r="C461" s="248" t="s">
        <v>780</v>
      </c>
      <c r="D461" s="239" t="s">
        <v>554</v>
      </c>
      <c r="E461" s="240">
        <v>9</v>
      </c>
      <c r="F461" s="241"/>
      <c r="G461" s="242">
        <f>ROUND(E461*F461,2)</f>
        <v>0</v>
      </c>
      <c r="H461" s="241"/>
      <c r="I461" s="242">
        <f>ROUND(E461*H461,2)</f>
        <v>0</v>
      </c>
      <c r="J461" s="241"/>
      <c r="K461" s="242">
        <f>ROUND(E461*J461,2)</f>
        <v>0</v>
      </c>
      <c r="L461" s="242">
        <v>21</v>
      </c>
      <c r="M461" s="242">
        <f>G461*(1+L461/100)</f>
        <v>0</v>
      </c>
      <c r="N461" s="242">
        <v>0</v>
      </c>
      <c r="O461" s="242">
        <f>ROUND(E461*N461,2)</f>
        <v>0</v>
      </c>
      <c r="P461" s="242">
        <v>3.3079999999999998E-2</v>
      </c>
      <c r="Q461" s="242">
        <f>ROUND(E461*P461,2)</f>
        <v>0.3</v>
      </c>
      <c r="R461" s="242"/>
      <c r="S461" s="242" t="s">
        <v>174</v>
      </c>
      <c r="T461" s="243" t="s">
        <v>175</v>
      </c>
      <c r="U461" s="219">
        <v>0.57899999999999996</v>
      </c>
      <c r="V461" s="219">
        <f>ROUND(E461*U461,2)</f>
        <v>5.21</v>
      </c>
      <c r="W461" s="219"/>
      <c r="X461" s="219" t="s">
        <v>287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288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">
      <c r="A462" s="230">
        <v>183</v>
      </c>
      <c r="B462" s="231" t="s">
        <v>1088</v>
      </c>
      <c r="C462" s="249" t="s">
        <v>1089</v>
      </c>
      <c r="D462" s="232" t="s">
        <v>554</v>
      </c>
      <c r="E462" s="233">
        <v>3</v>
      </c>
      <c r="F462" s="234"/>
      <c r="G462" s="235">
        <f>ROUND(E462*F462,2)</f>
        <v>0</v>
      </c>
      <c r="H462" s="234"/>
      <c r="I462" s="235">
        <f>ROUND(E462*H462,2)</f>
        <v>0</v>
      </c>
      <c r="J462" s="234"/>
      <c r="K462" s="235">
        <f>ROUND(E462*J462,2)</f>
        <v>0</v>
      </c>
      <c r="L462" s="235">
        <v>21</v>
      </c>
      <c r="M462" s="235">
        <f>G462*(1+L462/100)</f>
        <v>0</v>
      </c>
      <c r="N462" s="235">
        <v>0</v>
      </c>
      <c r="O462" s="235">
        <f>ROUND(E462*N462,2)</f>
        <v>0</v>
      </c>
      <c r="P462" s="235">
        <v>1.1180000000000001E-2</v>
      </c>
      <c r="Q462" s="235">
        <f>ROUND(E462*P462,2)</f>
        <v>0.03</v>
      </c>
      <c r="R462" s="235"/>
      <c r="S462" s="235" t="s">
        <v>174</v>
      </c>
      <c r="T462" s="236" t="s">
        <v>190</v>
      </c>
      <c r="U462" s="219">
        <v>0.155</v>
      </c>
      <c r="V462" s="219">
        <f>ROUND(E462*U462,2)</f>
        <v>0.47</v>
      </c>
      <c r="W462" s="219"/>
      <c r="X462" s="219" t="s">
        <v>287</v>
      </c>
      <c r="Y462" s="209"/>
      <c r="Z462" s="209"/>
      <c r="AA462" s="209"/>
      <c r="AB462" s="209"/>
      <c r="AC462" s="209"/>
      <c r="AD462" s="209"/>
      <c r="AE462" s="209"/>
      <c r="AF462" s="209"/>
      <c r="AG462" s="209" t="s">
        <v>288</v>
      </c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">
      <c r="A463" s="216"/>
      <c r="B463" s="217"/>
      <c r="C463" s="251" t="s">
        <v>2422</v>
      </c>
      <c r="D463" s="221"/>
      <c r="E463" s="222">
        <v>3</v>
      </c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09"/>
      <c r="Z463" s="209"/>
      <c r="AA463" s="209"/>
      <c r="AB463" s="209"/>
      <c r="AC463" s="209"/>
      <c r="AD463" s="209"/>
      <c r="AE463" s="209"/>
      <c r="AF463" s="209"/>
      <c r="AG463" s="209" t="s">
        <v>232</v>
      </c>
      <c r="AH463" s="209">
        <v>0</v>
      </c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30">
        <v>184</v>
      </c>
      <c r="B464" s="231" t="s">
        <v>781</v>
      </c>
      <c r="C464" s="249" t="s">
        <v>782</v>
      </c>
      <c r="D464" s="232" t="s">
        <v>554</v>
      </c>
      <c r="E464" s="233">
        <v>2</v>
      </c>
      <c r="F464" s="234"/>
      <c r="G464" s="235">
        <f>ROUND(E464*F464,2)</f>
        <v>0</v>
      </c>
      <c r="H464" s="234"/>
      <c r="I464" s="235">
        <f>ROUND(E464*H464,2)</f>
        <v>0</v>
      </c>
      <c r="J464" s="234"/>
      <c r="K464" s="235">
        <f>ROUND(E464*J464,2)</f>
        <v>0</v>
      </c>
      <c r="L464" s="235">
        <v>21</v>
      </c>
      <c r="M464" s="235">
        <f>G464*(1+L464/100)</f>
        <v>0</v>
      </c>
      <c r="N464" s="235">
        <v>0</v>
      </c>
      <c r="O464" s="235">
        <f>ROUND(E464*N464,2)</f>
        <v>0</v>
      </c>
      <c r="P464" s="235">
        <v>0.05</v>
      </c>
      <c r="Q464" s="235">
        <f>ROUND(E464*P464,2)</f>
        <v>0.1</v>
      </c>
      <c r="R464" s="235"/>
      <c r="S464" s="235" t="s">
        <v>174</v>
      </c>
      <c r="T464" s="236" t="s">
        <v>175</v>
      </c>
      <c r="U464" s="219">
        <v>0</v>
      </c>
      <c r="V464" s="219">
        <f>ROUND(E464*U464,2)</f>
        <v>0</v>
      </c>
      <c r="W464" s="219"/>
      <c r="X464" s="219" t="s">
        <v>287</v>
      </c>
      <c r="Y464" s="209"/>
      <c r="Z464" s="209"/>
      <c r="AA464" s="209"/>
      <c r="AB464" s="209"/>
      <c r="AC464" s="209"/>
      <c r="AD464" s="209"/>
      <c r="AE464" s="209"/>
      <c r="AF464" s="209"/>
      <c r="AG464" s="209" t="s">
        <v>288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1" x14ac:dyDescent="0.2">
      <c r="A465" s="216">
        <v>185</v>
      </c>
      <c r="B465" s="217" t="s">
        <v>783</v>
      </c>
      <c r="C465" s="262" t="s">
        <v>784</v>
      </c>
      <c r="D465" s="218" t="s">
        <v>0</v>
      </c>
      <c r="E465" s="258"/>
      <c r="F465" s="220"/>
      <c r="G465" s="219">
        <f>ROUND(E465*F465,2)</f>
        <v>0</v>
      </c>
      <c r="H465" s="220"/>
      <c r="I465" s="219">
        <f>ROUND(E465*H465,2)</f>
        <v>0</v>
      </c>
      <c r="J465" s="220"/>
      <c r="K465" s="219">
        <f>ROUND(E465*J465,2)</f>
        <v>0</v>
      </c>
      <c r="L465" s="219">
        <v>21</v>
      </c>
      <c r="M465" s="219">
        <f>G465*(1+L465/100)</f>
        <v>0</v>
      </c>
      <c r="N465" s="219">
        <v>0</v>
      </c>
      <c r="O465" s="219">
        <f>ROUND(E465*N465,2)</f>
        <v>0</v>
      </c>
      <c r="P465" s="219">
        <v>0</v>
      </c>
      <c r="Q465" s="219">
        <f>ROUND(E465*P465,2)</f>
        <v>0</v>
      </c>
      <c r="R465" s="219" t="s">
        <v>764</v>
      </c>
      <c r="S465" s="219" t="s">
        <v>190</v>
      </c>
      <c r="T465" s="219" t="s">
        <v>190</v>
      </c>
      <c r="U465" s="219">
        <v>0</v>
      </c>
      <c r="V465" s="219">
        <f>ROUND(E465*U465,2)</f>
        <v>0</v>
      </c>
      <c r="W465" s="219"/>
      <c r="X465" s="219" t="s">
        <v>759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760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16"/>
      <c r="B466" s="217"/>
      <c r="C466" s="263" t="s">
        <v>785</v>
      </c>
      <c r="D466" s="259"/>
      <c r="E466" s="259"/>
      <c r="F466" s="259"/>
      <c r="G466" s="25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290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x14ac:dyDescent="0.2">
      <c r="A467" s="224" t="s">
        <v>169</v>
      </c>
      <c r="B467" s="225" t="s">
        <v>133</v>
      </c>
      <c r="C467" s="247" t="s">
        <v>134</v>
      </c>
      <c r="D467" s="226"/>
      <c r="E467" s="227"/>
      <c r="F467" s="228"/>
      <c r="G467" s="228">
        <f>SUMIF(AG468:AG476,"&lt;&gt;NOR",G468:G476)</f>
        <v>0</v>
      </c>
      <c r="H467" s="228"/>
      <c r="I467" s="228">
        <f>SUM(I468:I476)</f>
        <v>0</v>
      </c>
      <c r="J467" s="228"/>
      <c r="K467" s="228">
        <f>SUM(K468:K476)</f>
        <v>0</v>
      </c>
      <c r="L467" s="228"/>
      <c r="M467" s="228">
        <f>SUM(M468:M476)</f>
        <v>0</v>
      </c>
      <c r="N467" s="228"/>
      <c r="O467" s="228">
        <f>SUM(O468:O476)</f>
        <v>0.35</v>
      </c>
      <c r="P467" s="228"/>
      <c r="Q467" s="228">
        <f>SUM(Q468:Q476)</f>
        <v>0</v>
      </c>
      <c r="R467" s="228"/>
      <c r="S467" s="228"/>
      <c r="T467" s="229"/>
      <c r="U467" s="223"/>
      <c r="V467" s="223">
        <f>SUM(V468:V476)</f>
        <v>9</v>
      </c>
      <c r="W467" s="223"/>
      <c r="X467" s="223"/>
      <c r="AG467" t="s">
        <v>170</v>
      </c>
    </row>
    <row r="468" spans="1:60" outlineLevel="1" x14ac:dyDescent="0.2">
      <c r="A468" s="237">
        <v>186</v>
      </c>
      <c r="B468" s="238" t="s">
        <v>2423</v>
      </c>
      <c r="C468" s="248" t="s">
        <v>2424</v>
      </c>
      <c r="D468" s="239" t="s">
        <v>323</v>
      </c>
      <c r="E468" s="240">
        <v>9</v>
      </c>
      <c r="F468" s="241"/>
      <c r="G468" s="242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2">
        <v>6.9999999999999994E-5</v>
      </c>
      <c r="O468" s="242">
        <f>ROUND(E468*N468,2)</f>
        <v>0</v>
      </c>
      <c r="P468" s="242">
        <v>0</v>
      </c>
      <c r="Q468" s="242">
        <f>ROUND(E468*P468,2)</f>
        <v>0</v>
      </c>
      <c r="R468" s="242"/>
      <c r="S468" s="242" t="s">
        <v>190</v>
      </c>
      <c r="T468" s="243" t="s">
        <v>190</v>
      </c>
      <c r="U468" s="219">
        <v>0.40699999999999997</v>
      </c>
      <c r="V468" s="219">
        <f>ROUND(E468*U468,2)</f>
        <v>3.66</v>
      </c>
      <c r="W468" s="219"/>
      <c r="X468" s="219" t="s">
        <v>287</v>
      </c>
      <c r="Y468" s="209"/>
      <c r="Z468" s="209"/>
      <c r="AA468" s="209"/>
      <c r="AB468" s="209"/>
      <c r="AC468" s="209"/>
      <c r="AD468" s="209"/>
      <c r="AE468" s="209"/>
      <c r="AF468" s="209"/>
      <c r="AG468" s="209" t="s">
        <v>288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37">
        <v>187</v>
      </c>
      <c r="B469" s="238" t="s">
        <v>2425</v>
      </c>
      <c r="C469" s="248" t="s">
        <v>2426</v>
      </c>
      <c r="D469" s="239" t="s">
        <v>554</v>
      </c>
      <c r="E469" s="240">
        <v>2</v>
      </c>
      <c r="F469" s="241"/>
      <c r="G469" s="242">
        <f>ROUND(E469*F469,2)</f>
        <v>0</v>
      </c>
      <c r="H469" s="241"/>
      <c r="I469" s="242">
        <f>ROUND(E469*H469,2)</f>
        <v>0</v>
      </c>
      <c r="J469" s="241"/>
      <c r="K469" s="242">
        <f>ROUND(E469*J469,2)</f>
        <v>0</v>
      </c>
      <c r="L469" s="242">
        <v>21</v>
      </c>
      <c r="M469" s="242">
        <f>G469*(1+L469/100)</f>
        <v>0</v>
      </c>
      <c r="N469" s="242">
        <v>0</v>
      </c>
      <c r="O469" s="242">
        <f>ROUND(E469*N469,2)</f>
        <v>0</v>
      </c>
      <c r="P469" s="242">
        <v>0</v>
      </c>
      <c r="Q469" s="242">
        <f>ROUND(E469*P469,2)</f>
        <v>0</v>
      </c>
      <c r="R469" s="242"/>
      <c r="S469" s="242" t="s">
        <v>190</v>
      </c>
      <c r="T469" s="243" t="s">
        <v>190</v>
      </c>
      <c r="U469" s="219">
        <v>0.14000000000000001</v>
      </c>
      <c r="V469" s="219">
        <f>ROUND(E469*U469,2)</f>
        <v>0.28000000000000003</v>
      </c>
      <c r="W469" s="219"/>
      <c r="X469" s="219" t="s">
        <v>287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288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">
      <c r="A470" s="237">
        <v>188</v>
      </c>
      <c r="B470" s="238" t="s">
        <v>2427</v>
      </c>
      <c r="C470" s="248" t="s">
        <v>2428</v>
      </c>
      <c r="D470" s="239" t="s">
        <v>554</v>
      </c>
      <c r="E470" s="240">
        <v>12</v>
      </c>
      <c r="F470" s="241"/>
      <c r="G470" s="242">
        <f>ROUND(E470*F470,2)</f>
        <v>0</v>
      </c>
      <c r="H470" s="241"/>
      <c r="I470" s="242">
        <f>ROUND(E470*H470,2)</f>
        <v>0</v>
      </c>
      <c r="J470" s="241"/>
      <c r="K470" s="242">
        <f>ROUND(E470*J470,2)</f>
        <v>0</v>
      </c>
      <c r="L470" s="242">
        <v>21</v>
      </c>
      <c r="M470" s="242">
        <f>G470*(1+L470/100)</f>
        <v>0</v>
      </c>
      <c r="N470" s="242">
        <v>0</v>
      </c>
      <c r="O470" s="242">
        <f>ROUND(E470*N470,2)</f>
        <v>0</v>
      </c>
      <c r="P470" s="242">
        <v>0</v>
      </c>
      <c r="Q470" s="242">
        <f>ROUND(E470*P470,2)</f>
        <v>0</v>
      </c>
      <c r="R470" s="242"/>
      <c r="S470" s="242" t="s">
        <v>190</v>
      </c>
      <c r="T470" s="243" t="s">
        <v>190</v>
      </c>
      <c r="U470" s="219">
        <v>0.11</v>
      </c>
      <c r="V470" s="219">
        <f>ROUND(E470*U470,2)</f>
        <v>1.32</v>
      </c>
      <c r="W470" s="219"/>
      <c r="X470" s="219" t="s">
        <v>287</v>
      </c>
      <c r="Y470" s="209"/>
      <c r="Z470" s="209"/>
      <c r="AA470" s="209"/>
      <c r="AB470" s="209"/>
      <c r="AC470" s="209"/>
      <c r="AD470" s="209"/>
      <c r="AE470" s="209"/>
      <c r="AF470" s="209"/>
      <c r="AG470" s="209" t="s">
        <v>288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 x14ac:dyDescent="0.2">
      <c r="A471" s="237">
        <v>189</v>
      </c>
      <c r="B471" s="238" t="s">
        <v>2429</v>
      </c>
      <c r="C471" s="248" t="s">
        <v>2430</v>
      </c>
      <c r="D471" s="239" t="s">
        <v>323</v>
      </c>
      <c r="E471" s="240">
        <v>9</v>
      </c>
      <c r="F471" s="241"/>
      <c r="G471" s="242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2">
        <v>2.8240000000000001E-2</v>
      </c>
      <c r="O471" s="242">
        <f>ROUND(E471*N471,2)</f>
        <v>0.25</v>
      </c>
      <c r="P471" s="242">
        <v>0</v>
      </c>
      <c r="Q471" s="242">
        <f>ROUND(E471*P471,2)</f>
        <v>0</v>
      </c>
      <c r="R471" s="242"/>
      <c r="S471" s="242" t="s">
        <v>174</v>
      </c>
      <c r="T471" s="243" t="s">
        <v>175</v>
      </c>
      <c r="U471" s="219">
        <v>0.41499999999999998</v>
      </c>
      <c r="V471" s="219">
        <f>ROUND(E471*U471,2)</f>
        <v>3.74</v>
      </c>
      <c r="W471" s="219"/>
      <c r="X471" s="219" t="s">
        <v>287</v>
      </c>
      <c r="Y471" s="209"/>
      <c r="Z471" s="209"/>
      <c r="AA471" s="209"/>
      <c r="AB471" s="209"/>
      <c r="AC471" s="209"/>
      <c r="AD471" s="209"/>
      <c r="AE471" s="209"/>
      <c r="AF471" s="209"/>
      <c r="AG471" s="209" t="s">
        <v>288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ht="22.5" outlineLevel="1" x14ac:dyDescent="0.2">
      <c r="A472" s="237">
        <v>190</v>
      </c>
      <c r="B472" s="238" t="s">
        <v>2431</v>
      </c>
      <c r="C472" s="248" t="s">
        <v>2432</v>
      </c>
      <c r="D472" s="239" t="s">
        <v>323</v>
      </c>
      <c r="E472" s="240">
        <v>9</v>
      </c>
      <c r="F472" s="241"/>
      <c r="G472" s="242">
        <f>ROUND(E472*F472,2)</f>
        <v>0</v>
      </c>
      <c r="H472" s="241"/>
      <c r="I472" s="242">
        <f>ROUND(E472*H472,2)</f>
        <v>0</v>
      </c>
      <c r="J472" s="241"/>
      <c r="K472" s="242">
        <f>ROUND(E472*J472,2)</f>
        <v>0</v>
      </c>
      <c r="L472" s="242">
        <v>21</v>
      </c>
      <c r="M472" s="242">
        <f>G472*(1+L472/100)</f>
        <v>0</v>
      </c>
      <c r="N472" s="242">
        <v>1.026E-2</v>
      </c>
      <c r="O472" s="242">
        <f>ROUND(E472*N472,2)</f>
        <v>0.09</v>
      </c>
      <c r="P472" s="242">
        <v>0</v>
      </c>
      <c r="Q472" s="242">
        <f>ROUND(E472*P472,2)</f>
        <v>0</v>
      </c>
      <c r="R472" s="242" t="s">
        <v>477</v>
      </c>
      <c r="S472" s="242" t="s">
        <v>190</v>
      </c>
      <c r="T472" s="243" t="s">
        <v>190</v>
      </c>
      <c r="U472" s="219">
        <v>0</v>
      </c>
      <c r="V472" s="219">
        <f>ROUND(E472*U472,2)</f>
        <v>0</v>
      </c>
      <c r="W472" s="219"/>
      <c r="X472" s="219" t="s">
        <v>478</v>
      </c>
      <c r="Y472" s="209"/>
      <c r="Z472" s="209"/>
      <c r="AA472" s="209"/>
      <c r="AB472" s="209"/>
      <c r="AC472" s="209"/>
      <c r="AD472" s="209"/>
      <c r="AE472" s="209"/>
      <c r="AF472" s="209"/>
      <c r="AG472" s="209" t="s">
        <v>555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ht="22.5" outlineLevel="1" x14ac:dyDescent="0.2">
      <c r="A473" s="237">
        <v>191</v>
      </c>
      <c r="B473" s="238" t="s">
        <v>2433</v>
      </c>
      <c r="C473" s="248" t="s">
        <v>2434</v>
      </c>
      <c r="D473" s="239" t="s">
        <v>554</v>
      </c>
      <c r="E473" s="240">
        <v>2</v>
      </c>
      <c r="F473" s="241"/>
      <c r="G473" s="242">
        <f>ROUND(E473*F473,2)</f>
        <v>0</v>
      </c>
      <c r="H473" s="241"/>
      <c r="I473" s="242">
        <f>ROUND(E473*H473,2)</f>
        <v>0</v>
      </c>
      <c r="J473" s="241"/>
      <c r="K473" s="242">
        <f>ROUND(E473*J473,2)</f>
        <v>0</v>
      </c>
      <c r="L473" s="242">
        <v>21</v>
      </c>
      <c r="M473" s="242">
        <f>G473*(1+L473/100)</f>
        <v>0</v>
      </c>
      <c r="N473" s="242">
        <v>5.0000000000000001E-4</v>
      </c>
      <c r="O473" s="242">
        <f>ROUND(E473*N473,2)</f>
        <v>0</v>
      </c>
      <c r="P473" s="242">
        <v>0</v>
      </c>
      <c r="Q473" s="242">
        <f>ROUND(E473*P473,2)</f>
        <v>0</v>
      </c>
      <c r="R473" s="242" t="s">
        <v>477</v>
      </c>
      <c r="S473" s="242" t="s">
        <v>190</v>
      </c>
      <c r="T473" s="243" t="s">
        <v>190</v>
      </c>
      <c r="U473" s="219">
        <v>0</v>
      </c>
      <c r="V473" s="219">
        <f>ROUND(E473*U473,2)</f>
        <v>0</v>
      </c>
      <c r="W473" s="219"/>
      <c r="X473" s="219" t="s">
        <v>478</v>
      </c>
      <c r="Y473" s="209"/>
      <c r="Z473" s="209"/>
      <c r="AA473" s="209"/>
      <c r="AB473" s="209"/>
      <c r="AC473" s="209"/>
      <c r="AD473" s="209"/>
      <c r="AE473" s="209"/>
      <c r="AF473" s="209"/>
      <c r="AG473" s="209" t="s">
        <v>555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">
      <c r="A474" s="237">
        <v>192</v>
      </c>
      <c r="B474" s="238" t="s">
        <v>2435</v>
      </c>
      <c r="C474" s="248" t="s">
        <v>2436</v>
      </c>
      <c r="D474" s="239" t="s">
        <v>554</v>
      </c>
      <c r="E474" s="240">
        <v>12</v>
      </c>
      <c r="F474" s="241"/>
      <c r="G474" s="242">
        <f>ROUND(E474*F474,2)</f>
        <v>0</v>
      </c>
      <c r="H474" s="241"/>
      <c r="I474" s="242">
        <f>ROUND(E474*H474,2)</f>
        <v>0</v>
      </c>
      <c r="J474" s="241"/>
      <c r="K474" s="242">
        <f>ROUND(E474*J474,2)</f>
        <v>0</v>
      </c>
      <c r="L474" s="242">
        <v>21</v>
      </c>
      <c r="M474" s="242">
        <f>G474*(1+L474/100)</f>
        <v>0</v>
      </c>
      <c r="N474" s="242">
        <v>6.9999999999999999E-4</v>
      </c>
      <c r="O474" s="242">
        <f>ROUND(E474*N474,2)</f>
        <v>0.01</v>
      </c>
      <c r="P474" s="242">
        <v>0</v>
      </c>
      <c r="Q474" s="242">
        <f>ROUND(E474*P474,2)</f>
        <v>0</v>
      </c>
      <c r="R474" s="242"/>
      <c r="S474" s="242" t="s">
        <v>174</v>
      </c>
      <c r="T474" s="243" t="s">
        <v>175</v>
      </c>
      <c r="U474" s="219">
        <v>0</v>
      </c>
      <c r="V474" s="219">
        <f>ROUND(E474*U474,2)</f>
        <v>0</v>
      </c>
      <c r="W474" s="219"/>
      <c r="X474" s="219" t="s">
        <v>478</v>
      </c>
      <c r="Y474" s="209"/>
      <c r="Z474" s="209"/>
      <c r="AA474" s="209"/>
      <c r="AB474" s="209"/>
      <c r="AC474" s="209"/>
      <c r="AD474" s="209"/>
      <c r="AE474" s="209"/>
      <c r="AF474" s="209"/>
      <c r="AG474" s="209" t="s">
        <v>555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30">
        <v>193</v>
      </c>
      <c r="B475" s="231" t="s">
        <v>1649</v>
      </c>
      <c r="C475" s="249" t="s">
        <v>1650</v>
      </c>
      <c r="D475" s="232" t="s">
        <v>554</v>
      </c>
      <c r="E475" s="233">
        <v>0.26667000000000002</v>
      </c>
      <c r="F475" s="234"/>
      <c r="G475" s="235">
        <f>ROUND(E475*F475,2)</f>
        <v>0</v>
      </c>
      <c r="H475" s="234"/>
      <c r="I475" s="235">
        <f>ROUND(E475*H475,2)</f>
        <v>0</v>
      </c>
      <c r="J475" s="234"/>
      <c r="K475" s="235">
        <f>ROUND(E475*J475,2)</f>
        <v>0</v>
      </c>
      <c r="L475" s="235">
        <v>21</v>
      </c>
      <c r="M475" s="235">
        <f>G475*(1+L475/100)</f>
        <v>0</v>
      </c>
      <c r="N475" s="235">
        <v>8.9999999999999998E-4</v>
      </c>
      <c r="O475" s="235">
        <f>ROUND(E475*N475,2)</f>
        <v>0</v>
      </c>
      <c r="P475" s="235">
        <v>0</v>
      </c>
      <c r="Q475" s="235">
        <f>ROUND(E475*P475,2)</f>
        <v>0</v>
      </c>
      <c r="R475" s="235"/>
      <c r="S475" s="235" t="s">
        <v>174</v>
      </c>
      <c r="T475" s="236" t="s">
        <v>175</v>
      </c>
      <c r="U475" s="219">
        <v>0</v>
      </c>
      <c r="V475" s="219">
        <f>ROUND(E475*U475,2)</f>
        <v>0</v>
      </c>
      <c r="W475" s="219"/>
      <c r="X475" s="219" t="s">
        <v>478</v>
      </c>
      <c r="Y475" s="209"/>
      <c r="Z475" s="209"/>
      <c r="AA475" s="209"/>
      <c r="AB475" s="209"/>
      <c r="AC475" s="209"/>
      <c r="AD475" s="209"/>
      <c r="AE475" s="209"/>
      <c r="AF475" s="209"/>
      <c r="AG475" s="209" t="s">
        <v>555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">
      <c r="A476" s="216"/>
      <c r="B476" s="217"/>
      <c r="C476" s="251" t="s">
        <v>2437</v>
      </c>
      <c r="D476" s="221"/>
      <c r="E476" s="222">
        <v>0.26667000000000002</v>
      </c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09"/>
      <c r="Z476" s="209"/>
      <c r="AA476" s="209"/>
      <c r="AB476" s="209"/>
      <c r="AC476" s="209"/>
      <c r="AD476" s="209"/>
      <c r="AE476" s="209"/>
      <c r="AF476" s="209"/>
      <c r="AG476" s="209" t="s">
        <v>232</v>
      </c>
      <c r="AH476" s="209">
        <v>0</v>
      </c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x14ac:dyDescent="0.2">
      <c r="A477" s="224" t="s">
        <v>169</v>
      </c>
      <c r="B477" s="225" t="s">
        <v>135</v>
      </c>
      <c r="C477" s="247" t="s">
        <v>136</v>
      </c>
      <c r="D477" s="226"/>
      <c r="E477" s="227"/>
      <c r="F477" s="228"/>
      <c r="G477" s="228">
        <f>SUMIF(AG478:AG478,"&lt;&gt;NOR",G478:G478)</f>
        <v>0</v>
      </c>
      <c r="H477" s="228"/>
      <c r="I477" s="228">
        <f>SUM(I478:I478)</f>
        <v>0</v>
      </c>
      <c r="J477" s="228"/>
      <c r="K477" s="228">
        <f>SUM(K478:K478)</f>
        <v>0</v>
      </c>
      <c r="L477" s="228"/>
      <c r="M477" s="228">
        <f>SUM(M478:M478)</f>
        <v>0</v>
      </c>
      <c r="N477" s="228"/>
      <c r="O477" s="228">
        <f>SUM(O478:O478)</f>
        <v>0.01</v>
      </c>
      <c r="P477" s="228"/>
      <c r="Q477" s="228">
        <f>SUM(Q478:Q478)</f>
        <v>0</v>
      </c>
      <c r="R477" s="228"/>
      <c r="S477" s="228"/>
      <c r="T477" s="229"/>
      <c r="U477" s="223"/>
      <c r="V477" s="223">
        <f>SUM(V478:V478)</f>
        <v>5.87</v>
      </c>
      <c r="W477" s="223"/>
      <c r="X477" s="223"/>
      <c r="AG477" t="s">
        <v>170</v>
      </c>
    </row>
    <row r="478" spans="1:60" outlineLevel="1" x14ac:dyDescent="0.2">
      <c r="A478" s="237">
        <v>194</v>
      </c>
      <c r="B478" s="238" t="s">
        <v>788</v>
      </c>
      <c r="C478" s="248" t="s">
        <v>789</v>
      </c>
      <c r="D478" s="239" t="s">
        <v>323</v>
      </c>
      <c r="E478" s="240">
        <v>225.8</v>
      </c>
      <c r="F478" s="241"/>
      <c r="G478" s="242">
        <f>ROUND(E478*F478,2)</f>
        <v>0</v>
      </c>
      <c r="H478" s="241"/>
      <c r="I478" s="242">
        <f>ROUND(E478*H478,2)</f>
        <v>0</v>
      </c>
      <c r="J478" s="241"/>
      <c r="K478" s="242">
        <f>ROUND(E478*J478,2)</f>
        <v>0</v>
      </c>
      <c r="L478" s="242">
        <v>21</v>
      </c>
      <c r="M478" s="242">
        <f>G478*(1+L478/100)</f>
        <v>0</v>
      </c>
      <c r="N478" s="242">
        <v>6.0000000000000002E-5</v>
      </c>
      <c r="O478" s="242">
        <f>ROUND(E478*N478,2)</f>
        <v>0.01</v>
      </c>
      <c r="P478" s="242">
        <v>0</v>
      </c>
      <c r="Q478" s="242">
        <f>ROUND(E478*P478,2)</f>
        <v>0</v>
      </c>
      <c r="R478" s="242"/>
      <c r="S478" s="242" t="s">
        <v>190</v>
      </c>
      <c r="T478" s="243" t="s">
        <v>190</v>
      </c>
      <c r="U478" s="219">
        <v>2.5999999999999999E-2</v>
      </c>
      <c r="V478" s="219">
        <f>ROUND(E478*U478,2)</f>
        <v>5.87</v>
      </c>
      <c r="W478" s="219"/>
      <c r="X478" s="219" t="s">
        <v>287</v>
      </c>
      <c r="Y478" s="209"/>
      <c r="Z478" s="209"/>
      <c r="AA478" s="209"/>
      <c r="AB478" s="209"/>
      <c r="AC478" s="209"/>
      <c r="AD478" s="209"/>
      <c r="AE478" s="209"/>
      <c r="AF478" s="209"/>
      <c r="AG478" s="209" t="s">
        <v>620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x14ac:dyDescent="0.2">
      <c r="A479" s="224" t="s">
        <v>169</v>
      </c>
      <c r="B479" s="225" t="s">
        <v>137</v>
      </c>
      <c r="C479" s="247" t="s">
        <v>138</v>
      </c>
      <c r="D479" s="226"/>
      <c r="E479" s="227"/>
      <c r="F479" s="228"/>
      <c r="G479" s="228">
        <f>SUMIF(AG480:AG487,"&lt;&gt;NOR",G480:G487)</f>
        <v>0</v>
      </c>
      <c r="H479" s="228"/>
      <c r="I479" s="228">
        <f>SUM(I480:I487)</f>
        <v>0</v>
      </c>
      <c r="J479" s="228"/>
      <c r="K479" s="228">
        <f>SUM(K480:K487)</f>
        <v>0</v>
      </c>
      <c r="L479" s="228"/>
      <c r="M479" s="228">
        <f>SUM(M480:M487)</f>
        <v>0</v>
      </c>
      <c r="N479" s="228"/>
      <c r="O479" s="228">
        <f>SUM(O480:O487)</f>
        <v>0</v>
      </c>
      <c r="P479" s="228"/>
      <c r="Q479" s="228">
        <f>SUM(Q480:Q487)</f>
        <v>0</v>
      </c>
      <c r="R479" s="228"/>
      <c r="S479" s="228"/>
      <c r="T479" s="229"/>
      <c r="U479" s="223"/>
      <c r="V479" s="223">
        <f>SUM(V480:V487)</f>
        <v>0.45000000000000007</v>
      </c>
      <c r="W479" s="223"/>
      <c r="X479" s="223"/>
      <c r="AG479" t="s">
        <v>170</v>
      </c>
    </row>
    <row r="480" spans="1:60" outlineLevel="1" x14ac:dyDescent="0.2">
      <c r="A480" s="237">
        <v>195</v>
      </c>
      <c r="B480" s="238" t="s">
        <v>798</v>
      </c>
      <c r="C480" s="248" t="s">
        <v>799</v>
      </c>
      <c r="D480" s="239" t="s">
        <v>797</v>
      </c>
      <c r="E480" s="240">
        <v>20.327999999999999</v>
      </c>
      <c r="F480" s="241"/>
      <c r="G480" s="242">
        <f>ROUND(E480*F480,2)</f>
        <v>0</v>
      </c>
      <c r="H480" s="241"/>
      <c r="I480" s="242">
        <f>ROUND(E480*H480,2)</f>
        <v>0</v>
      </c>
      <c r="J480" s="241"/>
      <c r="K480" s="242">
        <f>ROUND(E480*J480,2)</f>
        <v>0</v>
      </c>
      <c r="L480" s="242">
        <v>21</v>
      </c>
      <c r="M480" s="242">
        <f>G480*(1+L480/100)</f>
        <v>0</v>
      </c>
      <c r="N480" s="242">
        <v>0</v>
      </c>
      <c r="O480" s="242">
        <f>ROUND(E480*N480,2)</f>
        <v>0</v>
      </c>
      <c r="P480" s="242">
        <v>0</v>
      </c>
      <c r="Q480" s="242">
        <f>ROUND(E480*P480,2)</f>
        <v>0</v>
      </c>
      <c r="R480" s="242"/>
      <c r="S480" s="242" t="s">
        <v>174</v>
      </c>
      <c r="T480" s="243" t="s">
        <v>700</v>
      </c>
      <c r="U480" s="219">
        <v>0</v>
      </c>
      <c r="V480" s="219">
        <f>ROUND(E480*U480,2)</f>
        <v>0</v>
      </c>
      <c r="W480" s="219"/>
      <c r="X480" s="219" t="s">
        <v>287</v>
      </c>
      <c r="Y480" s="209"/>
      <c r="Z480" s="209"/>
      <c r="AA480" s="209"/>
      <c r="AB480" s="209"/>
      <c r="AC480" s="209"/>
      <c r="AD480" s="209"/>
      <c r="AE480" s="209"/>
      <c r="AF480" s="209"/>
      <c r="AG480" s="209" t="s">
        <v>288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1" x14ac:dyDescent="0.2">
      <c r="A481" s="230">
        <v>196</v>
      </c>
      <c r="B481" s="231" t="s">
        <v>800</v>
      </c>
      <c r="C481" s="249" t="s">
        <v>801</v>
      </c>
      <c r="D481" s="232" t="s">
        <v>483</v>
      </c>
      <c r="E481" s="233">
        <v>10.052099999999999</v>
      </c>
      <c r="F481" s="234"/>
      <c r="G481" s="235">
        <f>ROUND(E481*F481,2)</f>
        <v>0</v>
      </c>
      <c r="H481" s="234"/>
      <c r="I481" s="235">
        <f>ROUND(E481*H481,2)</f>
        <v>0</v>
      </c>
      <c r="J481" s="234"/>
      <c r="K481" s="235">
        <f>ROUND(E481*J481,2)</f>
        <v>0</v>
      </c>
      <c r="L481" s="235">
        <v>21</v>
      </c>
      <c r="M481" s="235">
        <f>G481*(1+L481/100)</f>
        <v>0</v>
      </c>
      <c r="N481" s="235">
        <v>0</v>
      </c>
      <c r="O481" s="235">
        <f>ROUND(E481*N481,2)</f>
        <v>0</v>
      </c>
      <c r="P481" s="235">
        <v>0</v>
      </c>
      <c r="Q481" s="235">
        <f>ROUND(E481*P481,2)</f>
        <v>0</v>
      </c>
      <c r="R481" s="235" t="s">
        <v>745</v>
      </c>
      <c r="S481" s="235" t="s">
        <v>190</v>
      </c>
      <c r="T481" s="236" t="s">
        <v>175</v>
      </c>
      <c r="U481" s="219">
        <v>0</v>
      </c>
      <c r="V481" s="219">
        <f>ROUND(E481*U481,2)</f>
        <v>0</v>
      </c>
      <c r="W481" s="219"/>
      <c r="X481" s="219" t="s">
        <v>287</v>
      </c>
      <c r="Y481" s="209"/>
      <c r="Z481" s="209"/>
      <c r="AA481" s="209"/>
      <c r="AB481" s="209"/>
      <c r="AC481" s="209"/>
      <c r="AD481" s="209"/>
      <c r="AE481" s="209"/>
      <c r="AF481" s="209"/>
      <c r="AG481" s="209" t="s">
        <v>288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">
      <c r="A482" s="216"/>
      <c r="B482" s="217"/>
      <c r="C482" s="251" t="s">
        <v>2438</v>
      </c>
      <c r="D482" s="221"/>
      <c r="E482" s="222">
        <v>10.052099999999999</v>
      </c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09"/>
      <c r="Z482" s="209"/>
      <c r="AA482" s="209"/>
      <c r="AB482" s="209"/>
      <c r="AC482" s="209"/>
      <c r="AD482" s="209"/>
      <c r="AE482" s="209"/>
      <c r="AF482" s="209"/>
      <c r="AG482" s="209" t="s">
        <v>232</v>
      </c>
      <c r="AH482" s="209">
        <v>0</v>
      </c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1" x14ac:dyDescent="0.2">
      <c r="A483" s="230">
        <v>197</v>
      </c>
      <c r="B483" s="231" t="s">
        <v>2439</v>
      </c>
      <c r="C483" s="249" t="s">
        <v>2440</v>
      </c>
      <c r="D483" s="232" t="s">
        <v>483</v>
      </c>
      <c r="E483" s="233">
        <v>0.748</v>
      </c>
      <c r="F483" s="234"/>
      <c r="G483" s="235">
        <f>ROUND(E483*F483,2)</f>
        <v>0</v>
      </c>
      <c r="H483" s="234"/>
      <c r="I483" s="235">
        <f>ROUND(E483*H483,2)</f>
        <v>0</v>
      </c>
      <c r="J483" s="234"/>
      <c r="K483" s="235">
        <f>ROUND(E483*J483,2)</f>
        <v>0</v>
      </c>
      <c r="L483" s="235">
        <v>21</v>
      </c>
      <c r="M483" s="235">
        <f>G483*(1+L483/100)</f>
        <v>0</v>
      </c>
      <c r="N483" s="235">
        <v>0</v>
      </c>
      <c r="O483" s="235">
        <f>ROUND(E483*N483,2)</f>
        <v>0</v>
      </c>
      <c r="P483" s="235">
        <v>0</v>
      </c>
      <c r="Q483" s="235">
        <f>ROUND(E483*P483,2)</f>
        <v>0</v>
      </c>
      <c r="R483" s="235" t="s">
        <v>745</v>
      </c>
      <c r="S483" s="235" t="s">
        <v>190</v>
      </c>
      <c r="T483" s="236" t="s">
        <v>190</v>
      </c>
      <c r="U483" s="219">
        <v>0</v>
      </c>
      <c r="V483" s="219">
        <f>ROUND(E483*U483,2)</f>
        <v>0</v>
      </c>
      <c r="W483" s="219"/>
      <c r="X483" s="219" t="s">
        <v>287</v>
      </c>
      <c r="Y483" s="209"/>
      <c r="Z483" s="209"/>
      <c r="AA483" s="209"/>
      <c r="AB483" s="209"/>
      <c r="AC483" s="209"/>
      <c r="AD483" s="209"/>
      <c r="AE483" s="209"/>
      <c r="AF483" s="209"/>
      <c r="AG483" s="209" t="s">
        <v>288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">
      <c r="A484" s="216"/>
      <c r="B484" s="217"/>
      <c r="C484" s="251" t="s">
        <v>2441</v>
      </c>
      <c r="D484" s="221"/>
      <c r="E484" s="222">
        <v>0.748</v>
      </c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09"/>
      <c r="Z484" s="209"/>
      <c r="AA484" s="209"/>
      <c r="AB484" s="209"/>
      <c r="AC484" s="209"/>
      <c r="AD484" s="209"/>
      <c r="AE484" s="209"/>
      <c r="AF484" s="209"/>
      <c r="AG484" s="209" t="s">
        <v>232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ht="22.5" outlineLevel="1" x14ac:dyDescent="0.2">
      <c r="A485" s="237">
        <v>198</v>
      </c>
      <c r="B485" s="238" t="s">
        <v>802</v>
      </c>
      <c r="C485" s="248" t="s">
        <v>803</v>
      </c>
      <c r="D485" s="239" t="s">
        <v>483</v>
      </c>
      <c r="E485" s="240">
        <v>28.155470000000001</v>
      </c>
      <c r="F485" s="241"/>
      <c r="G485" s="242">
        <f>ROUND(E485*F485,2)</f>
        <v>0</v>
      </c>
      <c r="H485" s="241"/>
      <c r="I485" s="242">
        <f>ROUND(E485*H485,2)</f>
        <v>0</v>
      </c>
      <c r="J485" s="241"/>
      <c r="K485" s="242">
        <f>ROUND(E485*J485,2)</f>
        <v>0</v>
      </c>
      <c r="L485" s="242">
        <v>21</v>
      </c>
      <c r="M485" s="242">
        <f>G485*(1+L485/100)</f>
        <v>0</v>
      </c>
      <c r="N485" s="242">
        <v>0</v>
      </c>
      <c r="O485" s="242">
        <f>ROUND(E485*N485,2)</f>
        <v>0</v>
      </c>
      <c r="P485" s="242">
        <v>0</v>
      </c>
      <c r="Q485" s="242">
        <f>ROUND(E485*P485,2)</f>
        <v>0</v>
      </c>
      <c r="R485" s="242" t="s">
        <v>286</v>
      </c>
      <c r="S485" s="242" t="s">
        <v>190</v>
      </c>
      <c r="T485" s="243" t="s">
        <v>190</v>
      </c>
      <c r="U485" s="219">
        <v>0.01</v>
      </c>
      <c r="V485" s="219">
        <f>ROUND(E485*U485,2)</f>
        <v>0.28000000000000003</v>
      </c>
      <c r="W485" s="219"/>
      <c r="X485" s="219" t="s">
        <v>804</v>
      </c>
      <c r="Y485" s="209"/>
      <c r="Z485" s="209"/>
      <c r="AA485" s="209"/>
      <c r="AB485" s="209"/>
      <c r="AC485" s="209"/>
      <c r="AD485" s="209"/>
      <c r="AE485" s="209"/>
      <c r="AF485" s="209"/>
      <c r="AG485" s="209" t="s">
        <v>805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ht="22.5" outlineLevel="1" x14ac:dyDescent="0.2">
      <c r="A486" s="237">
        <v>199</v>
      </c>
      <c r="B486" s="238" t="s">
        <v>806</v>
      </c>
      <c r="C486" s="248" t="s">
        <v>807</v>
      </c>
      <c r="D486" s="239" t="s">
        <v>483</v>
      </c>
      <c r="E486" s="240">
        <v>112.62188</v>
      </c>
      <c r="F486" s="241"/>
      <c r="G486" s="242">
        <f>ROUND(E486*F486,2)</f>
        <v>0</v>
      </c>
      <c r="H486" s="241"/>
      <c r="I486" s="242">
        <f>ROUND(E486*H486,2)</f>
        <v>0</v>
      </c>
      <c r="J486" s="241"/>
      <c r="K486" s="242">
        <f>ROUND(E486*J486,2)</f>
        <v>0</v>
      </c>
      <c r="L486" s="242">
        <v>21</v>
      </c>
      <c r="M486" s="242">
        <f>G486*(1+L486/100)</f>
        <v>0</v>
      </c>
      <c r="N486" s="242">
        <v>0</v>
      </c>
      <c r="O486" s="242">
        <f>ROUND(E486*N486,2)</f>
        <v>0</v>
      </c>
      <c r="P486" s="242">
        <v>0</v>
      </c>
      <c r="Q486" s="242">
        <f>ROUND(E486*P486,2)</f>
        <v>0</v>
      </c>
      <c r="R486" s="242" t="s">
        <v>286</v>
      </c>
      <c r="S486" s="242" t="s">
        <v>190</v>
      </c>
      <c r="T486" s="243" t="s">
        <v>190</v>
      </c>
      <c r="U486" s="219">
        <v>0</v>
      </c>
      <c r="V486" s="219">
        <f>ROUND(E486*U486,2)</f>
        <v>0</v>
      </c>
      <c r="W486" s="219"/>
      <c r="X486" s="219" t="s">
        <v>804</v>
      </c>
      <c r="Y486" s="209"/>
      <c r="Z486" s="209"/>
      <c r="AA486" s="209"/>
      <c r="AB486" s="209"/>
      <c r="AC486" s="209"/>
      <c r="AD486" s="209"/>
      <c r="AE486" s="209"/>
      <c r="AF486" s="209"/>
      <c r="AG486" s="209" t="s">
        <v>805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30">
        <v>200</v>
      </c>
      <c r="B487" s="231" t="s">
        <v>808</v>
      </c>
      <c r="C487" s="249" t="s">
        <v>809</v>
      </c>
      <c r="D487" s="232" t="s">
        <v>483</v>
      </c>
      <c r="E487" s="233">
        <v>28.155470000000001</v>
      </c>
      <c r="F487" s="234"/>
      <c r="G487" s="235">
        <f>ROUND(E487*F487,2)</f>
        <v>0</v>
      </c>
      <c r="H487" s="234"/>
      <c r="I487" s="235">
        <f>ROUND(E487*H487,2)</f>
        <v>0</v>
      </c>
      <c r="J487" s="234"/>
      <c r="K487" s="235">
        <f>ROUND(E487*J487,2)</f>
        <v>0</v>
      </c>
      <c r="L487" s="235">
        <v>21</v>
      </c>
      <c r="M487" s="235">
        <f>G487*(1+L487/100)</f>
        <v>0</v>
      </c>
      <c r="N487" s="235">
        <v>0</v>
      </c>
      <c r="O487" s="235">
        <f>ROUND(E487*N487,2)</f>
        <v>0</v>
      </c>
      <c r="P487" s="235">
        <v>0</v>
      </c>
      <c r="Q487" s="235">
        <f>ROUND(E487*P487,2)</f>
        <v>0</v>
      </c>
      <c r="R487" s="235"/>
      <c r="S487" s="235" t="s">
        <v>190</v>
      </c>
      <c r="T487" s="236" t="s">
        <v>190</v>
      </c>
      <c r="U487" s="219">
        <v>6.0000000000000001E-3</v>
      </c>
      <c r="V487" s="219">
        <f>ROUND(E487*U487,2)</f>
        <v>0.17</v>
      </c>
      <c r="W487" s="219"/>
      <c r="X487" s="219" t="s">
        <v>804</v>
      </c>
      <c r="Y487" s="209"/>
      <c r="Z487" s="209"/>
      <c r="AA487" s="209"/>
      <c r="AB487" s="209"/>
      <c r="AC487" s="209"/>
      <c r="AD487" s="209"/>
      <c r="AE487" s="209"/>
      <c r="AF487" s="209"/>
      <c r="AG487" s="209" t="s">
        <v>805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x14ac:dyDescent="0.2">
      <c r="A488" s="5"/>
      <c r="B488" s="6"/>
      <c r="C488" s="252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AE488">
        <v>15</v>
      </c>
      <c r="AF488">
        <v>21</v>
      </c>
    </row>
    <row r="489" spans="1:60" x14ac:dyDescent="0.2">
      <c r="A489" s="212"/>
      <c r="B489" s="213" t="s">
        <v>29</v>
      </c>
      <c r="C489" s="253"/>
      <c r="D489" s="214"/>
      <c r="E489" s="215"/>
      <c r="F489" s="215"/>
      <c r="G489" s="246">
        <f>G8+G182+G197+G230+G415+G424+G428+G442+G445+G467+G477+G479</f>
        <v>0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AE489">
        <f>SUMIF(L7:L487,AE488,G7:G487)</f>
        <v>0</v>
      </c>
      <c r="AF489">
        <f>SUMIF(L7:L487,AF488,G7:G487)</f>
        <v>0</v>
      </c>
      <c r="AG489" t="s">
        <v>280</v>
      </c>
    </row>
    <row r="490" spans="1:60" x14ac:dyDescent="0.2">
      <c r="A490" s="255" t="s">
        <v>810</v>
      </c>
      <c r="B490" s="255"/>
      <c r="C490" s="252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60" x14ac:dyDescent="0.2">
      <c r="A491" s="5"/>
      <c r="B491" s="6" t="s">
        <v>811</v>
      </c>
      <c r="C491" s="252" t="s">
        <v>812</v>
      </c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AG491" t="s">
        <v>813</v>
      </c>
    </row>
    <row r="492" spans="1:60" x14ac:dyDescent="0.2">
      <c r="A492" s="5"/>
      <c r="B492" s="6" t="s">
        <v>2442</v>
      </c>
      <c r="C492" s="252" t="s">
        <v>815</v>
      </c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AG492" t="s">
        <v>816</v>
      </c>
    </row>
    <row r="493" spans="1:60" x14ac:dyDescent="0.2">
      <c r="A493" s="5"/>
      <c r="B493" s="6"/>
      <c r="C493" s="252" t="s">
        <v>817</v>
      </c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AG493" t="s">
        <v>818</v>
      </c>
    </row>
    <row r="494" spans="1:60" x14ac:dyDescent="0.2">
      <c r="A494" s="5"/>
      <c r="B494" s="6"/>
      <c r="C494" s="252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60" x14ac:dyDescent="0.2">
      <c r="C495" s="254"/>
      <c r="D495" s="193"/>
      <c r="AG495" t="s">
        <v>281</v>
      </c>
    </row>
    <row r="496" spans="1:60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76">
    <mergeCell ref="C432:G432"/>
    <mergeCell ref="C433:G433"/>
    <mergeCell ref="C436:G436"/>
    <mergeCell ref="C440:G440"/>
    <mergeCell ref="C444:G444"/>
    <mergeCell ref="C466:G466"/>
    <mergeCell ref="C288:G288"/>
    <mergeCell ref="C417:G417"/>
    <mergeCell ref="C421:G421"/>
    <mergeCell ref="C426:G426"/>
    <mergeCell ref="C430:G430"/>
    <mergeCell ref="C431:G431"/>
    <mergeCell ref="C274:G274"/>
    <mergeCell ref="C276:G276"/>
    <mergeCell ref="C278:G278"/>
    <mergeCell ref="C280:G280"/>
    <mergeCell ref="C282:G282"/>
    <mergeCell ref="C284:G284"/>
    <mergeCell ref="C262:G262"/>
    <mergeCell ref="C264:G264"/>
    <mergeCell ref="C266:G266"/>
    <mergeCell ref="C268:G268"/>
    <mergeCell ref="C270:G270"/>
    <mergeCell ref="C272:G272"/>
    <mergeCell ref="C240:G240"/>
    <mergeCell ref="C242:G242"/>
    <mergeCell ref="C244:G244"/>
    <mergeCell ref="C247:G247"/>
    <mergeCell ref="C249:G249"/>
    <mergeCell ref="C251:G251"/>
    <mergeCell ref="C213:G213"/>
    <mergeCell ref="C219:G219"/>
    <mergeCell ref="C222:G222"/>
    <mergeCell ref="C226:G226"/>
    <mergeCell ref="C232:G232"/>
    <mergeCell ref="C234:G234"/>
    <mergeCell ref="C171:G171"/>
    <mergeCell ref="C184:G184"/>
    <mergeCell ref="C192:G192"/>
    <mergeCell ref="C195:G195"/>
    <mergeCell ref="C199:G199"/>
    <mergeCell ref="C206:G206"/>
    <mergeCell ref="C139:G139"/>
    <mergeCell ref="C145:G145"/>
    <mergeCell ref="C151:G151"/>
    <mergeCell ref="C152:G152"/>
    <mergeCell ref="C157:G157"/>
    <mergeCell ref="C167:G167"/>
    <mergeCell ref="C111:G111"/>
    <mergeCell ref="C115:G115"/>
    <mergeCell ref="C119:G119"/>
    <mergeCell ref="C122:G122"/>
    <mergeCell ref="C132:G132"/>
    <mergeCell ref="C135:G135"/>
    <mergeCell ref="C79:G79"/>
    <mergeCell ref="C82:G82"/>
    <mergeCell ref="C85:G85"/>
    <mergeCell ref="C88:G88"/>
    <mergeCell ref="C106:G106"/>
    <mergeCell ref="C108:G108"/>
    <mergeCell ref="C33:G33"/>
    <mergeCell ref="C36:G36"/>
    <mergeCell ref="C39:G39"/>
    <mergeCell ref="C42:G42"/>
    <mergeCell ref="C51:G51"/>
    <mergeCell ref="C56:G56"/>
    <mergeCell ref="A1:G1"/>
    <mergeCell ref="C2:G2"/>
    <mergeCell ref="C3:G3"/>
    <mergeCell ref="C4:G4"/>
    <mergeCell ref="A490:B490"/>
    <mergeCell ref="C10:G10"/>
    <mergeCell ref="C13:G13"/>
    <mergeCell ref="C16:G16"/>
    <mergeCell ref="C27:G27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81</v>
      </c>
      <c r="C3" s="198" t="s">
        <v>82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82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SUMIF(AG9:AG163,"&lt;&gt;NOR",G9:G163)</f>
        <v>0</v>
      </c>
      <c r="H8" s="228"/>
      <c r="I8" s="228">
        <f>SUM(I9:I163)</f>
        <v>0</v>
      </c>
      <c r="J8" s="228"/>
      <c r="K8" s="228">
        <f>SUM(K9:K163)</f>
        <v>0</v>
      </c>
      <c r="L8" s="228"/>
      <c r="M8" s="228">
        <f>SUM(M9:M163)</f>
        <v>0</v>
      </c>
      <c r="N8" s="228"/>
      <c r="O8" s="228">
        <f>SUM(O9:O163)</f>
        <v>261.18</v>
      </c>
      <c r="P8" s="228"/>
      <c r="Q8" s="228">
        <f>SUM(Q9:Q163)</f>
        <v>43.999999999999993</v>
      </c>
      <c r="R8" s="228"/>
      <c r="S8" s="228"/>
      <c r="T8" s="229"/>
      <c r="U8" s="223"/>
      <c r="V8" s="223">
        <f>SUM(V9:V163)</f>
        <v>3049.4999999999995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819</v>
      </c>
      <c r="C9" s="249" t="s">
        <v>820</v>
      </c>
      <c r="D9" s="232" t="s">
        <v>285</v>
      </c>
      <c r="E9" s="233">
        <v>2.75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0.38</v>
      </c>
      <c r="R9" s="235" t="s">
        <v>286</v>
      </c>
      <c r="S9" s="235" t="s">
        <v>190</v>
      </c>
      <c r="T9" s="236" t="s">
        <v>190</v>
      </c>
      <c r="U9" s="219">
        <v>0.16</v>
      </c>
      <c r="V9" s="219">
        <f>ROUND(E9*U9,2)</f>
        <v>0.44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832</v>
      </c>
      <c r="D11" s="221"/>
      <c r="E11" s="222">
        <v>2.75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33.75" outlineLevel="1" x14ac:dyDescent="0.2">
      <c r="A12" s="230">
        <v>2</v>
      </c>
      <c r="B12" s="231" t="s">
        <v>822</v>
      </c>
      <c r="C12" s="249" t="s">
        <v>823</v>
      </c>
      <c r="D12" s="232" t="s">
        <v>285</v>
      </c>
      <c r="E12" s="233">
        <v>20.79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0.2</v>
      </c>
      <c r="Q12" s="235">
        <f>ROUND(E12*P12,2)</f>
        <v>4.16</v>
      </c>
      <c r="R12" s="235" t="s">
        <v>286</v>
      </c>
      <c r="S12" s="235" t="s">
        <v>190</v>
      </c>
      <c r="T12" s="236" t="s">
        <v>190</v>
      </c>
      <c r="U12" s="219">
        <v>0.1</v>
      </c>
      <c r="V12" s="219">
        <f>ROUND(E12*U12,2)</f>
        <v>2.08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60" t="s">
        <v>289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1" t="s">
        <v>2443</v>
      </c>
      <c r="D14" s="221"/>
      <c r="E14" s="222">
        <v>20.79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232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30">
        <v>3</v>
      </c>
      <c r="B15" s="231" t="s">
        <v>283</v>
      </c>
      <c r="C15" s="249" t="s">
        <v>284</v>
      </c>
      <c r="D15" s="232" t="s">
        <v>285</v>
      </c>
      <c r="E15" s="233">
        <v>18.920000000000002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0.22500000000000001</v>
      </c>
      <c r="Q15" s="235">
        <f>ROUND(E15*P15,2)</f>
        <v>4.26</v>
      </c>
      <c r="R15" s="235" t="s">
        <v>286</v>
      </c>
      <c r="S15" s="235" t="s">
        <v>190</v>
      </c>
      <c r="T15" s="236" t="s">
        <v>190</v>
      </c>
      <c r="U15" s="219">
        <v>0.14199999999999999</v>
      </c>
      <c r="V15" s="219">
        <f>ROUND(E15*U15,2)</f>
        <v>2.69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60" t="s">
        <v>289</v>
      </c>
      <c r="D16" s="256"/>
      <c r="E16" s="256"/>
      <c r="F16" s="256"/>
      <c r="G16" s="256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290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2444</v>
      </c>
      <c r="D17" s="221"/>
      <c r="E17" s="222">
        <v>18.37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2445</v>
      </c>
      <c r="D18" s="221"/>
      <c r="E18" s="222">
        <v>0.55000000000000004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4</v>
      </c>
      <c r="B19" s="231" t="s">
        <v>294</v>
      </c>
      <c r="C19" s="249" t="s">
        <v>295</v>
      </c>
      <c r="D19" s="232" t="s">
        <v>285</v>
      </c>
      <c r="E19" s="233">
        <v>43.56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14.37</v>
      </c>
      <c r="R19" s="235" t="s">
        <v>286</v>
      </c>
      <c r="S19" s="235" t="s">
        <v>190</v>
      </c>
      <c r="T19" s="236" t="s">
        <v>190</v>
      </c>
      <c r="U19" s="219">
        <v>4.0500000000000001E-2</v>
      </c>
      <c r="V19" s="219">
        <f>ROUND(E19*U19,2)</f>
        <v>1.76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2446</v>
      </c>
      <c r="D20" s="221"/>
      <c r="E20" s="222">
        <v>1.1000000000000001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2444</v>
      </c>
      <c r="D21" s="221"/>
      <c r="E21" s="222">
        <v>18.37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2445</v>
      </c>
      <c r="D22" s="221"/>
      <c r="E22" s="222">
        <v>0.55000000000000004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2447</v>
      </c>
      <c r="D23" s="221"/>
      <c r="E23" s="222">
        <v>2.75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2448</v>
      </c>
      <c r="D24" s="221"/>
      <c r="E24" s="222">
        <v>20.79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5</v>
      </c>
      <c r="B25" s="231" t="s">
        <v>304</v>
      </c>
      <c r="C25" s="249" t="s">
        <v>305</v>
      </c>
      <c r="D25" s="232" t="s">
        <v>285</v>
      </c>
      <c r="E25" s="233">
        <v>42.46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0.33</v>
      </c>
      <c r="Q25" s="235">
        <f>ROUND(E25*P25,2)</f>
        <v>14.01</v>
      </c>
      <c r="R25" s="235" t="s">
        <v>286</v>
      </c>
      <c r="S25" s="235" t="s">
        <v>190</v>
      </c>
      <c r="T25" s="236" t="s">
        <v>190</v>
      </c>
      <c r="U25" s="219">
        <v>0.06</v>
      </c>
      <c r="V25" s="219">
        <f>ROUND(E25*U25,2)</f>
        <v>2.5499999999999998</v>
      </c>
      <c r="W25" s="219"/>
      <c r="X25" s="219" t="s">
        <v>287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288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2444</v>
      </c>
      <c r="D26" s="221"/>
      <c r="E26" s="222">
        <v>18.37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2445</v>
      </c>
      <c r="D27" s="221"/>
      <c r="E27" s="222">
        <v>0.55000000000000004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1" t="s">
        <v>2447</v>
      </c>
      <c r="D28" s="221"/>
      <c r="E28" s="222">
        <v>2.75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232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2448</v>
      </c>
      <c r="D29" s="221"/>
      <c r="E29" s="222">
        <v>20.79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6</v>
      </c>
      <c r="B30" s="231" t="s">
        <v>306</v>
      </c>
      <c r="C30" s="249" t="s">
        <v>307</v>
      </c>
      <c r="D30" s="232" t="s">
        <v>285</v>
      </c>
      <c r="E30" s="233">
        <v>1.1000000000000001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0.44</v>
      </c>
      <c r="Q30" s="235">
        <f>ROUND(E30*P30,2)</f>
        <v>0.48</v>
      </c>
      <c r="R30" s="235" t="s">
        <v>286</v>
      </c>
      <c r="S30" s="235" t="s">
        <v>190</v>
      </c>
      <c r="T30" s="236" t="s">
        <v>190</v>
      </c>
      <c r="U30" s="219">
        <v>7.2999999999999995E-2</v>
      </c>
      <c r="V30" s="219">
        <f>ROUND(E30*U30,2)</f>
        <v>0.08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308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2446</v>
      </c>
      <c r="D31" s="221"/>
      <c r="E31" s="222">
        <v>1.1000000000000001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7</v>
      </c>
      <c r="B32" s="231" t="s">
        <v>317</v>
      </c>
      <c r="C32" s="249" t="s">
        <v>318</v>
      </c>
      <c r="D32" s="232" t="s">
        <v>285</v>
      </c>
      <c r="E32" s="233">
        <v>1.1000000000000001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0.36</v>
      </c>
      <c r="Q32" s="235">
        <f>ROUND(E32*P32,2)</f>
        <v>0.4</v>
      </c>
      <c r="R32" s="235" t="s">
        <v>286</v>
      </c>
      <c r="S32" s="235" t="s">
        <v>190</v>
      </c>
      <c r="T32" s="236" t="s">
        <v>190</v>
      </c>
      <c r="U32" s="219">
        <v>4.4999999999999998E-2</v>
      </c>
      <c r="V32" s="219">
        <f>ROUND(E32*U32,2)</f>
        <v>0.05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288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821</v>
      </c>
      <c r="D33" s="221"/>
      <c r="E33" s="222">
        <v>1.1000000000000001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0">
        <v>8</v>
      </c>
      <c r="B34" s="231" t="s">
        <v>321</v>
      </c>
      <c r="C34" s="249" t="s">
        <v>322</v>
      </c>
      <c r="D34" s="232" t="s">
        <v>323</v>
      </c>
      <c r="E34" s="233">
        <v>22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0.27</v>
      </c>
      <c r="Q34" s="235">
        <f>ROUND(E34*P34,2)</f>
        <v>5.94</v>
      </c>
      <c r="R34" s="235" t="s">
        <v>286</v>
      </c>
      <c r="S34" s="235" t="s">
        <v>190</v>
      </c>
      <c r="T34" s="236" t="s">
        <v>190</v>
      </c>
      <c r="U34" s="219">
        <v>0.13300000000000001</v>
      </c>
      <c r="V34" s="219">
        <f>ROUND(E34*U34,2)</f>
        <v>2.93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288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60" t="s">
        <v>324</v>
      </c>
      <c r="D35" s="256"/>
      <c r="E35" s="256"/>
      <c r="F35" s="256"/>
      <c r="G35" s="256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290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45" t="str">
        <f>C35</f>
        <v>s vybouráním lože, s přemístěním hmot na skládku na vzdálenost do 3 m nebo naložením na dopravní prostředek</v>
      </c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9</v>
      </c>
      <c r="B36" s="231" t="s">
        <v>325</v>
      </c>
      <c r="C36" s="249" t="s">
        <v>326</v>
      </c>
      <c r="D36" s="232" t="s">
        <v>323</v>
      </c>
      <c r="E36" s="233">
        <v>33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8.6899999999999998E-3</v>
      </c>
      <c r="O36" s="235">
        <f>ROUND(E36*N36,2)</f>
        <v>0.28999999999999998</v>
      </c>
      <c r="P36" s="235">
        <v>0</v>
      </c>
      <c r="Q36" s="235">
        <f>ROUND(E36*P36,2)</f>
        <v>0</v>
      </c>
      <c r="R36" s="235" t="s">
        <v>327</v>
      </c>
      <c r="S36" s="235" t="s">
        <v>190</v>
      </c>
      <c r="T36" s="236" t="s">
        <v>190</v>
      </c>
      <c r="U36" s="219">
        <v>0.70299999999999996</v>
      </c>
      <c r="V36" s="219">
        <f>ROUND(E36*U36,2)</f>
        <v>23.2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288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16"/>
      <c r="B37" s="217"/>
      <c r="C37" s="260" t="s">
        <v>328</v>
      </c>
      <c r="D37" s="256"/>
      <c r="E37" s="256"/>
      <c r="F37" s="256"/>
      <c r="G37" s="256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290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45" t="str">
        <f>C37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1" t="s">
        <v>833</v>
      </c>
      <c r="D38" s="221"/>
      <c r="E38" s="222">
        <v>33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232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10</v>
      </c>
      <c r="B39" s="231" t="s">
        <v>333</v>
      </c>
      <c r="C39" s="249" t="s">
        <v>334</v>
      </c>
      <c r="D39" s="232" t="s">
        <v>323</v>
      </c>
      <c r="E39" s="233">
        <v>70.400000000000006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2.478E-2</v>
      </c>
      <c r="O39" s="235">
        <f>ROUND(E39*N39,2)</f>
        <v>1.74</v>
      </c>
      <c r="P39" s="235">
        <v>0</v>
      </c>
      <c r="Q39" s="235">
        <f>ROUND(E39*P39,2)</f>
        <v>0</v>
      </c>
      <c r="R39" s="235" t="s">
        <v>327</v>
      </c>
      <c r="S39" s="235" t="s">
        <v>190</v>
      </c>
      <c r="T39" s="236" t="s">
        <v>190</v>
      </c>
      <c r="U39" s="219">
        <v>0.54700000000000004</v>
      </c>
      <c r="V39" s="219">
        <f>ROUND(E39*U39,2)</f>
        <v>38.51</v>
      </c>
      <c r="W39" s="219"/>
      <c r="X39" s="219" t="s">
        <v>287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288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16"/>
      <c r="B40" s="217"/>
      <c r="C40" s="260" t="s">
        <v>328</v>
      </c>
      <c r="D40" s="256"/>
      <c r="E40" s="256"/>
      <c r="F40" s="256"/>
      <c r="G40" s="256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290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45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1" t="s">
        <v>2449</v>
      </c>
      <c r="D41" s="221"/>
      <c r="E41" s="222">
        <v>70.400000000000006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232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30">
        <v>11</v>
      </c>
      <c r="B42" s="231" t="s">
        <v>336</v>
      </c>
      <c r="C42" s="249" t="s">
        <v>337</v>
      </c>
      <c r="D42" s="232" t="s">
        <v>338</v>
      </c>
      <c r="E42" s="233">
        <v>139.59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5" t="s">
        <v>327</v>
      </c>
      <c r="S42" s="235" t="s">
        <v>190</v>
      </c>
      <c r="T42" s="236" t="s">
        <v>190</v>
      </c>
      <c r="U42" s="219">
        <v>1.548</v>
      </c>
      <c r="V42" s="219">
        <f>ROUND(E42*U42,2)</f>
        <v>216.09</v>
      </c>
      <c r="W42" s="219"/>
      <c r="X42" s="219" t="s">
        <v>287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308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60" t="s">
        <v>339</v>
      </c>
      <c r="D43" s="256"/>
      <c r="E43" s="256"/>
      <c r="F43" s="256"/>
      <c r="G43" s="256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290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45" t="str">
        <f>C43</f>
        <v>příplatek k cenám vykopávek za ztížení vykopávky v blízkosti podzemního vedení nebo výbušnin v horninách jakékoliv třídy,</v>
      </c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1" t="s">
        <v>2450</v>
      </c>
      <c r="D44" s="221"/>
      <c r="E44" s="222">
        <v>139.59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232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12</v>
      </c>
      <c r="B45" s="231" t="s">
        <v>341</v>
      </c>
      <c r="C45" s="249" t="s">
        <v>342</v>
      </c>
      <c r="D45" s="232" t="s">
        <v>338</v>
      </c>
      <c r="E45" s="233">
        <v>1.133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 t="s">
        <v>327</v>
      </c>
      <c r="S45" s="235" t="s">
        <v>190</v>
      </c>
      <c r="T45" s="236" t="s">
        <v>190</v>
      </c>
      <c r="U45" s="219">
        <v>1.34E-2</v>
      </c>
      <c r="V45" s="219">
        <f>ROUND(E45*U45,2)</f>
        <v>0.02</v>
      </c>
      <c r="W45" s="219"/>
      <c r="X45" s="219" t="s">
        <v>287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308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16"/>
      <c r="B46" s="217"/>
      <c r="C46" s="260" t="s">
        <v>343</v>
      </c>
      <c r="D46" s="256"/>
      <c r="E46" s="256"/>
      <c r="F46" s="256"/>
      <c r="G46" s="256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290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45" t="str">
        <f>C46</f>
        <v>nebo lesní půdy, s naložením na dopravní prostředek a vodorovným přemístěním na hromady v místě upotřebení nebo na dočasné či trvalé skládky se složením,</v>
      </c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2451</v>
      </c>
      <c r="D47" s="221"/>
      <c r="E47" s="222">
        <v>1.133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 x14ac:dyDescent="0.2">
      <c r="A48" s="230">
        <v>13</v>
      </c>
      <c r="B48" s="231" t="s">
        <v>837</v>
      </c>
      <c r="C48" s="249" t="s">
        <v>838</v>
      </c>
      <c r="D48" s="232" t="s">
        <v>338</v>
      </c>
      <c r="E48" s="233">
        <v>2.9510000000000001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5" t="s">
        <v>327</v>
      </c>
      <c r="S48" s="235" t="s">
        <v>190</v>
      </c>
      <c r="T48" s="236" t="s">
        <v>190</v>
      </c>
      <c r="U48" s="219">
        <v>42.4</v>
      </c>
      <c r="V48" s="219">
        <f>ROUND(E48*U48,2)</f>
        <v>125.12</v>
      </c>
      <c r="W48" s="219"/>
      <c r="X48" s="219" t="s">
        <v>287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308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60" t="s">
        <v>839</v>
      </c>
      <c r="D49" s="256"/>
      <c r="E49" s="256"/>
      <c r="F49" s="256"/>
      <c r="G49" s="256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290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1" t="s">
        <v>2452</v>
      </c>
      <c r="D50" s="221"/>
      <c r="E50" s="222">
        <v>0.60799999999999998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232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841</v>
      </c>
      <c r="D51" s="221"/>
      <c r="E51" s="222">
        <v>2.2679999999999998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843</v>
      </c>
      <c r="D52" s="221"/>
      <c r="E52" s="222">
        <v>7.4999999999999997E-2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0">
        <v>14</v>
      </c>
      <c r="B53" s="231" t="s">
        <v>346</v>
      </c>
      <c r="C53" s="249" t="s">
        <v>347</v>
      </c>
      <c r="D53" s="232" t="s">
        <v>338</v>
      </c>
      <c r="E53" s="233">
        <v>268.36655999999999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 t="s">
        <v>327</v>
      </c>
      <c r="S53" s="235" t="s">
        <v>190</v>
      </c>
      <c r="T53" s="236" t="s">
        <v>190</v>
      </c>
      <c r="U53" s="219">
        <v>0.16</v>
      </c>
      <c r="V53" s="219">
        <f>ROUND(E53*U53,2)</f>
        <v>42.94</v>
      </c>
      <c r="W53" s="219"/>
      <c r="X53" s="219" t="s">
        <v>287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308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33.75" outlineLevel="1" x14ac:dyDescent="0.2">
      <c r="A54" s="216"/>
      <c r="B54" s="217"/>
      <c r="C54" s="260" t="s">
        <v>348</v>
      </c>
      <c r="D54" s="256"/>
      <c r="E54" s="256"/>
      <c r="F54" s="256"/>
      <c r="G54" s="256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290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45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2453</v>
      </c>
      <c r="D55" s="221"/>
      <c r="E55" s="222">
        <v>286.17336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232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1" t="s">
        <v>2454</v>
      </c>
      <c r="D56" s="221"/>
      <c r="E56" s="222">
        <v>-1.133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232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2455</v>
      </c>
      <c r="D57" s="221"/>
      <c r="E57" s="222">
        <v>-0.53900000000000003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2456</v>
      </c>
      <c r="D58" s="221"/>
      <c r="E58" s="222">
        <v>-16.134799999999998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0">
        <v>15</v>
      </c>
      <c r="B59" s="231" t="s">
        <v>354</v>
      </c>
      <c r="C59" s="249" t="s">
        <v>355</v>
      </c>
      <c r="D59" s="232" t="s">
        <v>338</v>
      </c>
      <c r="E59" s="233">
        <v>357.7167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 t="s">
        <v>327</v>
      </c>
      <c r="S59" s="235" t="s">
        <v>190</v>
      </c>
      <c r="T59" s="236" t="s">
        <v>190</v>
      </c>
      <c r="U59" s="219">
        <v>0.3</v>
      </c>
      <c r="V59" s="219">
        <f>ROUND(E59*U59,2)</f>
        <v>107.32</v>
      </c>
      <c r="W59" s="219"/>
      <c r="X59" s="219" t="s">
        <v>287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288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33.75" outlineLevel="1" x14ac:dyDescent="0.2">
      <c r="A60" s="216"/>
      <c r="B60" s="217"/>
      <c r="C60" s="260" t="s">
        <v>348</v>
      </c>
      <c r="D60" s="256"/>
      <c r="E60" s="256"/>
      <c r="F60" s="256"/>
      <c r="G60" s="256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290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45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2457</v>
      </c>
      <c r="D61" s="221"/>
      <c r="E61" s="222">
        <v>40.073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2458</v>
      </c>
      <c r="D62" s="221"/>
      <c r="E62" s="222">
        <v>99.987250000000003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2459</v>
      </c>
      <c r="D63" s="221"/>
      <c r="E63" s="222">
        <v>61.811750000000004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2460</v>
      </c>
      <c r="D64" s="221"/>
      <c r="E64" s="222">
        <v>92.017200000000003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2461</v>
      </c>
      <c r="D65" s="221"/>
      <c r="E65" s="222">
        <v>12.949199999999999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2462</v>
      </c>
      <c r="D66" s="221"/>
      <c r="E66" s="222">
        <v>408.59500000000003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2463</v>
      </c>
      <c r="D67" s="221"/>
      <c r="E67" s="222">
        <v>-286.17336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1" t="s">
        <v>2464</v>
      </c>
      <c r="D68" s="221"/>
      <c r="E68" s="222">
        <v>-71.543340000000001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232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30">
        <v>16</v>
      </c>
      <c r="B69" s="231" t="s">
        <v>373</v>
      </c>
      <c r="C69" s="249" t="s">
        <v>374</v>
      </c>
      <c r="D69" s="232" t="s">
        <v>338</v>
      </c>
      <c r="E69" s="233">
        <v>71.543340000000001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5" t="s">
        <v>327</v>
      </c>
      <c r="S69" s="235" t="s">
        <v>190</v>
      </c>
      <c r="T69" s="236" t="s">
        <v>190</v>
      </c>
      <c r="U69" s="219">
        <v>0.53</v>
      </c>
      <c r="V69" s="219">
        <f>ROUND(E69*U69,2)</f>
        <v>37.92</v>
      </c>
      <c r="W69" s="219"/>
      <c r="X69" s="219" t="s">
        <v>287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308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33.75" outlineLevel="1" x14ac:dyDescent="0.2">
      <c r="A70" s="216"/>
      <c r="B70" s="217"/>
      <c r="C70" s="260" t="s">
        <v>348</v>
      </c>
      <c r="D70" s="256"/>
      <c r="E70" s="256"/>
      <c r="F70" s="256"/>
      <c r="G70" s="256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290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45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2465</v>
      </c>
      <c r="D71" s="221"/>
      <c r="E71" s="222">
        <v>71.543340000000001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 x14ac:dyDescent="0.2">
      <c r="A72" s="230">
        <v>17</v>
      </c>
      <c r="B72" s="231" t="s">
        <v>380</v>
      </c>
      <c r="C72" s="249" t="s">
        <v>381</v>
      </c>
      <c r="D72" s="232" t="s">
        <v>338</v>
      </c>
      <c r="E72" s="233">
        <v>7.1543299999999999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5" t="s">
        <v>327</v>
      </c>
      <c r="S72" s="235" t="s">
        <v>190</v>
      </c>
      <c r="T72" s="236" t="s">
        <v>190</v>
      </c>
      <c r="U72" s="219">
        <v>7.5220000000000002</v>
      </c>
      <c r="V72" s="219">
        <f>ROUND(E72*U72,2)</f>
        <v>53.81</v>
      </c>
      <c r="W72" s="219"/>
      <c r="X72" s="219" t="s">
        <v>287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308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60" t="s">
        <v>382</v>
      </c>
      <c r="D73" s="256"/>
      <c r="E73" s="256"/>
      <c r="F73" s="256"/>
      <c r="G73" s="256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290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45" t="str">
        <f>C73</f>
        <v>zapažených i nezapažených v hor. 5 - 7 s případným nutným přemístěním výkopku ve výkopišti, bez naložení.</v>
      </c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2466</v>
      </c>
      <c r="D74" s="221"/>
      <c r="E74" s="222">
        <v>7.1543299999999999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30">
        <v>18</v>
      </c>
      <c r="B75" s="231" t="s">
        <v>384</v>
      </c>
      <c r="C75" s="249" t="s">
        <v>385</v>
      </c>
      <c r="D75" s="232" t="s">
        <v>285</v>
      </c>
      <c r="E75" s="233">
        <v>557.88800000000003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9.8999999999999999E-4</v>
      </c>
      <c r="O75" s="235">
        <f>ROUND(E75*N75,2)</f>
        <v>0.55000000000000004</v>
      </c>
      <c r="P75" s="235">
        <v>0</v>
      </c>
      <c r="Q75" s="235">
        <f>ROUND(E75*P75,2)</f>
        <v>0</v>
      </c>
      <c r="R75" s="235" t="s">
        <v>327</v>
      </c>
      <c r="S75" s="235" t="s">
        <v>190</v>
      </c>
      <c r="T75" s="236" t="s">
        <v>190</v>
      </c>
      <c r="U75" s="219">
        <v>0.23599999999999999</v>
      </c>
      <c r="V75" s="219">
        <f>ROUND(E75*U75,2)</f>
        <v>131.66</v>
      </c>
      <c r="W75" s="219"/>
      <c r="X75" s="219" t="s">
        <v>287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308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60" t="s">
        <v>386</v>
      </c>
      <c r="D76" s="256"/>
      <c r="E76" s="256"/>
      <c r="F76" s="256"/>
      <c r="G76" s="256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290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2467</v>
      </c>
      <c r="D77" s="221"/>
      <c r="E77" s="222">
        <v>36.43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2468</v>
      </c>
      <c r="D78" s="221"/>
      <c r="E78" s="222">
        <v>90.897499999999994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2469</v>
      </c>
      <c r="D79" s="221"/>
      <c r="E79" s="222">
        <v>56.192500000000003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2470</v>
      </c>
      <c r="D80" s="221"/>
      <c r="E80" s="222">
        <v>83.652000000000001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2471</v>
      </c>
      <c r="D81" s="221"/>
      <c r="E81" s="222">
        <v>11.772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1" t="s">
        <v>2472</v>
      </c>
      <c r="D82" s="221"/>
      <c r="E82" s="222">
        <v>278.94400000000002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232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22.5" outlineLevel="1" x14ac:dyDescent="0.2">
      <c r="A83" s="230">
        <v>19</v>
      </c>
      <c r="B83" s="231" t="s">
        <v>898</v>
      </c>
      <c r="C83" s="249" t="s">
        <v>899</v>
      </c>
      <c r="D83" s="232" t="s">
        <v>285</v>
      </c>
      <c r="E83" s="233">
        <v>742.9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8.5999999999999998E-4</v>
      </c>
      <c r="O83" s="235">
        <f>ROUND(E83*N83,2)</f>
        <v>0.64</v>
      </c>
      <c r="P83" s="235">
        <v>0</v>
      </c>
      <c r="Q83" s="235">
        <f>ROUND(E83*P83,2)</f>
        <v>0</v>
      </c>
      <c r="R83" s="235" t="s">
        <v>327</v>
      </c>
      <c r="S83" s="235" t="s">
        <v>190</v>
      </c>
      <c r="T83" s="236" t="s">
        <v>190</v>
      </c>
      <c r="U83" s="219">
        <v>0.47899999999999998</v>
      </c>
      <c r="V83" s="219">
        <f>ROUND(E83*U83,2)</f>
        <v>355.85</v>
      </c>
      <c r="W83" s="219"/>
      <c r="X83" s="219" t="s">
        <v>287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288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60" t="s">
        <v>386</v>
      </c>
      <c r="D84" s="256"/>
      <c r="E84" s="256"/>
      <c r="F84" s="256"/>
      <c r="G84" s="256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290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2473</v>
      </c>
      <c r="D85" s="221"/>
      <c r="E85" s="222">
        <v>742.9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30">
        <v>20</v>
      </c>
      <c r="B86" s="231" t="s">
        <v>402</v>
      </c>
      <c r="C86" s="249" t="s">
        <v>403</v>
      </c>
      <c r="D86" s="232" t="s">
        <v>285</v>
      </c>
      <c r="E86" s="233">
        <v>557.88800000000003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5">
        <v>0</v>
      </c>
      <c r="O86" s="235">
        <f>ROUND(E86*N86,2)</f>
        <v>0</v>
      </c>
      <c r="P86" s="235">
        <v>0</v>
      </c>
      <c r="Q86" s="235">
        <f>ROUND(E86*P86,2)</f>
        <v>0</v>
      </c>
      <c r="R86" s="235" t="s">
        <v>327</v>
      </c>
      <c r="S86" s="235" t="s">
        <v>190</v>
      </c>
      <c r="T86" s="236" t="s">
        <v>190</v>
      </c>
      <c r="U86" s="219">
        <v>7.0000000000000007E-2</v>
      </c>
      <c r="V86" s="219">
        <f>ROUND(E86*U86,2)</f>
        <v>39.049999999999997</v>
      </c>
      <c r="W86" s="219"/>
      <c r="X86" s="219" t="s">
        <v>287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308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60" t="s">
        <v>404</v>
      </c>
      <c r="D87" s="256"/>
      <c r="E87" s="256"/>
      <c r="F87" s="256"/>
      <c r="G87" s="256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290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30">
        <v>21</v>
      </c>
      <c r="B88" s="231" t="s">
        <v>904</v>
      </c>
      <c r="C88" s="249" t="s">
        <v>905</v>
      </c>
      <c r="D88" s="232" t="s">
        <v>285</v>
      </c>
      <c r="E88" s="233">
        <v>742.9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5">
        <v>0</v>
      </c>
      <c r="O88" s="235">
        <f>ROUND(E88*N88,2)</f>
        <v>0</v>
      </c>
      <c r="P88" s="235">
        <v>0</v>
      </c>
      <c r="Q88" s="235">
        <f>ROUND(E88*P88,2)</f>
        <v>0</v>
      </c>
      <c r="R88" s="235" t="s">
        <v>327</v>
      </c>
      <c r="S88" s="235" t="s">
        <v>190</v>
      </c>
      <c r="T88" s="236" t="s">
        <v>190</v>
      </c>
      <c r="U88" s="219">
        <v>0.32700000000000001</v>
      </c>
      <c r="V88" s="219">
        <f>ROUND(E88*U88,2)</f>
        <v>242.93</v>
      </c>
      <c r="W88" s="219"/>
      <c r="X88" s="219" t="s">
        <v>287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288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60" t="s">
        <v>404</v>
      </c>
      <c r="D89" s="256"/>
      <c r="E89" s="256"/>
      <c r="F89" s="256"/>
      <c r="G89" s="256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290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30">
        <v>22</v>
      </c>
      <c r="B90" s="231" t="s">
        <v>405</v>
      </c>
      <c r="C90" s="249" t="s">
        <v>406</v>
      </c>
      <c r="D90" s="232" t="s">
        <v>338</v>
      </c>
      <c r="E90" s="233">
        <v>313.04163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5">
        <v>0</v>
      </c>
      <c r="O90" s="235">
        <f>ROUND(E90*N90,2)</f>
        <v>0</v>
      </c>
      <c r="P90" s="235">
        <v>0</v>
      </c>
      <c r="Q90" s="235">
        <f>ROUND(E90*P90,2)</f>
        <v>0</v>
      </c>
      <c r="R90" s="235" t="s">
        <v>327</v>
      </c>
      <c r="S90" s="235" t="s">
        <v>190</v>
      </c>
      <c r="T90" s="236" t="s">
        <v>190</v>
      </c>
      <c r="U90" s="219">
        <v>1.38</v>
      </c>
      <c r="V90" s="219">
        <f>ROUND(E90*U90,2)</f>
        <v>432</v>
      </c>
      <c r="W90" s="219"/>
      <c r="X90" s="219" t="s">
        <v>287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308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60" t="s">
        <v>407</v>
      </c>
      <c r="D91" s="256"/>
      <c r="E91" s="256"/>
      <c r="F91" s="256"/>
      <c r="G91" s="256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290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45" t="str">
        <f>C91</f>
        <v>bez naložení do dopravní nádoby, ale s vyprázdněním dopravní nádoby na hromadu nebo na dopravní prostředek,</v>
      </c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2474</v>
      </c>
      <c r="D92" s="221"/>
      <c r="E92" s="222">
        <v>313.04163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23</v>
      </c>
      <c r="B93" s="231" t="s">
        <v>409</v>
      </c>
      <c r="C93" s="249" t="s">
        <v>410</v>
      </c>
      <c r="D93" s="232" t="s">
        <v>338</v>
      </c>
      <c r="E93" s="233">
        <v>38.722670000000001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5" t="s">
        <v>327</v>
      </c>
      <c r="S93" s="235" t="s">
        <v>190</v>
      </c>
      <c r="T93" s="236" t="s">
        <v>190</v>
      </c>
      <c r="U93" s="219">
        <v>0.48399999999999999</v>
      </c>
      <c r="V93" s="219">
        <f>ROUND(E93*U93,2)</f>
        <v>18.739999999999998</v>
      </c>
      <c r="W93" s="219"/>
      <c r="X93" s="219" t="s">
        <v>287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288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60" t="s">
        <v>407</v>
      </c>
      <c r="D94" s="256"/>
      <c r="E94" s="256"/>
      <c r="F94" s="256"/>
      <c r="G94" s="256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290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45" t="str">
        <f>C94</f>
        <v>bez naložení do dopravní nádoby, ale s vyprázdněním dopravní nádoby na hromadu nebo na dopravní prostředek,</v>
      </c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2475</v>
      </c>
      <c r="D95" s="221"/>
      <c r="E95" s="222">
        <v>35.77167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2476</v>
      </c>
      <c r="D96" s="221"/>
      <c r="E96" s="222">
        <v>2.9510000000000001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24</v>
      </c>
      <c r="B97" s="231" t="s">
        <v>412</v>
      </c>
      <c r="C97" s="249" t="s">
        <v>413</v>
      </c>
      <c r="D97" s="232" t="s">
        <v>338</v>
      </c>
      <c r="E97" s="233">
        <v>1013.6982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0</v>
      </c>
      <c r="O97" s="235">
        <f>ROUND(E97*N97,2)</f>
        <v>0</v>
      </c>
      <c r="P97" s="235">
        <v>0</v>
      </c>
      <c r="Q97" s="235">
        <f>ROUND(E97*P97,2)</f>
        <v>0</v>
      </c>
      <c r="R97" s="235" t="s">
        <v>327</v>
      </c>
      <c r="S97" s="235" t="s">
        <v>190</v>
      </c>
      <c r="T97" s="236" t="s">
        <v>190</v>
      </c>
      <c r="U97" s="219">
        <v>1.0999999999999999E-2</v>
      </c>
      <c r="V97" s="219">
        <f>ROUND(E97*U97,2)</f>
        <v>11.15</v>
      </c>
      <c r="W97" s="219"/>
      <c r="X97" s="219" t="s">
        <v>287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288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60" t="s">
        <v>414</v>
      </c>
      <c r="D98" s="256"/>
      <c r="E98" s="256"/>
      <c r="F98" s="256"/>
      <c r="G98" s="256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290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45" t="str">
        <f>C98</f>
        <v>po suchu, bez ohledu na druh dopravního prostředku, bez naložení výkopku, avšak se složením bez rozhrnutí,</v>
      </c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2477</v>
      </c>
      <c r="D99" s="221"/>
      <c r="E99" s="222">
        <v>1012.9482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2478</v>
      </c>
      <c r="D100" s="221"/>
      <c r="E100" s="222">
        <v>0.75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30">
        <v>25</v>
      </c>
      <c r="B101" s="231" t="s">
        <v>911</v>
      </c>
      <c r="C101" s="249" t="s">
        <v>912</v>
      </c>
      <c r="D101" s="232" t="s">
        <v>338</v>
      </c>
      <c r="E101" s="233">
        <v>2.9510000000000001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</v>
      </c>
      <c r="Q101" s="235">
        <f>ROUND(E101*P101,2)</f>
        <v>0</v>
      </c>
      <c r="R101" s="235" t="s">
        <v>327</v>
      </c>
      <c r="S101" s="235" t="s">
        <v>190</v>
      </c>
      <c r="T101" s="236" t="s">
        <v>190</v>
      </c>
      <c r="U101" s="219">
        <v>1.2E-2</v>
      </c>
      <c r="V101" s="219">
        <f>ROUND(E101*U101,2)</f>
        <v>0.04</v>
      </c>
      <c r="W101" s="219"/>
      <c r="X101" s="219" t="s">
        <v>287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288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60" t="s">
        <v>414</v>
      </c>
      <c r="D102" s="256"/>
      <c r="E102" s="256"/>
      <c r="F102" s="256"/>
      <c r="G102" s="25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290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45" t="str">
        <f>C102</f>
        <v>po suchu, bez ohledu na druh dopravního prostředku, bez naložení výkopku, avšak se složením bez rozhrnutí,</v>
      </c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2476</v>
      </c>
      <c r="D103" s="221"/>
      <c r="E103" s="222">
        <v>2.9510000000000001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30">
        <v>26</v>
      </c>
      <c r="B104" s="231" t="s">
        <v>416</v>
      </c>
      <c r="C104" s="249" t="s">
        <v>417</v>
      </c>
      <c r="D104" s="232" t="s">
        <v>338</v>
      </c>
      <c r="E104" s="233">
        <v>108.10916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0</v>
      </c>
      <c r="O104" s="235">
        <f>ROUND(E104*N104,2)</f>
        <v>0</v>
      </c>
      <c r="P104" s="235">
        <v>0</v>
      </c>
      <c r="Q104" s="235">
        <f>ROUND(E104*P104,2)</f>
        <v>0</v>
      </c>
      <c r="R104" s="235" t="s">
        <v>327</v>
      </c>
      <c r="S104" s="235" t="s">
        <v>190</v>
      </c>
      <c r="T104" s="236" t="s">
        <v>190</v>
      </c>
      <c r="U104" s="219">
        <v>1.0999999999999999E-2</v>
      </c>
      <c r="V104" s="219">
        <f>ROUND(E104*U104,2)</f>
        <v>1.19</v>
      </c>
      <c r="W104" s="219"/>
      <c r="X104" s="219" t="s">
        <v>287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288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60" t="s">
        <v>414</v>
      </c>
      <c r="D105" s="256"/>
      <c r="E105" s="256"/>
      <c r="F105" s="256"/>
      <c r="G105" s="256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290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45" t="str">
        <f>C105</f>
        <v>po suchu, bez ohledu na druh dopravního prostředku, bez naložení výkopku, avšak se složením bez rozhrnutí,</v>
      </c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2479</v>
      </c>
      <c r="D106" s="221"/>
      <c r="E106" s="222">
        <v>76.744799999999998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2480</v>
      </c>
      <c r="D107" s="221"/>
      <c r="E107" s="222">
        <v>107.5437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2481</v>
      </c>
      <c r="D108" s="221"/>
      <c r="E108" s="222">
        <v>6.8639999999999999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2464</v>
      </c>
      <c r="D109" s="221"/>
      <c r="E109" s="222">
        <v>-71.543340000000001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2482</v>
      </c>
      <c r="D110" s="221"/>
      <c r="E110" s="222">
        <v>-11.5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0">
        <v>27</v>
      </c>
      <c r="B111" s="231" t="s">
        <v>421</v>
      </c>
      <c r="C111" s="249" t="s">
        <v>422</v>
      </c>
      <c r="D111" s="232" t="s">
        <v>338</v>
      </c>
      <c r="E111" s="233">
        <v>71.543340000000001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0</v>
      </c>
      <c r="O111" s="235">
        <f>ROUND(E111*N111,2)</f>
        <v>0</v>
      </c>
      <c r="P111" s="235">
        <v>0</v>
      </c>
      <c r="Q111" s="235">
        <f>ROUND(E111*P111,2)</f>
        <v>0</v>
      </c>
      <c r="R111" s="235" t="s">
        <v>327</v>
      </c>
      <c r="S111" s="235" t="s">
        <v>190</v>
      </c>
      <c r="T111" s="236" t="s">
        <v>190</v>
      </c>
      <c r="U111" s="219">
        <v>1.2E-2</v>
      </c>
      <c r="V111" s="219">
        <f>ROUND(E111*U111,2)</f>
        <v>0.86</v>
      </c>
      <c r="W111" s="219"/>
      <c r="X111" s="219" t="s">
        <v>287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308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60" t="s">
        <v>414</v>
      </c>
      <c r="D112" s="256"/>
      <c r="E112" s="256"/>
      <c r="F112" s="256"/>
      <c r="G112" s="256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290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45" t="str">
        <f>C112</f>
        <v>po suchu, bez ohledu na druh dopravního prostředku, bez naložení výkopku, avšak se složením bez rozhrnutí,</v>
      </c>
      <c r="BB112" s="209"/>
      <c r="BC112" s="209"/>
      <c r="BD112" s="209"/>
      <c r="BE112" s="209"/>
      <c r="BF112" s="209"/>
      <c r="BG112" s="209"/>
      <c r="BH112" s="209"/>
    </row>
    <row r="113" spans="1:60" ht="33.75" outlineLevel="1" x14ac:dyDescent="0.2">
      <c r="A113" s="230">
        <v>28</v>
      </c>
      <c r="B113" s="231" t="s">
        <v>423</v>
      </c>
      <c r="C113" s="249" t="s">
        <v>424</v>
      </c>
      <c r="D113" s="232" t="s">
        <v>338</v>
      </c>
      <c r="E113" s="233">
        <v>1081.0916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327</v>
      </c>
      <c r="S113" s="235" t="s">
        <v>190</v>
      </c>
      <c r="T113" s="236" t="s">
        <v>190</v>
      </c>
      <c r="U113" s="219">
        <v>0</v>
      </c>
      <c r="V113" s="219">
        <f>ROUND(E113*U113,2)</f>
        <v>0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288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414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45" t="str">
        <f>C114</f>
        <v>po suchu, bez ohledu na druh dopravního prostředku, bez naložení výkopku, avšak se složením bez rozhrnutí,</v>
      </c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2483</v>
      </c>
      <c r="D115" s="221"/>
      <c r="E115" s="222">
        <v>1196.0916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2484</v>
      </c>
      <c r="D116" s="221"/>
      <c r="E116" s="222">
        <v>-115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33.75" outlineLevel="1" x14ac:dyDescent="0.2">
      <c r="A117" s="230">
        <v>29</v>
      </c>
      <c r="B117" s="231" t="s">
        <v>426</v>
      </c>
      <c r="C117" s="249" t="s">
        <v>427</v>
      </c>
      <c r="D117" s="232" t="s">
        <v>338</v>
      </c>
      <c r="E117" s="233">
        <v>715.43340000000001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0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327</v>
      </c>
      <c r="S117" s="235" t="s">
        <v>190</v>
      </c>
      <c r="T117" s="236" t="s">
        <v>190</v>
      </c>
      <c r="U117" s="219">
        <v>0</v>
      </c>
      <c r="V117" s="219">
        <f>ROUND(E117*U117,2)</f>
        <v>0</v>
      </c>
      <c r="W117" s="219"/>
      <c r="X117" s="219" t="s">
        <v>287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288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60" t="s">
        <v>414</v>
      </c>
      <c r="D118" s="256"/>
      <c r="E118" s="256"/>
      <c r="F118" s="256"/>
      <c r="G118" s="256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290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45" t="str">
        <f>C118</f>
        <v>po suchu, bez ohledu na druh dopravního prostředku, bez naložení výkopku, avšak se složením bez rozhrnutí,</v>
      </c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2485</v>
      </c>
      <c r="D119" s="221"/>
      <c r="E119" s="222">
        <v>715.43340000000001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ht="22.5" outlineLevel="1" x14ac:dyDescent="0.2">
      <c r="A120" s="230">
        <v>30</v>
      </c>
      <c r="B120" s="231" t="s">
        <v>429</v>
      </c>
      <c r="C120" s="249" t="s">
        <v>430</v>
      </c>
      <c r="D120" s="232" t="s">
        <v>338</v>
      </c>
      <c r="E120" s="233">
        <v>507.22410000000002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5" t="s">
        <v>327</v>
      </c>
      <c r="S120" s="235" t="s">
        <v>190</v>
      </c>
      <c r="T120" s="236" t="s">
        <v>190</v>
      </c>
      <c r="U120" s="219">
        <v>5.2999999999999999E-2</v>
      </c>
      <c r="V120" s="219">
        <f>ROUND(E120*U120,2)</f>
        <v>26.88</v>
      </c>
      <c r="W120" s="219"/>
      <c r="X120" s="219" t="s">
        <v>287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288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2486</v>
      </c>
      <c r="D121" s="221"/>
      <c r="E121" s="222">
        <v>506.47410000000002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2478</v>
      </c>
      <c r="D122" s="221"/>
      <c r="E122" s="222">
        <v>0.75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30">
        <v>31</v>
      </c>
      <c r="B123" s="231" t="s">
        <v>432</v>
      </c>
      <c r="C123" s="249" t="s">
        <v>433</v>
      </c>
      <c r="D123" s="232" t="s">
        <v>338</v>
      </c>
      <c r="E123" s="233">
        <v>689.07759999999996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0</v>
      </c>
      <c r="O123" s="235">
        <f>ROUND(E123*N123,2)</f>
        <v>0</v>
      </c>
      <c r="P123" s="235">
        <v>0</v>
      </c>
      <c r="Q123" s="235">
        <f>ROUND(E123*P123,2)</f>
        <v>0</v>
      </c>
      <c r="R123" s="235" t="s">
        <v>327</v>
      </c>
      <c r="S123" s="235" t="s">
        <v>190</v>
      </c>
      <c r="T123" s="236" t="s">
        <v>190</v>
      </c>
      <c r="U123" s="219">
        <v>3.1E-2</v>
      </c>
      <c r="V123" s="219">
        <f>ROUND(E123*U123,2)</f>
        <v>21.36</v>
      </c>
      <c r="W123" s="219"/>
      <c r="X123" s="219" t="s">
        <v>287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308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0" t="s">
        <v>434</v>
      </c>
      <c r="D124" s="244"/>
      <c r="E124" s="244"/>
      <c r="F124" s="244"/>
      <c r="G124" s="244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193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45" t="str">
        <f>C124</f>
        <v>Uložení sypaniny do násypů nebo na skládku s rozprostřením sypaniny ve vrstvách a s hrubým urovnáním.</v>
      </c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2487</v>
      </c>
      <c r="D125" s="221"/>
      <c r="E125" s="222">
        <v>191.1525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2476</v>
      </c>
      <c r="D126" s="221"/>
      <c r="E126" s="222">
        <v>2.9510000000000001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2482</v>
      </c>
      <c r="D127" s="221"/>
      <c r="E127" s="222">
        <v>-11.5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2488</v>
      </c>
      <c r="D128" s="221"/>
      <c r="E128" s="222">
        <v>506.47410000000002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22.5" outlineLevel="1" x14ac:dyDescent="0.2">
      <c r="A129" s="230">
        <v>32</v>
      </c>
      <c r="B129" s="231" t="s">
        <v>436</v>
      </c>
      <c r="C129" s="249" t="s">
        <v>437</v>
      </c>
      <c r="D129" s="232" t="s">
        <v>338</v>
      </c>
      <c r="E129" s="233">
        <v>517.97410000000002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 t="s">
        <v>327</v>
      </c>
      <c r="S129" s="235" t="s">
        <v>190</v>
      </c>
      <c r="T129" s="236" t="s">
        <v>190</v>
      </c>
      <c r="U129" s="219">
        <v>0.29899999999999999</v>
      </c>
      <c r="V129" s="219">
        <f>ROUND(E129*U129,2)</f>
        <v>154.87</v>
      </c>
      <c r="W129" s="219"/>
      <c r="X129" s="219" t="s">
        <v>287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308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60" t="s">
        <v>438</v>
      </c>
      <c r="D130" s="256"/>
      <c r="E130" s="256"/>
      <c r="F130" s="256"/>
      <c r="G130" s="256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290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61" t="s">
        <v>439</v>
      </c>
      <c r="D131" s="257"/>
      <c r="E131" s="257"/>
      <c r="F131" s="257"/>
      <c r="G131" s="257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193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2489</v>
      </c>
      <c r="D132" s="221"/>
      <c r="E132" s="222">
        <v>697.62660000000005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2490</v>
      </c>
      <c r="D133" s="221"/>
      <c r="E133" s="222">
        <v>11.5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2491</v>
      </c>
      <c r="D134" s="221"/>
      <c r="E134" s="222">
        <v>-191.1525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0">
        <v>33</v>
      </c>
      <c r="B135" s="231" t="s">
        <v>443</v>
      </c>
      <c r="C135" s="249" t="s">
        <v>444</v>
      </c>
      <c r="D135" s="232" t="s">
        <v>338</v>
      </c>
      <c r="E135" s="233">
        <v>148.89935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5" t="s">
        <v>327</v>
      </c>
      <c r="S135" s="235" t="s">
        <v>190</v>
      </c>
      <c r="T135" s="236" t="s">
        <v>190</v>
      </c>
      <c r="U135" s="219">
        <v>6.3479999999999999</v>
      </c>
      <c r="V135" s="219">
        <f>ROUND(E135*U135,2)</f>
        <v>945.21</v>
      </c>
      <c r="W135" s="219"/>
      <c r="X135" s="219" t="s">
        <v>287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308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ht="22.5" outlineLevel="1" x14ac:dyDescent="0.2">
      <c r="A136" s="216"/>
      <c r="B136" s="217"/>
      <c r="C136" s="260" t="s">
        <v>445</v>
      </c>
      <c r="D136" s="256"/>
      <c r="E136" s="256"/>
      <c r="F136" s="256"/>
      <c r="G136" s="256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290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45" t="str">
        <f>C136</f>
        <v>sypaninou z vhodných hornin tř. 1 - 4 nebo materiálem připraveným podél výkopu ve vzdálenosti do 3 m od jeho kraje, pro jakoukoliv hloubku výkopu a jakoukoliv míru zhutnění,</v>
      </c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2492</v>
      </c>
      <c r="D137" s="221"/>
      <c r="E137" s="222">
        <v>58.8506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2493</v>
      </c>
      <c r="D138" s="221"/>
      <c r="E138" s="222">
        <v>84.635549999999995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1" t="s">
        <v>2494</v>
      </c>
      <c r="D139" s="221"/>
      <c r="E139" s="222">
        <v>5.4131999999999998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232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30">
        <v>34</v>
      </c>
      <c r="B140" s="231" t="s">
        <v>449</v>
      </c>
      <c r="C140" s="249" t="s">
        <v>450</v>
      </c>
      <c r="D140" s="232" t="s">
        <v>285</v>
      </c>
      <c r="E140" s="233">
        <v>18.829999999999998</v>
      </c>
      <c r="F140" s="234"/>
      <c r="G140" s="235">
        <f>ROUND(E140*F140,2)</f>
        <v>0</v>
      </c>
      <c r="H140" s="234"/>
      <c r="I140" s="235">
        <f>ROUND(E140*H140,2)</f>
        <v>0</v>
      </c>
      <c r="J140" s="234"/>
      <c r="K140" s="235">
        <f>ROUND(E140*J140,2)</f>
        <v>0</v>
      </c>
      <c r="L140" s="235">
        <v>21</v>
      </c>
      <c r="M140" s="235">
        <f>G140*(1+L140/100)</f>
        <v>0</v>
      </c>
      <c r="N140" s="235">
        <v>0</v>
      </c>
      <c r="O140" s="235">
        <f>ROUND(E140*N140,2)</f>
        <v>0</v>
      </c>
      <c r="P140" s="235">
        <v>0</v>
      </c>
      <c r="Q140" s="235">
        <f>ROUND(E140*P140,2)</f>
        <v>0</v>
      </c>
      <c r="R140" s="235"/>
      <c r="S140" s="235" t="s">
        <v>190</v>
      </c>
      <c r="T140" s="236" t="s">
        <v>190</v>
      </c>
      <c r="U140" s="219">
        <v>0.06</v>
      </c>
      <c r="V140" s="219">
        <f>ROUND(E140*U140,2)</f>
        <v>1.1299999999999999</v>
      </c>
      <c r="W140" s="219"/>
      <c r="X140" s="219" t="s">
        <v>287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308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2495</v>
      </c>
      <c r="D141" s="221"/>
      <c r="E141" s="222">
        <v>11.33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2496</v>
      </c>
      <c r="D142" s="221"/>
      <c r="E142" s="222">
        <v>7.5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30">
        <v>35</v>
      </c>
      <c r="B143" s="231" t="s">
        <v>453</v>
      </c>
      <c r="C143" s="249" t="s">
        <v>454</v>
      </c>
      <c r="D143" s="232" t="s">
        <v>285</v>
      </c>
      <c r="E143" s="233">
        <v>5.5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0.19017999999999999</v>
      </c>
      <c r="O143" s="235">
        <f>ROUND(E143*N143,2)</f>
        <v>1.05</v>
      </c>
      <c r="P143" s="235">
        <v>0</v>
      </c>
      <c r="Q143" s="235">
        <f>ROUND(E143*P143,2)</f>
        <v>0</v>
      </c>
      <c r="R143" s="235" t="s">
        <v>455</v>
      </c>
      <c r="S143" s="235" t="s">
        <v>190</v>
      </c>
      <c r="T143" s="236" t="s">
        <v>190</v>
      </c>
      <c r="U143" s="219">
        <v>0.94099999999999995</v>
      </c>
      <c r="V143" s="219">
        <f>ROUND(E143*U143,2)</f>
        <v>5.18</v>
      </c>
      <c r="W143" s="219"/>
      <c r="X143" s="219" t="s">
        <v>287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288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60" t="s">
        <v>456</v>
      </c>
      <c r="D144" s="256"/>
      <c r="E144" s="256"/>
      <c r="F144" s="256"/>
      <c r="G144" s="256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290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45" t="str">
        <f>C144</f>
        <v>z přírodního kamene s vyhloubením drenážních stružek a jejich vyplněním štěrkopískem při zakrytí povrchu kameny,</v>
      </c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824</v>
      </c>
      <c r="D145" s="221"/>
      <c r="E145" s="222">
        <v>5.5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30">
        <v>36</v>
      </c>
      <c r="B146" s="231" t="s">
        <v>458</v>
      </c>
      <c r="C146" s="249" t="s">
        <v>459</v>
      </c>
      <c r="D146" s="232" t="s">
        <v>285</v>
      </c>
      <c r="E146" s="233">
        <v>18.829999999999998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5" t="s">
        <v>327</v>
      </c>
      <c r="S146" s="235" t="s">
        <v>190</v>
      </c>
      <c r="T146" s="236" t="s">
        <v>190</v>
      </c>
      <c r="U146" s="219">
        <v>1.2999999999999999E-2</v>
      </c>
      <c r="V146" s="219">
        <f>ROUND(E146*U146,2)</f>
        <v>0.24</v>
      </c>
      <c r="W146" s="219"/>
      <c r="X146" s="219" t="s">
        <v>287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308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60" t="s">
        <v>460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30">
        <v>37</v>
      </c>
      <c r="B148" s="231" t="s">
        <v>461</v>
      </c>
      <c r="C148" s="249" t="s">
        <v>462</v>
      </c>
      <c r="D148" s="232" t="s">
        <v>285</v>
      </c>
      <c r="E148" s="233">
        <v>18.829999999999998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5">
        <v>0</v>
      </c>
      <c r="O148" s="235">
        <f>ROUND(E148*N148,2)</f>
        <v>0</v>
      </c>
      <c r="P148" s="235">
        <v>0</v>
      </c>
      <c r="Q148" s="235">
        <f>ROUND(E148*P148,2)</f>
        <v>0</v>
      </c>
      <c r="R148" s="235" t="s">
        <v>327</v>
      </c>
      <c r="S148" s="235" t="s">
        <v>190</v>
      </c>
      <c r="T148" s="236" t="s">
        <v>190</v>
      </c>
      <c r="U148" s="219">
        <v>0.13</v>
      </c>
      <c r="V148" s="219">
        <f>ROUND(E148*U148,2)</f>
        <v>2.4500000000000002</v>
      </c>
      <c r="W148" s="219"/>
      <c r="X148" s="219" t="s">
        <v>287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308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16"/>
      <c r="B149" s="217"/>
      <c r="C149" s="260" t="s">
        <v>463</v>
      </c>
      <c r="D149" s="256"/>
      <c r="E149" s="256"/>
      <c r="F149" s="256"/>
      <c r="G149" s="256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290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45" t="str">
        <f>C149</f>
        <v>s případným nutným přemístěním hromad nebo dočasných skládek na místo potřeby ze vzdálenosti do 30 m, v rovině nebo ve svahu do 1 : 5,</v>
      </c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38</v>
      </c>
      <c r="B150" s="231" t="s">
        <v>464</v>
      </c>
      <c r="C150" s="249" t="s">
        <v>465</v>
      </c>
      <c r="D150" s="232" t="s">
        <v>285</v>
      </c>
      <c r="E150" s="233">
        <v>5.5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 t="s">
        <v>455</v>
      </c>
      <c r="S150" s="235" t="s">
        <v>190</v>
      </c>
      <c r="T150" s="236" t="s">
        <v>190</v>
      </c>
      <c r="U150" s="219">
        <v>4.4999999999999998E-2</v>
      </c>
      <c r="V150" s="219">
        <f>ROUND(E150*U150,2)</f>
        <v>0.25</v>
      </c>
      <c r="W150" s="219"/>
      <c r="X150" s="219" t="s">
        <v>287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288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2.5" outlineLevel="1" x14ac:dyDescent="0.2">
      <c r="A151" s="216"/>
      <c r="B151" s="217"/>
      <c r="C151" s="260" t="s">
        <v>466</v>
      </c>
      <c r="D151" s="256"/>
      <c r="E151" s="256"/>
      <c r="F151" s="256"/>
      <c r="G151" s="256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290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45" t="str">
        <f>C151</f>
        <v>pro vysazování rostlin s urovnáním a s případným naložením odpadu na dopravní prostředek, s odvozem na vzdálenost do 20 km a se složením,</v>
      </c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61" t="s">
        <v>467</v>
      </c>
      <c r="D152" s="257"/>
      <c r="E152" s="257"/>
      <c r="F152" s="257"/>
      <c r="G152" s="257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193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824</v>
      </c>
      <c r="D153" s="221"/>
      <c r="E153" s="222">
        <v>5.5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37">
        <v>39</v>
      </c>
      <c r="B154" s="238" t="s">
        <v>468</v>
      </c>
      <c r="C154" s="248" t="s">
        <v>469</v>
      </c>
      <c r="D154" s="239" t="s">
        <v>338</v>
      </c>
      <c r="E154" s="240">
        <v>119.60916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0</v>
      </c>
      <c r="O154" s="242">
        <f>ROUND(E154*N154,2)</f>
        <v>0</v>
      </c>
      <c r="P154" s="242">
        <v>0</v>
      </c>
      <c r="Q154" s="242">
        <f>ROUND(E154*P154,2)</f>
        <v>0</v>
      </c>
      <c r="R154" s="242" t="s">
        <v>327</v>
      </c>
      <c r="S154" s="242" t="s">
        <v>190</v>
      </c>
      <c r="T154" s="243" t="s">
        <v>190</v>
      </c>
      <c r="U154" s="219">
        <v>0</v>
      </c>
      <c r="V154" s="219">
        <f>ROUND(E154*U154,2)</f>
        <v>0</v>
      </c>
      <c r="W154" s="219"/>
      <c r="X154" s="219" t="s">
        <v>287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308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37">
        <v>40</v>
      </c>
      <c r="B155" s="238" t="s">
        <v>470</v>
      </c>
      <c r="C155" s="248" t="s">
        <v>471</v>
      </c>
      <c r="D155" s="239" t="s">
        <v>338</v>
      </c>
      <c r="E155" s="240">
        <v>71.543340000000001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0</v>
      </c>
      <c r="O155" s="242">
        <f>ROUND(E155*N155,2)</f>
        <v>0</v>
      </c>
      <c r="P155" s="242">
        <v>0</v>
      </c>
      <c r="Q155" s="242">
        <f>ROUND(E155*P155,2)</f>
        <v>0</v>
      </c>
      <c r="R155" s="242" t="s">
        <v>327</v>
      </c>
      <c r="S155" s="242" t="s">
        <v>190</v>
      </c>
      <c r="T155" s="243" t="s">
        <v>190</v>
      </c>
      <c r="U155" s="219">
        <v>0</v>
      </c>
      <c r="V155" s="219">
        <f>ROUND(E155*U155,2)</f>
        <v>0</v>
      </c>
      <c r="W155" s="219"/>
      <c r="X155" s="219" t="s">
        <v>287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308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0">
        <v>41</v>
      </c>
      <c r="B156" s="231" t="s">
        <v>472</v>
      </c>
      <c r="C156" s="249" t="s">
        <v>473</v>
      </c>
      <c r="D156" s="232" t="s">
        <v>285</v>
      </c>
      <c r="E156" s="233">
        <v>5.5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/>
      <c r="S156" s="235" t="s">
        <v>174</v>
      </c>
      <c r="T156" s="236" t="s">
        <v>190</v>
      </c>
      <c r="U156" s="219">
        <v>0.17199999999999999</v>
      </c>
      <c r="V156" s="219">
        <f>ROUND(E156*U156,2)</f>
        <v>0.95</v>
      </c>
      <c r="W156" s="219"/>
      <c r="X156" s="219" t="s">
        <v>287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288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1" t="s">
        <v>824</v>
      </c>
      <c r="D157" s="221"/>
      <c r="E157" s="222">
        <v>5.5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232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30">
        <v>42</v>
      </c>
      <c r="B158" s="231" t="s">
        <v>474</v>
      </c>
      <c r="C158" s="249" t="s">
        <v>475</v>
      </c>
      <c r="D158" s="232" t="s">
        <v>476</v>
      </c>
      <c r="E158" s="233">
        <v>0.29741000000000001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5">
        <v>1E-3</v>
      </c>
      <c r="O158" s="235">
        <f>ROUND(E158*N158,2)</f>
        <v>0</v>
      </c>
      <c r="P158" s="235">
        <v>0</v>
      </c>
      <c r="Q158" s="235">
        <f>ROUND(E158*P158,2)</f>
        <v>0</v>
      </c>
      <c r="R158" s="235" t="s">
        <v>477</v>
      </c>
      <c r="S158" s="235" t="s">
        <v>190</v>
      </c>
      <c r="T158" s="236" t="s">
        <v>190</v>
      </c>
      <c r="U158" s="219">
        <v>0</v>
      </c>
      <c r="V158" s="219">
        <f>ROUND(E158*U158,2)</f>
        <v>0</v>
      </c>
      <c r="W158" s="219"/>
      <c r="X158" s="219" t="s">
        <v>478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479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2497</v>
      </c>
      <c r="D159" s="221"/>
      <c r="E159" s="222">
        <v>0.29741000000000001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232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30">
        <v>43</v>
      </c>
      <c r="B160" s="231" t="s">
        <v>935</v>
      </c>
      <c r="C160" s="249" t="s">
        <v>936</v>
      </c>
      <c r="D160" s="232" t="s">
        <v>338</v>
      </c>
      <c r="E160" s="233">
        <v>0.75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1.67</v>
      </c>
      <c r="O160" s="235">
        <f>ROUND(E160*N160,2)</f>
        <v>1.25</v>
      </c>
      <c r="P160" s="235">
        <v>0</v>
      </c>
      <c r="Q160" s="235">
        <f>ROUND(E160*P160,2)</f>
        <v>0</v>
      </c>
      <c r="R160" s="235" t="s">
        <v>477</v>
      </c>
      <c r="S160" s="235" t="s">
        <v>190</v>
      </c>
      <c r="T160" s="236" t="s">
        <v>190</v>
      </c>
      <c r="U160" s="219">
        <v>0</v>
      </c>
      <c r="V160" s="219">
        <f>ROUND(E160*U160,2)</f>
        <v>0</v>
      </c>
      <c r="W160" s="219"/>
      <c r="X160" s="219" t="s">
        <v>478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555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1" t="s">
        <v>2498</v>
      </c>
      <c r="D161" s="221"/>
      <c r="E161" s="222">
        <v>0.75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232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30">
        <v>44</v>
      </c>
      <c r="B162" s="231" t="s">
        <v>481</v>
      </c>
      <c r="C162" s="249" t="s">
        <v>482</v>
      </c>
      <c r="D162" s="232" t="s">
        <v>483</v>
      </c>
      <c r="E162" s="233">
        <v>255.66018</v>
      </c>
      <c r="F162" s="234"/>
      <c r="G162" s="235">
        <f>ROUND(E162*F162,2)</f>
        <v>0</v>
      </c>
      <c r="H162" s="234"/>
      <c r="I162" s="235">
        <f>ROUND(E162*H162,2)</f>
        <v>0</v>
      </c>
      <c r="J162" s="234"/>
      <c r="K162" s="235">
        <f>ROUND(E162*J162,2)</f>
        <v>0</v>
      </c>
      <c r="L162" s="235">
        <v>21</v>
      </c>
      <c r="M162" s="235">
        <f>G162*(1+L162/100)</f>
        <v>0</v>
      </c>
      <c r="N162" s="235">
        <v>1</v>
      </c>
      <c r="O162" s="235">
        <f>ROUND(E162*N162,2)</f>
        <v>255.66</v>
      </c>
      <c r="P162" s="235">
        <v>0</v>
      </c>
      <c r="Q162" s="235">
        <f>ROUND(E162*P162,2)</f>
        <v>0</v>
      </c>
      <c r="R162" s="235" t="s">
        <v>477</v>
      </c>
      <c r="S162" s="235" t="s">
        <v>190</v>
      </c>
      <c r="T162" s="236" t="s">
        <v>190</v>
      </c>
      <c r="U162" s="219">
        <v>0</v>
      </c>
      <c r="V162" s="219">
        <f>ROUND(E162*U162,2)</f>
        <v>0</v>
      </c>
      <c r="W162" s="219"/>
      <c r="X162" s="219" t="s">
        <v>478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479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2499</v>
      </c>
      <c r="D163" s="221"/>
      <c r="E163" s="222">
        <v>255.66018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232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x14ac:dyDescent="0.2">
      <c r="A164" s="224" t="s">
        <v>169</v>
      </c>
      <c r="B164" s="225" t="s">
        <v>99</v>
      </c>
      <c r="C164" s="247" t="s">
        <v>100</v>
      </c>
      <c r="D164" s="226"/>
      <c r="E164" s="227"/>
      <c r="F164" s="228"/>
      <c r="G164" s="228">
        <f>SUMIF(AG165:AG165,"&lt;&gt;NOR",G165:G165)</f>
        <v>0</v>
      </c>
      <c r="H164" s="228"/>
      <c r="I164" s="228">
        <f>SUM(I165:I165)</f>
        <v>0</v>
      </c>
      <c r="J164" s="228"/>
      <c r="K164" s="228">
        <f>SUM(K165:K165)</f>
        <v>0</v>
      </c>
      <c r="L164" s="228"/>
      <c r="M164" s="228">
        <f>SUM(M165:M165)</f>
        <v>0</v>
      </c>
      <c r="N164" s="228"/>
      <c r="O164" s="228">
        <f>SUM(O165:O165)</f>
        <v>0.53</v>
      </c>
      <c r="P164" s="228"/>
      <c r="Q164" s="228">
        <f>SUM(Q165:Q165)</f>
        <v>0</v>
      </c>
      <c r="R164" s="228"/>
      <c r="S164" s="228"/>
      <c r="T164" s="229"/>
      <c r="U164" s="223"/>
      <c r="V164" s="223">
        <f>SUM(V165:V165)</f>
        <v>6.15</v>
      </c>
      <c r="W164" s="223"/>
      <c r="X164" s="223"/>
      <c r="AG164" t="s">
        <v>170</v>
      </c>
    </row>
    <row r="165" spans="1:60" outlineLevel="1" x14ac:dyDescent="0.2">
      <c r="A165" s="237">
        <v>45</v>
      </c>
      <c r="B165" s="238" t="s">
        <v>1834</v>
      </c>
      <c r="C165" s="248" t="s">
        <v>1835</v>
      </c>
      <c r="D165" s="239" t="s">
        <v>323</v>
      </c>
      <c r="E165" s="240">
        <v>2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0.26250000000000001</v>
      </c>
      <c r="O165" s="242">
        <f>ROUND(E165*N165,2)</f>
        <v>0.53</v>
      </c>
      <c r="P165" s="242">
        <v>0</v>
      </c>
      <c r="Q165" s="242">
        <f>ROUND(E165*P165,2)</f>
        <v>0</v>
      </c>
      <c r="R165" s="242" t="s">
        <v>455</v>
      </c>
      <c r="S165" s="242" t="s">
        <v>190</v>
      </c>
      <c r="T165" s="243" t="s">
        <v>190</v>
      </c>
      <c r="U165" s="219">
        <v>3.0726</v>
      </c>
      <c r="V165" s="219">
        <f>ROUND(E165*U165,2)</f>
        <v>6.15</v>
      </c>
      <c r="W165" s="219"/>
      <c r="X165" s="219" t="s">
        <v>287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288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4" t="s">
        <v>169</v>
      </c>
      <c r="B166" s="225" t="s">
        <v>101</v>
      </c>
      <c r="C166" s="247" t="s">
        <v>102</v>
      </c>
      <c r="D166" s="226"/>
      <c r="E166" s="227"/>
      <c r="F166" s="228"/>
      <c r="G166" s="228">
        <f>SUMIF(AG167:AG177,"&lt;&gt;NOR",G167:G177)</f>
        <v>0</v>
      </c>
      <c r="H166" s="228"/>
      <c r="I166" s="228">
        <f>SUM(I167:I177)</f>
        <v>0</v>
      </c>
      <c r="J166" s="228"/>
      <c r="K166" s="228">
        <f>SUM(K167:K177)</f>
        <v>0</v>
      </c>
      <c r="L166" s="228"/>
      <c r="M166" s="228">
        <f>SUM(M167:M177)</f>
        <v>0</v>
      </c>
      <c r="N166" s="228"/>
      <c r="O166" s="228">
        <f>SUM(O167:O177)</f>
        <v>76.289999999999992</v>
      </c>
      <c r="P166" s="228"/>
      <c r="Q166" s="228">
        <f>SUM(Q167:Q177)</f>
        <v>0</v>
      </c>
      <c r="R166" s="228"/>
      <c r="S166" s="228"/>
      <c r="T166" s="229"/>
      <c r="U166" s="223"/>
      <c r="V166" s="223">
        <f>SUM(V167:V177)</f>
        <v>53.879999999999995</v>
      </c>
      <c r="W166" s="223"/>
      <c r="X166" s="223"/>
      <c r="AG166" t="s">
        <v>170</v>
      </c>
    </row>
    <row r="167" spans="1:60" outlineLevel="1" x14ac:dyDescent="0.2">
      <c r="A167" s="230">
        <v>46</v>
      </c>
      <c r="B167" s="231" t="s">
        <v>485</v>
      </c>
      <c r="C167" s="249" t="s">
        <v>486</v>
      </c>
      <c r="D167" s="232" t="s">
        <v>338</v>
      </c>
      <c r="E167" s="233">
        <v>40.171999999999997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5">
        <v>1.8907700000000001</v>
      </c>
      <c r="O167" s="235">
        <f>ROUND(E167*N167,2)</f>
        <v>75.959999999999994</v>
      </c>
      <c r="P167" s="235">
        <v>0</v>
      </c>
      <c r="Q167" s="235">
        <f>ROUND(E167*P167,2)</f>
        <v>0</v>
      </c>
      <c r="R167" s="235" t="s">
        <v>487</v>
      </c>
      <c r="S167" s="235" t="s">
        <v>190</v>
      </c>
      <c r="T167" s="236" t="s">
        <v>190</v>
      </c>
      <c r="U167" s="219">
        <v>1.3169999999999999</v>
      </c>
      <c r="V167" s="219">
        <f>ROUND(E167*U167,2)</f>
        <v>52.91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308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60" t="s">
        <v>488</v>
      </c>
      <c r="D168" s="256"/>
      <c r="E168" s="256"/>
      <c r="F168" s="256"/>
      <c r="G168" s="25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290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2500</v>
      </c>
      <c r="D169" s="221"/>
      <c r="E169" s="222">
        <v>17.765000000000001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1" t="s">
        <v>2501</v>
      </c>
      <c r="D170" s="221"/>
      <c r="E170" s="222">
        <v>21.087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232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1" t="s">
        <v>2502</v>
      </c>
      <c r="D171" s="221"/>
      <c r="E171" s="222">
        <v>1.32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232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ht="22.5" outlineLevel="1" x14ac:dyDescent="0.2">
      <c r="A172" s="230">
        <v>47</v>
      </c>
      <c r="B172" s="231" t="s">
        <v>492</v>
      </c>
      <c r="C172" s="249" t="s">
        <v>493</v>
      </c>
      <c r="D172" s="232" t="s">
        <v>338</v>
      </c>
      <c r="E172" s="233">
        <v>0.13120000000000001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2.5</v>
      </c>
      <c r="O172" s="235">
        <f>ROUND(E172*N172,2)</f>
        <v>0.33</v>
      </c>
      <c r="P172" s="235">
        <v>0</v>
      </c>
      <c r="Q172" s="235">
        <f>ROUND(E172*P172,2)</f>
        <v>0</v>
      </c>
      <c r="R172" s="235" t="s">
        <v>487</v>
      </c>
      <c r="S172" s="235" t="s">
        <v>190</v>
      </c>
      <c r="T172" s="236" t="s">
        <v>190</v>
      </c>
      <c r="U172" s="219">
        <v>1.1919999999999999</v>
      </c>
      <c r="V172" s="219">
        <f>ROUND(E172*U172,2)</f>
        <v>0.16</v>
      </c>
      <c r="W172" s="219"/>
      <c r="X172" s="219" t="s">
        <v>287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308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60" t="s">
        <v>494</v>
      </c>
      <c r="D173" s="256"/>
      <c r="E173" s="256"/>
      <c r="F173" s="256"/>
      <c r="G173" s="256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290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1" t="s">
        <v>2503</v>
      </c>
      <c r="D174" s="221"/>
      <c r="E174" s="222">
        <v>0.13120000000000001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232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48</v>
      </c>
      <c r="B175" s="231" t="s">
        <v>497</v>
      </c>
      <c r="C175" s="249" t="s">
        <v>498</v>
      </c>
      <c r="D175" s="232" t="s">
        <v>285</v>
      </c>
      <c r="E175" s="233">
        <v>0.98399999999999999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4.7999999999999996E-3</v>
      </c>
      <c r="O175" s="235">
        <f>ROUND(E175*N175,2)</f>
        <v>0</v>
      </c>
      <c r="P175" s="235">
        <v>0</v>
      </c>
      <c r="Q175" s="235">
        <f>ROUND(E175*P175,2)</f>
        <v>0</v>
      </c>
      <c r="R175" s="235" t="s">
        <v>487</v>
      </c>
      <c r="S175" s="235" t="s">
        <v>190</v>
      </c>
      <c r="T175" s="236" t="s">
        <v>190</v>
      </c>
      <c r="U175" s="219">
        <v>0.82499999999999996</v>
      </c>
      <c r="V175" s="219">
        <f>ROUND(E175*U175,2)</f>
        <v>0.81</v>
      </c>
      <c r="W175" s="219"/>
      <c r="X175" s="219" t="s">
        <v>287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308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60" t="s">
        <v>488</v>
      </c>
      <c r="D176" s="256"/>
      <c r="E176" s="256"/>
      <c r="F176" s="256"/>
      <c r="G176" s="256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290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1" t="s">
        <v>2504</v>
      </c>
      <c r="D177" s="221"/>
      <c r="E177" s="222">
        <v>0.98399999999999999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232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x14ac:dyDescent="0.2">
      <c r="A178" s="224" t="s">
        <v>169</v>
      </c>
      <c r="B178" s="225" t="s">
        <v>103</v>
      </c>
      <c r="C178" s="247" t="s">
        <v>104</v>
      </c>
      <c r="D178" s="226"/>
      <c r="E178" s="227"/>
      <c r="F178" s="228"/>
      <c r="G178" s="228">
        <f>SUMIF(AG179:AG219,"&lt;&gt;NOR",G179:G219)</f>
        <v>0</v>
      </c>
      <c r="H178" s="228"/>
      <c r="I178" s="228">
        <f>SUM(I179:I219)</f>
        <v>0</v>
      </c>
      <c r="J178" s="228"/>
      <c r="K178" s="228">
        <f>SUM(K179:K219)</f>
        <v>0</v>
      </c>
      <c r="L178" s="228"/>
      <c r="M178" s="228">
        <f>SUM(M179:M219)</f>
        <v>0</v>
      </c>
      <c r="N178" s="228"/>
      <c r="O178" s="228">
        <f>SUM(O179:O219)</f>
        <v>25.570000000000007</v>
      </c>
      <c r="P178" s="228"/>
      <c r="Q178" s="228">
        <f>SUM(Q179:Q219)</f>
        <v>0</v>
      </c>
      <c r="R178" s="228"/>
      <c r="S178" s="228"/>
      <c r="T178" s="229"/>
      <c r="U178" s="223"/>
      <c r="V178" s="223">
        <f>SUM(V179:V219)</f>
        <v>41.730000000000004</v>
      </c>
      <c r="W178" s="223"/>
      <c r="X178" s="223"/>
      <c r="AG178" t="s">
        <v>170</v>
      </c>
    </row>
    <row r="179" spans="1:60" outlineLevel="1" x14ac:dyDescent="0.2">
      <c r="A179" s="230">
        <v>49</v>
      </c>
      <c r="B179" s="231" t="s">
        <v>501</v>
      </c>
      <c r="C179" s="249" t="s">
        <v>502</v>
      </c>
      <c r="D179" s="232" t="s">
        <v>338</v>
      </c>
      <c r="E179" s="233">
        <v>6.9089999999999998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35">
        <v>1.6867000000000001</v>
      </c>
      <c r="O179" s="235">
        <f>ROUND(E179*N179,2)</f>
        <v>11.65</v>
      </c>
      <c r="P179" s="235">
        <v>0</v>
      </c>
      <c r="Q179" s="235">
        <f>ROUND(E179*P179,2)</f>
        <v>0</v>
      </c>
      <c r="R179" s="235" t="s">
        <v>286</v>
      </c>
      <c r="S179" s="235" t="s">
        <v>190</v>
      </c>
      <c r="T179" s="236" t="s">
        <v>190</v>
      </c>
      <c r="U179" s="219">
        <v>0.16200000000000001</v>
      </c>
      <c r="V179" s="219">
        <f>ROUND(E179*U179,2)</f>
        <v>1.1200000000000001</v>
      </c>
      <c r="W179" s="219"/>
      <c r="X179" s="219" t="s">
        <v>287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308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60" t="s">
        <v>503</v>
      </c>
      <c r="D180" s="256"/>
      <c r="E180" s="256"/>
      <c r="F180" s="256"/>
      <c r="G180" s="256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290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2505</v>
      </c>
      <c r="D181" s="221"/>
      <c r="E181" s="222">
        <v>0.16500000000000001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1" t="s">
        <v>2506</v>
      </c>
      <c r="D182" s="221"/>
      <c r="E182" s="222">
        <v>0.41249999999999998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232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1" t="s">
        <v>2507</v>
      </c>
      <c r="D183" s="221"/>
      <c r="E183" s="222">
        <v>2.7555000000000001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232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2508</v>
      </c>
      <c r="D184" s="221"/>
      <c r="E184" s="222">
        <v>8.2500000000000004E-2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2509</v>
      </c>
      <c r="D185" s="221"/>
      <c r="E185" s="222">
        <v>3.1185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1" t="s">
        <v>2510</v>
      </c>
      <c r="D186" s="221"/>
      <c r="E186" s="222">
        <v>0.375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232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30">
        <v>50</v>
      </c>
      <c r="B187" s="231" t="s">
        <v>510</v>
      </c>
      <c r="C187" s="249" t="s">
        <v>511</v>
      </c>
      <c r="D187" s="232" t="s">
        <v>483</v>
      </c>
      <c r="E187" s="233">
        <v>7.9356999999999998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5">
        <v>1.1000000000000001</v>
      </c>
      <c r="O187" s="235">
        <f>ROUND(E187*N187,2)</f>
        <v>8.73</v>
      </c>
      <c r="P187" s="235">
        <v>0</v>
      </c>
      <c r="Q187" s="235">
        <f>ROUND(E187*P187,2)</f>
        <v>0</v>
      </c>
      <c r="R187" s="235" t="s">
        <v>286</v>
      </c>
      <c r="S187" s="235" t="s">
        <v>190</v>
      </c>
      <c r="T187" s="236" t="s">
        <v>190</v>
      </c>
      <c r="U187" s="219">
        <v>0.16300000000000001</v>
      </c>
      <c r="V187" s="219">
        <f>ROUND(E187*U187,2)</f>
        <v>1.29</v>
      </c>
      <c r="W187" s="219"/>
      <c r="X187" s="219" t="s">
        <v>287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308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60" t="s">
        <v>503</v>
      </c>
      <c r="D188" s="256"/>
      <c r="E188" s="256"/>
      <c r="F188" s="256"/>
      <c r="G188" s="256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290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1" t="s">
        <v>2511</v>
      </c>
      <c r="D189" s="221"/>
      <c r="E189" s="222">
        <v>0.374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232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2512</v>
      </c>
      <c r="D190" s="221"/>
      <c r="E190" s="222">
        <v>0.56100000000000005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2513</v>
      </c>
      <c r="D191" s="221"/>
      <c r="E191" s="222">
        <v>3.1229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232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2514</v>
      </c>
      <c r="D192" s="221"/>
      <c r="E192" s="222">
        <v>9.35E-2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1" t="s">
        <v>2515</v>
      </c>
      <c r="D193" s="221"/>
      <c r="E193" s="222">
        <v>3.5343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232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1" t="s">
        <v>2516</v>
      </c>
      <c r="D194" s="221"/>
      <c r="E194" s="222">
        <v>0.25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232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30">
        <v>51</v>
      </c>
      <c r="B195" s="231" t="s">
        <v>521</v>
      </c>
      <c r="C195" s="249" t="s">
        <v>522</v>
      </c>
      <c r="D195" s="232" t="s">
        <v>338</v>
      </c>
      <c r="E195" s="233">
        <v>0.16500000000000001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35">
        <v>2.5</v>
      </c>
      <c r="O195" s="235">
        <f>ROUND(E195*N195,2)</f>
        <v>0.41</v>
      </c>
      <c r="P195" s="235">
        <v>0</v>
      </c>
      <c r="Q195" s="235">
        <f>ROUND(E195*P195,2)</f>
        <v>0</v>
      </c>
      <c r="R195" s="235" t="s">
        <v>286</v>
      </c>
      <c r="S195" s="235" t="s">
        <v>190</v>
      </c>
      <c r="T195" s="236" t="s">
        <v>190</v>
      </c>
      <c r="U195" s="219">
        <v>1.21</v>
      </c>
      <c r="V195" s="219">
        <f>ROUND(E195*U195,2)</f>
        <v>0.2</v>
      </c>
      <c r="W195" s="219"/>
      <c r="X195" s="219" t="s">
        <v>287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288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60" t="s">
        <v>503</v>
      </c>
      <c r="D196" s="256"/>
      <c r="E196" s="256"/>
      <c r="F196" s="256"/>
      <c r="G196" s="256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290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1" t="s">
        <v>2517</v>
      </c>
      <c r="D197" s="221"/>
      <c r="E197" s="222">
        <v>0.16500000000000001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232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2.5" outlineLevel="1" x14ac:dyDescent="0.2">
      <c r="A198" s="230">
        <v>52</v>
      </c>
      <c r="B198" s="231" t="s">
        <v>960</v>
      </c>
      <c r="C198" s="249" t="s">
        <v>961</v>
      </c>
      <c r="D198" s="232" t="s">
        <v>285</v>
      </c>
      <c r="E198" s="233">
        <v>21.54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0.11</v>
      </c>
      <c r="O198" s="235">
        <f>ROUND(E198*N198,2)</f>
        <v>2.37</v>
      </c>
      <c r="P198" s="235">
        <v>0</v>
      </c>
      <c r="Q198" s="235">
        <f>ROUND(E198*P198,2)</f>
        <v>0</v>
      </c>
      <c r="R198" s="235" t="s">
        <v>286</v>
      </c>
      <c r="S198" s="235" t="s">
        <v>190</v>
      </c>
      <c r="T198" s="236" t="s">
        <v>190</v>
      </c>
      <c r="U198" s="219">
        <v>1.1930000000000001</v>
      </c>
      <c r="V198" s="219">
        <f>ROUND(E198*U198,2)</f>
        <v>25.7</v>
      </c>
      <c r="W198" s="219"/>
      <c r="X198" s="219" t="s">
        <v>287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288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60" t="s">
        <v>962</v>
      </c>
      <c r="D199" s="256"/>
      <c r="E199" s="256"/>
      <c r="F199" s="256"/>
      <c r="G199" s="256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290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45" t="str">
        <f>C199</f>
        <v>s provedením lože do 50 mm, s vyplněním spár, s dvojím beraněním a se smetením přebytečného materiálu na krajnici</v>
      </c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1" t="s">
        <v>2518</v>
      </c>
      <c r="D200" s="221"/>
      <c r="E200" s="222">
        <v>20.79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232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1" t="s">
        <v>2519</v>
      </c>
      <c r="D201" s="221"/>
      <c r="E201" s="222">
        <v>0.75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232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30">
        <v>53</v>
      </c>
      <c r="B202" s="231" t="s">
        <v>531</v>
      </c>
      <c r="C202" s="249" t="s">
        <v>532</v>
      </c>
      <c r="D202" s="232" t="s">
        <v>285</v>
      </c>
      <c r="E202" s="233">
        <v>19.87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9.2799999999999994E-2</v>
      </c>
      <c r="O202" s="235">
        <f>ROUND(E202*N202,2)</f>
        <v>1.84</v>
      </c>
      <c r="P202" s="235">
        <v>0</v>
      </c>
      <c r="Q202" s="235">
        <f>ROUND(E202*P202,2)</f>
        <v>0</v>
      </c>
      <c r="R202" s="235" t="s">
        <v>286</v>
      </c>
      <c r="S202" s="235" t="s">
        <v>190</v>
      </c>
      <c r="T202" s="236" t="s">
        <v>190</v>
      </c>
      <c r="U202" s="219">
        <v>0.47799999999999998</v>
      </c>
      <c r="V202" s="219">
        <f>ROUND(E202*U202,2)</f>
        <v>9.5</v>
      </c>
      <c r="W202" s="219"/>
      <c r="X202" s="219" t="s">
        <v>287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288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ht="22.5" outlineLevel="1" x14ac:dyDescent="0.2">
      <c r="A203" s="216"/>
      <c r="B203" s="217"/>
      <c r="C203" s="260" t="s">
        <v>533</v>
      </c>
      <c r="D203" s="256"/>
      <c r="E203" s="256"/>
      <c r="F203" s="256"/>
      <c r="G203" s="256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290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45" t="str">
        <f>C203</f>
        <v>s provedením lože z kameniva drceného, s vyplněním spár, s dvojitým hutněním a se smetením přebytečného materiálu na krajnici. S dodáním hmot pro lože a výplň spár.</v>
      </c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1" t="s">
        <v>2520</v>
      </c>
      <c r="D204" s="221"/>
      <c r="E204" s="222">
        <v>18.37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232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2521</v>
      </c>
      <c r="D205" s="221"/>
      <c r="E205" s="222">
        <v>1.5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22.5" outlineLevel="1" x14ac:dyDescent="0.2">
      <c r="A206" s="230">
        <v>54</v>
      </c>
      <c r="B206" s="231" t="s">
        <v>968</v>
      </c>
      <c r="C206" s="249" t="s">
        <v>969</v>
      </c>
      <c r="D206" s="232" t="s">
        <v>285</v>
      </c>
      <c r="E206" s="233">
        <v>2.75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7.1999999999999995E-2</v>
      </c>
      <c r="O206" s="235">
        <f>ROUND(E206*N206,2)</f>
        <v>0.2</v>
      </c>
      <c r="P206" s="235">
        <v>0</v>
      </c>
      <c r="Q206" s="235">
        <f>ROUND(E206*P206,2)</f>
        <v>0</v>
      </c>
      <c r="R206" s="235" t="s">
        <v>286</v>
      </c>
      <c r="S206" s="235" t="s">
        <v>190</v>
      </c>
      <c r="T206" s="236" t="s">
        <v>190</v>
      </c>
      <c r="U206" s="219">
        <v>0.375</v>
      </c>
      <c r="V206" s="219">
        <f>ROUND(E206*U206,2)</f>
        <v>1.03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ht="22.5" outlineLevel="1" x14ac:dyDescent="0.2">
      <c r="A207" s="216"/>
      <c r="B207" s="217"/>
      <c r="C207" s="260" t="s">
        <v>970</v>
      </c>
      <c r="D207" s="256"/>
      <c r="E207" s="256"/>
      <c r="F207" s="256"/>
      <c r="G207" s="256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290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45" t="str">
        <f>C207</f>
        <v>komunikací pro pěší do velikosti dlaždic 0,25 m2 s provedením lože do tl. 30 mm, s vyplněním spár a se smetením přebytečného materiálu na vzdálenost do 3 m</v>
      </c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1" t="s">
        <v>2522</v>
      </c>
      <c r="D208" s="221"/>
      <c r="E208" s="222">
        <v>2.75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232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30">
        <v>55</v>
      </c>
      <c r="B209" s="231" t="s">
        <v>539</v>
      </c>
      <c r="C209" s="249" t="s">
        <v>540</v>
      </c>
      <c r="D209" s="232" t="s">
        <v>285</v>
      </c>
      <c r="E209" s="233">
        <v>0.8</v>
      </c>
      <c r="F209" s="234"/>
      <c r="G209" s="235">
        <f>ROUND(E209*F209,2)</f>
        <v>0</v>
      </c>
      <c r="H209" s="234"/>
      <c r="I209" s="235">
        <f>ROUND(E209*H209,2)</f>
        <v>0</v>
      </c>
      <c r="J209" s="234"/>
      <c r="K209" s="235">
        <f>ROUND(E209*J209,2)</f>
        <v>0</v>
      </c>
      <c r="L209" s="235">
        <v>21</v>
      </c>
      <c r="M209" s="235">
        <f>G209*(1+L209/100)</f>
        <v>0</v>
      </c>
      <c r="N209" s="235">
        <v>3.15E-2</v>
      </c>
      <c r="O209" s="235">
        <f>ROUND(E209*N209,2)</f>
        <v>0.03</v>
      </c>
      <c r="P209" s="235">
        <v>0</v>
      </c>
      <c r="Q209" s="235">
        <f>ROUND(E209*P209,2)</f>
        <v>0</v>
      </c>
      <c r="R209" s="235" t="s">
        <v>286</v>
      </c>
      <c r="S209" s="235" t="s">
        <v>190</v>
      </c>
      <c r="T209" s="236" t="s">
        <v>190</v>
      </c>
      <c r="U209" s="219">
        <v>0.61499999999999999</v>
      </c>
      <c r="V209" s="219">
        <f>ROUND(E209*U209,2)</f>
        <v>0.49</v>
      </c>
      <c r="W209" s="219"/>
      <c r="X209" s="219" t="s">
        <v>287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288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60" t="s">
        <v>541</v>
      </c>
      <c r="D210" s="256"/>
      <c r="E210" s="256"/>
      <c r="F210" s="256"/>
      <c r="G210" s="256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290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1" t="s">
        <v>2523</v>
      </c>
      <c r="D211" s="221"/>
      <c r="E211" s="222">
        <v>0.55000000000000004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232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2086</v>
      </c>
      <c r="D212" s="221"/>
      <c r="E212" s="222">
        <v>0.25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232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ht="22.5" outlineLevel="1" x14ac:dyDescent="0.2">
      <c r="A213" s="230">
        <v>56</v>
      </c>
      <c r="B213" s="231" t="s">
        <v>544</v>
      </c>
      <c r="C213" s="249" t="s">
        <v>545</v>
      </c>
      <c r="D213" s="232" t="s">
        <v>338</v>
      </c>
      <c r="E213" s="233">
        <v>0.8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</v>
      </c>
      <c r="O213" s="235">
        <f>ROUND(E213*N213,2)</f>
        <v>0</v>
      </c>
      <c r="P213" s="235">
        <v>0</v>
      </c>
      <c r="Q213" s="235">
        <f>ROUND(E213*P213,2)</f>
        <v>0</v>
      </c>
      <c r="R213" s="235" t="s">
        <v>286</v>
      </c>
      <c r="S213" s="235" t="s">
        <v>190</v>
      </c>
      <c r="T213" s="236" t="s">
        <v>190</v>
      </c>
      <c r="U213" s="219">
        <v>3</v>
      </c>
      <c r="V213" s="219">
        <f>ROUND(E213*U213,2)</f>
        <v>2.4</v>
      </c>
      <c r="W213" s="219"/>
      <c r="X213" s="219" t="s">
        <v>287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288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60" t="s">
        <v>541</v>
      </c>
      <c r="D214" s="256"/>
      <c r="E214" s="256"/>
      <c r="F214" s="256"/>
      <c r="G214" s="256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290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30">
        <v>57</v>
      </c>
      <c r="B215" s="231" t="s">
        <v>973</v>
      </c>
      <c r="C215" s="249" t="s">
        <v>974</v>
      </c>
      <c r="D215" s="232" t="s">
        <v>285</v>
      </c>
      <c r="E215" s="233">
        <v>0.15</v>
      </c>
      <c r="F215" s="234"/>
      <c r="G215" s="235">
        <f>ROUND(E215*F215,2)</f>
        <v>0</v>
      </c>
      <c r="H215" s="234"/>
      <c r="I215" s="235">
        <f>ROUND(E215*H215,2)</f>
        <v>0</v>
      </c>
      <c r="J215" s="234"/>
      <c r="K215" s="235">
        <f>ROUND(E215*J215,2)</f>
        <v>0</v>
      </c>
      <c r="L215" s="235">
        <v>21</v>
      </c>
      <c r="M215" s="235">
        <f>G215*(1+L215/100)</f>
        <v>0</v>
      </c>
      <c r="N215" s="235">
        <v>0.2</v>
      </c>
      <c r="O215" s="235">
        <f>ROUND(E215*N215,2)</f>
        <v>0.03</v>
      </c>
      <c r="P215" s="235">
        <v>0</v>
      </c>
      <c r="Q215" s="235">
        <f>ROUND(E215*P215,2)</f>
        <v>0</v>
      </c>
      <c r="R215" s="235"/>
      <c r="S215" s="235" t="s">
        <v>174</v>
      </c>
      <c r="T215" s="236" t="s">
        <v>190</v>
      </c>
      <c r="U215" s="219">
        <v>0</v>
      </c>
      <c r="V215" s="219">
        <f>ROUND(E215*U215,2)</f>
        <v>0</v>
      </c>
      <c r="W215" s="219"/>
      <c r="X215" s="219" t="s">
        <v>478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555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1" t="s">
        <v>2524</v>
      </c>
      <c r="D216" s="221"/>
      <c r="E216" s="222">
        <v>0.15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232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0">
        <v>58</v>
      </c>
      <c r="B217" s="231" t="s">
        <v>552</v>
      </c>
      <c r="C217" s="249" t="s">
        <v>553</v>
      </c>
      <c r="D217" s="232" t="s">
        <v>554</v>
      </c>
      <c r="E217" s="233">
        <v>2.02</v>
      </c>
      <c r="F217" s="234"/>
      <c r="G217" s="235">
        <f>ROUND(E217*F217,2)</f>
        <v>0</v>
      </c>
      <c r="H217" s="234"/>
      <c r="I217" s="235">
        <f>ROUND(E217*H217,2)</f>
        <v>0</v>
      </c>
      <c r="J217" s="234"/>
      <c r="K217" s="235">
        <f>ROUND(E217*J217,2)</f>
        <v>0</v>
      </c>
      <c r="L217" s="235">
        <v>21</v>
      </c>
      <c r="M217" s="235">
        <f>G217*(1+L217/100)</f>
        <v>0</v>
      </c>
      <c r="N217" s="235">
        <v>2.4E-2</v>
      </c>
      <c r="O217" s="235">
        <f>ROUND(E217*N217,2)</f>
        <v>0.05</v>
      </c>
      <c r="P217" s="235">
        <v>0</v>
      </c>
      <c r="Q217" s="235">
        <f>ROUND(E217*P217,2)</f>
        <v>0</v>
      </c>
      <c r="R217" s="235" t="s">
        <v>477</v>
      </c>
      <c r="S217" s="235" t="s">
        <v>190</v>
      </c>
      <c r="T217" s="236" t="s">
        <v>190</v>
      </c>
      <c r="U217" s="219">
        <v>0</v>
      </c>
      <c r="V217" s="219">
        <f>ROUND(E217*U217,2)</f>
        <v>0</v>
      </c>
      <c r="W217" s="219"/>
      <c r="X217" s="219" t="s">
        <v>478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555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1" t="s">
        <v>666</v>
      </c>
      <c r="D218" s="221"/>
      <c r="E218" s="222">
        <v>2.02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232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37">
        <v>59</v>
      </c>
      <c r="B219" s="238" t="s">
        <v>557</v>
      </c>
      <c r="C219" s="248" t="s">
        <v>558</v>
      </c>
      <c r="D219" s="239" t="s">
        <v>285</v>
      </c>
      <c r="E219" s="240">
        <v>1.5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0.17599999999999999</v>
      </c>
      <c r="O219" s="242">
        <f>ROUND(E219*N219,2)</f>
        <v>0.26</v>
      </c>
      <c r="P219" s="242">
        <v>0</v>
      </c>
      <c r="Q219" s="242">
        <f>ROUND(E219*P219,2)</f>
        <v>0</v>
      </c>
      <c r="R219" s="242"/>
      <c r="S219" s="242" t="s">
        <v>174</v>
      </c>
      <c r="T219" s="243" t="s">
        <v>190</v>
      </c>
      <c r="U219" s="219">
        <v>0</v>
      </c>
      <c r="V219" s="219">
        <f>ROUND(E219*U219,2)</f>
        <v>0</v>
      </c>
      <c r="W219" s="219"/>
      <c r="X219" s="219" t="s">
        <v>478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555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x14ac:dyDescent="0.2">
      <c r="A220" s="224" t="s">
        <v>169</v>
      </c>
      <c r="B220" s="225" t="s">
        <v>109</v>
      </c>
      <c r="C220" s="247" t="s">
        <v>110</v>
      </c>
      <c r="D220" s="226"/>
      <c r="E220" s="227"/>
      <c r="F220" s="228"/>
      <c r="G220" s="228">
        <f>SUMIF(AG221:AG305,"&lt;&gt;NOR",G221:G305)</f>
        <v>0</v>
      </c>
      <c r="H220" s="228"/>
      <c r="I220" s="228">
        <f>SUM(I221:I305)</f>
        <v>0</v>
      </c>
      <c r="J220" s="228"/>
      <c r="K220" s="228">
        <f>SUM(K221:K305)</f>
        <v>0</v>
      </c>
      <c r="L220" s="228"/>
      <c r="M220" s="228">
        <f>SUM(M221:M305)</f>
        <v>0</v>
      </c>
      <c r="N220" s="228"/>
      <c r="O220" s="228">
        <f>SUM(O221:O305)</f>
        <v>3.1499999999999977</v>
      </c>
      <c r="P220" s="228"/>
      <c r="Q220" s="228">
        <f>SUM(Q221:Q305)</f>
        <v>0.2</v>
      </c>
      <c r="R220" s="228"/>
      <c r="S220" s="228"/>
      <c r="T220" s="229"/>
      <c r="U220" s="223"/>
      <c r="V220" s="223">
        <f>SUM(V221:V305)</f>
        <v>390.52000000000004</v>
      </c>
      <c r="W220" s="223"/>
      <c r="X220" s="223"/>
      <c r="AG220" t="s">
        <v>170</v>
      </c>
    </row>
    <row r="221" spans="1:60" ht="22.5" outlineLevel="1" x14ac:dyDescent="0.2">
      <c r="A221" s="237">
        <v>60</v>
      </c>
      <c r="B221" s="238" t="s">
        <v>563</v>
      </c>
      <c r="C221" s="248" t="s">
        <v>564</v>
      </c>
      <c r="D221" s="239" t="s">
        <v>554</v>
      </c>
      <c r="E221" s="240">
        <v>1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4.0999999999999999E-4</v>
      </c>
      <c r="O221" s="242">
        <f>ROUND(E221*N221,2)</f>
        <v>0</v>
      </c>
      <c r="P221" s="242">
        <v>0</v>
      </c>
      <c r="Q221" s="242">
        <f>ROUND(E221*P221,2)</f>
        <v>0</v>
      </c>
      <c r="R221" s="242" t="s">
        <v>487</v>
      </c>
      <c r="S221" s="242" t="s">
        <v>190</v>
      </c>
      <c r="T221" s="243" t="s">
        <v>190</v>
      </c>
      <c r="U221" s="219">
        <v>0.85599999999999998</v>
      </c>
      <c r="V221" s="219">
        <f>ROUND(E221*U221,2)</f>
        <v>0.86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ht="22.5" outlineLevel="1" x14ac:dyDescent="0.2">
      <c r="A222" s="237">
        <v>61</v>
      </c>
      <c r="B222" s="238" t="s">
        <v>565</v>
      </c>
      <c r="C222" s="248" t="s">
        <v>566</v>
      </c>
      <c r="D222" s="239" t="s">
        <v>554</v>
      </c>
      <c r="E222" s="240">
        <v>1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6.2E-4</v>
      </c>
      <c r="O222" s="242">
        <f>ROUND(E222*N222,2)</f>
        <v>0</v>
      </c>
      <c r="P222" s="242">
        <v>0</v>
      </c>
      <c r="Q222" s="242">
        <f>ROUND(E222*P222,2)</f>
        <v>0</v>
      </c>
      <c r="R222" s="242" t="s">
        <v>487</v>
      </c>
      <c r="S222" s="242" t="s">
        <v>190</v>
      </c>
      <c r="T222" s="243" t="s">
        <v>190</v>
      </c>
      <c r="U222" s="219">
        <v>1.24</v>
      </c>
      <c r="V222" s="219">
        <f>ROUND(E222*U222,2)</f>
        <v>1.24</v>
      </c>
      <c r="W222" s="219"/>
      <c r="X222" s="219" t="s">
        <v>287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288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ht="22.5" outlineLevel="1" x14ac:dyDescent="0.2">
      <c r="A223" s="230">
        <v>62</v>
      </c>
      <c r="B223" s="231" t="s">
        <v>567</v>
      </c>
      <c r="C223" s="249" t="s">
        <v>568</v>
      </c>
      <c r="D223" s="232" t="s">
        <v>323</v>
      </c>
      <c r="E223" s="233">
        <v>161.80000000000001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5">
        <v>0</v>
      </c>
      <c r="O223" s="235">
        <f>ROUND(E223*N223,2)</f>
        <v>0</v>
      </c>
      <c r="P223" s="235">
        <v>0</v>
      </c>
      <c r="Q223" s="235">
        <f>ROUND(E223*P223,2)</f>
        <v>0</v>
      </c>
      <c r="R223" s="235" t="s">
        <v>487</v>
      </c>
      <c r="S223" s="235" t="s">
        <v>190</v>
      </c>
      <c r="T223" s="236" t="s">
        <v>190</v>
      </c>
      <c r="U223" s="219">
        <v>3.4000000000000002E-2</v>
      </c>
      <c r="V223" s="219">
        <f>ROUND(E223*U223,2)</f>
        <v>5.5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288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60" t="s">
        <v>488</v>
      </c>
      <c r="D224" s="256"/>
      <c r="E224" s="256"/>
      <c r="F224" s="256"/>
      <c r="G224" s="256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290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 x14ac:dyDescent="0.2">
      <c r="A225" s="230">
        <v>63</v>
      </c>
      <c r="B225" s="231" t="s">
        <v>571</v>
      </c>
      <c r="C225" s="249" t="s">
        <v>572</v>
      </c>
      <c r="D225" s="232" t="s">
        <v>323</v>
      </c>
      <c r="E225" s="233">
        <v>191.7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0</v>
      </c>
      <c r="Q225" s="235">
        <f>ROUND(E225*P225,2)</f>
        <v>0</v>
      </c>
      <c r="R225" s="235" t="s">
        <v>487</v>
      </c>
      <c r="S225" s="235" t="s">
        <v>190</v>
      </c>
      <c r="T225" s="236" t="s">
        <v>190</v>
      </c>
      <c r="U225" s="219">
        <v>0.17199999999999999</v>
      </c>
      <c r="V225" s="219">
        <f>ROUND(E225*U225,2)</f>
        <v>32.97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288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60" t="s">
        <v>488</v>
      </c>
      <c r="D226" s="256"/>
      <c r="E226" s="256"/>
      <c r="F226" s="256"/>
      <c r="G226" s="256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290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30">
        <v>64</v>
      </c>
      <c r="B227" s="231" t="s">
        <v>573</v>
      </c>
      <c r="C227" s="249" t="s">
        <v>574</v>
      </c>
      <c r="D227" s="232" t="s">
        <v>554</v>
      </c>
      <c r="E227" s="233">
        <v>34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5" t="s">
        <v>487</v>
      </c>
      <c r="S227" s="235" t="s">
        <v>190</v>
      </c>
      <c r="T227" s="236" t="s">
        <v>190</v>
      </c>
      <c r="U227" s="219">
        <v>0.16632</v>
      </c>
      <c r="V227" s="219">
        <f>ROUND(E227*U227,2)</f>
        <v>5.65</v>
      </c>
      <c r="W227" s="219"/>
      <c r="X227" s="219" t="s">
        <v>287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308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60" t="s">
        <v>488</v>
      </c>
      <c r="D228" s="256"/>
      <c r="E228" s="256"/>
      <c r="F228" s="256"/>
      <c r="G228" s="256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290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30">
        <v>65</v>
      </c>
      <c r="B229" s="231" t="s">
        <v>575</v>
      </c>
      <c r="C229" s="249" t="s">
        <v>576</v>
      </c>
      <c r="D229" s="232" t="s">
        <v>554</v>
      </c>
      <c r="E229" s="233">
        <v>34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0</v>
      </c>
      <c r="O229" s="235">
        <f>ROUND(E229*N229,2)</f>
        <v>0</v>
      </c>
      <c r="P229" s="235">
        <v>0</v>
      </c>
      <c r="Q229" s="235">
        <f>ROUND(E229*P229,2)</f>
        <v>0</v>
      </c>
      <c r="R229" s="235" t="s">
        <v>487</v>
      </c>
      <c r="S229" s="235" t="s">
        <v>190</v>
      </c>
      <c r="T229" s="236" t="s">
        <v>190</v>
      </c>
      <c r="U229" s="219">
        <v>0.1804</v>
      </c>
      <c r="V229" s="219">
        <f>ROUND(E229*U229,2)</f>
        <v>6.13</v>
      </c>
      <c r="W229" s="219"/>
      <c r="X229" s="219" t="s">
        <v>287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308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60" t="s">
        <v>488</v>
      </c>
      <c r="D230" s="256"/>
      <c r="E230" s="256"/>
      <c r="F230" s="256"/>
      <c r="G230" s="256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290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30">
        <v>66</v>
      </c>
      <c r="B231" s="231" t="s">
        <v>579</v>
      </c>
      <c r="C231" s="249" t="s">
        <v>580</v>
      </c>
      <c r="D231" s="232" t="s">
        <v>554</v>
      </c>
      <c r="E231" s="233">
        <v>130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0</v>
      </c>
      <c r="O231" s="235">
        <f>ROUND(E231*N231,2)</f>
        <v>0</v>
      </c>
      <c r="P231" s="235">
        <v>0</v>
      </c>
      <c r="Q231" s="235">
        <f>ROUND(E231*P231,2)</f>
        <v>0</v>
      </c>
      <c r="R231" s="235" t="s">
        <v>487</v>
      </c>
      <c r="S231" s="235" t="s">
        <v>190</v>
      </c>
      <c r="T231" s="236" t="s">
        <v>190</v>
      </c>
      <c r="U231" s="219">
        <v>0.32328000000000001</v>
      </c>
      <c r="V231" s="219">
        <f>ROUND(E231*U231,2)</f>
        <v>42.03</v>
      </c>
      <c r="W231" s="219"/>
      <c r="X231" s="219" t="s">
        <v>287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288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60" t="s">
        <v>488</v>
      </c>
      <c r="D232" s="256"/>
      <c r="E232" s="256"/>
      <c r="F232" s="256"/>
      <c r="G232" s="256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290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37">
        <v>67</v>
      </c>
      <c r="B233" s="238" t="s">
        <v>581</v>
      </c>
      <c r="C233" s="248" t="s">
        <v>582</v>
      </c>
      <c r="D233" s="239" t="s">
        <v>554</v>
      </c>
      <c r="E233" s="240">
        <v>34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2">
        <v>2.0000000000000002E-5</v>
      </c>
      <c r="O233" s="242">
        <f>ROUND(E233*N233,2)</f>
        <v>0</v>
      </c>
      <c r="P233" s="242">
        <v>0</v>
      </c>
      <c r="Q233" s="242">
        <f>ROUND(E233*P233,2)</f>
        <v>0</v>
      </c>
      <c r="R233" s="242" t="s">
        <v>487</v>
      </c>
      <c r="S233" s="242" t="s">
        <v>190</v>
      </c>
      <c r="T233" s="243" t="s">
        <v>190</v>
      </c>
      <c r="U233" s="219">
        <v>0.61199999999999999</v>
      </c>
      <c r="V233" s="219">
        <f>ROUND(E233*U233,2)</f>
        <v>20.81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308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ht="22.5" outlineLevel="1" x14ac:dyDescent="0.2">
      <c r="A234" s="237">
        <v>68</v>
      </c>
      <c r="B234" s="238" t="s">
        <v>587</v>
      </c>
      <c r="C234" s="248" t="s">
        <v>588</v>
      </c>
      <c r="D234" s="239" t="s">
        <v>554</v>
      </c>
      <c r="E234" s="240">
        <v>2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4.0999999999999999E-4</v>
      </c>
      <c r="O234" s="242">
        <f>ROUND(E234*N234,2)</f>
        <v>0</v>
      </c>
      <c r="P234" s="242">
        <v>0</v>
      </c>
      <c r="Q234" s="242">
        <f>ROUND(E234*P234,2)</f>
        <v>0</v>
      </c>
      <c r="R234" s="242" t="s">
        <v>487</v>
      </c>
      <c r="S234" s="242" t="s">
        <v>190</v>
      </c>
      <c r="T234" s="243" t="s">
        <v>190</v>
      </c>
      <c r="U234" s="219">
        <v>1.8660000000000001</v>
      </c>
      <c r="V234" s="219">
        <f>ROUND(E234*U234,2)</f>
        <v>3.73</v>
      </c>
      <c r="W234" s="219"/>
      <c r="X234" s="219" t="s">
        <v>287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288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30">
        <v>69</v>
      </c>
      <c r="B235" s="231" t="s">
        <v>589</v>
      </c>
      <c r="C235" s="249" t="s">
        <v>590</v>
      </c>
      <c r="D235" s="232" t="s">
        <v>323</v>
      </c>
      <c r="E235" s="233">
        <v>161.5</v>
      </c>
      <c r="F235" s="234"/>
      <c r="G235" s="235">
        <f>ROUND(E235*F235,2)</f>
        <v>0</v>
      </c>
      <c r="H235" s="234"/>
      <c r="I235" s="235">
        <f>ROUND(E235*H235,2)</f>
        <v>0</v>
      </c>
      <c r="J235" s="234"/>
      <c r="K235" s="235">
        <f>ROUND(E235*J235,2)</f>
        <v>0</v>
      </c>
      <c r="L235" s="235">
        <v>21</v>
      </c>
      <c r="M235" s="235">
        <f>G235*(1+L235/100)</f>
        <v>0</v>
      </c>
      <c r="N235" s="235">
        <v>0</v>
      </c>
      <c r="O235" s="235">
        <f>ROUND(E235*N235,2)</f>
        <v>0</v>
      </c>
      <c r="P235" s="235">
        <v>0</v>
      </c>
      <c r="Q235" s="235">
        <f>ROUND(E235*P235,2)</f>
        <v>0</v>
      </c>
      <c r="R235" s="235" t="s">
        <v>487</v>
      </c>
      <c r="S235" s="235" t="s">
        <v>190</v>
      </c>
      <c r="T235" s="236" t="s">
        <v>190</v>
      </c>
      <c r="U235" s="219">
        <v>4.3999999999999997E-2</v>
      </c>
      <c r="V235" s="219">
        <f>ROUND(E235*U235,2)</f>
        <v>7.11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288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60" t="s">
        <v>591</v>
      </c>
      <c r="D236" s="256"/>
      <c r="E236" s="256"/>
      <c r="F236" s="256"/>
      <c r="G236" s="256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290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45" t="str">
        <f>C236</f>
        <v>přísun, montáže, demontáže a odsunu zkoušecího čerpadla, napuštění tlakovou vodou a dodání vody pro tlakovou zkoušku,</v>
      </c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30">
        <v>70</v>
      </c>
      <c r="B237" s="231" t="s">
        <v>592</v>
      </c>
      <c r="C237" s="249" t="s">
        <v>593</v>
      </c>
      <c r="D237" s="232" t="s">
        <v>323</v>
      </c>
      <c r="E237" s="233">
        <v>203.7</v>
      </c>
      <c r="F237" s="234"/>
      <c r="G237" s="235">
        <f>ROUND(E237*F237,2)</f>
        <v>0</v>
      </c>
      <c r="H237" s="234"/>
      <c r="I237" s="235">
        <f>ROUND(E237*H237,2)</f>
        <v>0</v>
      </c>
      <c r="J237" s="234"/>
      <c r="K237" s="235">
        <f>ROUND(E237*J237,2)</f>
        <v>0</v>
      </c>
      <c r="L237" s="235">
        <v>21</v>
      </c>
      <c r="M237" s="235">
        <f>G237*(1+L237/100)</f>
        <v>0</v>
      </c>
      <c r="N237" s="235">
        <v>0</v>
      </c>
      <c r="O237" s="235">
        <f>ROUND(E237*N237,2)</f>
        <v>0</v>
      </c>
      <c r="P237" s="235">
        <v>0</v>
      </c>
      <c r="Q237" s="235">
        <f>ROUND(E237*P237,2)</f>
        <v>0</v>
      </c>
      <c r="R237" s="235" t="s">
        <v>487</v>
      </c>
      <c r="S237" s="235" t="s">
        <v>190</v>
      </c>
      <c r="T237" s="236" t="s">
        <v>190</v>
      </c>
      <c r="U237" s="219">
        <v>4.3999999999999997E-2</v>
      </c>
      <c r="V237" s="219">
        <f>ROUND(E237*U237,2)</f>
        <v>8.9600000000000009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60" t="s">
        <v>591</v>
      </c>
      <c r="D238" s="256"/>
      <c r="E238" s="256"/>
      <c r="F238" s="256"/>
      <c r="G238" s="256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290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45" t="str">
        <f>C238</f>
        <v>přísun, montáže, demontáže a odsunu zkoušecího čerpadla, napuštění tlakovou vodou a dodání vody pro tlakovou zkoušku,</v>
      </c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30">
        <v>71</v>
      </c>
      <c r="B239" s="231" t="s">
        <v>594</v>
      </c>
      <c r="C239" s="249" t="s">
        <v>595</v>
      </c>
      <c r="D239" s="232" t="s">
        <v>596</v>
      </c>
      <c r="E239" s="233">
        <v>1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3.5029999999999999E-2</v>
      </c>
      <c r="O239" s="235">
        <f>ROUND(E239*N239,2)</f>
        <v>0.04</v>
      </c>
      <c r="P239" s="235">
        <v>0</v>
      </c>
      <c r="Q239" s="235">
        <f>ROUND(E239*P239,2)</f>
        <v>0</v>
      </c>
      <c r="R239" s="235" t="s">
        <v>487</v>
      </c>
      <c r="S239" s="235" t="s">
        <v>190</v>
      </c>
      <c r="T239" s="236" t="s">
        <v>190</v>
      </c>
      <c r="U239" s="219">
        <v>10.130000000000001</v>
      </c>
      <c r="V239" s="219">
        <f>ROUND(E239*U239,2)</f>
        <v>10.130000000000001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33.75" outlineLevel="1" x14ac:dyDescent="0.2">
      <c r="A240" s="216"/>
      <c r="B240" s="217"/>
      <c r="C240" s="260" t="s">
        <v>597</v>
      </c>
      <c r="D240" s="256"/>
      <c r="E240" s="256"/>
      <c r="F240" s="256"/>
      <c r="G240" s="256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290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45" t="str">
        <f>C240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30">
        <v>72</v>
      </c>
      <c r="B241" s="231" t="s">
        <v>598</v>
      </c>
      <c r="C241" s="249" t="s">
        <v>599</v>
      </c>
      <c r="D241" s="232" t="s">
        <v>323</v>
      </c>
      <c r="E241" s="233">
        <v>161.5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5" t="s">
        <v>487</v>
      </c>
      <c r="S241" s="235" t="s">
        <v>190</v>
      </c>
      <c r="T241" s="236" t="s">
        <v>190</v>
      </c>
      <c r="U241" s="219">
        <v>0.7</v>
      </c>
      <c r="V241" s="219">
        <f>ROUND(E241*U241,2)</f>
        <v>113.05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308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60" t="s">
        <v>600</v>
      </c>
      <c r="D242" s="256"/>
      <c r="E242" s="256"/>
      <c r="F242" s="256"/>
      <c r="G242" s="256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290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45" t="str">
        <f>C242</f>
        <v>napuštění a vypuštění vody, dodání vody a desinfekčního prostředku, náklady na bakteriologický rozbor vody,</v>
      </c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0">
        <v>73</v>
      </c>
      <c r="B243" s="231" t="s">
        <v>601</v>
      </c>
      <c r="C243" s="249" t="s">
        <v>602</v>
      </c>
      <c r="D243" s="232" t="s">
        <v>323</v>
      </c>
      <c r="E243" s="233">
        <v>203.7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487</v>
      </c>
      <c r="S243" s="235" t="s">
        <v>190</v>
      </c>
      <c r="T243" s="236" t="s">
        <v>190</v>
      </c>
      <c r="U243" s="219">
        <v>0.28999999999999998</v>
      </c>
      <c r="V243" s="219">
        <f>ROUND(E243*U243,2)</f>
        <v>59.07</v>
      </c>
      <c r="W243" s="219"/>
      <c r="X243" s="219" t="s">
        <v>287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308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0" t="s">
        <v>600</v>
      </c>
      <c r="D244" s="256"/>
      <c r="E244" s="256"/>
      <c r="F244" s="256"/>
      <c r="G244" s="256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290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45" t="str">
        <f>C244</f>
        <v>napuštění a vypuštění vody, dodání vody a desinfekčního prostředku, náklady na bakteriologický rozbor vody,</v>
      </c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30">
        <v>74</v>
      </c>
      <c r="B245" s="231" t="s">
        <v>603</v>
      </c>
      <c r="C245" s="249" t="s">
        <v>604</v>
      </c>
      <c r="D245" s="232" t="s">
        <v>554</v>
      </c>
      <c r="E245" s="233">
        <v>34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5.8209999999999998E-2</v>
      </c>
      <c r="O245" s="235">
        <f>ROUND(E245*N245,2)</f>
        <v>1.98</v>
      </c>
      <c r="P245" s="235">
        <v>0</v>
      </c>
      <c r="Q245" s="235">
        <f>ROUND(E245*P245,2)</f>
        <v>0</v>
      </c>
      <c r="R245" s="235" t="s">
        <v>487</v>
      </c>
      <c r="S245" s="235" t="s">
        <v>190</v>
      </c>
      <c r="T245" s="236" t="s">
        <v>190</v>
      </c>
      <c r="U245" s="219">
        <v>0.77200000000000002</v>
      </c>
      <c r="V245" s="219">
        <f>ROUND(E245*U245,2)</f>
        <v>26.25</v>
      </c>
      <c r="W245" s="219"/>
      <c r="X245" s="219" t="s">
        <v>287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308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60" t="s">
        <v>605</v>
      </c>
      <c r="D246" s="256"/>
      <c r="E246" s="256"/>
      <c r="F246" s="256"/>
      <c r="G246" s="256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290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30">
        <v>75</v>
      </c>
      <c r="B247" s="231" t="s">
        <v>606</v>
      </c>
      <c r="C247" s="249" t="s">
        <v>607</v>
      </c>
      <c r="D247" s="232" t="s">
        <v>554</v>
      </c>
      <c r="E247" s="233">
        <v>2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0.12303</v>
      </c>
      <c r="O247" s="235">
        <f>ROUND(E247*N247,2)</f>
        <v>0.25</v>
      </c>
      <c r="P247" s="235">
        <v>0</v>
      </c>
      <c r="Q247" s="235">
        <f>ROUND(E247*P247,2)</f>
        <v>0</v>
      </c>
      <c r="R247" s="235" t="s">
        <v>487</v>
      </c>
      <c r="S247" s="235" t="s">
        <v>190</v>
      </c>
      <c r="T247" s="236" t="s">
        <v>190</v>
      </c>
      <c r="U247" s="219">
        <v>0.86299999999999999</v>
      </c>
      <c r="V247" s="219">
        <f>ROUND(E247*U247,2)</f>
        <v>1.73</v>
      </c>
      <c r="W247" s="219"/>
      <c r="X247" s="219" t="s">
        <v>287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308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60" t="s">
        <v>605</v>
      </c>
      <c r="D248" s="256"/>
      <c r="E248" s="256"/>
      <c r="F248" s="256"/>
      <c r="G248" s="256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290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30">
        <v>76</v>
      </c>
      <c r="B249" s="231" t="s">
        <v>610</v>
      </c>
      <c r="C249" s="249" t="s">
        <v>611</v>
      </c>
      <c r="D249" s="232" t="s">
        <v>554</v>
      </c>
      <c r="E249" s="233">
        <v>34</v>
      </c>
      <c r="F249" s="234"/>
      <c r="G249" s="235">
        <f>ROUND(E249*F249,2)</f>
        <v>0</v>
      </c>
      <c r="H249" s="234"/>
      <c r="I249" s="235">
        <f>ROUND(E249*H249,2)</f>
        <v>0</v>
      </c>
      <c r="J249" s="234"/>
      <c r="K249" s="235">
        <f>ROUND(E249*J249,2)</f>
        <v>0</v>
      </c>
      <c r="L249" s="235">
        <v>21</v>
      </c>
      <c r="M249" s="235">
        <f>G249*(1+L249/100)</f>
        <v>0</v>
      </c>
      <c r="N249" s="235">
        <v>2.1000000000000001E-4</v>
      </c>
      <c r="O249" s="235">
        <f>ROUND(E249*N249,2)</f>
        <v>0.01</v>
      </c>
      <c r="P249" s="235">
        <v>0</v>
      </c>
      <c r="Q249" s="235">
        <f>ROUND(E249*P249,2)</f>
        <v>0</v>
      </c>
      <c r="R249" s="235" t="s">
        <v>487</v>
      </c>
      <c r="S249" s="235" t="s">
        <v>190</v>
      </c>
      <c r="T249" s="236" t="s">
        <v>190</v>
      </c>
      <c r="U249" s="219">
        <v>0.33600000000000002</v>
      </c>
      <c r="V249" s="219">
        <f>ROUND(E249*U249,2)</f>
        <v>11.42</v>
      </c>
      <c r="W249" s="219"/>
      <c r="X249" s="219" t="s">
        <v>287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308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0" t="s">
        <v>612</v>
      </c>
      <c r="D250" s="244"/>
      <c r="E250" s="244"/>
      <c r="F250" s="244"/>
      <c r="G250" s="244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193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22.5" outlineLevel="1" x14ac:dyDescent="0.2">
      <c r="A251" s="230">
        <v>77</v>
      </c>
      <c r="B251" s="231" t="s">
        <v>613</v>
      </c>
      <c r="C251" s="249" t="s">
        <v>614</v>
      </c>
      <c r="D251" s="232" t="s">
        <v>554</v>
      </c>
      <c r="E251" s="233">
        <v>1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2.4000000000000001E-4</v>
      </c>
      <c r="O251" s="235">
        <f>ROUND(E251*N251,2)</f>
        <v>0</v>
      </c>
      <c r="P251" s="235">
        <v>0</v>
      </c>
      <c r="Q251" s="235">
        <f>ROUND(E251*P251,2)</f>
        <v>0</v>
      </c>
      <c r="R251" s="235" t="s">
        <v>487</v>
      </c>
      <c r="S251" s="235" t="s">
        <v>190</v>
      </c>
      <c r="T251" s="236" t="s">
        <v>190</v>
      </c>
      <c r="U251" s="219">
        <v>0.40300000000000002</v>
      </c>
      <c r="V251" s="219">
        <f>ROUND(E251*U251,2)</f>
        <v>0.4</v>
      </c>
      <c r="W251" s="219"/>
      <c r="X251" s="219" t="s">
        <v>287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308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50" t="s">
        <v>615</v>
      </c>
      <c r="D252" s="244"/>
      <c r="E252" s="244"/>
      <c r="F252" s="244"/>
      <c r="G252" s="244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193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37">
        <v>78</v>
      </c>
      <c r="B253" s="238" t="s">
        <v>616</v>
      </c>
      <c r="C253" s="248" t="s">
        <v>617</v>
      </c>
      <c r="D253" s="239" t="s">
        <v>323</v>
      </c>
      <c r="E253" s="240">
        <v>263.5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2">
        <v>5.0000000000000002E-5</v>
      </c>
      <c r="O253" s="242">
        <f>ROUND(E253*N253,2)</f>
        <v>0.01</v>
      </c>
      <c r="P253" s="242">
        <v>0</v>
      </c>
      <c r="Q253" s="242">
        <f>ROUND(E253*P253,2)</f>
        <v>0</v>
      </c>
      <c r="R253" s="242" t="s">
        <v>487</v>
      </c>
      <c r="S253" s="242" t="s">
        <v>190</v>
      </c>
      <c r="T253" s="243" t="s">
        <v>190</v>
      </c>
      <c r="U253" s="219">
        <v>3.4000000000000002E-2</v>
      </c>
      <c r="V253" s="219">
        <f>ROUND(E253*U253,2)</f>
        <v>8.9600000000000009</v>
      </c>
      <c r="W253" s="219"/>
      <c r="X253" s="219" t="s">
        <v>287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288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37">
        <v>79</v>
      </c>
      <c r="B254" s="238" t="s">
        <v>618</v>
      </c>
      <c r="C254" s="248" t="s">
        <v>619</v>
      </c>
      <c r="D254" s="239" t="s">
        <v>323</v>
      </c>
      <c r="E254" s="240">
        <v>209.7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8.0000000000000007E-5</v>
      </c>
      <c r="O254" s="242">
        <f>ROUND(E254*N254,2)</f>
        <v>0.02</v>
      </c>
      <c r="P254" s="242">
        <v>0</v>
      </c>
      <c r="Q254" s="242">
        <f>ROUND(E254*P254,2)</f>
        <v>0</v>
      </c>
      <c r="R254" s="242" t="s">
        <v>487</v>
      </c>
      <c r="S254" s="242" t="s">
        <v>190</v>
      </c>
      <c r="T254" s="243" t="s">
        <v>190</v>
      </c>
      <c r="U254" s="219">
        <v>3.4000000000000002E-2</v>
      </c>
      <c r="V254" s="219">
        <f>ROUND(E254*U254,2)</f>
        <v>7.13</v>
      </c>
      <c r="W254" s="219"/>
      <c r="X254" s="219" t="s">
        <v>287</v>
      </c>
      <c r="Y254" s="209"/>
      <c r="Z254" s="209"/>
      <c r="AA254" s="209"/>
      <c r="AB254" s="209"/>
      <c r="AC254" s="209"/>
      <c r="AD254" s="209"/>
      <c r="AE254" s="209"/>
      <c r="AF254" s="209"/>
      <c r="AG254" s="209" t="s">
        <v>620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30">
        <v>80</v>
      </c>
      <c r="B255" s="231" t="s">
        <v>621</v>
      </c>
      <c r="C255" s="249" t="s">
        <v>622</v>
      </c>
      <c r="D255" s="232" t="s">
        <v>554</v>
      </c>
      <c r="E255" s="233">
        <v>34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8.0000000000000007E-5</v>
      </c>
      <c r="O255" s="235">
        <f>ROUND(E255*N255,2)</f>
        <v>0</v>
      </c>
      <c r="P255" s="235">
        <v>0</v>
      </c>
      <c r="Q255" s="235">
        <f>ROUND(E255*P255,2)</f>
        <v>0</v>
      </c>
      <c r="R255" s="235"/>
      <c r="S255" s="235" t="s">
        <v>174</v>
      </c>
      <c r="T255" s="236" t="s">
        <v>175</v>
      </c>
      <c r="U255" s="219">
        <v>0.17963000000000001</v>
      </c>
      <c r="V255" s="219">
        <f>ROUND(E255*U255,2)</f>
        <v>6.11</v>
      </c>
      <c r="W255" s="219"/>
      <c r="X255" s="219" t="s">
        <v>287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308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50" t="s">
        <v>623</v>
      </c>
      <c r="D256" s="244"/>
      <c r="E256" s="244"/>
      <c r="F256" s="244"/>
      <c r="G256" s="244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193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7">
        <v>81</v>
      </c>
      <c r="B257" s="238" t="s">
        <v>2351</v>
      </c>
      <c r="C257" s="248" t="s">
        <v>2352</v>
      </c>
      <c r="D257" s="239" t="s">
        <v>323</v>
      </c>
      <c r="E257" s="240">
        <v>12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0</v>
      </c>
      <c r="O257" s="242">
        <f>ROUND(E257*N257,2)</f>
        <v>0</v>
      </c>
      <c r="P257" s="242">
        <v>0</v>
      </c>
      <c r="Q257" s="242">
        <f>ROUND(E257*P257,2)</f>
        <v>0</v>
      </c>
      <c r="R257" s="242"/>
      <c r="S257" s="242" t="s">
        <v>174</v>
      </c>
      <c r="T257" s="243" t="s">
        <v>175</v>
      </c>
      <c r="U257" s="219">
        <v>0.40899999999999997</v>
      </c>
      <c r="V257" s="219">
        <f>ROUND(E257*U257,2)</f>
        <v>4.91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288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37">
        <v>82</v>
      </c>
      <c r="B258" s="238" t="s">
        <v>627</v>
      </c>
      <c r="C258" s="248" t="s">
        <v>628</v>
      </c>
      <c r="D258" s="239" t="s">
        <v>554</v>
      </c>
      <c r="E258" s="240">
        <v>2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0</v>
      </c>
      <c r="O258" s="242">
        <f>ROUND(E258*N258,2)</f>
        <v>0</v>
      </c>
      <c r="P258" s="242">
        <v>0</v>
      </c>
      <c r="Q258" s="242">
        <f>ROUND(E258*P258,2)</f>
        <v>0</v>
      </c>
      <c r="R258" s="242"/>
      <c r="S258" s="242" t="s">
        <v>174</v>
      </c>
      <c r="T258" s="243" t="s">
        <v>175</v>
      </c>
      <c r="U258" s="219">
        <v>0</v>
      </c>
      <c r="V258" s="219">
        <f>ROUND(E258*U258,2)</f>
        <v>0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7">
        <v>83</v>
      </c>
      <c r="B259" s="238" t="s">
        <v>2356</v>
      </c>
      <c r="C259" s="248" t="s">
        <v>2357</v>
      </c>
      <c r="D259" s="239" t="s">
        <v>554</v>
      </c>
      <c r="E259" s="240">
        <v>5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0</v>
      </c>
      <c r="O259" s="242">
        <f>ROUND(E259*N259,2)</f>
        <v>0</v>
      </c>
      <c r="P259" s="242">
        <v>0</v>
      </c>
      <c r="Q259" s="242">
        <f>ROUND(E259*P259,2)</f>
        <v>0</v>
      </c>
      <c r="R259" s="242"/>
      <c r="S259" s="242" t="s">
        <v>174</v>
      </c>
      <c r="T259" s="243" t="s">
        <v>175</v>
      </c>
      <c r="U259" s="219">
        <v>1.2736000000000001</v>
      </c>
      <c r="V259" s="219">
        <f>ROUND(E259*U259,2)</f>
        <v>6.37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288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37">
        <v>84</v>
      </c>
      <c r="B260" s="238" t="s">
        <v>998</v>
      </c>
      <c r="C260" s="248" t="s">
        <v>999</v>
      </c>
      <c r="D260" s="239" t="s">
        <v>554</v>
      </c>
      <c r="E260" s="240">
        <v>1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2">
        <v>0</v>
      </c>
      <c r="O260" s="242">
        <f>ROUND(E260*N260,2)</f>
        <v>0</v>
      </c>
      <c r="P260" s="242">
        <v>0.2</v>
      </c>
      <c r="Q260" s="242">
        <f>ROUND(E260*P260,2)</f>
        <v>0.2</v>
      </c>
      <c r="R260" s="242"/>
      <c r="S260" s="242" t="s">
        <v>174</v>
      </c>
      <c r="T260" s="243" t="s">
        <v>175</v>
      </c>
      <c r="U260" s="219">
        <v>0</v>
      </c>
      <c r="V260" s="219">
        <f>ROUND(E260*U260,2)</f>
        <v>0</v>
      </c>
      <c r="W260" s="219"/>
      <c r="X260" s="219" t="s">
        <v>287</v>
      </c>
      <c r="Y260" s="209"/>
      <c r="Z260" s="209"/>
      <c r="AA260" s="209"/>
      <c r="AB260" s="209"/>
      <c r="AC260" s="209"/>
      <c r="AD260" s="209"/>
      <c r="AE260" s="209"/>
      <c r="AF260" s="209"/>
      <c r="AG260" s="209" t="s">
        <v>288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85</v>
      </c>
      <c r="B261" s="231" t="s">
        <v>629</v>
      </c>
      <c r="C261" s="249" t="s">
        <v>630</v>
      </c>
      <c r="D261" s="232" t="s">
        <v>554</v>
      </c>
      <c r="E261" s="233">
        <v>34.51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5"/>
      <c r="S261" s="235" t="s">
        <v>174</v>
      </c>
      <c r="T261" s="236" t="s">
        <v>175</v>
      </c>
      <c r="U261" s="219">
        <v>0</v>
      </c>
      <c r="V261" s="219">
        <f>ROUND(E261*U261,2)</f>
        <v>0</v>
      </c>
      <c r="W261" s="219"/>
      <c r="X261" s="219" t="s">
        <v>478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479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1" t="s">
        <v>2525</v>
      </c>
      <c r="D262" s="221"/>
      <c r="E262" s="222">
        <v>34.51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232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86</v>
      </c>
      <c r="B263" s="231" t="s">
        <v>635</v>
      </c>
      <c r="C263" s="249" t="s">
        <v>636</v>
      </c>
      <c r="D263" s="232" t="s">
        <v>554</v>
      </c>
      <c r="E263" s="233">
        <v>43.645000000000003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5" t="s">
        <v>477</v>
      </c>
      <c r="S263" s="235" t="s">
        <v>190</v>
      </c>
      <c r="T263" s="236" t="s">
        <v>190</v>
      </c>
      <c r="U263" s="219">
        <v>0</v>
      </c>
      <c r="V263" s="219">
        <f>ROUND(E263*U263,2)</f>
        <v>0</v>
      </c>
      <c r="W263" s="219"/>
      <c r="X263" s="219" t="s">
        <v>478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555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1" t="s">
        <v>2526</v>
      </c>
      <c r="D264" s="221"/>
      <c r="E264" s="222">
        <v>43.645000000000003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232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ht="22.5" outlineLevel="1" x14ac:dyDescent="0.2">
      <c r="A265" s="230">
        <v>87</v>
      </c>
      <c r="B265" s="231" t="s">
        <v>638</v>
      </c>
      <c r="C265" s="249" t="s">
        <v>639</v>
      </c>
      <c r="D265" s="232" t="s">
        <v>323</v>
      </c>
      <c r="E265" s="233">
        <v>163.92250000000001</v>
      </c>
      <c r="F265" s="234"/>
      <c r="G265" s="235">
        <f>ROUND(E265*F265,2)</f>
        <v>0</v>
      </c>
      <c r="H265" s="234"/>
      <c r="I265" s="235">
        <f>ROUND(E265*H265,2)</f>
        <v>0</v>
      </c>
      <c r="J265" s="234"/>
      <c r="K265" s="235">
        <f>ROUND(E265*J265,2)</f>
        <v>0</v>
      </c>
      <c r="L265" s="235">
        <v>21</v>
      </c>
      <c r="M265" s="235">
        <f>G265*(1+L265/100)</f>
        <v>0</v>
      </c>
      <c r="N265" s="235">
        <v>2.7E-4</v>
      </c>
      <c r="O265" s="235">
        <f>ROUND(E265*N265,2)</f>
        <v>0.04</v>
      </c>
      <c r="P265" s="235">
        <v>0</v>
      </c>
      <c r="Q265" s="235">
        <f>ROUND(E265*P265,2)</f>
        <v>0</v>
      </c>
      <c r="R265" s="235" t="s">
        <v>477</v>
      </c>
      <c r="S265" s="235" t="s">
        <v>190</v>
      </c>
      <c r="T265" s="236" t="s">
        <v>190</v>
      </c>
      <c r="U265" s="219">
        <v>0</v>
      </c>
      <c r="V265" s="219">
        <f>ROUND(E265*U265,2)</f>
        <v>0</v>
      </c>
      <c r="W265" s="219"/>
      <c r="X265" s="219" t="s">
        <v>478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555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1" t="s">
        <v>2527</v>
      </c>
      <c r="D266" s="221"/>
      <c r="E266" s="222">
        <v>163.92250000000001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232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ht="22.5" outlineLevel="1" x14ac:dyDescent="0.2">
      <c r="A267" s="230">
        <v>88</v>
      </c>
      <c r="B267" s="231" t="s">
        <v>644</v>
      </c>
      <c r="C267" s="249" t="s">
        <v>645</v>
      </c>
      <c r="D267" s="232" t="s">
        <v>323</v>
      </c>
      <c r="E267" s="233">
        <v>194.57550000000001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5">
        <v>2.1900000000000001E-3</v>
      </c>
      <c r="O267" s="235">
        <f>ROUND(E267*N267,2)</f>
        <v>0.43</v>
      </c>
      <c r="P267" s="235">
        <v>0</v>
      </c>
      <c r="Q267" s="235">
        <f>ROUND(E267*P267,2)</f>
        <v>0</v>
      </c>
      <c r="R267" s="235" t="s">
        <v>477</v>
      </c>
      <c r="S267" s="235" t="s">
        <v>190</v>
      </c>
      <c r="T267" s="236" t="s">
        <v>190</v>
      </c>
      <c r="U267" s="219">
        <v>0</v>
      </c>
      <c r="V267" s="219">
        <f>ROUND(E267*U267,2)</f>
        <v>0</v>
      </c>
      <c r="W267" s="219"/>
      <c r="X267" s="219" t="s">
        <v>478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555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51" t="s">
        <v>2528</v>
      </c>
      <c r="D268" s="221"/>
      <c r="E268" s="222">
        <v>194.57550000000001</v>
      </c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232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22.5" outlineLevel="1" x14ac:dyDescent="0.2">
      <c r="A269" s="230">
        <v>89</v>
      </c>
      <c r="B269" s="231" t="s">
        <v>1245</v>
      </c>
      <c r="C269" s="249" t="s">
        <v>1246</v>
      </c>
      <c r="D269" s="232" t="s">
        <v>554</v>
      </c>
      <c r="E269" s="233">
        <v>5.0750000000000002</v>
      </c>
      <c r="F269" s="234"/>
      <c r="G269" s="235">
        <f>ROUND(E269*F269,2)</f>
        <v>0</v>
      </c>
      <c r="H269" s="234"/>
      <c r="I269" s="235">
        <f>ROUND(E269*H269,2)</f>
        <v>0</v>
      </c>
      <c r="J269" s="234"/>
      <c r="K269" s="235">
        <f>ROUND(E269*J269,2)</f>
        <v>0</v>
      </c>
      <c r="L269" s="235">
        <v>21</v>
      </c>
      <c r="M269" s="235">
        <f>G269*(1+L269/100)</f>
        <v>0</v>
      </c>
      <c r="N269" s="235">
        <v>1.1000000000000001E-3</v>
      </c>
      <c r="O269" s="235">
        <f>ROUND(E269*N269,2)</f>
        <v>0.01</v>
      </c>
      <c r="P269" s="235">
        <v>0</v>
      </c>
      <c r="Q269" s="235">
        <f>ROUND(E269*P269,2)</f>
        <v>0</v>
      </c>
      <c r="R269" s="235"/>
      <c r="S269" s="235" t="s">
        <v>174</v>
      </c>
      <c r="T269" s="236" t="s">
        <v>175</v>
      </c>
      <c r="U269" s="219">
        <v>0</v>
      </c>
      <c r="V269" s="219">
        <f>ROUND(E269*U269,2)</f>
        <v>0</v>
      </c>
      <c r="W269" s="219"/>
      <c r="X269" s="219" t="s">
        <v>478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555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51" t="s">
        <v>2529</v>
      </c>
      <c r="D270" s="221"/>
      <c r="E270" s="222">
        <v>5.0750000000000002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232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37">
        <v>90</v>
      </c>
      <c r="B271" s="238" t="s">
        <v>662</v>
      </c>
      <c r="C271" s="248" t="s">
        <v>663</v>
      </c>
      <c r="D271" s="239" t="s">
        <v>655</v>
      </c>
      <c r="E271" s="240">
        <v>34</v>
      </c>
      <c r="F271" s="241"/>
      <c r="G271" s="242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2">
        <v>0</v>
      </c>
      <c r="O271" s="242">
        <f>ROUND(E271*N271,2)</f>
        <v>0</v>
      </c>
      <c r="P271" s="242">
        <v>0</v>
      </c>
      <c r="Q271" s="242">
        <f>ROUND(E271*P271,2)</f>
        <v>0</v>
      </c>
      <c r="R271" s="242"/>
      <c r="S271" s="242" t="s">
        <v>174</v>
      </c>
      <c r="T271" s="243" t="s">
        <v>175</v>
      </c>
      <c r="U271" s="219">
        <v>0</v>
      </c>
      <c r="V271" s="219">
        <f>ROUND(E271*U271,2)</f>
        <v>0</v>
      </c>
      <c r="W271" s="219"/>
      <c r="X271" s="219" t="s">
        <v>478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555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ht="33.75" outlineLevel="1" x14ac:dyDescent="0.2">
      <c r="A272" s="230">
        <v>91</v>
      </c>
      <c r="B272" s="231" t="s">
        <v>667</v>
      </c>
      <c r="C272" s="249" t="s">
        <v>668</v>
      </c>
      <c r="D272" s="232" t="s">
        <v>554</v>
      </c>
      <c r="E272" s="233">
        <v>2.02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1.7000000000000001E-2</v>
      </c>
      <c r="O272" s="235">
        <f>ROUND(E272*N272,2)</f>
        <v>0.03</v>
      </c>
      <c r="P272" s="235">
        <v>0</v>
      </c>
      <c r="Q272" s="235">
        <f>ROUND(E272*P272,2)</f>
        <v>0</v>
      </c>
      <c r="R272" s="235" t="s">
        <v>477</v>
      </c>
      <c r="S272" s="235" t="s">
        <v>190</v>
      </c>
      <c r="T272" s="236" t="s">
        <v>190</v>
      </c>
      <c r="U272" s="219">
        <v>0</v>
      </c>
      <c r="V272" s="219">
        <f>ROUND(E272*U272,2)</f>
        <v>0</v>
      </c>
      <c r="W272" s="219"/>
      <c r="X272" s="219" t="s">
        <v>478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555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1" t="s">
        <v>666</v>
      </c>
      <c r="D273" s="221"/>
      <c r="E273" s="222">
        <v>2.02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232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30">
        <v>92</v>
      </c>
      <c r="B274" s="231" t="s">
        <v>675</v>
      </c>
      <c r="C274" s="249" t="s">
        <v>676</v>
      </c>
      <c r="D274" s="232" t="s">
        <v>655</v>
      </c>
      <c r="E274" s="233">
        <v>34.340000000000003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0</v>
      </c>
      <c r="O274" s="235">
        <f>ROUND(E274*N274,2)</f>
        <v>0</v>
      </c>
      <c r="P274" s="235">
        <v>0</v>
      </c>
      <c r="Q274" s="235">
        <f>ROUND(E274*P274,2)</f>
        <v>0</v>
      </c>
      <c r="R274" s="235"/>
      <c r="S274" s="235" t="s">
        <v>174</v>
      </c>
      <c r="T274" s="236" t="s">
        <v>175</v>
      </c>
      <c r="U274" s="219">
        <v>0</v>
      </c>
      <c r="V274" s="219">
        <f>ROUND(E274*U274,2)</f>
        <v>0</v>
      </c>
      <c r="W274" s="219"/>
      <c r="X274" s="219" t="s">
        <v>478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479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1" t="s">
        <v>2530</v>
      </c>
      <c r="D275" s="221"/>
      <c r="E275" s="222">
        <v>34.340000000000003</v>
      </c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232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33.75" outlineLevel="1" x14ac:dyDescent="0.2">
      <c r="A276" s="230">
        <v>93</v>
      </c>
      <c r="B276" s="231" t="s">
        <v>683</v>
      </c>
      <c r="C276" s="249" t="s">
        <v>684</v>
      </c>
      <c r="D276" s="232" t="s">
        <v>554</v>
      </c>
      <c r="E276" s="233">
        <v>2.02</v>
      </c>
      <c r="F276" s="234"/>
      <c r="G276" s="235">
        <f>ROUND(E276*F276,2)</f>
        <v>0</v>
      </c>
      <c r="H276" s="234"/>
      <c r="I276" s="235">
        <f>ROUND(E276*H276,2)</f>
        <v>0</v>
      </c>
      <c r="J276" s="234"/>
      <c r="K276" s="235">
        <f>ROUND(E276*J276,2)</f>
        <v>0</v>
      </c>
      <c r="L276" s="235">
        <v>21</v>
      </c>
      <c r="M276" s="235">
        <f>G276*(1+L276/100)</f>
        <v>0</v>
      </c>
      <c r="N276" s="235">
        <v>6.0000000000000001E-3</v>
      </c>
      <c r="O276" s="235">
        <f>ROUND(E276*N276,2)</f>
        <v>0.01</v>
      </c>
      <c r="P276" s="235">
        <v>0</v>
      </c>
      <c r="Q276" s="235">
        <f>ROUND(E276*P276,2)</f>
        <v>0</v>
      </c>
      <c r="R276" s="235" t="s">
        <v>477</v>
      </c>
      <c r="S276" s="235" t="s">
        <v>190</v>
      </c>
      <c r="T276" s="236" t="s">
        <v>190</v>
      </c>
      <c r="U276" s="219">
        <v>0</v>
      </c>
      <c r="V276" s="219">
        <f>ROUND(E276*U276,2)</f>
        <v>0</v>
      </c>
      <c r="W276" s="219"/>
      <c r="X276" s="219" t="s">
        <v>478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479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51" t="s">
        <v>666</v>
      </c>
      <c r="D277" s="221"/>
      <c r="E277" s="222">
        <v>2.02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232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37">
        <v>94</v>
      </c>
      <c r="B278" s="238" t="s">
        <v>687</v>
      </c>
      <c r="C278" s="248" t="s">
        <v>688</v>
      </c>
      <c r="D278" s="239" t="s">
        <v>655</v>
      </c>
      <c r="E278" s="240">
        <v>34</v>
      </c>
      <c r="F278" s="241"/>
      <c r="G278" s="242">
        <f>ROUND(E278*F278,2)</f>
        <v>0</v>
      </c>
      <c r="H278" s="241"/>
      <c r="I278" s="242">
        <f>ROUND(E278*H278,2)</f>
        <v>0</v>
      </c>
      <c r="J278" s="241"/>
      <c r="K278" s="242">
        <f>ROUND(E278*J278,2)</f>
        <v>0</v>
      </c>
      <c r="L278" s="242">
        <v>21</v>
      </c>
      <c r="M278" s="242">
        <f>G278*(1+L278/100)</f>
        <v>0</v>
      </c>
      <c r="N278" s="242">
        <v>0</v>
      </c>
      <c r="O278" s="242">
        <f>ROUND(E278*N278,2)</f>
        <v>0</v>
      </c>
      <c r="P278" s="242">
        <v>0</v>
      </c>
      <c r="Q278" s="242">
        <f>ROUND(E278*P278,2)</f>
        <v>0</v>
      </c>
      <c r="R278" s="242"/>
      <c r="S278" s="242" t="s">
        <v>174</v>
      </c>
      <c r="T278" s="243" t="s">
        <v>175</v>
      </c>
      <c r="U278" s="219">
        <v>0</v>
      </c>
      <c r="V278" s="219">
        <f>ROUND(E278*U278,2)</f>
        <v>0</v>
      </c>
      <c r="W278" s="219"/>
      <c r="X278" s="219" t="s">
        <v>478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555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7">
        <v>95</v>
      </c>
      <c r="B279" s="238" t="s">
        <v>689</v>
      </c>
      <c r="C279" s="248" t="s">
        <v>690</v>
      </c>
      <c r="D279" s="239" t="s">
        <v>655</v>
      </c>
      <c r="E279" s="240">
        <v>2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2">
        <v>0</v>
      </c>
      <c r="O279" s="242">
        <f>ROUND(E279*N279,2)</f>
        <v>0</v>
      </c>
      <c r="P279" s="242">
        <v>0</v>
      </c>
      <c r="Q279" s="242">
        <f>ROUND(E279*P279,2)</f>
        <v>0</v>
      </c>
      <c r="R279" s="242"/>
      <c r="S279" s="242" t="s">
        <v>174</v>
      </c>
      <c r="T279" s="243" t="s">
        <v>175</v>
      </c>
      <c r="U279" s="219">
        <v>0</v>
      </c>
      <c r="V279" s="219">
        <f>ROUND(E279*U279,2)</f>
        <v>0</v>
      </c>
      <c r="W279" s="219"/>
      <c r="X279" s="219" t="s">
        <v>478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479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0">
        <v>96</v>
      </c>
      <c r="B280" s="231" t="s">
        <v>693</v>
      </c>
      <c r="C280" s="249" t="s">
        <v>694</v>
      </c>
      <c r="D280" s="232" t="s">
        <v>554</v>
      </c>
      <c r="E280" s="233">
        <v>36</v>
      </c>
      <c r="F280" s="234"/>
      <c r="G280" s="235">
        <f>ROUND(E280*F280,2)</f>
        <v>0</v>
      </c>
      <c r="H280" s="234"/>
      <c r="I280" s="235">
        <f>ROUND(E280*H280,2)</f>
        <v>0</v>
      </c>
      <c r="J280" s="234"/>
      <c r="K280" s="235">
        <f>ROUND(E280*J280,2)</f>
        <v>0</v>
      </c>
      <c r="L280" s="235">
        <v>21</v>
      </c>
      <c r="M280" s="235">
        <f>G280*(1+L280/100)</f>
        <v>0</v>
      </c>
      <c r="N280" s="235">
        <v>8.9999999999999998E-4</v>
      </c>
      <c r="O280" s="235">
        <f>ROUND(E280*N280,2)</f>
        <v>0.03</v>
      </c>
      <c r="P280" s="235">
        <v>0</v>
      </c>
      <c r="Q280" s="235">
        <f>ROUND(E280*P280,2)</f>
        <v>0</v>
      </c>
      <c r="R280" s="235" t="s">
        <v>477</v>
      </c>
      <c r="S280" s="235" t="s">
        <v>190</v>
      </c>
      <c r="T280" s="236" t="s">
        <v>190</v>
      </c>
      <c r="U280" s="219">
        <v>0</v>
      </c>
      <c r="V280" s="219">
        <f>ROUND(E280*U280,2)</f>
        <v>0</v>
      </c>
      <c r="W280" s="219"/>
      <c r="X280" s="219" t="s">
        <v>478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479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51" t="s">
        <v>2531</v>
      </c>
      <c r="D281" s="221"/>
      <c r="E281" s="222">
        <v>36</v>
      </c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232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37">
        <v>97</v>
      </c>
      <c r="B282" s="238" t="s">
        <v>698</v>
      </c>
      <c r="C282" s="248" t="s">
        <v>699</v>
      </c>
      <c r="D282" s="239" t="s">
        <v>247</v>
      </c>
      <c r="E282" s="240">
        <v>5</v>
      </c>
      <c r="F282" s="241"/>
      <c r="G282" s="242">
        <f>ROUND(E282*F282,2)</f>
        <v>0</v>
      </c>
      <c r="H282" s="241"/>
      <c r="I282" s="242">
        <f>ROUND(E282*H282,2)</f>
        <v>0</v>
      </c>
      <c r="J282" s="241"/>
      <c r="K282" s="242">
        <f>ROUND(E282*J282,2)</f>
        <v>0</v>
      </c>
      <c r="L282" s="242">
        <v>21</v>
      </c>
      <c r="M282" s="242">
        <f>G282*(1+L282/100)</f>
        <v>0</v>
      </c>
      <c r="N282" s="242">
        <v>0</v>
      </c>
      <c r="O282" s="242">
        <f>ROUND(E282*N282,2)</f>
        <v>0</v>
      </c>
      <c r="P282" s="242">
        <v>0</v>
      </c>
      <c r="Q282" s="242">
        <f>ROUND(E282*P282,2)</f>
        <v>0</v>
      </c>
      <c r="R282" s="242"/>
      <c r="S282" s="242" t="s">
        <v>174</v>
      </c>
      <c r="T282" s="243" t="s">
        <v>700</v>
      </c>
      <c r="U282" s="219">
        <v>0</v>
      </c>
      <c r="V282" s="219">
        <f>ROUND(E282*U282,2)</f>
        <v>0</v>
      </c>
      <c r="W282" s="219"/>
      <c r="X282" s="219" t="s">
        <v>478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479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37">
        <v>98</v>
      </c>
      <c r="B283" s="238" t="s">
        <v>701</v>
      </c>
      <c r="C283" s="248" t="s">
        <v>702</v>
      </c>
      <c r="D283" s="239" t="s">
        <v>655</v>
      </c>
      <c r="E283" s="240">
        <v>34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2">
        <v>0</v>
      </c>
      <c r="O283" s="242">
        <f>ROUND(E283*N283,2)</f>
        <v>0</v>
      </c>
      <c r="P283" s="242">
        <v>0</v>
      </c>
      <c r="Q283" s="242">
        <f>ROUND(E283*P283,2)</f>
        <v>0</v>
      </c>
      <c r="R283" s="242"/>
      <c r="S283" s="242" t="s">
        <v>174</v>
      </c>
      <c r="T283" s="243" t="s">
        <v>700</v>
      </c>
      <c r="U283" s="219">
        <v>0</v>
      </c>
      <c r="V283" s="219">
        <f>ROUND(E283*U283,2)</f>
        <v>0</v>
      </c>
      <c r="W283" s="219"/>
      <c r="X283" s="219" t="s">
        <v>478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555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7">
        <v>99</v>
      </c>
      <c r="B284" s="238" t="s">
        <v>703</v>
      </c>
      <c r="C284" s="248" t="s">
        <v>704</v>
      </c>
      <c r="D284" s="239" t="s">
        <v>655</v>
      </c>
      <c r="E284" s="240">
        <v>2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2">
        <v>0</v>
      </c>
      <c r="O284" s="242">
        <f>ROUND(E284*N284,2)</f>
        <v>0</v>
      </c>
      <c r="P284" s="242">
        <v>0</v>
      </c>
      <c r="Q284" s="242">
        <f>ROUND(E284*P284,2)</f>
        <v>0</v>
      </c>
      <c r="R284" s="242"/>
      <c r="S284" s="242" t="s">
        <v>174</v>
      </c>
      <c r="T284" s="243" t="s">
        <v>700</v>
      </c>
      <c r="U284" s="219">
        <v>0</v>
      </c>
      <c r="V284" s="219">
        <f>ROUND(E284*U284,2)</f>
        <v>0</v>
      </c>
      <c r="W284" s="219"/>
      <c r="X284" s="219" t="s">
        <v>478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555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37">
        <v>100</v>
      </c>
      <c r="B285" s="238" t="s">
        <v>705</v>
      </c>
      <c r="C285" s="248" t="s">
        <v>706</v>
      </c>
      <c r="D285" s="239" t="s">
        <v>655</v>
      </c>
      <c r="E285" s="240">
        <v>1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21</v>
      </c>
      <c r="M285" s="242">
        <f>G285*(1+L285/100)</f>
        <v>0</v>
      </c>
      <c r="N285" s="242">
        <v>0</v>
      </c>
      <c r="O285" s="242">
        <f>ROUND(E285*N285,2)</f>
        <v>0</v>
      </c>
      <c r="P285" s="242">
        <v>0</v>
      </c>
      <c r="Q285" s="242">
        <f>ROUND(E285*P285,2)</f>
        <v>0</v>
      </c>
      <c r="R285" s="242"/>
      <c r="S285" s="242" t="s">
        <v>174</v>
      </c>
      <c r="T285" s="243" t="s">
        <v>175</v>
      </c>
      <c r="U285" s="219">
        <v>0</v>
      </c>
      <c r="V285" s="219">
        <f>ROUND(E285*U285,2)</f>
        <v>0</v>
      </c>
      <c r="W285" s="219"/>
      <c r="X285" s="219" t="s">
        <v>478</v>
      </c>
      <c r="Y285" s="209"/>
      <c r="Z285" s="209"/>
      <c r="AA285" s="209"/>
      <c r="AB285" s="209"/>
      <c r="AC285" s="209"/>
      <c r="AD285" s="209"/>
      <c r="AE285" s="209"/>
      <c r="AF285" s="209"/>
      <c r="AG285" s="209" t="s">
        <v>479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101</v>
      </c>
      <c r="B286" s="231" t="s">
        <v>2383</v>
      </c>
      <c r="C286" s="249" t="s">
        <v>2384</v>
      </c>
      <c r="D286" s="232" t="s">
        <v>323</v>
      </c>
      <c r="E286" s="233">
        <v>12.12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1.77E-2</v>
      </c>
      <c r="O286" s="235">
        <f>ROUND(E286*N286,2)</f>
        <v>0.21</v>
      </c>
      <c r="P286" s="235">
        <v>0</v>
      </c>
      <c r="Q286" s="235">
        <f>ROUND(E286*P286,2)</f>
        <v>0</v>
      </c>
      <c r="R286" s="235"/>
      <c r="S286" s="235" t="s">
        <v>174</v>
      </c>
      <c r="T286" s="236" t="s">
        <v>190</v>
      </c>
      <c r="U286" s="219">
        <v>0</v>
      </c>
      <c r="V286" s="219">
        <f>ROUND(E286*U286,2)</f>
        <v>0</v>
      </c>
      <c r="W286" s="219"/>
      <c r="X286" s="219" t="s">
        <v>478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555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1" t="s">
        <v>2532</v>
      </c>
      <c r="D287" s="221"/>
      <c r="E287" s="222">
        <v>12.12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232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ht="22.5" outlineLevel="1" x14ac:dyDescent="0.2">
      <c r="A288" s="230">
        <v>102</v>
      </c>
      <c r="B288" s="231" t="s">
        <v>2533</v>
      </c>
      <c r="C288" s="249" t="s">
        <v>2534</v>
      </c>
      <c r="D288" s="232" t="s">
        <v>554</v>
      </c>
      <c r="E288" s="233">
        <v>1.01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9.7000000000000003E-3</v>
      </c>
      <c r="O288" s="235">
        <f>ROUND(E288*N288,2)</f>
        <v>0.01</v>
      </c>
      <c r="P288" s="235">
        <v>0</v>
      </c>
      <c r="Q288" s="235">
        <f>ROUND(E288*P288,2)</f>
        <v>0</v>
      </c>
      <c r="R288" s="235" t="s">
        <v>477</v>
      </c>
      <c r="S288" s="235" t="s">
        <v>190</v>
      </c>
      <c r="T288" s="236" t="s">
        <v>190</v>
      </c>
      <c r="U288" s="219">
        <v>0</v>
      </c>
      <c r="V288" s="219">
        <f>ROUND(E288*U288,2)</f>
        <v>0</v>
      </c>
      <c r="W288" s="219"/>
      <c r="X288" s="219" t="s">
        <v>478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555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1" t="s">
        <v>672</v>
      </c>
      <c r="D289" s="221"/>
      <c r="E289" s="222">
        <v>1.01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232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ht="22.5" outlineLevel="1" x14ac:dyDescent="0.2">
      <c r="A290" s="230">
        <v>103</v>
      </c>
      <c r="B290" s="231" t="s">
        <v>2535</v>
      </c>
      <c r="C290" s="249" t="s">
        <v>2536</v>
      </c>
      <c r="D290" s="232" t="s">
        <v>554</v>
      </c>
      <c r="E290" s="233">
        <v>1.01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9.1999999999999998E-3</v>
      </c>
      <c r="O290" s="235">
        <f>ROUND(E290*N290,2)</f>
        <v>0.01</v>
      </c>
      <c r="P290" s="235">
        <v>0</v>
      </c>
      <c r="Q290" s="235">
        <f>ROUND(E290*P290,2)</f>
        <v>0</v>
      </c>
      <c r="R290" s="235" t="s">
        <v>477</v>
      </c>
      <c r="S290" s="235" t="s">
        <v>190</v>
      </c>
      <c r="T290" s="236" t="s">
        <v>190</v>
      </c>
      <c r="U290" s="219">
        <v>0</v>
      </c>
      <c r="V290" s="219">
        <f>ROUND(E290*U290,2)</f>
        <v>0</v>
      </c>
      <c r="W290" s="219"/>
      <c r="X290" s="219" t="s">
        <v>478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555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1" t="s">
        <v>672</v>
      </c>
      <c r="D291" s="221"/>
      <c r="E291" s="222">
        <v>1.01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232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ht="22.5" outlineLevel="1" x14ac:dyDescent="0.2">
      <c r="A292" s="230">
        <v>104</v>
      </c>
      <c r="B292" s="231" t="s">
        <v>2537</v>
      </c>
      <c r="C292" s="249" t="s">
        <v>2538</v>
      </c>
      <c r="D292" s="232" t="s">
        <v>554</v>
      </c>
      <c r="E292" s="233">
        <v>1.01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9.4000000000000004E-3</v>
      </c>
      <c r="O292" s="235">
        <f>ROUND(E292*N292,2)</f>
        <v>0.01</v>
      </c>
      <c r="P292" s="235">
        <v>0</v>
      </c>
      <c r="Q292" s="235">
        <f>ROUND(E292*P292,2)</f>
        <v>0</v>
      </c>
      <c r="R292" s="235" t="s">
        <v>477</v>
      </c>
      <c r="S292" s="235" t="s">
        <v>190</v>
      </c>
      <c r="T292" s="236" t="s">
        <v>190</v>
      </c>
      <c r="U292" s="219">
        <v>0</v>
      </c>
      <c r="V292" s="219">
        <f>ROUND(E292*U292,2)</f>
        <v>0</v>
      </c>
      <c r="W292" s="219"/>
      <c r="X292" s="219" t="s">
        <v>478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555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1" t="s">
        <v>672</v>
      </c>
      <c r="D293" s="221"/>
      <c r="E293" s="222">
        <v>1.01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232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ht="22.5" outlineLevel="1" x14ac:dyDescent="0.2">
      <c r="A294" s="230">
        <v>105</v>
      </c>
      <c r="B294" s="231" t="s">
        <v>2395</v>
      </c>
      <c r="C294" s="249" t="s">
        <v>2396</v>
      </c>
      <c r="D294" s="232" t="s">
        <v>554</v>
      </c>
      <c r="E294" s="233">
        <v>1.01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8.3000000000000001E-3</v>
      </c>
      <c r="O294" s="235">
        <f>ROUND(E294*N294,2)</f>
        <v>0.01</v>
      </c>
      <c r="P294" s="235">
        <v>0</v>
      </c>
      <c r="Q294" s="235">
        <f>ROUND(E294*P294,2)</f>
        <v>0</v>
      </c>
      <c r="R294" s="235" t="s">
        <v>477</v>
      </c>
      <c r="S294" s="235" t="s">
        <v>190</v>
      </c>
      <c r="T294" s="236" t="s">
        <v>190</v>
      </c>
      <c r="U294" s="219">
        <v>0</v>
      </c>
      <c r="V294" s="219">
        <f>ROUND(E294*U294,2)</f>
        <v>0</v>
      </c>
      <c r="W294" s="219"/>
      <c r="X294" s="219" t="s">
        <v>478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555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1" t="s">
        <v>672</v>
      </c>
      <c r="D295" s="221"/>
      <c r="E295" s="222">
        <v>1.01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232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 x14ac:dyDescent="0.2">
      <c r="A296" s="230">
        <v>106</v>
      </c>
      <c r="B296" s="231" t="s">
        <v>2397</v>
      </c>
      <c r="C296" s="249" t="s">
        <v>2398</v>
      </c>
      <c r="D296" s="232" t="s">
        <v>554</v>
      </c>
      <c r="E296" s="233">
        <v>1.01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1.0500000000000001E-2</v>
      </c>
      <c r="O296" s="235">
        <f>ROUND(E296*N296,2)</f>
        <v>0.01</v>
      </c>
      <c r="P296" s="235">
        <v>0</v>
      </c>
      <c r="Q296" s="235">
        <f>ROUND(E296*P296,2)</f>
        <v>0</v>
      </c>
      <c r="R296" s="235" t="s">
        <v>477</v>
      </c>
      <c r="S296" s="235" t="s">
        <v>190</v>
      </c>
      <c r="T296" s="236" t="s">
        <v>190</v>
      </c>
      <c r="U296" s="219">
        <v>0</v>
      </c>
      <c r="V296" s="219">
        <f>ROUND(E296*U296,2)</f>
        <v>0</v>
      </c>
      <c r="W296" s="219"/>
      <c r="X296" s="219" t="s">
        <v>478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555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1" t="s">
        <v>672</v>
      </c>
      <c r="D297" s="221"/>
      <c r="E297" s="222">
        <v>1.01</v>
      </c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232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ht="22.5" outlineLevel="1" x14ac:dyDescent="0.2">
      <c r="A298" s="230">
        <v>107</v>
      </c>
      <c r="B298" s="231" t="s">
        <v>2403</v>
      </c>
      <c r="C298" s="249" t="s">
        <v>2404</v>
      </c>
      <c r="D298" s="232" t="s">
        <v>554</v>
      </c>
      <c r="E298" s="233">
        <v>1.01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8.8000000000000005E-3</v>
      </c>
      <c r="O298" s="235">
        <f>ROUND(E298*N298,2)</f>
        <v>0.01</v>
      </c>
      <c r="P298" s="235">
        <v>0</v>
      </c>
      <c r="Q298" s="235">
        <f>ROUND(E298*P298,2)</f>
        <v>0</v>
      </c>
      <c r="R298" s="235" t="s">
        <v>477</v>
      </c>
      <c r="S298" s="235" t="s">
        <v>190</v>
      </c>
      <c r="T298" s="236" t="s">
        <v>190</v>
      </c>
      <c r="U298" s="219">
        <v>0</v>
      </c>
      <c r="V298" s="219">
        <f>ROUND(E298*U298,2)</f>
        <v>0</v>
      </c>
      <c r="W298" s="219"/>
      <c r="X298" s="219" t="s">
        <v>478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555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1" t="s">
        <v>672</v>
      </c>
      <c r="D299" s="221"/>
      <c r="E299" s="222">
        <v>1.01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232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30">
        <v>108</v>
      </c>
      <c r="B300" s="231" t="s">
        <v>713</v>
      </c>
      <c r="C300" s="249" t="s">
        <v>714</v>
      </c>
      <c r="D300" s="232" t="s">
        <v>554</v>
      </c>
      <c r="E300" s="233">
        <v>1.01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1.9699999999999999E-2</v>
      </c>
      <c r="O300" s="235">
        <f>ROUND(E300*N300,2)</f>
        <v>0.02</v>
      </c>
      <c r="P300" s="235">
        <v>0</v>
      </c>
      <c r="Q300" s="235">
        <f>ROUND(E300*P300,2)</f>
        <v>0</v>
      </c>
      <c r="R300" s="235" t="s">
        <v>477</v>
      </c>
      <c r="S300" s="235" t="s">
        <v>190</v>
      </c>
      <c r="T300" s="236" t="s">
        <v>190</v>
      </c>
      <c r="U300" s="219">
        <v>0</v>
      </c>
      <c r="V300" s="219">
        <f>ROUND(E300*U300,2)</f>
        <v>0</v>
      </c>
      <c r="W300" s="219"/>
      <c r="X300" s="219" t="s">
        <v>478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555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1" t="s">
        <v>672</v>
      </c>
      <c r="D301" s="221"/>
      <c r="E301" s="222">
        <v>1.01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232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0">
        <v>109</v>
      </c>
      <c r="B302" s="231" t="s">
        <v>2409</v>
      </c>
      <c r="C302" s="249" t="s">
        <v>2410</v>
      </c>
      <c r="D302" s="232" t="s">
        <v>554</v>
      </c>
      <c r="E302" s="233">
        <v>8.08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2.0000000000000001E-4</v>
      </c>
      <c r="O302" s="235">
        <f>ROUND(E302*N302,2)</f>
        <v>0</v>
      </c>
      <c r="P302" s="235">
        <v>0</v>
      </c>
      <c r="Q302" s="235">
        <f>ROUND(E302*P302,2)</f>
        <v>0</v>
      </c>
      <c r="R302" s="235" t="s">
        <v>477</v>
      </c>
      <c r="S302" s="235" t="s">
        <v>190</v>
      </c>
      <c r="T302" s="236" t="s">
        <v>190</v>
      </c>
      <c r="U302" s="219">
        <v>0</v>
      </c>
      <c r="V302" s="219">
        <f>ROUND(E302*U302,2)</f>
        <v>0</v>
      </c>
      <c r="W302" s="219"/>
      <c r="X302" s="219" t="s">
        <v>478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555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1" t="s">
        <v>2539</v>
      </c>
      <c r="D303" s="221"/>
      <c r="E303" s="222">
        <v>8.08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232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7">
        <v>110</v>
      </c>
      <c r="B304" s="238" t="s">
        <v>721</v>
      </c>
      <c r="C304" s="248" t="s">
        <v>722</v>
      </c>
      <c r="D304" s="239" t="s">
        <v>655</v>
      </c>
      <c r="E304" s="240">
        <v>2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21</v>
      </c>
      <c r="M304" s="242">
        <f>G304*(1+L304/100)</f>
        <v>0</v>
      </c>
      <c r="N304" s="242">
        <v>0</v>
      </c>
      <c r="O304" s="242">
        <f>ROUND(E304*N304,2)</f>
        <v>0</v>
      </c>
      <c r="P304" s="242">
        <v>0</v>
      </c>
      <c r="Q304" s="242">
        <f>ROUND(E304*P304,2)</f>
        <v>0</v>
      </c>
      <c r="R304" s="242"/>
      <c r="S304" s="242" t="s">
        <v>174</v>
      </c>
      <c r="T304" s="243" t="s">
        <v>175</v>
      </c>
      <c r="U304" s="219">
        <v>0</v>
      </c>
      <c r="V304" s="219">
        <f>ROUND(E304*U304,2)</f>
        <v>0</v>
      </c>
      <c r="W304" s="219"/>
      <c r="X304" s="219" t="s">
        <v>478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555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37">
        <v>111</v>
      </c>
      <c r="B305" s="238" t="s">
        <v>725</v>
      </c>
      <c r="C305" s="248" t="s">
        <v>726</v>
      </c>
      <c r="D305" s="239" t="s">
        <v>655</v>
      </c>
      <c r="E305" s="240">
        <v>2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2">
        <v>0</v>
      </c>
      <c r="O305" s="242">
        <f>ROUND(E305*N305,2)</f>
        <v>0</v>
      </c>
      <c r="P305" s="242">
        <v>0</v>
      </c>
      <c r="Q305" s="242">
        <f>ROUND(E305*P305,2)</f>
        <v>0</v>
      </c>
      <c r="R305" s="242"/>
      <c r="S305" s="242" t="s">
        <v>174</v>
      </c>
      <c r="T305" s="243" t="s">
        <v>175</v>
      </c>
      <c r="U305" s="219">
        <v>0</v>
      </c>
      <c r="V305" s="219">
        <f>ROUND(E305*U305,2)</f>
        <v>0</v>
      </c>
      <c r="W305" s="219"/>
      <c r="X305" s="219" t="s">
        <v>478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555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x14ac:dyDescent="0.2">
      <c r="A306" s="224" t="s">
        <v>169</v>
      </c>
      <c r="B306" s="225" t="s">
        <v>111</v>
      </c>
      <c r="C306" s="247" t="s">
        <v>112</v>
      </c>
      <c r="D306" s="226"/>
      <c r="E306" s="227"/>
      <c r="F306" s="228"/>
      <c r="G306" s="228">
        <f>SUMIF(AG307:AG311,"&lt;&gt;NOR",G307:G311)</f>
        <v>0</v>
      </c>
      <c r="H306" s="228"/>
      <c r="I306" s="228">
        <f>SUM(I307:I311)</f>
        <v>0</v>
      </c>
      <c r="J306" s="228"/>
      <c r="K306" s="228">
        <f>SUM(K307:K311)</f>
        <v>0</v>
      </c>
      <c r="L306" s="228"/>
      <c r="M306" s="228">
        <f>SUM(M307:M311)</f>
        <v>0</v>
      </c>
      <c r="N306" s="228"/>
      <c r="O306" s="228">
        <f>SUM(O307:O311)</f>
        <v>4.1399999999999997</v>
      </c>
      <c r="P306" s="228"/>
      <c r="Q306" s="228">
        <f>SUM(Q307:Q311)</f>
        <v>0</v>
      </c>
      <c r="R306" s="228"/>
      <c r="S306" s="228"/>
      <c r="T306" s="229"/>
      <c r="U306" s="223"/>
      <c r="V306" s="223">
        <f>SUM(V307:V311)</f>
        <v>4.97</v>
      </c>
      <c r="W306" s="223"/>
      <c r="X306" s="223"/>
      <c r="AG306" t="s">
        <v>170</v>
      </c>
    </row>
    <row r="307" spans="1:60" ht="22.5" outlineLevel="1" x14ac:dyDescent="0.2">
      <c r="A307" s="230">
        <v>112</v>
      </c>
      <c r="B307" s="231" t="s">
        <v>727</v>
      </c>
      <c r="C307" s="249" t="s">
        <v>728</v>
      </c>
      <c r="D307" s="232" t="s">
        <v>323</v>
      </c>
      <c r="E307" s="233">
        <v>22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5">
        <v>0.188</v>
      </c>
      <c r="O307" s="235">
        <f>ROUND(E307*N307,2)</f>
        <v>4.1399999999999997</v>
      </c>
      <c r="P307" s="235">
        <v>0</v>
      </c>
      <c r="Q307" s="235">
        <f>ROUND(E307*P307,2)</f>
        <v>0</v>
      </c>
      <c r="R307" s="235" t="s">
        <v>286</v>
      </c>
      <c r="S307" s="235" t="s">
        <v>190</v>
      </c>
      <c r="T307" s="236" t="s">
        <v>190</v>
      </c>
      <c r="U307" s="219">
        <v>0.216</v>
      </c>
      <c r="V307" s="219">
        <f>ROUND(E307*U307,2)</f>
        <v>4.75</v>
      </c>
      <c r="W307" s="219"/>
      <c r="X307" s="219" t="s">
        <v>287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308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60" t="s">
        <v>729</v>
      </c>
      <c r="D308" s="256"/>
      <c r="E308" s="256"/>
      <c r="F308" s="256"/>
      <c r="G308" s="256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290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45" t="str">
        <f>C308</f>
        <v>se zatřením lože, s vyplněním a zatřením spár cementovou maltou. S dodáním hmot pro lože tl. 80-100 mm.</v>
      </c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30">
        <v>113</v>
      </c>
      <c r="B309" s="231" t="s">
        <v>739</v>
      </c>
      <c r="C309" s="249" t="s">
        <v>740</v>
      </c>
      <c r="D309" s="232" t="s">
        <v>323</v>
      </c>
      <c r="E309" s="233">
        <v>2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5">
        <v>0</v>
      </c>
      <c r="O309" s="235">
        <f>ROUND(E309*N309,2)</f>
        <v>0</v>
      </c>
      <c r="P309" s="235">
        <v>0</v>
      </c>
      <c r="Q309" s="235">
        <f>ROUND(E309*P309,2)</f>
        <v>0</v>
      </c>
      <c r="R309" s="235" t="s">
        <v>286</v>
      </c>
      <c r="S309" s="235" t="s">
        <v>190</v>
      </c>
      <c r="T309" s="236" t="s">
        <v>190</v>
      </c>
      <c r="U309" s="219">
        <v>0.11</v>
      </c>
      <c r="V309" s="219">
        <f>ROUND(E309*U309,2)</f>
        <v>0.22</v>
      </c>
      <c r="W309" s="219"/>
      <c r="X309" s="219" t="s">
        <v>287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288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60" t="s">
        <v>732</v>
      </c>
      <c r="D310" s="256"/>
      <c r="E310" s="256"/>
      <c r="F310" s="256"/>
      <c r="G310" s="256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290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1" t="s">
        <v>2540</v>
      </c>
      <c r="D311" s="221"/>
      <c r="E311" s="222">
        <v>2</v>
      </c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232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x14ac:dyDescent="0.2">
      <c r="A312" s="224" t="s">
        <v>169</v>
      </c>
      <c r="B312" s="225" t="s">
        <v>113</v>
      </c>
      <c r="C312" s="247" t="s">
        <v>114</v>
      </c>
      <c r="D312" s="226"/>
      <c r="E312" s="227"/>
      <c r="F312" s="228"/>
      <c r="G312" s="228">
        <f>SUMIF(AG313:AG315,"&lt;&gt;NOR",G313:G315)</f>
        <v>0</v>
      </c>
      <c r="H312" s="228"/>
      <c r="I312" s="228">
        <f>SUM(I313:I315)</f>
        <v>0</v>
      </c>
      <c r="J312" s="228"/>
      <c r="K312" s="228">
        <f>SUM(K313:K315)</f>
        <v>0</v>
      </c>
      <c r="L312" s="228"/>
      <c r="M312" s="228">
        <f>SUM(M313:M315)</f>
        <v>0</v>
      </c>
      <c r="N312" s="228"/>
      <c r="O312" s="228">
        <f>SUM(O313:O315)</f>
        <v>0.02</v>
      </c>
      <c r="P312" s="228"/>
      <c r="Q312" s="228">
        <f>SUM(Q313:Q315)</f>
        <v>0</v>
      </c>
      <c r="R312" s="228"/>
      <c r="S312" s="228"/>
      <c r="T312" s="229"/>
      <c r="U312" s="223"/>
      <c r="V312" s="223">
        <f>SUM(V313:V315)</f>
        <v>0.4</v>
      </c>
      <c r="W312" s="223"/>
      <c r="X312" s="223"/>
      <c r="AG312" t="s">
        <v>170</v>
      </c>
    </row>
    <row r="313" spans="1:60" ht="22.5" outlineLevel="1" x14ac:dyDescent="0.2">
      <c r="A313" s="230">
        <v>114</v>
      </c>
      <c r="B313" s="231" t="s">
        <v>1065</v>
      </c>
      <c r="C313" s="249" t="s">
        <v>1066</v>
      </c>
      <c r="D313" s="232" t="s">
        <v>338</v>
      </c>
      <c r="E313" s="233">
        <v>9.4199999999999996E-3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2.65089</v>
      </c>
      <c r="O313" s="235">
        <f>ROUND(E313*N313,2)</f>
        <v>0.02</v>
      </c>
      <c r="P313" s="235">
        <v>0</v>
      </c>
      <c r="Q313" s="235">
        <f>ROUND(E313*P313,2)</f>
        <v>0</v>
      </c>
      <c r="R313" s="235" t="s">
        <v>1067</v>
      </c>
      <c r="S313" s="235" t="s">
        <v>190</v>
      </c>
      <c r="T313" s="236" t="s">
        <v>190</v>
      </c>
      <c r="U313" s="219">
        <v>42.051000000000002</v>
      </c>
      <c r="V313" s="219">
        <f>ROUND(E313*U313,2)</f>
        <v>0.4</v>
      </c>
      <c r="W313" s="219"/>
      <c r="X313" s="219" t="s">
        <v>287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288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ht="22.5" outlineLevel="1" x14ac:dyDescent="0.2">
      <c r="A314" s="216"/>
      <c r="B314" s="217"/>
      <c r="C314" s="260" t="s">
        <v>1068</v>
      </c>
      <c r="D314" s="256"/>
      <c r="E314" s="256"/>
      <c r="F314" s="256"/>
      <c r="G314" s="256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290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45" t="str">
        <f>C314</f>
        <v>uloženého ve vynechaných otvorech ve dně nebo ve stěnách nádrží z betonu vodostavebního, pevné spojení potrubí nebo trubní zděře s betonem v otvoru, očištění potrubí před betonáží, bednění a odbednění,</v>
      </c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1" t="s">
        <v>1069</v>
      </c>
      <c r="D315" s="221"/>
      <c r="E315" s="222">
        <v>9.4199999999999996E-3</v>
      </c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232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x14ac:dyDescent="0.2">
      <c r="A316" s="224" t="s">
        <v>169</v>
      </c>
      <c r="B316" s="225" t="s">
        <v>117</v>
      </c>
      <c r="C316" s="247" t="s">
        <v>118</v>
      </c>
      <c r="D316" s="226"/>
      <c r="E316" s="227"/>
      <c r="F316" s="228"/>
      <c r="G316" s="228">
        <f>SUMIF(AG317:AG327,"&lt;&gt;NOR",G317:G327)</f>
        <v>0</v>
      </c>
      <c r="H316" s="228"/>
      <c r="I316" s="228">
        <f>SUM(I317:I327)</f>
        <v>0</v>
      </c>
      <c r="J316" s="228"/>
      <c r="K316" s="228">
        <f>SUM(K317:K327)</f>
        <v>0</v>
      </c>
      <c r="L316" s="228"/>
      <c r="M316" s="228">
        <f>SUM(M317:M327)</f>
        <v>0</v>
      </c>
      <c r="N316" s="228"/>
      <c r="O316" s="228">
        <f>SUM(O317:O327)</f>
        <v>0</v>
      </c>
      <c r="P316" s="228"/>
      <c r="Q316" s="228">
        <f>SUM(Q317:Q327)</f>
        <v>5.2</v>
      </c>
      <c r="R316" s="228"/>
      <c r="S316" s="228"/>
      <c r="T316" s="229"/>
      <c r="U316" s="223"/>
      <c r="V316" s="223">
        <f>SUM(V317:V327)</f>
        <v>6.5500000000000007</v>
      </c>
      <c r="W316" s="223"/>
      <c r="X316" s="223"/>
      <c r="AG316" t="s">
        <v>170</v>
      </c>
    </row>
    <row r="317" spans="1:60" ht="22.5" outlineLevel="1" x14ac:dyDescent="0.2">
      <c r="A317" s="230">
        <v>115</v>
      </c>
      <c r="B317" s="231" t="s">
        <v>750</v>
      </c>
      <c r="C317" s="249" t="s">
        <v>751</v>
      </c>
      <c r="D317" s="232" t="s">
        <v>323</v>
      </c>
      <c r="E317" s="233">
        <v>22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5" t="s">
        <v>286</v>
      </c>
      <c r="S317" s="235" t="s">
        <v>190</v>
      </c>
      <c r="T317" s="236" t="s">
        <v>190</v>
      </c>
      <c r="U317" s="219">
        <v>0.09</v>
      </c>
      <c r="V317" s="219">
        <f>ROUND(E317*U317,2)</f>
        <v>1.98</v>
      </c>
      <c r="W317" s="219"/>
      <c r="X317" s="219" t="s">
        <v>287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308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ht="22.5" outlineLevel="1" x14ac:dyDescent="0.2">
      <c r="A318" s="216"/>
      <c r="B318" s="217"/>
      <c r="C318" s="260" t="s">
        <v>752</v>
      </c>
      <c r="D318" s="256"/>
      <c r="E318" s="256"/>
      <c r="F318" s="256"/>
      <c r="G318" s="256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290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45" t="str">
        <f>C318</f>
        <v>krajníků, desek nebo panelů od spojovacího materiálu s odklizením a uložením očištěných hmot a spojovacího materiálu na skládku na vzdálenost do 10 m</v>
      </c>
      <c r="BB318" s="209"/>
      <c r="BC318" s="209"/>
      <c r="BD318" s="209"/>
      <c r="BE318" s="209"/>
      <c r="BF318" s="209"/>
      <c r="BG318" s="209"/>
      <c r="BH318" s="209"/>
    </row>
    <row r="319" spans="1:60" ht="22.5" outlineLevel="1" x14ac:dyDescent="0.2">
      <c r="A319" s="230">
        <v>116</v>
      </c>
      <c r="B319" s="231" t="s">
        <v>753</v>
      </c>
      <c r="C319" s="249" t="s">
        <v>754</v>
      </c>
      <c r="D319" s="232" t="s">
        <v>285</v>
      </c>
      <c r="E319" s="233">
        <v>21.67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5" t="s">
        <v>286</v>
      </c>
      <c r="S319" s="235" t="s">
        <v>190</v>
      </c>
      <c r="T319" s="236" t="s">
        <v>190</v>
      </c>
      <c r="U319" s="219">
        <v>0.115</v>
      </c>
      <c r="V319" s="219">
        <f>ROUND(E319*U319,2)</f>
        <v>2.4900000000000002</v>
      </c>
      <c r="W319" s="219"/>
      <c r="X319" s="219" t="s">
        <v>287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288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ht="22.5" outlineLevel="1" x14ac:dyDescent="0.2">
      <c r="A320" s="216"/>
      <c r="B320" s="217"/>
      <c r="C320" s="260" t="s">
        <v>752</v>
      </c>
      <c r="D320" s="256"/>
      <c r="E320" s="256"/>
      <c r="F320" s="256"/>
      <c r="G320" s="256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290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45" t="str">
        <f>C320</f>
        <v>krajníků, desek nebo panelů od spojovacího materiálu s odklizením a uložením očištěných hmot a spojovacího materiálu na skládku na vzdálenost do 10 m</v>
      </c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1" t="s">
        <v>2447</v>
      </c>
      <c r="D321" s="221"/>
      <c r="E321" s="222">
        <v>2.75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232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1" t="s">
        <v>2444</v>
      </c>
      <c r="D322" s="221"/>
      <c r="E322" s="222">
        <v>18.37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232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1" t="s">
        <v>2445</v>
      </c>
      <c r="D323" s="221"/>
      <c r="E323" s="222">
        <v>0.55000000000000004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232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ht="22.5" outlineLevel="1" x14ac:dyDescent="0.2">
      <c r="A324" s="230">
        <v>117</v>
      </c>
      <c r="B324" s="231" t="s">
        <v>1074</v>
      </c>
      <c r="C324" s="249" t="s">
        <v>1075</v>
      </c>
      <c r="D324" s="232" t="s">
        <v>285</v>
      </c>
      <c r="E324" s="233">
        <v>20.79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0</v>
      </c>
      <c r="O324" s="235">
        <f>ROUND(E324*N324,2)</f>
        <v>0</v>
      </c>
      <c r="P324" s="235">
        <v>0</v>
      </c>
      <c r="Q324" s="235">
        <f>ROUND(E324*P324,2)</f>
        <v>0</v>
      </c>
      <c r="R324" s="235" t="s">
        <v>286</v>
      </c>
      <c r="S324" s="235" t="s">
        <v>190</v>
      </c>
      <c r="T324" s="236" t="s">
        <v>190</v>
      </c>
      <c r="U324" s="219">
        <v>0.1</v>
      </c>
      <c r="V324" s="219">
        <f>ROUND(E324*U324,2)</f>
        <v>2.08</v>
      </c>
      <c r="W324" s="219"/>
      <c r="X324" s="219" t="s">
        <v>287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288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ht="22.5" outlineLevel="1" x14ac:dyDescent="0.2">
      <c r="A325" s="216"/>
      <c r="B325" s="217"/>
      <c r="C325" s="260" t="s">
        <v>1076</v>
      </c>
      <c r="D325" s="256"/>
      <c r="E325" s="256"/>
      <c r="F325" s="256"/>
      <c r="G325" s="256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290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45" t="str">
        <f>C325</f>
        <v>od spojovacího materiálu, s uložením očištěných kostek na skládku, s odklizením odpadových hmot na hromady a s odklizením vybouraných kostek na vzdálenost do 3 m</v>
      </c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1" t="s">
        <v>2443</v>
      </c>
      <c r="D326" s="221"/>
      <c r="E326" s="222">
        <v>20.79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232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37">
        <v>118</v>
      </c>
      <c r="B327" s="238" t="s">
        <v>1935</v>
      </c>
      <c r="C327" s="248" t="s">
        <v>1936</v>
      </c>
      <c r="D327" s="239" t="s">
        <v>1306</v>
      </c>
      <c r="E327" s="240">
        <v>2</v>
      </c>
      <c r="F327" s="241"/>
      <c r="G327" s="242">
        <f>ROUND(E327*F327,2)</f>
        <v>0</v>
      </c>
      <c r="H327" s="241"/>
      <c r="I327" s="242">
        <f>ROUND(E327*H327,2)</f>
        <v>0</v>
      </c>
      <c r="J327" s="241"/>
      <c r="K327" s="242">
        <f>ROUND(E327*J327,2)</f>
        <v>0</v>
      </c>
      <c r="L327" s="242">
        <v>21</v>
      </c>
      <c r="M327" s="242">
        <f>G327*(1+L327/100)</f>
        <v>0</v>
      </c>
      <c r="N327" s="242">
        <v>0</v>
      </c>
      <c r="O327" s="242">
        <f>ROUND(E327*N327,2)</f>
        <v>0</v>
      </c>
      <c r="P327" s="242">
        <v>2.6</v>
      </c>
      <c r="Q327" s="242">
        <f>ROUND(E327*P327,2)</f>
        <v>5.2</v>
      </c>
      <c r="R327" s="242"/>
      <c r="S327" s="242" t="s">
        <v>174</v>
      </c>
      <c r="T327" s="243" t="s">
        <v>175</v>
      </c>
      <c r="U327" s="219">
        <v>0</v>
      </c>
      <c r="V327" s="219">
        <f>ROUND(E327*U327,2)</f>
        <v>0</v>
      </c>
      <c r="W327" s="219"/>
      <c r="X327" s="219" t="s">
        <v>287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288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x14ac:dyDescent="0.2">
      <c r="A328" s="224" t="s">
        <v>169</v>
      </c>
      <c r="B328" s="225" t="s">
        <v>119</v>
      </c>
      <c r="C328" s="247" t="s">
        <v>120</v>
      </c>
      <c r="D328" s="226"/>
      <c r="E328" s="227"/>
      <c r="F328" s="228"/>
      <c r="G328" s="228">
        <f>SUMIF(AG329:AG330,"&lt;&gt;NOR",G329:G330)</f>
        <v>0</v>
      </c>
      <c r="H328" s="228"/>
      <c r="I328" s="228">
        <f>SUM(I329:I330)</f>
        <v>0</v>
      </c>
      <c r="J328" s="228"/>
      <c r="K328" s="228">
        <f>SUM(K329:K330)</f>
        <v>0</v>
      </c>
      <c r="L328" s="228"/>
      <c r="M328" s="228">
        <f>SUM(M329:M330)</f>
        <v>0</v>
      </c>
      <c r="N328" s="228"/>
      <c r="O328" s="228">
        <f>SUM(O329:O330)</f>
        <v>0</v>
      </c>
      <c r="P328" s="228"/>
      <c r="Q328" s="228">
        <f>SUM(Q329:Q330)</f>
        <v>0</v>
      </c>
      <c r="R328" s="228"/>
      <c r="S328" s="228"/>
      <c r="T328" s="229"/>
      <c r="U328" s="223"/>
      <c r="V328" s="223">
        <f>SUM(V329:V330)</f>
        <v>235.32</v>
      </c>
      <c r="W328" s="223"/>
      <c r="X328" s="223"/>
      <c r="AG328" t="s">
        <v>170</v>
      </c>
    </row>
    <row r="329" spans="1:60" ht="22.5" outlineLevel="1" x14ac:dyDescent="0.2">
      <c r="A329" s="230">
        <v>119</v>
      </c>
      <c r="B329" s="231" t="s">
        <v>757</v>
      </c>
      <c r="C329" s="249" t="s">
        <v>758</v>
      </c>
      <c r="D329" s="232" t="s">
        <v>483</v>
      </c>
      <c r="E329" s="233">
        <v>370.88047999999998</v>
      </c>
      <c r="F329" s="234"/>
      <c r="G329" s="235">
        <f>ROUND(E329*F329,2)</f>
        <v>0</v>
      </c>
      <c r="H329" s="234"/>
      <c r="I329" s="235">
        <f>ROUND(E329*H329,2)</f>
        <v>0</v>
      </c>
      <c r="J329" s="234"/>
      <c r="K329" s="235">
        <f>ROUND(E329*J329,2)</f>
        <v>0</v>
      </c>
      <c r="L329" s="235">
        <v>21</v>
      </c>
      <c r="M329" s="235">
        <f>G329*(1+L329/100)</f>
        <v>0</v>
      </c>
      <c r="N329" s="235">
        <v>0</v>
      </c>
      <c r="O329" s="235">
        <f>ROUND(E329*N329,2)</f>
        <v>0</v>
      </c>
      <c r="P329" s="235">
        <v>0</v>
      </c>
      <c r="Q329" s="235">
        <f>ROUND(E329*P329,2)</f>
        <v>0</v>
      </c>
      <c r="R329" s="235" t="s">
        <v>487</v>
      </c>
      <c r="S329" s="235" t="s">
        <v>190</v>
      </c>
      <c r="T329" s="236" t="s">
        <v>190</v>
      </c>
      <c r="U329" s="219">
        <v>0.63449999999999995</v>
      </c>
      <c r="V329" s="219">
        <f>ROUND(E329*U329,2)</f>
        <v>235.32</v>
      </c>
      <c r="W329" s="219"/>
      <c r="X329" s="219" t="s">
        <v>759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760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60" t="s">
        <v>761</v>
      </c>
      <c r="D330" s="256"/>
      <c r="E330" s="256"/>
      <c r="F330" s="256"/>
      <c r="G330" s="256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290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x14ac:dyDescent="0.2">
      <c r="A331" s="224" t="s">
        <v>169</v>
      </c>
      <c r="B331" s="225" t="s">
        <v>125</v>
      </c>
      <c r="C331" s="247" t="s">
        <v>126</v>
      </c>
      <c r="D331" s="226"/>
      <c r="E331" s="227"/>
      <c r="F331" s="228"/>
      <c r="G331" s="228">
        <f>SUMIF(AG332:AG346,"&lt;&gt;NOR",G332:G346)</f>
        <v>0</v>
      </c>
      <c r="H331" s="228"/>
      <c r="I331" s="228">
        <f>SUM(I332:I346)</f>
        <v>0</v>
      </c>
      <c r="J331" s="228"/>
      <c r="K331" s="228">
        <f>SUM(K332:K346)</f>
        <v>0</v>
      </c>
      <c r="L331" s="228"/>
      <c r="M331" s="228">
        <f>SUM(M332:M346)</f>
        <v>0</v>
      </c>
      <c r="N331" s="228"/>
      <c r="O331" s="228">
        <f>SUM(O332:O346)</f>
        <v>0</v>
      </c>
      <c r="P331" s="228"/>
      <c r="Q331" s="228">
        <f>SUM(Q332:Q346)</f>
        <v>1.6400000000000001</v>
      </c>
      <c r="R331" s="228"/>
      <c r="S331" s="228"/>
      <c r="T331" s="229"/>
      <c r="U331" s="223"/>
      <c r="V331" s="223">
        <f>SUM(V332:V346)</f>
        <v>34.559999999999988</v>
      </c>
      <c r="W331" s="223"/>
      <c r="X331" s="223"/>
      <c r="AG331" t="s">
        <v>170</v>
      </c>
    </row>
    <row r="332" spans="1:60" outlineLevel="1" x14ac:dyDescent="0.2">
      <c r="A332" s="237">
        <v>120</v>
      </c>
      <c r="B332" s="238" t="s">
        <v>1077</v>
      </c>
      <c r="C332" s="248" t="s">
        <v>1078</v>
      </c>
      <c r="D332" s="239" t="s">
        <v>554</v>
      </c>
      <c r="E332" s="240">
        <v>1.5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0.10316</v>
      </c>
      <c r="Q332" s="242">
        <f>ROUND(E332*P332,2)</f>
        <v>0.15</v>
      </c>
      <c r="R332" s="242" t="s">
        <v>764</v>
      </c>
      <c r="S332" s="242" t="s">
        <v>190</v>
      </c>
      <c r="T332" s="243" t="s">
        <v>190</v>
      </c>
      <c r="U332" s="219">
        <v>0.68200000000000005</v>
      </c>
      <c r="V332" s="219">
        <f>ROUND(E332*U332,2)</f>
        <v>1.02</v>
      </c>
      <c r="W332" s="219"/>
      <c r="X332" s="219" t="s">
        <v>287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288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7">
        <v>121</v>
      </c>
      <c r="B333" s="238" t="s">
        <v>762</v>
      </c>
      <c r="C333" s="248" t="s">
        <v>763</v>
      </c>
      <c r="D333" s="239" t="s">
        <v>323</v>
      </c>
      <c r="E333" s="240">
        <v>34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2">
        <v>0</v>
      </c>
      <c r="O333" s="242">
        <f>ROUND(E333*N333,2)</f>
        <v>0</v>
      </c>
      <c r="P333" s="242">
        <v>2.7999999999999998E-4</v>
      </c>
      <c r="Q333" s="242">
        <f>ROUND(E333*P333,2)</f>
        <v>0.01</v>
      </c>
      <c r="R333" s="242" t="s">
        <v>764</v>
      </c>
      <c r="S333" s="242" t="s">
        <v>190</v>
      </c>
      <c r="T333" s="243" t="s">
        <v>190</v>
      </c>
      <c r="U333" s="219">
        <v>5.1999999999999998E-2</v>
      </c>
      <c r="V333" s="219">
        <f>ROUND(E333*U333,2)</f>
        <v>1.77</v>
      </c>
      <c r="W333" s="219"/>
      <c r="X333" s="219" t="s">
        <v>287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288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37">
        <v>122</v>
      </c>
      <c r="B334" s="238" t="s">
        <v>1941</v>
      </c>
      <c r="C334" s="248" t="s">
        <v>1942</v>
      </c>
      <c r="D334" s="239" t="s">
        <v>323</v>
      </c>
      <c r="E334" s="240">
        <v>5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0</v>
      </c>
      <c r="O334" s="242">
        <f>ROUND(E334*N334,2)</f>
        <v>0</v>
      </c>
      <c r="P334" s="242">
        <v>2.9E-4</v>
      </c>
      <c r="Q334" s="242">
        <f>ROUND(E334*P334,2)</f>
        <v>0</v>
      </c>
      <c r="R334" s="242" t="s">
        <v>764</v>
      </c>
      <c r="S334" s="242" t="s">
        <v>190</v>
      </c>
      <c r="T334" s="243" t="s">
        <v>190</v>
      </c>
      <c r="U334" s="219">
        <v>8.3000000000000004E-2</v>
      </c>
      <c r="V334" s="219">
        <f>ROUND(E334*U334,2)</f>
        <v>0.42</v>
      </c>
      <c r="W334" s="219"/>
      <c r="X334" s="219" t="s">
        <v>287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288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30">
        <v>123</v>
      </c>
      <c r="B335" s="231" t="s">
        <v>765</v>
      </c>
      <c r="C335" s="249" t="s">
        <v>766</v>
      </c>
      <c r="D335" s="232" t="s">
        <v>323</v>
      </c>
      <c r="E335" s="233">
        <v>23.5</v>
      </c>
      <c r="F335" s="234"/>
      <c r="G335" s="235">
        <f>ROUND(E335*F335,2)</f>
        <v>0</v>
      </c>
      <c r="H335" s="234"/>
      <c r="I335" s="235">
        <f>ROUND(E335*H335,2)</f>
        <v>0</v>
      </c>
      <c r="J335" s="234"/>
      <c r="K335" s="235">
        <f>ROUND(E335*J335,2)</f>
        <v>0</v>
      </c>
      <c r="L335" s="235">
        <v>21</v>
      </c>
      <c r="M335" s="235">
        <f>G335*(1+L335/100)</f>
        <v>0</v>
      </c>
      <c r="N335" s="235">
        <v>0</v>
      </c>
      <c r="O335" s="235">
        <f>ROUND(E335*N335,2)</f>
        <v>0</v>
      </c>
      <c r="P335" s="235">
        <v>3.2000000000000003E-4</v>
      </c>
      <c r="Q335" s="235">
        <f>ROUND(E335*P335,2)</f>
        <v>0.01</v>
      </c>
      <c r="R335" s="235" t="s">
        <v>764</v>
      </c>
      <c r="S335" s="235" t="s">
        <v>190</v>
      </c>
      <c r="T335" s="236" t="s">
        <v>190</v>
      </c>
      <c r="U335" s="219">
        <v>0.13500000000000001</v>
      </c>
      <c r="V335" s="219">
        <f>ROUND(E335*U335,2)</f>
        <v>3.17</v>
      </c>
      <c r="W335" s="219"/>
      <c r="X335" s="219" t="s">
        <v>287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288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51" t="s">
        <v>2541</v>
      </c>
      <c r="D336" s="221"/>
      <c r="E336" s="222">
        <v>23.5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232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2.5" outlineLevel="1" x14ac:dyDescent="0.2">
      <c r="A337" s="237">
        <v>124</v>
      </c>
      <c r="B337" s="238" t="s">
        <v>767</v>
      </c>
      <c r="C337" s="248" t="s">
        <v>768</v>
      </c>
      <c r="D337" s="239" t="s">
        <v>554</v>
      </c>
      <c r="E337" s="240">
        <v>34</v>
      </c>
      <c r="F337" s="241"/>
      <c r="G337" s="242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2">
        <v>0</v>
      </c>
      <c r="O337" s="242">
        <f>ROUND(E337*N337,2)</f>
        <v>0</v>
      </c>
      <c r="P337" s="242">
        <v>0</v>
      </c>
      <c r="Q337" s="242">
        <f>ROUND(E337*P337,2)</f>
        <v>0</v>
      </c>
      <c r="R337" s="242" t="s">
        <v>764</v>
      </c>
      <c r="S337" s="242" t="s">
        <v>190</v>
      </c>
      <c r="T337" s="243" t="s">
        <v>190</v>
      </c>
      <c r="U337" s="219">
        <v>0.21593999999999999</v>
      </c>
      <c r="V337" s="219">
        <f>ROUND(E337*U337,2)</f>
        <v>7.34</v>
      </c>
      <c r="W337" s="219"/>
      <c r="X337" s="219" t="s">
        <v>287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288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ht="33.75" outlineLevel="1" x14ac:dyDescent="0.2">
      <c r="A338" s="237">
        <v>125</v>
      </c>
      <c r="B338" s="238" t="s">
        <v>771</v>
      </c>
      <c r="C338" s="248" t="s">
        <v>772</v>
      </c>
      <c r="D338" s="239" t="s">
        <v>554</v>
      </c>
      <c r="E338" s="240">
        <v>34</v>
      </c>
      <c r="F338" s="241"/>
      <c r="G338" s="242">
        <f>ROUND(E338*F338,2)</f>
        <v>0</v>
      </c>
      <c r="H338" s="241"/>
      <c r="I338" s="242">
        <f>ROUND(E338*H338,2)</f>
        <v>0</v>
      </c>
      <c r="J338" s="241"/>
      <c r="K338" s="242">
        <f>ROUND(E338*J338,2)</f>
        <v>0</v>
      </c>
      <c r="L338" s="242">
        <v>21</v>
      </c>
      <c r="M338" s="242">
        <f>G338*(1+L338/100)</f>
        <v>0</v>
      </c>
      <c r="N338" s="242">
        <v>0</v>
      </c>
      <c r="O338" s="242">
        <f>ROUND(E338*N338,2)</f>
        <v>0</v>
      </c>
      <c r="P338" s="242">
        <v>0</v>
      </c>
      <c r="Q338" s="242">
        <f>ROUND(E338*P338,2)</f>
        <v>0</v>
      </c>
      <c r="R338" s="242" t="s">
        <v>764</v>
      </c>
      <c r="S338" s="242" t="s">
        <v>190</v>
      </c>
      <c r="T338" s="243" t="s">
        <v>190</v>
      </c>
      <c r="U338" s="219">
        <v>2.2499999999999999E-2</v>
      </c>
      <c r="V338" s="219">
        <f>ROUND(E338*U338,2)</f>
        <v>0.77</v>
      </c>
      <c r="W338" s="219"/>
      <c r="X338" s="219" t="s">
        <v>287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288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ht="33.75" outlineLevel="1" x14ac:dyDescent="0.2">
      <c r="A339" s="237">
        <v>126</v>
      </c>
      <c r="B339" s="238" t="s">
        <v>775</v>
      </c>
      <c r="C339" s="248" t="s">
        <v>776</v>
      </c>
      <c r="D339" s="239" t="s">
        <v>554</v>
      </c>
      <c r="E339" s="240">
        <v>2</v>
      </c>
      <c r="F339" s="241"/>
      <c r="G339" s="242">
        <f>ROUND(E339*F339,2)</f>
        <v>0</v>
      </c>
      <c r="H339" s="241"/>
      <c r="I339" s="242">
        <f>ROUND(E339*H339,2)</f>
        <v>0</v>
      </c>
      <c r="J339" s="241"/>
      <c r="K339" s="242">
        <f>ROUND(E339*J339,2)</f>
        <v>0</v>
      </c>
      <c r="L339" s="242">
        <v>21</v>
      </c>
      <c r="M339" s="242">
        <f>G339*(1+L339/100)</f>
        <v>0</v>
      </c>
      <c r="N339" s="242">
        <v>0</v>
      </c>
      <c r="O339" s="242">
        <f>ROUND(E339*N339,2)</f>
        <v>0</v>
      </c>
      <c r="P339" s="242">
        <v>0</v>
      </c>
      <c r="Q339" s="242">
        <f>ROUND(E339*P339,2)</f>
        <v>0</v>
      </c>
      <c r="R339" s="242" t="s">
        <v>764</v>
      </c>
      <c r="S339" s="242" t="s">
        <v>190</v>
      </c>
      <c r="T339" s="243" t="s">
        <v>190</v>
      </c>
      <c r="U339" s="219">
        <v>4.5499999999999999E-2</v>
      </c>
      <c r="V339" s="219">
        <f>ROUND(E339*U339,2)</f>
        <v>0.09</v>
      </c>
      <c r="W339" s="219"/>
      <c r="X339" s="219" t="s">
        <v>287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288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ht="22.5" outlineLevel="1" x14ac:dyDescent="0.2">
      <c r="A340" s="237">
        <v>127</v>
      </c>
      <c r="B340" s="238" t="s">
        <v>1084</v>
      </c>
      <c r="C340" s="248" t="s">
        <v>1085</v>
      </c>
      <c r="D340" s="239" t="s">
        <v>554</v>
      </c>
      <c r="E340" s="240">
        <v>3</v>
      </c>
      <c r="F340" s="241"/>
      <c r="G340" s="242">
        <f>ROUND(E340*F340,2)</f>
        <v>0</v>
      </c>
      <c r="H340" s="241"/>
      <c r="I340" s="242">
        <f>ROUND(E340*H340,2)</f>
        <v>0</v>
      </c>
      <c r="J340" s="241"/>
      <c r="K340" s="242">
        <f>ROUND(E340*J340,2)</f>
        <v>0</v>
      </c>
      <c r="L340" s="242">
        <v>21</v>
      </c>
      <c r="M340" s="242">
        <f>G340*(1+L340/100)</f>
        <v>0</v>
      </c>
      <c r="N340" s="242">
        <v>0</v>
      </c>
      <c r="O340" s="242">
        <f>ROUND(E340*N340,2)</f>
        <v>0</v>
      </c>
      <c r="P340" s="242">
        <v>3.3079999999999998E-2</v>
      </c>
      <c r="Q340" s="242">
        <f>ROUND(E340*P340,2)</f>
        <v>0.1</v>
      </c>
      <c r="R340" s="242" t="s">
        <v>764</v>
      </c>
      <c r="S340" s="242" t="s">
        <v>190</v>
      </c>
      <c r="T340" s="243" t="s">
        <v>190</v>
      </c>
      <c r="U340" s="219">
        <v>0.57899999999999996</v>
      </c>
      <c r="V340" s="219">
        <f>ROUND(E340*U340,2)</f>
        <v>1.74</v>
      </c>
      <c r="W340" s="219"/>
      <c r="X340" s="219" t="s">
        <v>287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288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37">
        <v>128</v>
      </c>
      <c r="B341" s="238" t="s">
        <v>777</v>
      </c>
      <c r="C341" s="248" t="s">
        <v>778</v>
      </c>
      <c r="D341" s="239" t="s">
        <v>554</v>
      </c>
      <c r="E341" s="240">
        <v>2</v>
      </c>
      <c r="F341" s="241"/>
      <c r="G341" s="242">
        <f>ROUND(E341*F341,2)</f>
        <v>0</v>
      </c>
      <c r="H341" s="241"/>
      <c r="I341" s="242">
        <f>ROUND(E341*H341,2)</f>
        <v>0</v>
      </c>
      <c r="J341" s="241"/>
      <c r="K341" s="242">
        <f>ROUND(E341*J341,2)</f>
        <v>0</v>
      </c>
      <c r="L341" s="242">
        <v>21</v>
      </c>
      <c r="M341" s="242">
        <f>G341*(1+L341/100)</f>
        <v>0</v>
      </c>
      <c r="N341" s="242">
        <v>0</v>
      </c>
      <c r="O341" s="242">
        <f>ROUND(E341*N341,2)</f>
        <v>0</v>
      </c>
      <c r="P341" s="242">
        <v>0</v>
      </c>
      <c r="Q341" s="242">
        <f>ROUND(E341*P341,2)</f>
        <v>0</v>
      </c>
      <c r="R341" s="242"/>
      <c r="S341" s="242" t="s">
        <v>174</v>
      </c>
      <c r="T341" s="243" t="s">
        <v>175</v>
      </c>
      <c r="U341" s="219">
        <v>0.64734999999999998</v>
      </c>
      <c r="V341" s="219">
        <f>ROUND(E341*U341,2)</f>
        <v>1.29</v>
      </c>
      <c r="W341" s="219"/>
      <c r="X341" s="219" t="s">
        <v>287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288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37">
        <v>129</v>
      </c>
      <c r="B342" s="238" t="s">
        <v>779</v>
      </c>
      <c r="C342" s="248" t="s">
        <v>780</v>
      </c>
      <c r="D342" s="239" t="s">
        <v>554</v>
      </c>
      <c r="E342" s="240">
        <v>29</v>
      </c>
      <c r="F342" s="241"/>
      <c r="G342" s="242">
        <f>ROUND(E342*F342,2)</f>
        <v>0</v>
      </c>
      <c r="H342" s="241"/>
      <c r="I342" s="242">
        <f>ROUND(E342*H342,2)</f>
        <v>0</v>
      </c>
      <c r="J342" s="241"/>
      <c r="K342" s="242">
        <f>ROUND(E342*J342,2)</f>
        <v>0</v>
      </c>
      <c r="L342" s="242">
        <v>21</v>
      </c>
      <c r="M342" s="242">
        <f>G342*(1+L342/100)</f>
        <v>0</v>
      </c>
      <c r="N342" s="242">
        <v>0</v>
      </c>
      <c r="O342" s="242">
        <f>ROUND(E342*N342,2)</f>
        <v>0</v>
      </c>
      <c r="P342" s="242">
        <v>3.3079999999999998E-2</v>
      </c>
      <c r="Q342" s="242">
        <f>ROUND(E342*P342,2)</f>
        <v>0.96</v>
      </c>
      <c r="R342" s="242"/>
      <c r="S342" s="242" t="s">
        <v>174</v>
      </c>
      <c r="T342" s="243" t="s">
        <v>175</v>
      </c>
      <c r="U342" s="219">
        <v>0.57899999999999996</v>
      </c>
      <c r="V342" s="219">
        <f>ROUND(E342*U342,2)</f>
        <v>16.79</v>
      </c>
      <c r="W342" s="219"/>
      <c r="X342" s="219" t="s">
        <v>287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288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37">
        <v>130</v>
      </c>
      <c r="B343" s="238" t="s">
        <v>1088</v>
      </c>
      <c r="C343" s="248" t="s">
        <v>1089</v>
      </c>
      <c r="D343" s="239" t="s">
        <v>554</v>
      </c>
      <c r="E343" s="240">
        <v>1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2">
        <v>0</v>
      </c>
      <c r="O343" s="242">
        <f>ROUND(E343*N343,2)</f>
        <v>0</v>
      </c>
      <c r="P343" s="242">
        <v>1.1180000000000001E-2</v>
      </c>
      <c r="Q343" s="242">
        <f>ROUND(E343*P343,2)</f>
        <v>0.01</v>
      </c>
      <c r="R343" s="242"/>
      <c r="S343" s="242" t="s">
        <v>174</v>
      </c>
      <c r="T343" s="243" t="s">
        <v>190</v>
      </c>
      <c r="U343" s="219">
        <v>0.155</v>
      </c>
      <c r="V343" s="219">
        <f>ROUND(E343*U343,2)</f>
        <v>0.16</v>
      </c>
      <c r="W343" s="219"/>
      <c r="X343" s="219" t="s">
        <v>287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288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30">
        <v>131</v>
      </c>
      <c r="B344" s="231" t="s">
        <v>781</v>
      </c>
      <c r="C344" s="249" t="s">
        <v>782</v>
      </c>
      <c r="D344" s="232" t="s">
        <v>554</v>
      </c>
      <c r="E344" s="233">
        <v>8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0</v>
      </c>
      <c r="O344" s="235">
        <f>ROUND(E344*N344,2)</f>
        <v>0</v>
      </c>
      <c r="P344" s="235">
        <v>0.05</v>
      </c>
      <c r="Q344" s="235">
        <f>ROUND(E344*P344,2)</f>
        <v>0.4</v>
      </c>
      <c r="R344" s="235"/>
      <c r="S344" s="235" t="s">
        <v>174</v>
      </c>
      <c r="T344" s="236" t="s">
        <v>175</v>
      </c>
      <c r="U344" s="219">
        <v>0</v>
      </c>
      <c r="V344" s="219">
        <f>ROUND(E344*U344,2)</f>
        <v>0</v>
      </c>
      <c r="W344" s="219"/>
      <c r="X344" s="219" t="s">
        <v>287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288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>
        <v>132</v>
      </c>
      <c r="B345" s="217" t="s">
        <v>783</v>
      </c>
      <c r="C345" s="262" t="s">
        <v>784</v>
      </c>
      <c r="D345" s="218" t="s">
        <v>0</v>
      </c>
      <c r="E345" s="258"/>
      <c r="F345" s="220"/>
      <c r="G345" s="219">
        <f>ROUND(E345*F345,2)</f>
        <v>0</v>
      </c>
      <c r="H345" s="220"/>
      <c r="I345" s="219">
        <f>ROUND(E345*H345,2)</f>
        <v>0</v>
      </c>
      <c r="J345" s="220"/>
      <c r="K345" s="219">
        <f>ROUND(E345*J345,2)</f>
        <v>0</v>
      </c>
      <c r="L345" s="219">
        <v>21</v>
      </c>
      <c r="M345" s="219">
        <f>G345*(1+L345/100)</f>
        <v>0</v>
      </c>
      <c r="N345" s="219">
        <v>0</v>
      </c>
      <c r="O345" s="219">
        <f>ROUND(E345*N345,2)</f>
        <v>0</v>
      </c>
      <c r="P345" s="219">
        <v>0</v>
      </c>
      <c r="Q345" s="219">
        <f>ROUND(E345*P345,2)</f>
        <v>0</v>
      </c>
      <c r="R345" s="219" t="s">
        <v>764</v>
      </c>
      <c r="S345" s="219" t="s">
        <v>190</v>
      </c>
      <c r="T345" s="219" t="s">
        <v>190</v>
      </c>
      <c r="U345" s="219">
        <v>0</v>
      </c>
      <c r="V345" s="219">
        <f>ROUND(E345*U345,2)</f>
        <v>0</v>
      </c>
      <c r="W345" s="219"/>
      <c r="X345" s="219" t="s">
        <v>759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760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63" t="s">
        <v>785</v>
      </c>
      <c r="D346" s="259"/>
      <c r="E346" s="259"/>
      <c r="F346" s="259"/>
      <c r="G346" s="25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290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x14ac:dyDescent="0.2">
      <c r="A347" s="224" t="s">
        <v>169</v>
      </c>
      <c r="B347" s="225" t="s">
        <v>135</v>
      </c>
      <c r="C347" s="247" t="s">
        <v>136</v>
      </c>
      <c r="D347" s="226"/>
      <c r="E347" s="227"/>
      <c r="F347" s="228"/>
      <c r="G347" s="228">
        <f>SUMIF(AG348:AG348,"&lt;&gt;NOR",G348:G348)</f>
        <v>0</v>
      </c>
      <c r="H347" s="228"/>
      <c r="I347" s="228">
        <f>SUM(I348:I348)</f>
        <v>0</v>
      </c>
      <c r="J347" s="228"/>
      <c r="K347" s="228">
        <f>SUM(K348:K348)</f>
        <v>0</v>
      </c>
      <c r="L347" s="228"/>
      <c r="M347" s="228">
        <f>SUM(M348:M348)</f>
        <v>0</v>
      </c>
      <c r="N347" s="228"/>
      <c r="O347" s="228">
        <f>SUM(O348:O348)</f>
        <v>0.02</v>
      </c>
      <c r="P347" s="228"/>
      <c r="Q347" s="228">
        <f>SUM(Q348:Q348)</f>
        <v>0</v>
      </c>
      <c r="R347" s="228"/>
      <c r="S347" s="228"/>
      <c r="T347" s="229"/>
      <c r="U347" s="223"/>
      <c r="V347" s="223">
        <f>SUM(V348:V348)</f>
        <v>9.5</v>
      </c>
      <c r="W347" s="223"/>
      <c r="X347" s="223"/>
      <c r="AG347" t="s">
        <v>170</v>
      </c>
    </row>
    <row r="348" spans="1:60" outlineLevel="1" x14ac:dyDescent="0.2">
      <c r="A348" s="237">
        <v>133</v>
      </c>
      <c r="B348" s="238" t="s">
        <v>788</v>
      </c>
      <c r="C348" s="248" t="s">
        <v>789</v>
      </c>
      <c r="D348" s="239" t="s">
        <v>323</v>
      </c>
      <c r="E348" s="240">
        <v>365.2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2">
        <v>6.0000000000000002E-5</v>
      </c>
      <c r="O348" s="242">
        <f>ROUND(E348*N348,2)</f>
        <v>0.02</v>
      </c>
      <c r="P348" s="242">
        <v>0</v>
      </c>
      <c r="Q348" s="242">
        <f>ROUND(E348*P348,2)</f>
        <v>0</v>
      </c>
      <c r="R348" s="242"/>
      <c r="S348" s="242" t="s">
        <v>190</v>
      </c>
      <c r="T348" s="243" t="s">
        <v>190</v>
      </c>
      <c r="U348" s="219">
        <v>2.5999999999999999E-2</v>
      </c>
      <c r="V348" s="219">
        <f>ROUND(E348*U348,2)</f>
        <v>9.5</v>
      </c>
      <c r="W348" s="219"/>
      <c r="X348" s="219" t="s">
        <v>287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620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x14ac:dyDescent="0.2">
      <c r="A349" s="224" t="s">
        <v>169</v>
      </c>
      <c r="B349" s="225" t="s">
        <v>137</v>
      </c>
      <c r="C349" s="247" t="s">
        <v>138</v>
      </c>
      <c r="D349" s="226"/>
      <c r="E349" s="227"/>
      <c r="F349" s="228"/>
      <c r="G349" s="228">
        <f>SUMIF(AG350:AG356,"&lt;&gt;NOR",G350:G356)</f>
        <v>0</v>
      </c>
      <c r="H349" s="228"/>
      <c r="I349" s="228">
        <f>SUM(I350:I356)</f>
        <v>0</v>
      </c>
      <c r="J349" s="228"/>
      <c r="K349" s="228">
        <f>SUM(K350:K356)</f>
        <v>0</v>
      </c>
      <c r="L349" s="228"/>
      <c r="M349" s="228">
        <f>SUM(M350:M356)</f>
        <v>0</v>
      </c>
      <c r="N349" s="228"/>
      <c r="O349" s="228">
        <f>SUM(O350:O356)</f>
        <v>0</v>
      </c>
      <c r="P349" s="228"/>
      <c r="Q349" s="228">
        <f>SUM(Q350:Q356)</f>
        <v>0</v>
      </c>
      <c r="R349" s="228"/>
      <c r="S349" s="228"/>
      <c r="T349" s="229"/>
      <c r="U349" s="223"/>
      <c r="V349" s="223">
        <f>SUM(V350:V356)</f>
        <v>0.82000000000000006</v>
      </c>
      <c r="W349" s="223"/>
      <c r="X349" s="223"/>
      <c r="AG349" t="s">
        <v>170</v>
      </c>
    </row>
    <row r="350" spans="1:60" outlineLevel="1" x14ac:dyDescent="0.2">
      <c r="A350" s="237">
        <v>134</v>
      </c>
      <c r="B350" s="238" t="s">
        <v>798</v>
      </c>
      <c r="C350" s="248" t="s">
        <v>799</v>
      </c>
      <c r="D350" s="239" t="s">
        <v>797</v>
      </c>
      <c r="E350" s="240">
        <v>28.8706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2">
        <v>0</v>
      </c>
      <c r="O350" s="242">
        <f>ROUND(E350*N350,2)</f>
        <v>0</v>
      </c>
      <c r="P350" s="242">
        <v>0</v>
      </c>
      <c r="Q350" s="242">
        <f>ROUND(E350*P350,2)</f>
        <v>0</v>
      </c>
      <c r="R350" s="242"/>
      <c r="S350" s="242" t="s">
        <v>174</v>
      </c>
      <c r="T350" s="243" t="s">
        <v>700</v>
      </c>
      <c r="U350" s="219">
        <v>0</v>
      </c>
      <c r="V350" s="219">
        <f>ROUND(E350*U350,2)</f>
        <v>0</v>
      </c>
      <c r="W350" s="219"/>
      <c r="X350" s="219" t="s">
        <v>287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288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30">
        <v>135</v>
      </c>
      <c r="B351" s="231" t="s">
        <v>800</v>
      </c>
      <c r="C351" s="249" t="s">
        <v>801</v>
      </c>
      <c r="D351" s="232" t="s">
        <v>483</v>
      </c>
      <c r="E351" s="233">
        <v>5.4127000000000001</v>
      </c>
      <c r="F351" s="234"/>
      <c r="G351" s="235">
        <f>ROUND(E351*F351,2)</f>
        <v>0</v>
      </c>
      <c r="H351" s="234"/>
      <c r="I351" s="235">
        <f>ROUND(E351*H351,2)</f>
        <v>0</v>
      </c>
      <c r="J351" s="234"/>
      <c r="K351" s="235">
        <f>ROUND(E351*J351,2)</f>
        <v>0</v>
      </c>
      <c r="L351" s="235">
        <v>21</v>
      </c>
      <c r="M351" s="235">
        <f>G351*(1+L351/100)</f>
        <v>0</v>
      </c>
      <c r="N351" s="235">
        <v>0</v>
      </c>
      <c r="O351" s="235">
        <f>ROUND(E351*N351,2)</f>
        <v>0</v>
      </c>
      <c r="P351" s="235">
        <v>0</v>
      </c>
      <c r="Q351" s="235">
        <f>ROUND(E351*P351,2)</f>
        <v>0</v>
      </c>
      <c r="R351" s="235" t="s">
        <v>745</v>
      </c>
      <c r="S351" s="235" t="s">
        <v>190</v>
      </c>
      <c r="T351" s="236" t="s">
        <v>175</v>
      </c>
      <c r="U351" s="219">
        <v>0</v>
      </c>
      <c r="V351" s="219">
        <f>ROUND(E351*U351,2)</f>
        <v>0</v>
      </c>
      <c r="W351" s="219"/>
      <c r="X351" s="219" t="s">
        <v>287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288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51" t="s">
        <v>2542</v>
      </c>
      <c r="D352" s="221"/>
      <c r="E352" s="222">
        <v>0.39600000000000002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232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51" t="s">
        <v>2543</v>
      </c>
      <c r="D353" s="221"/>
      <c r="E353" s="222">
        <v>5.0167000000000002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232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ht="22.5" outlineLevel="1" x14ac:dyDescent="0.2">
      <c r="A354" s="237">
        <v>136</v>
      </c>
      <c r="B354" s="238" t="s">
        <v>802</v>
      </c>
      <c r="C354" s="248" t="s">
        <v>803</v>
      </c>
      <c r="D354" s="239" t="s">
        <v>483</v>
      </c>
      <c r="E354" s="240">
        <v>51.044069999999998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2">
        <v>0</v>
      </c>
      <c r="O354" s="242">
        <f>ROUND(E354*N354,2)</f>
        <v>0</v>
      </c>
      <c r="P354" s="242">
        <v>0</v>
      </c>
      <c r="Q354" s="242">
        <f>ROUND(E354*P354,2)</f>
        <v>0</v>
      </c>
      <c r="R354" s="242" t="s">
        <v>286</v>
      </c>
      <c r="S354" s="242" t="s">
        <v>190</v>
      </c>
      <c r="T354" s="243" t="s">
        <v>190</v>
      </c>
      <c r="U354" s="219">
        <v>0.01</v>
      </c>
      <c r="V354" s="219">
        <f>ROUND(E354*U354,2)</f>
        <v>0.51</v>
      </c>
      <c r="W354" s="219"/>
      <c r="X354" s="219" t="s">
        <v>804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805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ht="22.5" outlineLevel="1" x14ac:dyDescent="0.2">
      <c r="A355" s="237">
        <v>137</v>
      </c>
      <c r="B355" s="238" t="s">
        <v>806</v>
      </c>
      <c r="C355" s="248" t="s">
        <v>807</v>
      </c>
      <c r="D355" s="239" t="s">
        <v>483</v>
      </c>
      <c r="E355" s="240">
        <v>204.17627999999999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2">
        <v>0</v>
      </c>
      <c r="O355" s="242">
        <f>ROUND(E355*N355,2)</f>
        <v>0</v>
      </c>
      <c r="P355" s="242">
        <v>0</v>
      </c>
      <c r="Q355" s="242">
        <f>ROUND(E355*P355,2)</f>
        <v>0</v>
      </c>
      <c r="R355" s="242" t="s">
        <v>286</v>
      </c>
      <c r="S355" s="242" t="s">
        <v>190</v>
      </c>
      <c r="T355" s="243" t="s">
        <v>190</v>
      </c>
      <c r="U355" s="219">
        <v>0</v>
      </c>
      <c r="V355" s="219">
        <f>ROUND(E355*U355,2)</f>
        <v>0</v>
      </c>
      <c r="W355" s="219"/>
      <c r="X355" s="219" t="s">
        <v>804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805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30">
        <v>138</v>
      </c>
      <c r="B356" s="231" t="s">
        <v>808</v>
      </c>
      <c r="C356" s="249" t="s">
        <v>809</v>
      </c>
      <c r="D356" s="232" t="s">
        <v>483</v>
      </c>
      <c r="E356" s="233">
        <v>51.044069999999998</v>
      </c>
      <c r="F356" s="234"/>
      <c r="G356" s="235">
        <f>ROUND(E356*F356,2)</f>
        <v>0</v>
      </c>
      <c r="H356" s="234"/>
      <c r="I356" s="235">
        <f>ROUND(E356*H356,2)</f>
        <v>0</v>
      </c>
      <c r="J356" s="234"/>
      <c r="K356" s="235">
        <f>ROUND(E356*J356,2)</f>
        <v>0</v>
      </c>
      <c r="L356" s="235">
        <v>21</v>
      </c>
      <c r="M356" s="235">
        <f>G356*(1+L356/100)</f>
        <v>0</v>
      </c>
      <c r="N356" s="235">
        <v>0</v>
      </c>
      <c r="O356" s="235">
        <f>ROUND(E356*N356,2)</f>
        <v>0</v>
      </c>
      <c r="P356" s="235">
        <v>0</v>
      </c>
      <c r="Q356" s="235">
        <f>ROUND(E356*P356,2)</f>
        <v>0</v>
      </c>
      <c r="R356" s="235"/>
      <c r="S356" s="235" t="s">
        <v>190</v>
      </c>
      <c r="T356" s="236" t="s">
        <v>190</v>
      </c>
      <c r="U356" s="219">
        <v>6.0000000000000001E-3</v>
      </c>
      <c r="V356" s="219">
        <f>ROUND(E356*U356,2)</f>
        <v>0.31</v>
      </c>
      <c r="W356" s="219"/>
      <c r="X356" s="219" t="s">
        <v>804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805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x14ac:dyDescent="0.2">
      <c r="A357" s="5"/>
      <c r="B357" s="6"/>
      <c r="C357" s="252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AE357">
        <v>15</v>
      </c>
      <c r="AF357">
        <v>21</v>
      </c>
    </row>
    <row r="358" spans="1:60" x14ac:dyDescent="0.2">
      <c r="A358" s="212"/>
      <c r="B358" s="213" t="s">
        <v>29</v>
      </c>
      <c r="C358" s="253"/>
      <c r="D358" s="214"/>
      <c r="E358" s="215"/>
      <c r="F358" s="215"/>
      <c r="G358" s="246">
        <f>G8+G164+G166+G178+G220+G306+G312+G316+G328+G331+G347+G349</f>
        <v>0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AE358">
        <f>SUMIF(L7:L356,AE357,G7:G356)</f>
        <v>0</v>
      </c>
      <c r="AF358">
        <f>SUMIF(L7:L356,AF357,G7:G356)</f>
        <v>0</v>
      </c>
      <c r="AG358" t="s">
        <v>280</v>
      </c>
    </row>
    <row r="359" spans="1:60" x14ac:dyDescent="0.2">
      <c r="A359" s="255" t="s">
        <v>810</v>
      </c>
      <c r="B359" s="255"/>
      <c r="C359" s="252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60" x14ac:dyDescent="0.2">
      <c r="A360" s="5"/>
      <c r="B360" s="6" t="s">
        <v>811</v>
      </c>
      <c r="C360" s="252" t="s">
        <v>812</v>
      </c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AG360" t="s">
        <v>813</v>
      </c>
    </row>
    <row r="361" spans="1:60" x14ac:dyDescent="0.2">
      <c r="A361" s="5"/>
      <c r="B361" s="6" t="s">
        <v>2544</v>
      </c>
      <c r="C361" s="252" t="s">
        <v>815</v>
      </c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AG361" t="s">
        <v>816</v>
      </c>
    </row>
    <row r="362" spans="1:60" x14ac:dyDescent="0.2">
      <c r="A362" s="5"/>
      <c r="B362" s="6"/>
      <c r="C362" s="252" t="s">
        <v>817</v>
      </c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AG362" t="s">
        <v>818</v>
      </c>
    </row>
    <row r="363" spans="1:60" x14ac:dyDescent="0.2">
      <c r="A363" s="5"/>
      <c r="B363" s="6"/>
      <c r="C363" s="252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60" x14ac:dyDescent="0.2">
      <c r="C364" s="254"/>
      <c r="D364" s="193"/>
      <c r="AG364" t="s">
        <v>281</v>
      </c>
    </row>
    <row r="365" spans="1:60" x14ac:dyDescent="0.2">
      <c r="D365" s="193"/>
    </row>
    <row r="366" spans="1:60" x14ac:dyDescent="0.2">
      <c r="D366" s="193"/>
    </row>
    <row r="367" spans="1:60" x14ac:dyDescent="0.2">
      <c r="D367" s="193"/>
    </row>
    <row r="368" spans="1:60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73">
    <mergeCell ref="C325:G325"/>
    <mergeCell ref="C330:G330"/>
    <mergeCell ref="C346:G346"/>
    <mergeCell ref="C256:G256"/>
    <mergeCell ref="C308:G308"/>
    <mergeCell ref="C310:G310"/>
    <mergeCell ref="C314:G314"/>
    <mergeCell ref="C318:G318"/>
    <mergeCell ref="C320:G320"/>
    <mergeCell ref="C242:G242"/>
    <mergeCell ref="C244:G244"/>
    <mergeCell ref="C246:G246"/>
    <mergeCell ref="C248:G248"/>
    <mergeCell ref="C250:G250"/>
    <mergeCell ref="C252:G252"/>
    <mergeCell ref="C228:G228"/>
    <mergeCell ref="C230:G230"/>
    <mergeCell ref="C232:G232"/>
    <mergeCell ref="C236:G236"/>
    <mergeCell ref="C238:G238"/>
    <mergeCell ref="C240:G240"/>
    <mergeCell ref="C203:G203"/>
    <mergeCell ref="C207:G207"/>
    <mergeCell ref="C210:G210"/>
    <mergeCell ref="C214:G214"/>
    <mergeCell ref="C224:G224"/>
    <mergeCell ref="C226:G226"/>
    <mergeCell ref="C173:G173"/>
    <mergeCell ref="C176:G176"/>
    <mergeCell ref="C180:G180"/>
    <mergeCell ref="C188:G188"/>
    <mergeCell ref="C196:G196"/>
    <mergeCell ref="C199:G199"/>
    <mergeCell ref="C144:G144"/>
    <mergeCell ref="C147:G147"/>
    <mergeCell ref="C149:G149"/>
    <mergeCell ref="C151:G151"/>
    <mergeCell ref="C152:G152"/>
    <mergeCell ref="C168:G168"/>
    <mergeCell ref="C114:G114"/>
    <mergeCell ref="C118:G118"/>
    <mergeCell ref="C124:G124"/>
    <mergeCell ref="C130:G130"/>
    <mergeCell ref="C131:G131"/>
    <mergeCell ref="C136:G136"/>
    <mergeCell ref="C91:G91"/>
    <mergeCell ref="C94:G94"/>
    <mergeCell ref="C98:G98"/>
    <mergeCell ref="C102:G102"/>
    <mergeCell ref="C105:G105"/>
    <mergeCell ref="C112:G112"/>
    <mergeCell ref="C70:G70"/>
    <mergeCell ref="C73:G73"/>
    <mergeCell ref="C76:G76"/>
    <mergeCell ref="C84:G84"/>
    <mergeCell ref="C87:G87"/>
    <mergeCell ref="C89:G89"/>
    <mergeCell ref="C40:G40"/>
    <mergeCell ref="C43:G43"/>
    <mergeCell ref="C46:G46"/>
    <mergeCell ref="C49:G49"/>
    <mergeCell ref="C54:G54"/>
    <mergeCell ref="C60:G60"/>
    <mergeCell ref="A1:G1"/>
    <mergeCell ref="C2:G2"/>
    <mergeCell ref="C3:G3"/>
    <mergeCell ref="C4:G4"/>
    <mergeCell ref="A359:B359"/>
    <mergeCell ref="C10:G10"/>
    <mergeCell ref="C13:G13"/>
    <mergeCell ref="C16:G16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83</v>
      </c>
      <c r="C3" s="198" t="s">
        <v>84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84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SUMIF(AG9:AG112,"&lt;&gt;NOR",G9:G112)</f>
        <v>0</v>
      </c>
      <c r="H8" s="228"/>
      <c r="I8" s="228">
        <f>SUM(I9:I112)</f>
        <v>0</v>
      </c>
      <c r="J8" s="228"/>
      <c r="K8" s="228">
        <f>SUM(K9:K112)</f>
        <v>0</v>
      </c>
      <c r="L8" s="228"/>
      <c r="M8" s="228">
        <f>SUM(M9:M112)</f>
        <v>0</v>
      </c>
      <c r="N8" s="228"/>
      <c r="O8" s="228">
        <f>SUM(O9:O112)</f>
        <v>75.240000000000009</v>
      </c>
      <c r="P8" s="228"/>
      <c r="Q8" s="228">
        <f>SUM(Q9:Q112)</f>
        <v>13.75</v>
      </c>
      <c r="R8" s="228"/>
      <c r="S8" s="228"/>
      <c r="T8" s="229"/>
      <c r="U8" s="223"/>
      <c r="V8" s="223">
        <f>SUM(V9:V112)</f>
        <v>662.98</v>
      </c>
      <c r="W8" s="223"/>
      <c r="X8" s="223"/>
      <c r="AG8" t="s">
        <v>170</v>
      </c>
    </row>
    <row r="9" spans="1:60" ht="22.5" outlineLevel="1" x14ac:dyDescent="0.2">
      <c r="A9" s="230">
        <v>1</v>
      </c>
      <c r="B9" s="231" t="s">
        <v>819</v>
      </c>
      <c r="C9" s="249" t="s">
        <v>820</v>
      </c>
      <c r="D9" s="232" t="s">
        <v>285</v>
      </c>
      <c r="E9" s="233">
        <v>4.7300000000000004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0.13800000000000001</v>
      </c>
      <c r="Q9" s="235">
        <f>ROUND(E9*P9,2)</f>
        <v>0.65</v>
      </c>
      <c r="R9" s="235" t="s">
        <v>286</v>
      </c>
      <c r="S9" s="235" t="s">
        <v>190</v>
      </c>
      <c r="T9" s="236" t="s">
        <v>190</v>
      </c>
      <c r="U9" s="219">
        <v>0.16</v>
      </c>
      <c r="V9" s="219">
        <f>ROUND(E9*U9,2)</f>
        <v>0.76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60" t="s">
        <v>289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2545</v>
      </c>
      <c r="D11" s="221"/>
      <c r="E11" s="222">
        <v>4.7300000000000004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33.75" outlineLevel="1" x14ac:dyDescent="0.2">
      <c r="A12" s="230">
        <v>2</v>
      </c>
      <c r="B12" s="231" t="s">
        <v>822</v>
      </c>
      <c r="C12" s="249" t="s">
        <v>823</v>
      </c>
      <c r="D12" s="232" t="s">
        <v>285</v>
      </c>
      <c r="E12" s="233">
        <v>4.18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0.2</v>
      </c>
      <c r="Q12" s="235">
        <f>ROUND(E12*P12,2)</f>
        <v>0.84</v>
      </c>
      <c r="R12" s="235" t="s">
        <v>286</v>
      </c>
      <c r="S12" s="235" t="s">
        <v>190</v>
      </c>
      <c r="T12" s="236" t="s">
        <v>190</v>
      </c>
      <c r="U12" s="219">
        <v>0.1</v>
      </c>
      <c r="V12" s="219">
        <f>ROUND(E12*U12,2)</f>
        <v>0.42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60" t="s">
        <v>289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1" t="s">
        <v>2546</v>
      </c>
      <c r="D14" s="221"/>
      <c r="E14" s="222">
        <v>4.18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232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30">
        <v>3</v>
      </c>
      <c r="B15" s="231" t="s">
        <v>283</v>
      </c>
      <c r="C15" s="249" t="s">
        <v>284</v>
      </c>
      <c r="D15" s="232" t="s">
        <v>285</v>
      </c>
      <c r="E15" s="233">
        <v>3.63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0.22500000000000001</v>
      </c>
      <c r="Q15" s="235">
        <f>ROUND(E15*P15,2)</f>
        <v>0.82</v>
      </c>
      <c r="R15" s="235" t="s">
        <v>286</v>
      </c>
      <c r="S15" s="235" t="s">
        <v>190</v>
      </c>
      <c r="T15" s="236" t="s">
        <v>190</v>
      </c>
      <c r="U15" s="219">
        <v>0.14199999999999999</v>
      </c>
      <c r="V15" s="219">
        <f>ROUND(E15*U15,2)</f>
        <v>0.52</v>
      </c>
      <c r="W15" s="219"/>
      <c r="X15" s="219" t="s">
        <v>287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60" t="s">
        <v>289</v>
      </c>
      <c r="D16" s="256"/>
      <c r="E16" s="256"/>
      <c r="F16" s="256"/>
      <c r="G16" s="256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290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1" t="s">
        <v>2547</v>
      </c>
      <c r="D17" s="221"/>
      <c r="E17" s="222">
        <v>3.63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232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30">
        <v>4</v>
      </c>
      <c r="B18" s="231" t="s">
        <v>294</v>
      </c>
      <c r="C18" s="249" t="s">
        <v>295</v>
      </c>
      <c r="D18" s="232" t="s">
        <v>285</v>
      </c>
      <c r="E18" s="233">
        <v>12.54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0.33</v>
      </c>
      <c r="Q18" s="235">
        <f>ROUND(E18*P18,2)</f>
        <v>4.1399999999999997</v>
      </c>
      <c r="R18" s="235" t="s">
        <v>286</v>
      </c>
      <c r="S18" s="235" t="s">
        <v>190</v>
      </c>
      <c r="T18" s="236" t="s">
        <v>190</v>
      </c>
      <c r="U18" s="219">
        <v>4.0500000000000001E-2</v>
      </c>
      <c r="V18" s="219">
        <f>ROUND(E18*U18,2)</f>
        <v>0.51</v>
      </c>
      <c r="W18" s="219"/>
      <c r="X18" s="219" t="s">
        <v>287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288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2548</v>
      </c>
      <c r="D19" s="221"/>
      <c r="E19" s="222">
        <v>4.18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232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2547</v>
      </c>
      <c r="D20" s="221"/>
      <c r="E20" s="222">
        <v>3.63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2549</v>
      </c>
      <c r="D21" s="221"/>
      <c r="E21" s="222">
        <v>4.7300000000000004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30">
        <v>5</v>
      </c>
      <c r="B22" s="231" t="s">
        <v>304</v>
      </c>
      <c r="C22" s="249" t="s">
        <v>305</v>
      </c>
      <c r="D22" s="232" t="s">
        <v>285</v>
      </c>
      <c r="E22" s="233">
        <v>12.54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0.33</v>
      </c>
      <c r="Q22" s="235">
        <f>ROUND(E22*P22,2)</f>
        <v>4.1399999999999997</v>
      </c>
      <c r="R22" s="235" t="s">
        <v>286</v>
      </c>
      <c r="S22" s="235" t="s">
        <v>190</v>
      </c>
      <c r="T22" s="236" t="s">
        <v>190</v>
      </c>
      <c r="U22" s="219">
        <v>0.06</v>
      </c>
      <c r="V22" s="219">
        <f>ROUND(E22*U22,2)</f>
        <v>0.75</v>
      </c>
      <c r="W22" s="219"/>
      <c r="X22" s="219" t="s">
        <v>287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288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2548</v>
      </c>
      <c r="D23" s="221"/>
      <c r="E23" s="222">
        <v>4.18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232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2547</v>
      </c>
      <c r="D24" s="221"/>
      <c r="E24" s="222">
        <v>3.63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2549</v>
      </c>
      <c r="D25" s="221"/>
      <c r="E25" s="222">
        <v>4.7300000000000004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30">
        <v>6</v>
      </c>
      <c r="B26" s="231" t="s">
        <v>321</v>
      </c>
      <c r="C26" s="249" t="s">
        <v>322</v>
      </c>
      <c r="D26" s="232" t="s">
        <v>323</v>
      </c>
      <c r="E26" s="233">
        <v>10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</v>
      </c>
      <c r="O26" s="235">
        <f>ROUND(E26*N26,2)</f>
        <v>0</v>
      </c>
      <c r="P26" s="235">
        <v>0.27</v>
      </c>
      <c r="Q26" s="235">
        <f>ROUND(E26*P26,2)</f>
        <v>2.7</v>
      </c>
      <c r="R26" s="235" t="s">
        <v>286</v>
      </c>
      <c r="S26" s="235" t="s">
        <v>190</v>
      </c>
      <c r="T26" s="236" t="s">
        <v>190</v>
      </c>
      <c r="U26" s="219">
        <v>0.13300000000000001</v>
      </c>
      <c r="V26" s="219">
        <f>ROUND(E26*U26,2)</f>
        <v>1.33</v>
      </c>
      <c r="W26" s="219"/>
      <c r="X26" s="219" t="s">
        <v>287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288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60" t="s">
        <v>324</v>
      </c>
      <c r="D27" s="256"/>
      <c r="E27" s="256"/>
      <c r="F27" s="256"/>
      <c r="G27" s="256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290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45" t="str">
        <f>C27</f>
        <v>s vybouráním lože, s přemístěním hmot na skládku na vzdálenost do 3 m nebo naložením na dopravní prostředek</v>
      </c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30">
        <v>7</v>
      </c>
      <c r="B28" s="231" t="s">
        <v>1102</v>
      </c>
      <c r="C28" s="249" t="s">
        <v>1103</v>
      </c>
      <c r="D28" s="232" t="s">
        <v>323</v>
      </c>
      <c r="E28" s="233">
        <v>4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0.115</v>
      </c>
      <c r="Q28" s="235">
        <f>ROUND(E28*P28,2)</f>
        <v>0.46</v>
      </c>
      <c r="R28" s="235" t="s">
        <v>286</v>
      </c>
      <c r="S28" s="235" t="s">
        <v>190</v>
      </c>
      <c r="T28" s="236" t="s">
        <v>190</v>
      </c>
      <c r="U28" s="219">
        <v>0.13700000000000001</v>
      </c>
      <c r="V28" s="219">
        <f>ROUND(E28*U28,2)</f>
        <v>0.55000000000000004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288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60" t="s">
        <v>324</v>
      </c>
      <c r="D29" s="256"/>
      <c r="E29" s="256"/>
      <c r="F29" s="256"/>
      <c r="G29" s="256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290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45" t="str">
        <f>C29</f>
        <v>s vybouráním lože, s přemístěním hmot na skládku na vzdálenost do 3 m nebo naložením na dopravní prostředek</v>
      </c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8</v>
      </c>
      <c r="B30" s="231" t="s">
        <v>325</v>
      </c>
      <c r="C30" s="249" t="s">
        <v>326</v>
      </c>
      <c r="D30" s="232" t="s">
        <v>323</v>
      </c>
      <c r="E30" s="233">
        <v>6.6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8.6899999999999998E-3</v>
      </c>
      <c r="O30" s="235">
        <f>ROUND(E30*N30,2)</f>
        <v>0.06</v>
      </c>
      <c r="P30" s="235">
        <v>0</v>
      </c>
      <c r="Q30" s="235">
        <f>ROUND(E30*P30,2)</f>
        <v>0</v>
      </c>
      <c r="R30" s="235" t="s">
        <v>327</v>
      </c>
      <c r="S30" s="235" t="s">
        <v>190</v>
      </c>
      <c r="T30" s="236" t="s">
        <v>190</v>
      </c>
      <c r="U30" s="219">
        <v>0.70299999999999996</v>
      </c>
      <c r="V30" s="219">
        <f>ROUND(E30*U30,2)</f>
        <v>4.6399999999999997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288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16"/>
      <c r="B31" s="217"/>
      <c r="C31" s="260" t="s">
        <v>328</v>
      </c>
      <c r="D31" s="256"/>
      <c r="E31" s="256"/>
      <c r="F31" s="256"/>
      <c r="G31" s="256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290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45" t="str">
        <f>C31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1" t="s">
        <v>2550</v>
      </c>
      <c r="D32" s="221"/>
      <c r="E32" s="222">
        <v>6.6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232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9</v>
      </c>
      <c r="B33" s="231" t="s">
        <v>333</v>
      </c>
      <c r="C33" s="249" t="s">
        <v>334</v>
      </c>
      <c r="D33" s="232" t="s">
        <v>323</v>
      </c>
      <c r="E33" s="233">
        <v>22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2.478E-2</v>
      </c>
      <c r="O33" s="235">
        <f>ROUND(E33*N33,2)</f>
        <v>0.55000000000000004</v>
      </c>
      <c r="P33" s="235">
        <v>0</v>
      </c>
      <c r="Q33" s="235">
        <f>ROUND(E33*P33,2)</f>
        <v>0</v>
      </c>
      <c r="R33" s="235" t="s">
        <v>327</v>
      </c>
      <c r="S33" s="235" t="s">
        <v>190</v>
      </c>
      <c r="T33" s="236" t="s">
        <v>190</v>
      </c>
      <c r="U33" s="219">
        <v>0.54700000000000004</v>
      </c>
      <c r="V33" s="219">
        <f>ROUND(E33*U33,2)</f>
        <v>12.03</v>
      </c>
      <c r="W33" s="219"/>
      <c r="X33" s="219" t="s">
        <v>287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288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16"/>
      <c r="B34" s="217"/>
      <c r="C34" s="260" t="s">
        <v>328</v>
      </c>
      <c r="D34" s="256"/>
      <c r="E34" s="256"/>
      <c r="F34" s="256"/>
      <c r="G34" s="256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290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45" t="str">
        <f>C34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2551</v>
      </c>
      <c r="D35" s="221"/>
      <c r="E35" s="222">
        <v>22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232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30">
        <v>10</v>
      </c>
      <c r="B36" s="231" t="s">
        <v>336</v>
      </c>
      <c r="C36" s="249" t="s">
        <v>337</v>
      </c>
      <c r="D36" s="232" t="s">
        <v>338</v>
      </c>
      <c r="E36" s="233">
        <v>38.61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5" t="s">
        <v>327</v>
      </c>
      <c r="S36" s="235" t="s">
        <v>190</v>
      </c>
      <c r="T36" s="236" t="s">
        <v>190</v>
      </c>
      <c r="U36" s="219">
        <v>1.548</v>
      </c>
      <c r="V36" s="219">
        <f>ROUND(E36*U36,2)</f>
        <v>59.77</v>
      </c>
      <c r="W36" s="219"/>
      <c r="X36" s="219" t="s">
        <v>287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308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60" t="s">
        <v>339</v>
      </c>
      <c r="D37" s="256"/>
      <c r="E37" s="256"/>
      <c r="F37" s="256"/>
      <c r="G37" s="256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290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45" t="str">
        <f>C37</f>
        <v>příplatek k cenám vykopávek za ztížení vykopávky v blízkosti podzemního vedení nebo výbušnin v horninách jakékoliv třídy,</v>
      </c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1" t="s">
        <v>2552</v>
      </c>
      <c r="D38" s="221"/>
      <c r="E38" s="222">
        <v>38.61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232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11</v>
      </c>
      <c r="B39" s="231" t="s">
        <v>346</v>
      </c>
      <c r="C39" s="249" t="s">
        <v>347</v>
      </c>
      <c r="D39" s="232" t="s">
        <v>338</v>
      </c>
      <c r="E39" s="233">
        <v>62.233600000000003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 t="s">
        <v>327</v>
      </c>
      <c r="S39" s="235" t="s">
        <v>190</v>
      </c>
      <c r="T39" s="236" t="s">
        <v>190</v>
      </c>
      <c r="U39" s="219">
        <v>0.16</v>
      </c>
      <c r="V39" s="219">
        <f>ROUND(E39*U39,2)</f>
        <v>9.9600000000000009</v>
      </c>
      <c r="W39" s="219"/>
      <c r="X39" s="219" t="s">
        <v>287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308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33.75" outlineLevel="1" x14ac:dyDescent="0.2">
      <c r="A40" s="216"/>
      <c r="B40" s="217"/>
      <c r="C40" s="260" t="s">
        <v>348</v>
      </c>
      <c r="D40" s="256"/>
      <c r="E40" s="256"/>
      <c r="F40" s="256"/>
      <c r="G40" s="256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290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45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1" t="s">
        <v>2553</v>
      </c>
      <c r="D41" s="221"/>
      <c r="E41" s="222">
        <v>66.998800000000003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232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1" t="s">
        <v>2554</v>
      </c>
      <c r="D42" s="221"/>
      <c r="E42" s="222">
        <v>-4.7652000000000001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232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12</v>
      </c>
      <c r="B43" s="231" t="s">
        <v>354</v>
      </c>
      <c r="C43" s="249" t="s">
        <v>355</v>
      </c>
      <c r="D43" s="232" t="s">
        <v>338</v>
      </c>
      <c r="E43" s="233">
        <v>83.748500000000007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 t="s">
        <v>327</v>
      </c>
      <c r="S43" s="235" t="s">
        <v>190</v>
      </c>
      <c r="T43" s="236" t="s">
        <v>190</v>
      </c>
      <c r="U43" s="219">
        <v>0.3</v>
      </c>
      <c r="V43" s="219">
        <f>ROUND(E43*U43,2)</f>
        <v>25.12</v>
      </c>
      <c r="W43" s="219"/>
      <c r="X43" s="219" t="s">
        <v>287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288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33.75" outlineLevel="1" x14ac:dyDescent="0.2">
      <c r="A44" s="216"/>
      <c r="B44" s="217"/>
      <c r="C44" s="260" t="s">
        <v>348</v>
      </c>
      <c r="D44" s="256"/>
      <c r="E44" s="256"/>
      <c r="F44" s="256"/>
      <c r="G44" s="256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290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45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1" t="s">
        <v>2555</v>
      </c>
      <c r="D45" s="221"/>
      <c r="E45" s="222">
        <v>87.417000000000002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232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2556</v>
      </c>
      <c r="D46" s="221"/>
      <c r="E46" s="222">
        <v>80.08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2557</v>
      </c>
      <c r="D47" s="221"/>
      <c r="E47" s="222">
        <v>-66.998800000000003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2558</v>
      </c>
      <c r="D48" s="221"/>
      <c r="E48" s="222">
        <v>-16.749700000000001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13</v>
      </c>
      <c r="B49" s="231" t="s">
        <v>373</v>
      </c>
      <c r="C49" s="249" t="s">
        <v>374</v>
      </c>
      <c r="D49" s="232" t="s">
        <v>338</v>
      </c>
      <c r="E49" s="233">
        <v>16.749700000000001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0.53</v>
      </c>
      <c r="V49" s="219">
        <f>ROUND(E49*U49,2)</f>
        <v>8.8800000000000008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33.75" outlineLevel="1" x14ac:dyDescent="0.2">
      <c r="A50" s="216"/>
      <c r="B50" s="217"/>
      <c r="C50" s="260" t="s">
        <v>348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2559</v>
      </c>
      <c r="D51" s="221"/>
      <c r="E51" s="222">
        <v>16.749700000000001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 x14ac:dyDescent="0.2">
      <c r="A52" s="230">
        <v>14</v>
      </c>
      <c r="B52" s="231" t="s">
        <v>380</v>
      </c>
      <c r="C52" s="249" t="s">
        <v>381</v>
      </c>
      <c r="D52" s="232" t="s">
        <v>338</v>
      </c>
      <c r="E52" s="233">
        <v>1.6749700000000001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327</v>
      </c>
      <c r="S52" s="235" t="s">
        <v>190</v>
      </c>
      <c r="T52" s="236" t="s">
        <v>190</v>
      </c>
      <c r="U52" s="219">
        <v>7.5220000000000002</v>
      </c>
      <c r="V52" s="219">
        <f>ROUND(E52*U52,2)</f>
        <v>12.6</v>
      </c>
      <c r="W52" s="219"/>
      <c r="X52" s="219" t="s">
        <v>287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308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60" t="s">
        <v>382</v>
      </c>
      <c r="D53" s="256"/>
      <c r="E53" s="256"/>
      <c r="F53" s="256"/>
      <c r="G53" s="25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45" t="str">
        <f>C53</f>
        <v>zapažených i nezapažených v hor. 5 - 7 s případným nutným přemístěním výkopku ve výkopišti, bez naložení.</v>
      </c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2560</v>
      </c>
      <c r="D54" s="221"/>
      <c r="E54" s="222">
        <v>1.6749700000000001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0">
        <v>15</v>
      </c>
      <c r="B55" s="231" t="s">
        <v>384</v>
      </c>
      <c r="C55" s="249" t="s">
        <v>385</v>
      </c>
      <c r="D55" s="232" t="s">
        <v>285</v>
      </c>
      <c r="E55" s="233">
        <v>304.54000000000002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9.8999999999999999E-4</v>
      </c>
      <c r="O55" s="235">
        <f>ROUND(E55*N55,2)</f>
        <v>0.3</v>
      </c>
      <c r="P55" s="235">
        <v>0</v>
      </c>
      <c r="Q55" s="235">
        <f>ROUND(E55*P55,2)</f>
        <v>0</v>
      </c>
      <c r="R55" s="235" t="s">
        <v>327</v>
      </c>
      <c r="S55" s="235" t="s">
        <v>190</v>
      </c>
      <c r="T55" s="236" t="s">
        <v>190</v>
      </c>
      <c r="U55" s="219">
        <v>0.23599999999999999</v>
      </c>
      <c r="V55" s="219">
        <f>ROUND(E55*U55,2)</f>
        <v>71.87</v>
      </c>
      <c r="W55" s="219"/>
      <c r="X55" s="219" t="s">
        <v>287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308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60" t="s">
        <v>386</v>
      </c>
      <c r="D56" s="256"/>
      <c r="E56" s="256"/>
      <c r="F56" s="256"/>
      <c r="G56" s="256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290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2561</v>
      </c>
      <c r="D57" s="221"/>
      <c r="E57" s="222">
        <v>79.47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2562</v>
      </c>
      <c r="D58" s="221"/>
      <c r="E58" s="222">
        <v>72.8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2563</v>
      </c>
      <c r="D59" s="221"/>
      <c r="E59" s="222">
        <v>152.27000000000001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0">
        <v>16</v>
      </c>
      <c r="B60" s="231" t="s">
        <v>402</v>
      </c>
      <c r="C60" s="249" t="s">
        <v>403</v>
      </c>
      <c r="D60" s="232" t="s">
        <v>285</v>
      </c>
      <c r="E60" s="233">
        <v>304.54000000000002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5" t="s">
        <v>327</v>
      </c>
      <c r="S60" s="235" t="s">
        <v>190</v>
      </c>
      <c r="T60" s="236" t="s">
        <v>190</v>
      </c>
      <c r="U60" s="219">
        <v>7.0000000000000007E-2</v>
      </c>
      <c r="V60" s="219">
        <f>ROUND(E60*U60,2)</f>
        <v>21.32</v>
      </c>
      <c r="W60" s="219"/>
      <c r="X60" s="219" t="s">
        <v>287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308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60" t="s">
        <v>404</v>
      </c>
      <c r="D61" s="256"/>
      <c r="E61" s="256"/>
      <c r="F61" s="256"/>
      <c r="G61" s="256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290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0">
        <v>17</v>
      </c>
      <c r="B62" s="231" t="s">
        <v>405</v>
      </c>
      <c r="C62" s="249" t="s">
        <v>406</v>
      </c>
      <c r="D62" s="232" t="s">
        <v>338</v>
      </c>
      <c r="E62" s="233">
        <v>72.991050000000001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5" t="s">
        <v>327</v>
      </c>
      <c r="S62" s="235" t="s">
        <v>190</v>
      </c>
      <c r="T62" s="236" t="s">
        <v>190</v>
      </c>
      <c r="U62" s="219">
        <v>1.38</v>
      </c>
      <c r="V62" s="219">
        <f>ROUND(E62*U62,2)</f>
        <v>100.73</v>
      </c>
      <c r="W62" s="219"/>
      <c r="X62" s="219" t="s">
        <v>287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308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60" t="s">
        <v>407</v>
      </c>
      <c r="D63" s="256"/>
      <c r="E63" s="256"/>
      <c r="F63" s="256"/>
      <c r="G63" s="256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290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45" t="str">
        <f>C63</f>
        <v>bez naložení do dopravní nádoby, ale s vyprázdněním dopravní nádoby na hromadu nebo na dopravní prostředek,</v>
      </c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2564</v>
      </c>
      <c r="D64" s="221"/>
      <c r="E64" s="222">
        <v>72.991050000000001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30">
        <v>18</v>
      </c>
      <c r="B65" s="231" t="s">
        <v>409</v>
      </c>
      <c r="C65" s="249" t="s">
        <v>410</v>
      </c>
      <c r="D65" s="232" t="s">
        <v>338</v>
      </c>
      <c r="E65" s="233">
        <v>8.3748500000000003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5" t="s">
        <v>327</v>
      </c>
      <c r="S65" s="235" t="s">
        <v>190</v>
      </c>
      <c r="T65" s="236" t="s">
        <v>190</v>
      </c>
      <c r="U65" s="219">
        <v>0.48399999999999999</v>
      </c>
      <c r="V65" s="219">
        <f>ROUND(E65*U65,2)</f>
        <v>4.05</v>
      </c>
      <c r="W65" s="219"/>
      <c r="X65" s="219" t="s">
        <v>287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288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60" t="s">
        <v>407</v>
      </c>
      <c r="D66" s="256"/>
      <c r="E66" s="256"/>
      <c r="F66" s="256"/>
      <c r="G66" s="256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290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45" t="str">
        <f>C66</f>
        <v>bez naložení do dopravní nádoby, ale s vyprázdněním dopravní nádoby na hromadu nebo na dopravní prostředek,</v>
      </c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2565</v>
      </c>
      <c r="D67" s="221"/>
      <c r="E67" s="222">
        <v>8.3748500000000003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30">
        <v>19</v>
      </c>
      <c r="B68" s="231" t="s">
        <v>412</v>
      </c>
      <c r="C68" s="249" t="s">
        <v>413</v>
      </c>
      <c r="D68" s="232" t="s">
        <v>338</v>
      </c>
      <c r="E68" s="233">
        <v>217.9804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5" t="s">
        <v>327</v>
      </c>
      <c r="S68" s="235" t="s">
        <v>190</v>
      </c>
      <c r="T68" s="236" t="s">
        <v>190</v>
      </c>
      <c r="U68" s="219">
        <v>1.0999999999999999E-2</v>
      </c>
      <c r="V68" s="219">
        <f>ROUND(E68*U68,2)</f>
        <v>2.4</v>
      </c>
      <c r="W68" s="219"/>
      <c r="X68" s="219" t="s">
        <v>287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288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60" t="s">
        <v>414</v>
      </c>
      <c r="D69" s="256"/>
      <c r="E69" s="256"/>
      <c r="F69" s="256"/>
      <c r="G69" s="256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290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45" t="str">
        <f>C69</f>
        <v>po suchu, bez ohledu na druh dopravního prostředku, bez naložení výkopku, avšak se složením bez rozhrnutí,</v>
      </c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1" t="s">
        <v>2566</v>
      </c>
      <c r="D70" s="221"/>
      <c r="E70" s="222">
        <v>217.9804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232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30">
        <v>20</v>
      </c>
      <c r="B71" s="231" t="s">
        <v>416</v>
      </c>
      <c r="C71" s="249" t="s">
        <v>417</v>
      </c>
      <c r="D71" s="232" t="s">
        <v>338</v>
      </c>
      <c r="E71" s="233">
        <v>36.991900000000001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 t="s">
        <v>327</v>
      </c>
      <c r="S71" s="235" t="s">
        <v>190</v>
      </c>
      <c r="T71" s="236" t="s">
        <v>190</v>
      </c>
      <c r="U71" s="219">
        <v>1.0999999999999999E-2</v>
      </c>
      <c r="V71" s="219">
        <f>ROUND(E71*U71,2)</f>
        <v>0.41</v>
      </c>
      <c r="W71" s="219"/>
      <c r="X71" s="219" t="s">
        <v>287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288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60" t="s">
        <v>414</v>
      </c>
      <c r="D72" s="256"/>
      <c r="E72" s="256"/>
      <c r="F72" s="256"/>
      <c r="G72" s="256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290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45" t="str">
        <f>C72</f>
        <v>po suchu, bez ohledu na druh dopravního prostředku, bez naložení výkopku, avšak se složením bez rozhrnutí,</v>
      </c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1" t="s">
        <v>2567</v>
      </c>
      <c r="D73" s="221"/>
      <c r="E73" s="222">
        <v>21.621600000000001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232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1" t="s">
        <v>2568</v>
      </c>
      <c r="D74" s="221"/>
      <c r="E74" s="222">
        <v>32.119999999999997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232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2558</v>
      </c>
      <c r="D75" s="221"/>
      <c r="E75" s="222">
        <v>-16.749700000000001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ht="22.5" outlineLevel="1" x14ac:dyDescent="0.2">
      <c r="A76" s="230">
        <v>21</v>
      </c>
      <c r="B76" s="231" t="s">
        <v>421</v>
      </c>
      <c r="C76" s="249" t="s">
        <v>422</v>
      </c>
      <c r="D76" s="232" t="s">
        <v>338</v>
      </c>
      <c r="E76" s="233">
        <v>16.749700000000001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5">
        <v>0</v>
      </c>
      <c r="O76" s="235">
        <f>ROUND(E76*N76,2)</f>
        <v>0</v>
      </c>
      <c r="P76" s="235">
        <v>0</v>
      </c>
      <c r="Q76" s="235">
        <f>ROUND(E76*P76,2)</f>
        <v>0</v>
      </c>
      <c r="R76" s="235" t="s">
        <v>327</v>
      </c>
      <c r="S76" s="235" t="s">
        <v>190</v>
      </c>
      <c r="T76" s="236" t="s">
        <v>190</v>
      </c>
      <c r="U76" s="219">
        <v>1.2E-2</v>
      </c>
      <c r="V76" s="219">
        <f>ROUND(E76*U76,2)</f>
        <v>0.2</v>
      </c>
      <c r="W76" s="219"/>
      <c r="X76" s="219" t="s">
        <v>287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308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60" t="s">
        <v>414</v>
      </c>
      <c r="D77" s="256"/>
      <c r="E77" s="256"/>
      <c r="F77" s="256"/>
      <c r="G77" s="256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290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45" t="str">
        <f>C77</f>
        <v>po suchu, bez ohledu na druh dopravního prostředku, bez naložení výkopku, avšak se složením bez rozhrnutí,</v>
      </c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2569</v>
      </c>
      <c r="D78" s="221"/>
      <c r="E78" s="222">
        <v>16.749700000000001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33.75" outlineLevel="1" x14ac:dyDescent="0.2">
      <c r="A79" s="230">
        <v>22</v>
      </c>
      <c r="B79" s="231" t="s">
        <v>423</v>
      </c>
      <c r="C79" s="249" t="s">
        <v>424</v>
      </c>
      <c r="D79" s="232" t="s">
        <v>338</v>
      </c>
      <c r="E79" s="233">
        <v>369.91899999999998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5" t="s">
        <v>327</v>
      </c>
      <c r="S79" s="235" t="s">
        <v>190</v>
      </c>
      <c r="T79" s="236" t="s">
        <v>190</v>
      </c>
      <c r="U79" s="219">
        <v>0</v>
      </c>
      <c r="V79" s="219">
        <f>ROUND(E79*U79,2)</f>
        <v>0</v>
      </c>
      <c r="W79" s="219"/>
      <c r="X79" s="219" t="s">
        <v>287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288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60" t="s">
        <v>414</v>
      </c>
      <c r="D80" s="256"/>
      <c r="E80" s="256"/>
      <c r="F80" s="256"/>
      <c r="G80" s="256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290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45" t="str">
        <f>C80</f>
        <v>po suchu, bez ohledu na druh dopravního prostředku, bez naložení výkopku, avšak se složením bez rozhrnutí,</v>
      </c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2570</v>
      </c>
      <c r="D81" s="221"/>
      <c r="E81" s="222">
        <v>369.91899999999998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33.75" outlineLevel="1" x14ac:dyDescent="0.2">
      <c r="A82" s="230">
        <v>23</v>
      </c>
      <c r="B82" s="231" t="s">
        <v>426</v>
      </c>
      <c r="C82" s="249" t="s">
        <v>427</v>
      </c>
      <c r="D82" s="232" t="s">
        <v>338</v>
      </c>
      <c r="E82" s="233">
        <v>167.49700000000001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5" t="s">
        <v>327</v>
      </c>
      <c r="S82" s="235" t="s">
        <v>190</v>
      </c>
      <c r="T82" s="236" t="s">
        <v>190</v>
      </c>
      <c r="U82" s="219">
        <v>0</v>
      </c>
      <c r="V82" s="219">
        <f>ROUND(E82*U82,2)</f>
        <v>0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288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60" t="s">
        <v>414</v>
      </c>
      <c r="D83" s="256"/>
      <c r="E83" s="256"/>
      <c r="F83" s="256"/>
      <c r="G83" s="25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290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45" t="str">
        <f>C83</f>
        <v>po suchu, bez ohledu na druh dopravního prostředku, bez naložení výkopku, avšak se složením bez rozhrnutí,</v>
      </c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2571</v>
      </c>
      <c r="D84" s="221"/>
      <c r="E84" s="222">
        <v>167.49700000000001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24</v>
      </c>
      <c r="B85" s="231" t="s">
        <v>429</v>
      </c>
      <c r="C85" s="249" t="s">
        <v>430</v>
      </c>
      <c r="D85" s="232" t="s">
        <v>338</v>
      </c>
      <c r="E85" s="233">
        <v>108.9902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5" t="s">
        <v>327</v>
      </c>
      <c r="S85" s="235" t="s">
        <v>190</v>
      </c>
      <c r="T85" s="236" t="s">
        <v>190</v>
      </c>
      <c r="U85" s="219">
        <v>5.2999999999999999E-2</v>
      </c>
      <c r="V85" s="219">
        <f>ROUND(E85*U85,2)</f>
        <v>5.78</v>
      </c>
      <c r="W85" s="219"/>
      <c r="X85" s="219" t="s">
        <v>287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288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2572</v>
      </c>
      <c r="D86" s="221"/>
      <c r="E86" s="222">
        <v>108.9902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0">
        <v>25</v>
      </c>
      <c r="B87" s="231" t="s">
        <v>432</v>
      </c>
      <c r="C87" s="249" t="s">
        <v>433</v>
      </c>
      <c r="D87" s="232" t="s">
        <v>338</v>
      </c>
      <c r="E87" s="233">
        <v>162.73179999999999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5" t="s">
        <v>327</v>
      </c>
      <c r="S87" s="235" t="s">
        <v>190</v>
      </c>
      <c r="T87" s="236" t="s">
        <v>190</v>
      </c>
      <c r="U87" s="219">
        <v>3.1E-2</v>
      </c>
      <c r="V87" s="219">
        <f>ROUND(E87*U87,2)</f>
        <v>5.04</v>
      </c>
      <c r="W87" s="219"/>
      <c r="X87" s="219" t="s">
        <v>287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308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0" t="s">
        <v>434</v>
      </c>
      <c r="D88" s="244"/>
      <c r="E88" s="244"/>
      <c r="F88" s="244"/>
      <c r="G88" s="244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193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45" t="str">
        <f>C88</f>
        <v>Uložení sypaniny do násypů nebo na skládku s rozprostřením sypaniny ve vrstvách a s hrubým urovnáním.</v>
      </c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2573</v>
      </c>
      <c r="D89" s="221"/>
      <c r="E89" s="222">
        <v>53.741599999999998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1" t="s">
        <v>2572</v>
      </c>
      <c r="D90" s="221"/>
      <c r="E90" s="222">
        <v>108.9902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232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ht="22.5" outlineLevel="1" x14ac:dyDescent="0.2">
      <c r="A91" s="230">
        <v>26</v>
      </c>
      <c r="B91" s="231" t="s">
        <v>436</v>
      </c>
      <c r="C91" s="249" t="s">
        <v>437</v>
      </c>
      <c r="D91" s="232" t="s">
        <v>338</v>
      </c>
      <c r="E91" s="233">
        <v>108.9902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0</v>
      </c>
      <c r="O91" s="235">
        <f>ROUND(E91*N91,2)</f>
        <v>0</v>
      </c>
      <c r="P91" s="235">
        <v>0</v>
      </c>
      <c r="Q91" s="235">
        <f>ROUND(E91*P91,2)</f>
        <v>0</v>
      </c>
      <c r="R91" s="235" t="s">
        <v>327</v>
      </c>
      <c r="S91" s="235" t="s">
        <v>190</v>
      </c>
      <c r="T91" s="236" t="s">
        <v>190</v>
      </c>
      <c r="U91" s="219">
        <v>0.29899999999999999</v>
      </c>
      <c r="V91" s="219">
        <f>ROUND(E91*U91,2)</f>
        <v>32.590000000000003</v>
      </c>
      <c r="W91" s="219"/>
      <c r="X91" s="219" t="s">
        <v>287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308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60" t="s">
        <v>438</v>
      </c>
      <c r="D92" s="256"/>
      <c r="E92" s="256"/>
      <c r="F92" s="256"/>
      <c r="G92" s="256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290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61" t="s">
        <v>439</v>
      </c>
      <c r="D93" s="257"/>
      <c r="E93" s="257"/>
      <c r="F93" s="257"/>
      <c r="G93" s="257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193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2574</v>
      </c>
      <c r="D94" s="221"/>
      <c r="E94" s="222">
        <v>162.73179999999999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2575</v>
      </c>
      <c r="D95" s="221"/>
      <c r="E95" s="222">
        <v>-53.741599999999998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30">
        <v>27</v>
      </c>
      <c r="B96" s="231" t="s">
        <v>443</v>
      </c>
      <c r="C96" s="249" t="s">
        <v>444</v>
      </c>
      <c r="D96" s="232" t="s">
        <v>338</v>
      </c>
      <c r="E96" s="233">
        <v>41.838200000000001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5" t="s">
        <v>327</v>
      </c>
      <c r="S96" s="235" t="s">
        <v>190</v>
      </c>
      <c r="T96" s="236" t="s">
        <v>190</v>
      </c>
      <c r="U96" s="219">
        <v>6.3479999999999999</v>
      </c>
      <c r="V96" s="219">
        <f>ROUND(E96*U96,2)</f>
        <v>265.58999999999997</v>
      </c>
      <c r="W96" s="219"/>
      <c r="X96" s="219" t="s">
        <v>287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308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ht="22.5" outlineLevel="1" x14ac:dyDescent="0.2">
      <c r="A97" s="216"/>
      <c r="B97" s="217"/>
      <c r="C97" s="260" t="s">
        <v>445</v>
      </c>
      <c r="D97" s="256"/>
      <c r="E97" s="256"/>
      <c r="F97" s="256"/>
      <c r="G97" s="256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290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45" t="str">
        <f>C97</f>
        <v>sypaninou z vhodných hornin tř. 1 - 4 nebo materiálem připraveným podél výkopu ve vzdálenosti do 3 m od jeho kraje, pro jakoukoliv hloubku výkopu a jakoukoliv míru zhutnění,</v>
      </c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2576</v>
      </c>
      <c r="D98" s="221"/>
      <c r="E98" s="222">
        <v>16.580200000000001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2577</v>
      </c>
      <c r="D99" s="221"/>
      <c r="E99" s="222">
        <v>25.257999999999999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30">
        <v>28</v>
      </c>
      <c r="B100" s="231" t="s">
        <v>453</v>
      </c>
      <c r="C100" s="249" t="s">
        <v>454</v>
      </c>
      <c r="D100" s="232" t="s">
        <v>285</v>
      </c>
      <c r="E100" s="233">
        <v>13.09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5">
        <v>0.19017999999999999</v>
      </c>
      <c r="O100" s="235">
        <f>ROUND(E100*N100,2)</f>
        <v>2.4900000000000002</v>
      </c>
      <c r="P100" s="235">
        <v>0</v>
      </c>
      <c r="Q100" s="235">
        <f>ROUND(E100*P100,2)</f>
        <v>0</v>
      </c>
      <c r="R100" s="235" t="s">
        <v>455</v>
      </c>
      <c r="S100" s="235" t="s">
        <v>190</v>
      </c>
      <c r="T100" s="236" t="s">
        <v>190</v>
      </c>
      <c r="U100" s="219">
        <v>0.94099999999999995</v>
      </c>
      <c r="V100" s="219">
        <f>ROUND(E100*U100,2)</f>
        <v>12.32</v>
      </c>
      <c r="W100" s="219"/>
      <c r="X100" s="219" t="s">
        <v>287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288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60" t="s">
        <v>456</v>
      </c>
      <c r="D101" s="256"/>
      <c r="E101" s="256"/>
      <c r="F101" s="256"/>
      <c r="G101" s="256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290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45" t="str">
        <f>C101</f>
        <v>z přírodního kamene s vyhloubením drenážních stružek a jejich vyplněním štěrkopískem při zakrytí povrchu kameny,</v>
      </c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2578</v>
      </c>
      <c r="D102" s="221"/>
      <c r="E102" s="222">
        <v>13.09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29</v>
      </c>
      <c r="B103" s="231" t="s">
        <v>464</v>
      </c>
      <c r="C103" s="249" t="s">
        <v>465</v>
      </c>
      <c r="D103" s="232" t="s">
        <v>285</v>
      </c>
      <c r="E103" s="233">
        <v>13.09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0</v>
      </c>
      <c r="O103" s="235">
        <f>ROUND(E103*N103,2)</f>
        <v>0</v>
      </c>
      <c r="P103" s="235">
        <v>0</v>
      </c>
      <c r="Q103" s="235">
        <f>ROUND(E103*P103,2)</f>
        <v>0</v>
      </c>
      <c r="R103" s="235" t="s">
        <v>455</v>
      </c>
      <c r="S103" s="235" t="s">
        <v>190</v>
      </c>
      <c r="T103" s="236" t="s">
        <v>190</v>
      </c>
      <c r="U103" s="219">
        <v>4.4999999999999998E-2</v>
      </c>
      <c r="V103" s="219">
        <f>ROUND(E103*U103,2)</f>
        <v>0.59</v>
      </c>
      <c r="W103" s="219"/>
      <c r="X103" s="219" t="s">
        <v>287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288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16"/>
      <c r="B104" s="217"/>
      <c r="C104" s="260" t="s">
        <v>466</v>
      </c>
      <c r="D104" s="256"/>
      <c r="E104" s="256"/>
      <c r="F104" s="256"/>
      <c r="G104" s="256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290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45" t="str">
        <f>C104</f>
        <v>pro vysazování rostlin s urovnáním a s případným naložením odpadu na dopravní prostředek, s odvozem na vzdálenost do 20 km a se složením,</v>
      </c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61" t="s">
        <v>467</v>
      </c>
      <c r="D105" s="257"/>
      <c r="E105" s="257"/>
      <c r="F105" s="257"/>
      <c r="G105" s="257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193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2578</v>
      </c>
      <c r="D106" s="221"/>
      <c r="E106" s="222">
        <v>13.09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37">
        <v>30</v>
      </c>
      <c r="B107" s="238" t="s">
        <v>468</v>
      </c>
      <c r="C107" s="248" t="s">
        <v>469</v>
      </c>
      <c r="D107" s="239" t="s">
        <v>338</v>
      </c>
      <c r="E107" s="240">
        <v>36.991900000000001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2">
        <v>0</v>
      </c>
      <c r="O107" s="242">
        <f>ROUND(E107*N107,2)</f>
        <v>0</v>
      </c>
      <c r="P107" s="242">
        <v>0</v>
      </c>
      <c r="Q107" s="242">
        <f>ROUND(E107*P107,2)</f>
        <v>0</v>
      </c>
      <c r="R107" s="242" t="s">
        <v>327</v>
      </c>
      <c r="S107" s="242" t="s">
        <v>190</v>
      </c>
      <c r="T107" s="243" t="s">
        <v>190</v>
      </c>
      <c r="U107" s="219">
        <v>0</v>
      </c>
      <c r="V107" s="219">
        <f>ROUND(E107*U107,2)</f>
        <v>0</v>
      </c>
      <c r="W107" s="219"/>
      <c r="X107" s="219" t="s">
        <v>287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308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37">
        <v>31</v>
      </c>
      <c r="B108" s="238" t="s">
        <v>470</v>
      </c>
      <c r="C108" s="248" t="s">
        <v>471</v>
      </c>
      <c r="D108" s="239" t="s">
        <v>338</v>
      </c>
      <c r="E108" s="240">
        <v>16.749700000000001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0</v>
      </c>
      <c r="O108" s="242">
        <f>ROUND(E108*N108,2)</f>
        <v>0</v>
      </c>
      <c r="P108" s="242">
        <v>0</v>
      </c>
      <c r="Q108" s="242">
        <f>ROUND(E108*P108,2)</f>
        <v>0</v>
      </c>
      <c r="R108" s="242" t="s">
        <v>327</v>
      </c>
      <c r="S108" s="242" t="s">
        <v>190</v>
      </c>
      <c r="T108" s="243" t="s">
        <v>190</v>
      </c>
      <c r="U108" s="219">
        <v>0</v>
      </c>
      <c r="V108" s="219">
        <f>ROUND(E108*U108,2)</f>
        <v>0</v>
      </c>
      <c r="W108" s="219"/>
      <c r="X108" s="219" t="s">
        <v>287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308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0">
        <v>32</v>
      </c>
      <c r="B109" s="231" t="s">
        <v>472</v>
      </c>
      <c r="C109" s="249" t="s">
        <v>473</v>
      </c>
      <c r="D109" s="232" t="s">
        <v>285</v>
      </c>
      <c r="E109" s="233">
        <v>13.09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5"/>
      <c r="S109" s="235" t="s">
        <v>174</v>
      </c>
      <c r="T109" s="236" t="s">
        <v>190</v>
      </c>
      <c r="U109" s="219">
        <v>0.17199999999999999</v>
      </c>
      <c r="V109" s="219">
        <f>ROUND(E109*U109,2)</f>
        <v>2.25</v>
      </c>
      <c r="W109" s="219"/>
      <c r="X109" s="219" t="s">
        <v>287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288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1" t="s">
        <v>2578</v>
      </c>
      <c r="D110" s="221"/>
      <c r="E110" s="222">
        <v>13.09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232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30">
        <v>33</v>
      </c>
      <c r="B111" s="231" t="s">
        <v>481</v>
      </c>
      <c r="C111" s="249" t="s">
        <v>482</v>
      </c>
      <c r="D111" s="232" t="s">
        <v>483</v>
      </c>
      <c r="E111" s="233">
        <v>71.836190000000002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1</v>
      </c>
      <c r="O111" s="235">
        <f>ROUND(E111*N111,2)</f>
        <v>71.84</v>
      </c>
      <c r="P111" s="235">
        <v>0</v>
      </c>
      <c r="Q111" s="235">
        <f>ROUND(E111*P111,2)</f>
        <v>0</v>
      </c>
      <c r="R111" s="235" t="s">
        <v>477</v>
      </c>
      <c r="S111" s="235" t="s">
        <v>190</v>
      </c>
      <c r="T111" s="236" t="s">
        <v>190</v>
      </c>
      <c r="U111" s="219">
        <v>0</v>
      </c>
      <c r="V111" s="219">
        <f>ROUND(E111*U111,2)</f>
        <v>0</v>
      </c>
      <c r="W111" s="219"/>
      <c r="X111" s="219" t="s">
        <v>478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479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2579</v>
      </c>
      <c r="D112" s="221"/>
      <c r="E112" s="222">
        <v>71.836190000000002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x14ac:dyDescent="0.2">
      <c r="A113" s="224" t="s">
        <v>169</v>
      </c>
      <c r="B113" s="225" t="s">
        <v>101</v>
      </c>
      <c r="C113" s="247" t="s">
        <v>102</v>
      </c>
      <c r="D113" s="226"/>
      <c r="E113" s="227"/>
      <c r="F113" s="228"/>
      <c r="G113" s="228">
        <f>SUMIF(AG114:AG123,"&lt;&gt;NOR",G114:G123)</f>
        <v>0</v>
      </c>
      <c r="H113" s="228"/>
      <c r="I113" s="228">
        <f>SUM(I114:I123)</f>
        <v>0</v>
      </c>
      <c r="J113" s="228"/>
      <c r="K113" s="228">
        <f>SUM(K114:K123)</f>
        <v>0</v>
      </c>
      <c r="L113" s="228"/>
      <c r="M113" s="228">
        <f>SUM(M114:M123)</f>
        <v>0</v>
      </c>
      <c r="N113" s="228"/>
      <c r="O113" s="228">
        <f>SUM(O114:O123)</f>
        <v>21.91</v>
      </c>
      <c r="P113" s="228"/>
      <c r="Q113" s="228">
        <f>SUM(Q114:Q123)</f>
        <v>0</v>
      </c>
      <c r="R113" s="228"/>
      <c r="S113" s="228"/>
      <c r="T113" s="229"/>
      <c r="U113" s="223"/>
      <c r="V113" s="223">
        <f>SUM(V114:V123)</f>
        <v>15.98</v>
      </c>
      <c r="W113" s="223"/>
      <c r="X113" s="223"/>
      <c r="AG113" t="s">
        <v>170</v>
      </c>
    </row>
    <row r="114" spans="1:60" outlineLevel="1" x14ac:dyDescent="0.2">
      <c r="A114" s="230">
        <v>34</v>
      </c>
      <c r="B114" s="231" t="s">
        <v>485</v>
      </c>
      <c r="C114" s="249" t="s">
        <v>486</v>
      </c>
      <c r="D114" s="232" t="s">
        <v>338</v>
      </c>
      <c r="E114" s="233">
        <v>11.429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5">
        <v>1.8907700000000001</v>
      </c>
      <c r="O114" s="235">
        <f>ROUND(E114*N114,2)</f>
        <v>21.61</v>
      </c>
      <c r="P114" s="235">
        <v>0</v>
      </c>
      <c r="Q114" s="235">
        <f>ROUND(E114*P114,2)</f>
        <v>0</v>
      </c>
      <c r="R114" s="235" t="s">
        <v>487</v>
      </c>
      <c r="S114" s="235" t="s">
        <v>190</v>
      </c>
      <c r="T114" s="236" t="s">
        <v>190</v>
      </c>
      <c r="U114" s="219">
        <v>1.3169999999999999</v>
      </c>
      <c r="V114" s="219">
        <f>ROUND(E114*U114,2)</f>
        <v>15.05</v>
      </c>
      <c r="W114" s="219"/>
      <c r="X114" s="219" t="s">
        <v>287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308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60" t="s">
        <v>488</v>
      </c>
      <c r="D115" s="256"/>
      <c r="E115" s="256"/>
      <c r="F115" s="256"/>
      <c r="G115" s="256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290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2580</v>
      </c>
      <c r="D116" s="221"/>
      <c r="E116" s="222">
        <v>5.0049999999999999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1" t="s">
        <v>2581</v>
      </c>
      <c r="D117" s="221"/>
      <c r="E117" s="222">
        <v>6.4240000000000004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232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ht="22.5" outlineLevel="1" x14ac:dyDescent="0.2">
      <c r="A118" s="230">
        <v>35</v>
      </c>
      <c r="B118" s="231" t="s">
        <v>492</v>
      </c>
      <c r="C118" s="249" t="s">
        <v>493</v>
      </c>
      <c r="D118" s="232" t="s">
        <v>338</v>
      </c>
      <c r="E118" s="233">
        <v>0.12130000000000001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5">
        <v>2.5</v>
      </c>
      <c r="O118" s="235">
        <f>ROUND(E118*N118,2)</f>
        <v>0.3</v>
      </c>
      <c r="P118" s="235">
        <v>0</v>
      </c>
      <c r="Q118" s="235">
        <f>ROUND(E118*P118,2)</f>
        <v>0</v>
      </c>
      <c r="R118" s="235" t="s">
        <v>487</v>
      </c>
      <c r="S118" s="235" t="s">
        <v>190</v>
      </c>
      <c r="T118" s="236" t="s">
        <v>190</v>
      </c>
      <c r="U118" s="219">
        <v>1.1919999999999999</v>
      </c>
      <c r="V118" s="219">
        <f>ROUND(E118*U118,2)</f>
        <v>0.14000000000000001</v>
      </c>
      <c r="W118" s="219"/>
      <c r="X118" s="219" t="s">
        <v>287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308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60" t="s">
        <v>494</v>
      </c>
      <c r="D119" s="256"/>
      <c r="E119" s="256"/>
      <c r="F119" s="256"/>
      <c r="G119" s="256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290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1" t="s">
        <v>496</v>
      </c>
      <c r="D120" s="221"/>
      <c r="E120" s="222">
        <v>0.12130000000000001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232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30">
        <v>36</v>
      </c>
      <c r="B121" s="231" t="s">
        <v>497</v>
      </c>
      <c r="C121" s="249" t="s">
        <v>498</v>
      </c>
      <c r="D121" s="232" t="s">
        <v>285</v>
      </c>
      <c r="E121" s="233">
        <v>0.95760000000000001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4.7999999999999996E-3</v>
      </c>
      <c r="O121" s="235">
        <f>ROUND(E121*N121,2)</f>
        <v>0</v>
      </c>
      <c r="P121" s="235">
        <v>0</v>
      </c>
      <c r="Q121" s="235">
        <f>ROUND(E121*P121,2)</f>
        <v>0</v>
      </c>
      <c r="R121" s="235" t="s">
        <v>487</v>
      </c>
      <c r="S121" s="235" t="s">
        <v>190</v>
      </c>
      <c r="T121" s="236" t="s">
        <v>190</v>
      </c>
      <c r="U121" s="219">
        <v>0.82499999999999996</v>
      </c>
      <c r="V121" s="219">
        <f>ROUND(E121*U121,2)</f>
        <v>0.79</v>
      </c>
      <c r="W121" s="219"/>
      <c r="X121" s="219" t="s">
        <v>287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308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60" t="s">
        <v>488</v>
      </c>
      <c r="D122" s="256"/>
      <c r="E122" s="256"/>
      <c r="F122" s="256"/>
      <c r="G122" s="256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290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500</v>
      </c>
      <c r="D123" s="221"/>
      <c r="E123" s="222">
        <v>0.95760000000000001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232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x14ac:dyDescent="0.2">
      <c r="A124" s="224" t="s">
        <v>169</v>
      </c>
      <c r="B124" s="225" t="s">
        <v>103</v>
      </c>
      <c r="C124" s="247" t="s">
        <v>104</v>
      </c>
      <c r="D124" s="226"/>
      <c r="E124" s="227"/>
      <c r="F124" s="228"/>
      <c r="G124" s="228">
        <f>SUMIF(AG125:AG153,"&lt;&gt;NOR",G125:G153)</f>
        <v>0</v>
      </c>
      <c r="H124" s="228"/>
      <c r="I124" s="228">
        <f>SUM(I125:I153)</f>
        <v>0</v>
      </c>
      <c r="J124" s="228"/>
      <c r="K124" s="228">
        <f>SUM(K125:K153)</f>
        <v>0</v>
      </c>
      <c r="L124" s="228"/>
      <c r="M124" s="228">
        <f>SUM(M125:M153)</f>
        <v>0</v>
      </c>
      <c r="N124" s="228"/>
      <c r="O124" s="228">
        <f>SUM(O125:O153)</f>
        <v>7.16</v>
      </c>
      <c r="P124" s="228"/>
      <c r="Q124" s="228">
        <f>SUM(Q125:Q153)</f>
        <v>0</v>
      </c>
      <c r="R124" s="228"/>
      <c r="S124" s="228"/>
      <c r="T124" s="229"/>
      <c r="U124" s="223"/>
      <c r="V124" s="223">
        <f>SUM(V125:V153)</f>
        <v>9.4200000000000017</v>
      </c>
      <c r="W124" s="223"/>
      <c r="X124" s="223"/>
      <c r="AG124" t="s">
        <v>170</v>
      </c>
    </row>
    <row r="125" spans="1:60" outlineLevel="1" x14ac:dyDescent="0.2">
      <c r="A125" s="230">
        <v>37</v>
      </c>
      <c r="B125" s="231" t="s">
        <v>501</v>
      </c>
      <c r="C125" s="249" t="s">
        <v>502</v>
      </c>
      <c r="D125" s="232" t="s">
        <v>338</v>
      </c>
      <c r="E125" s="233">
        <v>1.956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1.6867000000000001</v>
      </c>
      <c r="O125" s="235">
        <f>ROUND(E125*N125,2)</f>
        <v>3.3</v>
      </c>
      <c r="P125" s="235">
        <v>0</v>
      </c>
      <c r="Q125" s="235">
        <f>ROUND(E125*P125,2)</f>
        <v>0</v>
      </c>
      <c r="R125" s="235" t="s">
        <v>286</v>
      </c>
      <c r="S125" s="235" t="s">
        <v>190</v>
      </c>
      <c r="T125" s="236" t="s">
        <v>190</v>
      </c>
      <c r="U125" s="219">
        <v>0.16200000000000001</v>
      </c>
      <c r="V125" s="219">
        <f>ROUND(E125*U125,2)</f>
        <v>0.32</v>
      </c>
      <c r="W125" s="219"/>
      <c r="X125" s="219" t="s">
        <v>287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308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60" t="s">
        <v>503</v>
      </c>
      <c r="D126" s="256"/>
      <c r="E126" s="256"/>
      <c r="F126" s="256"/>
      <c r="G126" s="256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290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2582</v>
      </c>
      <c r="D127" s="221"/>
      <c r="E127" s="222">
        <v>0.627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2583</v>
      </c>
      <c r="D128" s="221"/>
      <c r="E128" s="222">
        <v>0.54449999999999998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1" t="s">
        <v>2584</v>
      </c>
      <c r="D129" s="221"/>
      <c r="E129" s="222">
        <v>3.7499999999999999E-2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232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2585</v>
      </c>
      <c r="D130" s="221"/>
      <c r="E130" s="222">
        <v>0.70950000000000002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232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2586</v>
      </c>
      <c r="D131" s="221"/>
      <c r="E131" s="222">
        <v>3.7499999999999999E-2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232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30">
        <v>38</v>
      </c>
      <c r="B132" s="231" t="s">
        <v>510</v>
      </c>
      <c r="C132" s="249" t="s">
        <v>511</v>
      </c>
      <c r="D132" s="232" t="s">
        <v>483</v>
      </c>
      <c r="E132" s="233">
        <v>2.38612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1.1000000000000001</v>
      </c>
      <c r="O132" s="235">
        <f>ROUND(E132*N132,2)</f>
        <v>2.62</v>
      </c>
      <c r="P132" s="235">
        <v>0</v>
      </c>
      <c r="Q132" s="235">
        <f>ROUND(E132*P132,2)</f>
        <v>0</v>
      </c>
      <c r="R132" s="235" t="s">
        <v>286</v>
      </c>
      <c r="S132" s="235" t="s">
        <v>190</v>
      </c>
      <c r="T132" s="236" t="s">
        <v>190</v>
      </c>
      <c r="U132" s="219">
        <v>0.16300000000000001</v>
      </c>
      <c r="V132" s="219">
        <f>ROUND(E132*U132,2)</f>
        <v>0.39</v>
      </c>
      <c r="W132" s="219"/>
      <c r="X132" s="219" t="s">
        <v>287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308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60" t="s">
        <v>503</v>
      </c>
      <c r="D133" s="256"/>
      <c r="E133" s="256"/>
      <c r="F133" s="256"/>
      <c r="G133" s="256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290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2587</v>
      </c>
      <c r="D134" s="221"/>
      <c r="E134" s="222">
        <v>0.71060000000000001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2588</v>
      </c>
      <c r="D135" s="221"/>
      <c r="E135" s="222">
        <v>0.61709999999999998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232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2589</v>
      </c>
      <c r="D136" s="221"/>
      <c r="E136" s="222">
        <v>4.2500000000000003E-2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232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2590</v>
      </c>
      <c r="D137" s="221"/>
      <c r="E137" s="222">
        <v>0.96492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2591</v>
      </c>
      <c r="D138" s="221"/>
      <c r="E138" s="222">
        <v>5.0999999999999997E-2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2.5" outlineLevel="1" x14ac:dyDescent="0.2">
      <c r="A139" s="230">
        <v>39</v>
      </c>
      <c r="B139" s="231" t="s">
        <v>960</v>
      </c>
      <c r="C139" s="249" t="s">
        <v>961</v>
      </c>
      <c r="D139" s="232" t="s">
        <v>285</v>
      </c>
      <c r="E139" s="233">
        <v>4.18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0.11</v>
      </c>
      <c r="O139" s="235">
        <f>ROUND(E139*N139,2)</f>
        <v>0.46</v>
      </c>
      <c r="P139" s="235">
        <v>0</v>
      </c>
      <c r="Q139" s="235">
        <f>ROUND(E139*P139,2)</f>
        <v>0</v>
      </c>
      <c r="R139" s="235" t="s">
        <v>286</v>
      </c>
      <c r="S139" s="235" t="s">
        <v>190</v>
      </c>
      <c r="T139" s="236" t="s">
        <v>190</v>
      </c>
      <c r="U139" s="219">
        <v>1.1930000000000001</v>
      </c>
      <c r="V139" s="219">
        <f>ROUND(E139*U139,2)</f>
        <v>4.99</v>
      </c>
      <c r="W139" s="219"/>
      <c r="X139" s="219" t="s">
        <v>287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288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60" t="s">
        <v>962</v>
      </c>
      <c r="D140" s="256"/>
      <c r="E140" s="256"/>
      <c r="F140" s="256"/>
      <c r="G140" s="256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290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45" t="str">
        <f>C140</f>
        <v>s provedením lože do 50 mm, s vyplněním spár, s dvojím beraněním a se smetením přebytečného materiálu na krajnici</v>
      </c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2592</v>
      </c>
      <c r="D141" s="221"/>
      <c r="E141" s="222">
        <v>4.18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30">
        <v>40</v>
      </c>
      <c r="B142" s="231" t="s">
        <v>531</v>
      </c>
      <c r="C142" s="249" t="s">
        <v>532</v>
      </c>
      <c r="D142" s="232" t="s">
        <v>285</v>
      </c>
      <c r="E142" s="233">
        <v>3.88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5">
        <v>9.2799999999999994E-2</v>
      </c>
      <c r="O142" s="235">
        <f>ROUND(E142*N142,2)</f>
        <v>0.36</v>
      </c>
      <c r="P142" s="235">
        <v>0</v>
      </c>
      <c r="Q142" s="235">
        <f>ROUND(E142*P142,2)</f>
        <v>0</v>
      </c>
      <c r="R142" s="235" t="s">
        <v>286</v>
      </c>
      <c r="S142" s="235" t="s">
        <v>190</v>
      </c>
      <c r="T142" s="236" t="s">
        <v>190</v>
      </c>
      <c r="U142" s="219">
        <v>0.47799999999999998</v>
      </c>
      <c r="V142" s="219">
        <f>ROUND(E142*U142,2)</f>
        <v>1.85</v>
      </c>
      <c r="W142" s="219"/>
      <c r="X142" s="219" t="s">
        <v>287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288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 x14ac:dyDescent="0.2">
      <c r="A143" s="216"/>
      <c r="B143" s="217"/>
      <c r="C143" s="260" t="s">
        <v>533</v>
      </c>
      <c r="D143" s="256"/>
      <c r="E143" s="256"/>
      <c r="F143" s="256"/>
      <c r="G143" s="256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290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45" t="str">
        <f>C143</f>
        <v>s provedením lože z kameniva drceného, s vyplněním spár, s dvojitým hutněním a se smetením přebytečného materiálu na krajnici. S dodáním hmot pro lože a výplň spár.</v>
      </c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2593</v>
      </c>
      <c r="D144" s="221"/>
      <c r="E144" s="222">
        <v>3.63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1" t="s">
        <v>2594</v>
      </c>
      <c r="D145" s="221"/>
      <c r="E145" s="222">
        <v>0.25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232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22.5" outlineLevel="1" x14ac:dyDescent="0.2">
      <c r="A146" s="230">
        <v>41</v>
      </c>
      <c r="B146" s="231" t="s">
        <v>968</v>
      </c>
      <c r="C146" s="249" t="s">
        <v>969</v>
      </c>
      <c r="D146" s="232" t="s">
        <v>285</v>
      </c>
      <c r="E146" s="233">
        <v>4.9800000000000004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7.1999999999999995E-2</v>
      </c>
      <c r="O146" s="235">
        <f>ROUND(E146*N146,2)</f>
        <v>0.36</v>
      </c>
      <c r="P146" s="235">
        <v>0</v>
      </c>
      <c r="Q146" s="235">
        <f>ROUND(E146*P146,2)</f>
        <v>0</v>
      </c>
      <c r="R146" s="235" t="s">
        <v>286</v>
      </c>
      <c r="S146" s="235" t="s">
        <v>190</v>
      </c>
      <c r="T146" s="236" t="s">
        <v>190</v>
      </c>
      <c r="U146" s="219">
        <v>0.375</v>
      </c>
      <c r="V146" s="219">
        <f>ROUND(E146*U146,2)</f>
        <v>1.87</v>
      </c>
      <c r="W146" s="219"/>
      <c r="X146" s="219" t="s">
        <v>287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288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2.5" outlineLevel="1" x14ac:dyDescent="0.2">
      <c r="A147" s="216"/>
      <c r="B147" s="217"/>
      <c r="C147" s="260" t="s">
        <v>970</v>
      </c>
      <c r="D147" s="256"/>
      <c r="E147" s="256"/>
      <c r="F147" s="256"/>
      <c r="G147" s="256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290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45" t="str">
        <f>C147</f>
        <v>komunikací pro pěší do velikosti dlaždic 0,25 m2 s provedením lože do tl. 30 mm, s vyplněním spár a se smetením přebytečného materiálu na vzdálenost do 3 m</v>
      </c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2595</v>
      </c>
      <c r="D148" s="221"/>
      <c r="E148" s="222">
        <v>4.7300000000000004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2596</v>
      </c>
      <c r="D149" s="221"/>
      <c r="E149" s="222">
        <v>0.25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42</v>
      </c>
      <c r="B150" s="231" t="s">
        <v>557</v>
      </c>
      <c r="C150" s="249" t="s">
        <v>558</v>
      </c>
      <c r="D150" s="232" t="s">
        <v>285</v>
      </c>
      <c r="E150" s="233">
        <v>0.25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0.17599999999999999</v>
      </c>
      <c r="O150" s="235">
        <f>ROUND(E150*N150,2)</f>
        <v>0.04</v>
      </c>
      <c r="P150" s="235">
        <v>0</v>
      </c>
      <c r="Q150" s="235">
        <f>ROUND(E150*P150,2)</f>
        <v>0</v>
      </c>
      <c r="R150" s="235"/>
      <c r="S150" s="235" t="s">
        <v>174</v>
      </c>
      <c r="T150" s="236" t="s">
        <v>190</v>
      </c>
      <c r="U150" s="219">
        <v>0</v>
      </c>
      <c r="V150" s="219">
        <f>ROUND(E150*U150,2)</f>
        <v>0</v>
      </c>
      <c r="W150" s="219"/>
      <c r="X150" s="219" t="s">
        <v>478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555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2597</v>
      </c>
      <c r="D151" s="221"/>
      <c r="E151" s="222">
        <v>0.25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30">
        <v>43</v>
      </c>
      <c r="B152" s="231" t="s">
        <v>976</v>
      </c>
      <c r="C152" s="249" t="s">
        <v>977</v>
      </c>
      <c r="D152" s="232" t="s">
        <v>285</v>
      </c>
      <c r="E152" s="233">
        <v>0.25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8.6999999999999994E-2</v>
      </c>
      <c r="O152" s="235">
        <f>ROUND(E152*N152,2)</f>
        <v>0.02</v>
      </c>
      <c r="P152" s="235">
        <v>0</v>
      </c>
      <c r="Q152" s="235">
        <f>ROUND(E152*P152,2)</f>
        <v>0</v>
      </c>
      <c r="R152" s="235"/>
      <c r="S152" s="235" t="s">
        <v>174</v>
      </c>
      <c r="T152" s="236" t="s">
        <v>190</v>
      </c>
      <c r="U152" s="219">
        <v>0</v>
      </c>
      <c r="V152" s="219">
        <f>ROUND(E152*U152,2)</f>
        <v>0</v>
      </c>
      <c r="W152" s="219"/>
      <c r="X152" s="219" t="s">
        <v>478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555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2597</v>
      </c>
      <c r="D153" s="221"/>
      <c r="E153" s="222">
        <v>0.25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">
      <c r="A154" s="224" t="s">
        <v>169</v>
      </c>
      <c r="B154" s="225" t="s">
        <v>107</v>
      </c>
      <c r="C154" s="247" t="s">
        <v>108</v>
      </c>
      <c r="D154" s="226"/>
      <c r="E154" s="227"/>
      <c r="F154" s="228"/>
      <c r="G154" s="228">
        <f>SUMIF(AG155:AG157,"&lt;&gt;NOR",G155:G157)</f>
        <v>0</v>
      </c>
      <c r="H154" s="228"/>
      <c r="I154" s="228">
        <f>SUM(I155:I157)</f>
        <v>0</v>
      </c>
      <c r="J154" s="228"/>
      <c r="K154" s="228">
        <f>SUM(K155:K157)</f>
        <v>0</v>
      </c>
      <c r="L154" s="228"/>
      <c r="M154" s="228">
        <f>SUM(M155:M157)</f>
        <v>0</v>
      </c>
      <c r="N154" s="228"/>
      <c r="O154" s="228">
        <f>SUM(O155:O157)</f>
        <v>0.76</v>
      </c>
      <c r="P154" s="228"/>
      <c r="Q154" s="228">
        <f>SUM(Q155:Q157)</f>
        <v>0</v>
      </c>
      <c r="R154" s="228"/>
      <c r="S154" s="228"/>
      <c r="T154" s="229"/>
      <c r="U154" s="223"/>
      <c r="V154" s="223">
        <f>SUM(V155:V157)</f>
        <v>1.46</v>
      </c>
      <c r="W154" s="223"/>
      <c r="X154" s="223"/>
      <c r="AG154" t="s">
        <v>170</v>
      </c>
    </row>
    <row r="155" spans="1:60" outlineLevel="1" x14ac:dyDescent="0.2">
      <c r="A155" s="230">
        <v>44</v>
      </c>
      <c r="B155" s="231" t="s">
        <v>1615</v>
      </c>
      <c r="C155" s="249" t="s">
        <v>1616</v>
      </c>
      <c r="D155" s="232" t="s">
        <v>285</v>
      </c>
      <c r="E155" s="233">
        <v>4.7300000000000004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0.16</v>
      </c>
      <c r="O155" s="235">
        <f>ROUND(E155*N155,2)</f>
        <v>0.76</v>
      </c>
      <c r="P155" s="235">
        <v>0</v>
      </c>
      <c r="Q155" s="235">
        <f>ROUND(E155*P155,2)</f>
        <v>0</v>
      </c>
      <c r="R155" s="235" t="s">
        <v>1162</v>
      </c>
      <c r="S155" s="235" t="s">
        <v>190</v>
      </c>
      <c r="T155" s="236" t="s">
        <v>190</v>
      </c>
      <c r="U155" s="219">
        <v>0.18</v>
      </c>
      <c r="V155" s="219">
        <f>ROUND(E155*U155,2)</f>
        <v>0.85</v>
      </c>
      <c r="W155" s="219"/>
      <c r="X155" s="219" t="s">
        <v>287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288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2545</v>
      </c>
      <c r="D156" s="221"/>
      <c r="E156" s="222">
        <v>4.7300000000000004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37">
        <v>45</v>
      </c>
      <c r="B157" s="238" t="s">
        <v>1618</v>
      </c>
      <c r="C157" s="248" t="s">
        <v>1619</v>
      </c>
      <c r="D157" s="239" t="s">
        <v>285</v>
      </c>
      <c r="E157" s="240">
        <v>4.7300000000000004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2">
        <v>0</v>
      </c>
      <c r="O157" s="242">
        <f>ROUND(E157*N157,2)</f>
        <v>0</v>
      </c>
      <c r="P157" s="242">
        <v>0</v>
      </c>
      <c r="Q157" s="242">
        <f>ROUND(E157*P157,2)</f>
        <v>0</v>
      </c>
      <c r="R157" s="242" t="s">
        <v>1162</v>
      </c>
      <c r="S157" s="242" t="s">
        <v>190</v>
      </c>
      <c r="T157" s="243" t="s">
        <v>190</v>
      </c>
      <c r="U157" s="219">
        <v>0.13</v>
      </c>
      <c r="V157" s="219">
        <f>ROUND(E157*U157,2)</f>
        <v>0.61</v>
      </c>
      <c r="W157" s="219"/>
      <c r="X157" s="219" t="s">
        <v>287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288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x14ac:dyDescent="0.2">
      <c r="A158" s="224" t="s">
        <v>169</v>
      </c>
      <c r="B158" s="225" t="s">
        <v>109</v>
      </c>
      <c r="C158" s="247" t="s">
        <v>110</v>
      </c>
      <c r="D158" s="226"/>
      <c r="E158" s="227"/>
      <c r="F158" s="228"/>
      <c r="G158" s="228">
        <f>SUMIF(AG159:AG235,"&lt;&gt;NOR",G159:G235)</f>
        <v>0</v>
      </c>
      <c r="H158" s="228"/>
      <c r="I158" s="228">
        <f>SUM(I159:I235)</f>
        <v>0</v>
      </c>
      <c r="J158" s="228"/>
      <c r="K158" s="228">
        <f>SUM(K159:K235)</f>
        <v>0</v>
      </c>
      <c r="L158" s="228"/>
      <c r="M158" s="228">
        <f>SUM(M159:M235)</f>
        <v>0</v>
      </c>
      <c r="N158" s="228"/>
      <c r="O158" s="228">
        <f>SUM(O159:O235)</f>
        <v>2.1699999999999995</v>
      </c>
      <c r="P158" s="228"/>
      <c r="Q158" s="228">
        <f>SUM(Q159:Q235)</f>
        <v>0</v>
      </c>
      <c r="R158" s="228"/>
      <c r="S158" s="228"/>
      <c r="T158" s="229"/>
      <c r="U158" s="223"/>
      <c r="V158" s="223">
        <f>SUM(V159:V235)</f>
        <v>127.64999999999999</v>
      </c>
      <c r="W158" s="223"/>
      <c r="X158" s="223"/>
      <c r="AG158" t="s">
        <v>170</v>
      </c>
    </row>
    <row r="159" spans="1:60" ht="22.5" outlineLevel="1" x14ac:dyDescent="0.2">
      <c r="A159" s="230">
        <v>46</v>
      </c>
      <c r="B159" s="231" t="s">
        <v>2598</v>
      </c>
      <c r="C159" s="249" t="s">
        <v>2599</v>
      </c>
      <c r="D159" s="232" t="s">
        <v>323</v>
      </c>
      <c r="E159" s="233">
        <v>58.4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5" t="s">
        <v>487</v>
      </c>
      <c r="S159" s="235" t="s">
        <v>190</v>
      </c>
      <c r="T159" s="236" t="s">
        <v>190</v>
      </c>
      <c r="U159" s="219">
        <v>0.30599999999999999</v>
      </c>
      <c r="V159" s="219">
        <f>ROUND(E159*U159,2)</f>
        <v>17.87</v>
      </c>
      <c r="W159" s="219"/>
      <c r="X159" s="219" t="s">
        <v>287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288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60" t="s">
        <v>2600</v>
      </c>
      <c r="D160" s="256"/>
      <c r="E160" s="256"/>
      <c r="F160" s="256"/>
      <c r="G160" s="256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290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ht="22.5" outlineLevel="1" x14ac:dyDescent="0.2">
      <c r="A161" s="237">
        <v>47</v>
      </c>
      <c r="B161" s="238" t="s">
        <v>559</v>
      </c>
      <c r="C161" s="248" t="s">
        <v>560</v>
      </c>
      <c r="D161" s="239" t="s">
        <v>554</v>
      </c>
      <c r="E161" s="240">
        <v>1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2">
        <v>2.2000000000000001E-4</v>
      </c>
      <c r="O161" s="242">
        <f>ROUND(E161*N161,2)</f>
        <v>0</v>
      </c>
      <c r="P161" s="242">
        <v>0</v>
      </c>
      <c r="Q161" s="242">
        <f>ROUND(E161*P161,2)</f>
        <v>0</v>
      </c>
      <c r="R161" s="242" t="s">
        <v>487</v>
      </c>
      <c r="S161" s="242" t="s">
        <v>190</v>
      </c>
      <c r="T161" s="243" t="s">
        <v>190</v>
      </c>
      <c r="U161" s="219">
        <v>1.2210000000000001</v>
      </c>
      <c r="V161" s="219">
        <f>ROUND(E161*U161,2)</f>
        <v>1.22</v>
      </c>
      <c r="W161" s="219"/>
      <c r="X161" s="219" t="s">
        <v>287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288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37">
        <v>48</v>
      </c>
      <c r="B162" s="238" t="s">
        <v>561</v>
      </c>
      <c r="C162" s="248" t="s">
        <v>562</v>
      </c>
      <c r="D162" s="239" t="s">
        <v>554</v>
      </c>
      <c r="E162" s="240">
        <v>2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2">
        <v>2.2000000000000001E-4</v>
      </c>
      <c r="O162" s="242">
        <f>ROUND(E162*N162,2)</f>
        <v>0</v>
      </c>
      <c r="P162" s="242">
        <v>0</v>
      </c>
      <c r="Q162" s="242">
        <f>ROUND(E162*P162,2)</f>
        <v>0</v>
      </c>
      <c r="R162" s="242" t="s">
        <v>487</v>
      </c>
      <c r="S162" s="242" t="s">
        <v>190</v>
      </c>
      <c r="T162" s="243" t="s">
        <v>190</v>
      </c>
      <c r="U162" s="219">
        <v>0.75900000000000001</v>
      </c>
      <c r="V162" s="219">
        <f>ROUND(E162*U162,2)</f>
        <v>1.52</v>
      </c>
      <c r="W162" s="219"/>
      <c r="X162" s="219" t="s">
        <v>287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308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22.5" outlineLevel="1" x14ac:dyDescent="0.2">
      <c r="A163" s="237">
        <v>49</v>
      </c>
      <c r="B163" s="238" t="s">
        <v>563</v>
      </c>
      <c r="C163" s="248" t="s">
        <v>564</v>
      </c>
      <c r="D163" s="239" t="s">
        <v>554</v>
      </c>
      <c r="E163" s="240">
        <v>1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2">
        <v>4.0999999999999999E-4</v>
      </c>
      <c r="O163" s="242">
        <f>ROUND(E163*N163,2)</f>
        <v>0</v>
      </c>
      <c r="P163" s="242">
        <v>0</v>
      </c>
      <c r="Q163" s="242">
        <f>ROUND(E163*P163,2)</f>
        <v>0</v>
      </c>
      <c r="R163" s="242" t="s">
        <v>487</v>
      </c>
      <c r="S163" s="242" t="s">
        <v>190</v>
      </c>
      <c r="T163" s="243" t="s">
        <v>190</v>
      </c>
      <c r="U163" s="219">
        <v>0.85599999999999998</v>
      </c>
      <c r="V163" s="219">
        <f>ROUND(E163*U163,2)</f>
        <v>0.86</v>
      </c>
      <c r="W163" s="219"/>
      <c r="X163" s="219" t="s">
        <v>287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288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37">
        <v>50</v>
      </c>
      <c r="B164" s="238" t="s">
        <v>2601</v>
      </c>
      <c r="C164" s="248" t="s">
        <v>2602</v>
      </c>
      <c r="D164" s="239" t="s">
        <v>554</v>
      </c>
      <c r="E164" s="240">
        <v>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2">
        <v>0</v>
      </c>
      <c r="O164" s="242">
        <f>ROUND(E164*N164,2)</f>
        <v>0</v>
      </c>
      <c r="P164" s="242">
        <v>0</v>
      </c>
      <c r="Q164" s="242">
        <f>ROUND(E164*P164,2)</f>
        <v>0</v>
      </c>
      <c r="R164" s="242" t="s">
        <v>487</v>
      </c>
      <c r="S164" s="242" t="s">
        <v>190</v>
      </c>
      <c r="T164" s="243" t="s">
        <v>190</v>
      </c>
      <c r="U164" s="219">
        <v>1.2216</v>
      </c>
      <c r="V164" s="219">
        <f>ROUND(E164*U164,2)</f>
        <v>1.22</v>
      </c>
      <c r="W164" s="219"/>
      <c r="X164" s="219" t="s">
        <v>287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288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2.5" outlineLevel="1" x14ac:dyDescent="0.2">
      <c r="A165" s="230">
        <v>51</v>
      </c>
      <c r="B165" s="231" t="s">
        <v>567</v>
      </c>
      <c r="C165" s="249" t="s">
        <v>568</v>
      </c>
      <c r="D165" s="232" t="s">
        <v>323</v>
      </c>
      <c r="E165" s="233">
        <v>45.5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5">
        <v>0</v>
      </c>
      <c r="O165" s="235">
        <f>ROUND(E165*N165,2)</f>
        <v>0</v>
      </c>
      <c r="P165" s="235">
        <v>0</v>
      </c>
      <c r="Q165" s="235">
        <f>ROUND(E165*P165,2)</f>
        <v>0</v>
      </c>
      <c r="R165" s="235" t="s">
        <v>487</v>
      </c>
      <c r="S165" s="235" t="s">
        <v>190</v>
      </c>
      <c r="T165" s="236" t="s">
        <v>190</v>
      </c>
      <c r="U165" s="219">
        <v>3.4000000000000002E-2</v>
      </c>
      <c r="V165" s="219">
        <f>ROUND(E165*U165,2)</f>
        <v>1.55</v>
      </c>
      <c r="W165" s="219"/>
      <c r="X165" s="219" t="s">
        <v>287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288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60" t="s">
        <v>488</v>
      </c>
      <c r="D166" s="256"/>
      <c r="E166" s="256"/>
      <c r="F166" s="256"/>
      <c r="G166" s="256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290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37">
        <v>52</v>
      </c>
      <c r="B167" s="238" t="s">
        <v>2345</v>
      </c>
      <c r="C167" s="248" t="s">
        <v>2346</v>
      </c>
      <c r="D167" s="239" t="s">
        <v>554</v>
      </c>
      <c r="E167" s="240">
        <v>6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2">
        <v>2.0000000000000002E-5</v>
      </c>
      <c r="O167" s="242">
        <f>ROUND(E167*N167,2)</f>
        <v>0</v>
      </c>
      <c r="P167" s="242">
        <v>0</v>
      </c>
      <c r="Q167" s="242">
        <f>ROUND(E167*P167,2)</f>
        <v>0</v>
      </c>
      <c r="R167" s="242" t="s">
        <v>487</v>
      </c>
      <c r="S167" s="242" t="s">
        <v>190</v>
      </c>
      <c r="T167" s="243" t="s">
        <v>190</v>
      </c>
      <c r="U167" s="219">
        <v>0.38400000000000001</v>
      </c>
      <c r="V167" s="219">
        <f>ROUND(E167*U167,2)</f>
        <v>2.2999999999999998</v>
      </c>
      <c r="W167" s="219"/>
      <c r="X167" s="219" t="s">
        <v>287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288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22.5" outlineLevel="1" x14ac:dyDescent="0.2">
      <c r="A168" s="237">
        <v>53</v>
      </c>
      <c r="B168" s="238" t="s">
        <v>583</v>
      </c>
      <c r="C168" s="248" t="s">
        <v>584</v>
      </c>
      <c r="D168" s="239" t="s">
        <v>554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2">
        <v>2.2000000000000001E-4</v>
      </c>
      <c r="O168" s="242">
        <f>ROUND(E168*N168,2)</f>
        <v>0</v>
      </c>
      <c r="P168" s="242">
        <v>0</v>
      </c>
      <c r="Q168" s="242">
        <f>ROUND(E168*P168,2)</f>
        <v>0</v>
      </c>
      <c r="R168" s="242" t="s">
        <v>487</v>
      </c>
      <c r="S168" s="242" t="s">
        <v>190</v>
      </c>
      <c r="T168" s="243" t="s">
        <v>190</v>
      </c>
      <c r="U168" s="219">
        <v>1.554</v>
      </c>
      <c r="V168" s="219">
        <f>ROUND(E168*U168,2)</f>
        <v>1.55</v>
      </c>
      <c r="W168" s="219"/>
      <c r="X168" s="219" t="s">
        <v>287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308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ht="22.5" outlineLevel="1" x14ac:dyDescent="0.2">
      <c r="A169" s="237">
        <v>54</v>
      </c>
      <c r="B169" s="238" t="s">
        <v>585</v>
      </c>
      <c r="C169" s="248" t="s">
        <v>586</v>
      </c>
      <c r="D169" s="239" t="s">
        <v>554</v>
      </c>
      <c r="E169" s="240">
        <v>1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1.1E-4</v>
      </c>
      <c r="O169" s="242">
        <f>ROUND(E169*N169,2)</f>
        <v>0</v>
      </c>
      <c r="P169" s="242">
        <v>0</v>
      </c>
      <c r="Q169" s="242">
        <f>ROUND(E169*P169,2)</f>
        <v>0</v>
      </c>
      <c r="R169" s="242" t="s">
        <v>487</v>
      </c>
      <c r="S169" s="242" t="s">
        <v>190</v>
      </c>
      <c r="T169" s="243" t="s">
        <v>190</v>
      </c>
      <c r="U169" s="219">
        <v>0.70799999999999996</v>
      </c>
      <c r="V169" s="219">
        <f>ROUND(E169*U169,2)</f>
        <v>0.71</v>
      </c>
      <c r="W169" s="219"/>
      <c r="X169" s="219" t="s">
        <v>287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308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33.75" outlineLevel="1" x14ac:dyDescent="0.2">
      <c r="A170" s="237">
        <v>55</v>
      </c>
      <c r="B170" s="238" t="s">
        <v>2603</v>
      </c>
      <c r="C170" s="248" t="s">
        <v>2604</v>
      </c>
      <c r="D170" s="239" t="s">
        <v>554</v>
      </c>
      <c r="E170" s="240">
        <v>6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2">
        <v>0</v>
      </c>
      <c r="O170" s="242">
        <f>ROUND(E170*N170,2)</f>
        <v>0</v>
      </c>
      <c r="P170" s="242">
        <v>0</v>
      </c>
      <c r="Q170" s="242">
        <f>ROUND(E170*P170,2)</f>
        <v>0</v>
      </c>
      <c r="R170" s="242" t="s">
        <v>487</v>
      </c>
      <c r="S170" s="242" t="s">
        <v>190</v>
      </c>
      <c r="T170" s="243" t="s">
        <v>190</v>
      </c>
      <c r="U170" s="219">
        <v>3.4740000000000002</v>
      </c>
      <c r="V170" s="219">
        <f>ROUND(E170*U170,2)</f>
        <v>20.84</v>
      </c>
      <c r="W170" s="219"/>
      <c r="X170" s="219" t="s">
        <v>287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288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0">
        <v>56</v>
      </c>
      <c r="B171" s="231" t="s">
        <v>589</v>
      </c>
      <c r="C171" s="249" t="s">
        <v>590</v>
      </c>
      <c r="D171" s="232" t="s">
        <v>323</v>
      </c>
      <c r="E171" s="233">
        <v>103.9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5" t="s">
        <v>487</v>
      </c>
      <c r="S171" s="235" t="s">
        <v>190</v>
      </c>
      <c r="T171" s="236" t="s">
        <v>190</v>
      </c>
      <c r="U171" s="219">
        <v>4.3999999999999997E-2</v>
      </c>
      <c r="V171" s="219">
        <f>ROUND(E171*U171,2)</f>
        <v>4.57</v>
      </c>
      <c r="W171" s="219"/>
      <c r="X171" s="219" t="s">
        <v>287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288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60" t="s">
        <v>591</v>
      </c>
      <c r="D172" s="256"/>
      <c r="E172" s="256"/>
      <c r="F172" s="256"/>
      <c r="G172" s="256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290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45" t="str">
        <f>C172</f>
        <v>přísun, montáže, demontáže a odsunu zkoušecího čerpadla, napuštění tlakovou vodou a dodání vody pro tlakovou zkoušku,</v>
      </c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30">
        <v>57</v>
      </c>
      <c r="B173" s="231" t="s">
        <v>594</v>
      </c>
      <c r="C173" s="249" t="s">
        <v>595</v>
      </c>
      <c r="D173" s="232" t="s">
        <v>596</v>
      </c>
      <c r="E173" s="233">
        <v>1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35">
        <v>3.5029999999999999E-2</v>
      </c>
      <c r="O173" s="235">
        <f>ROUND(E173*N173,2)</f>
        <v>0.04</v>
      </c>
      <c r="P173" s="235">
        <v>0</v>
      </c>
      <c r="Q173" s="235">
        <f>ROUND(E173*P173,2)</f>
        <v>0</v>
      </c>
      <c r="R173" s="235" t="s">
        <v>487</v>
      </c>
      <c r="S173" s="235" t="s">
        <v>190</v>
      </c>
      <c r="T173" s="236" t="s">
        <v>190</v>
      </c>
      <c r="U173" s="219">
        <v>10.130000000000001</v>
      </c>
      <c r="V173" s="219">
        <f>ROUND(E173*U173,2)</f>
        <v>10.130000000000001</v>
      </c>
      <c r="W173" s="219"/>
      <c r="X173" s="219" t="s">
        <v>287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308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ht="33.75" outlineLevel="1" x14ac:dyDescent="0.2">
      <c r="A174" s="216"/>
      <c r="B174" s="217"/>
      <c r="C174" s="260" t="s">
        <v>597</v>
      </c>
      <c r="D174" s="256"/>
      <c r="E174" s="256"/>
      <c r="F174" s="256"/>
      <c r="G174" s="256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290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45" t="str">
        <f>C174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58</v>
      </c>
      <c r="B175" s="231" t="s">
        <v>598</v>
      </c>
      <c r="C175" s="249" t="s">
        <v>599</v>
      </c>
      <c r="D175" s="232" t="s">
        <v>323</v>
      </c>
      <c r="E175" s="233">
        <v>45.5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5" t="s">
        <v>487</v>
      </c>
      <c r="S175" s="235" t="s">
        <v>190</v>
      </c>
      <c r="T175" s="236" t="s">
        <v>190</v>
      </c>
      <c r="U175" s="219">
        <v>0.7</v>
      </c>
      <c r="V175" s="219">
        <f>ROUND(E175*U175,2)</f>
        <v>31.85</v>
      </c>
      <c r="W175" s="219"/>
      <c r="X175" s="219" t="s">
        <v>287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308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60" t="s">
        <v>600</v>
      </c>
      <c r="D176" s="256"/>
      <c r="E176" s="256"/>
      <c r="F176" s="256"/>
      <c r="G176" s="256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290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45" t="str">
        <f>C176</f>
        <v>napuštění a vypuštění vody, dodání vody a desinfekčního prostředku, náklady na bakteriologický rozbor vody,</v>
      </c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30">
        <v>59</v>
      </c>
      <c r="B177" s="231" t="s">
        <v>601</v>
      </c>
      <c r="C177" s="249" t="s">
        <v>602</v>
      </c>
      <c r="D177" s="232" t="s">
        <v>323</v>
      </c>
      <c r="E177" s="233">
        <v>58.4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35">
        <v>0</v>
      </c>
      <c r="O177" s="235">
        <f>ROUND(E177*N177,2)</f>
        <v>0</v>
      </c>
      <c r="P177" s="235">
        <v>0</v>
      </c>
      <c r="Q177" s="235">
        <f>ROUND(E177*P177,2)</f>
        <v>0</v>
      </c>
      <c r="R177" s="235" t="s">
        <v>487</v>
      </c>
      <c r="S177" s="235" t="s">
        <v>190</v>
      </c>
      <c r="T177" s="236" t="s">
        <v>190</v>
      </c>
      <c r="U177" s="219">
        <v>0.28999999999999998</v>
      </c>
      <c r="V177" s="219">
        <f>ROUND(E177*U177,2)</f>
        <v>16.940000000000001</v>
      </c>
      <c r="W177" s="219"/>
      <c r="X177" s="219" t="s">
        <v>287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308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60" t="s">
        <v>600</v>
      </c>
      <c r="D178" s="256"/>
      <c r="E178" s="256"/>
      <c r="F178" s="256"/>
      <c r="G178" s="256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290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45" t="str">
        <f>C178</f>
        <v>napuštění a vypuštění vody, dodání vody a desinfekčního prostředku, náklady na bakteriologický rozbor vody,</v>
      </c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30">
        <v>60</v>
      </c>
      <c r="B179" s="231" t="s">
        <v>603</v>
      </c>
      <c r="C179" s="249" t="s">
        <v>604</v>
      </c>
      <c r="D179" s="232" t="s">
        <v>554</v>
      </c>
      <c r="E179" s="233">
        <v>6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35">
        <v>5.8209999999999998E-2</v>
      </c>
      <c r="O179" s="235">
        <f>ROUND(E179*N179,2)</f>
        <v>0.35</v>
      </c>
      <c r="P179" s="235">
        <v>0</v>
      </c>
      <c r="Q179" s="235">
        <f>ROUND(E179*P179,2)</f>
        <v>0</v>
      </c>
      <c r="R179" s="235" t="s">
        <v>487</v>
      </c>
      <c r="S179" s="235" t="s">
        <v>190</v>
      </c>
      <c r="T179" s="236" t="s">
        <v>190</v>
      </c>
      <c r="U179" s="219">
        <v>0.77200000000000002</v>
      </c>
      <c r="V179" s="219">
        <f>ROUND(E179*U179,2)</f>
        <v>4.63</v>
      </c>
      <c r="W179" s="219"/>
      <c r="X179" s="219" t="s">
        <v>287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308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60" t="s">
        <v>605</v>
      </c>
      <c r="D180" s="256"/>
      <c r="E180" s="256"/>
      <c r="F180" s="256"/>
      <c r="G180" s="256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290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30">
        <v>61</v>
      </c>
      <c r="B181" s="231" t="s">
        <v>606</v>
      </c>
      <c r="C181" s="249" t="s">
        <v>607</v>
      </c>
      <c r="D181" s="232" t="s">
        <v>554</v>
      </c>
      <c r="E181" s="233">
        <v>1</v>
      </c>
      <c r="F181" s="234"/>
      <c r="G181" s="235">
        <f>ROUND(E181*F181,2)</f>
        <v>0</v>
      </c>
      <c r="H181" s="234"/>
      <c r="I181" s="235">
        <f>ROUND(E181*H181,2)</f>
        <v>0</v>
      </c>
      <c r="J181" s="234"/>
      <c r="K181" s="235">
        <f>ROUND(E181*J181,2)</f>
        <v>0</v>
      </c>
      <c r="L181" s="235">
        <v>21</v>
      </c>
      <c r="M181" s="235">
        <f>G181*(1+L181/100)</f>
        <v>0</v>
      </c>
      <c r="N181" s="235">
        <v>0.12303</v>
      </c>
      <c r="O181" s="235">
        <f>ROUND(E181*N181,2)</f>
        <v>0.12</v>
      </c>
      <c r="P181" s="235">
        <v>0</v>
      </c>
      <c r="Q181" s="235">
        <f>ROUND(E181*P181,2)</f>
        <v>0</v>
      </c>
      <c r="R181" s="235" t="s">
        <v>487</v>
      </c>
      <c r="S181" s="235" t="s">
        <v>190</v>
      </c>
      <c r="T181" s="236" t="s">
        <v>190</v>
      </c>
      <c r="U181" s="219">
        <v>0.86299999999999999</v>
      </c>
      <c r="V181" s="219">
        <f>ROUND(E181*U181,2)</f>
        <v>0.86</v>
      </c>
      <c r="W181" s="219"/>
      <c r="X181" s="219" t="s">
        <v>287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308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60" t="s">
        <v>605</v>
      </c>
      <c r="D182" s="256"/>
      <c r="E182" s="256"/>
      <c r="F182" s="256"/>
      <c r="G182" s="256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290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30">
        <v>62</v>
      </c>
      <c r="B183" s="231" t="s">
        <v>608</v>
      </c>
      <c r="C183" s="249" t="s">
        <v>609</v>
      </c>
      <c r="D183" s="232" t="s">
        <v>554</v>
      </c>
      <c r="E183" s="233">
        <v>1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35">
        <v>0.29823</v>
      </c>
      <c r="O183" s="235">
        <f>ROUND(E183*N183,2)</f>
        <v>0.3</v>
      </c>
      <c r="P183" s="235">
        <v>0</v>
      </c>
      <c r="Q183" s="235">
        <f>ROUND(E183*P183,2)</f>
        <v>0</v>
      </c>
      <c r="R183" s="235" t="s">
        <v>487</v>
      </c>
      <c r="S183" s="235" t="s">
        <v>190</v>
      </c>
      <c r="T183" s="236" t="s">
        <v>190</v>
      </c>
      <c r="U183" s="219">
        <v>1.1819999999999999</v>
      </c>
      <c r="V183" s="219">
        <f>ROUND(E183*U183,2)</f>
        <v>1.18</v>
      </c>
      <c r="W183" s="219"/>
      <c r="X183" s="219" t="s">
        <v>287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308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60" t="s">
        <v>605</v>
      </c>
      <c r="D184" s="256"/>
      <c r="E184" s="256"/>
      <c r="F184" s="256"/>
      <c r="G184" s="256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290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30">
        <v>63</v>
      </c>
      <c r="B185" s="231" t="s">
        <v>610</v>
      </c>
      <c r="C185" s="249" t="s">
        <v>611</v>
      </c>
      <c r="D185" s="232" t="s">
        <v>554</v>
      </c>
      <c r="E185" s="233">
        <v>6</v>
      </c>
      <c r="F185" s="234"/>
      <c r="G185" s="235">
        <f>ROUND(E185*F185,2)</f>
        <v>0</v>
      </c>
      <c r="H185" s="234"/>
      <c r="I185" s="235">
        <f>ROUND(E185*H185,2)</f>
        <v>0</v>
      </c>
      <c r="J185" s="234"/>
      <c r="K185" s="235">
        <f>ROUND(E185*J185,2)</f>
        <v>0</v>
      </c>
      <c r="L185" s="235">
        <v>21</v>
      </c>
      <c r="M185" s="235">
        <f>G185*(1+L185/100)</f>
        <v>0</v>
      </c>
      <c r="N185" s="235">
        <v>2.1000000000000001E-4</v>
      </c>
      <c r="O185" s="235">
        <f>ROUND(E185*N185,2)</f>
        <v>0</v>
      </c>
      <c r="P185" s="235">
        <v>0</v>
      </c>
      <c r="Q185" s="235">
        <f>ROUND(E185*P185,2)</f>
        <v>0</v>
      </c>
      <c r="R185" s="235" t="s">
        <v>487</v>
      </c>
      <c r="S185" s="235" t="s">
        <v>190</v>
      </c>
      <c r="T185" s="236" t="s">
        <v>190</v>
      </c>
      <c r="U185" s="219">
        <v>0.33600000000000002</v>
      </c>
      <c r="V185" s="219">
        <f>ROUND(E185*U185,2)</f>
        <v>2.02</v>
      </c>
      <c r="W185" s="219"/>
      <c r="X185" s="219" t="s">
        <v>287</v>
      </c>
      <c r="Y185" s="209"/>
      <c r="Z185" s="209"/>
      <c r="AA185" s="209"/>
      <c r="AB185" s="209"/>
      <c r="AC185" s="209"/>
      <c r="AD185" s="209"/>
      <c r="AE185" s="209"/>
      <c r="AF185" s="209"/>
      <c r="AG185" s="209" t="s">
        <v>308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0" t="s">
        <v>612</v>
      </c>
      <c r="D186" s="244"/>
      <c r="E186" s="244"/>
      <c r="F186" s="244"/>
      <c r="G186" s="244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193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2.5" outlineLevel="1" x14ac:dyDescent="0.2">
      <c r="A187" s="230">
        <v>64</v>
      </c>
      <c r="B187" s="231" t="s">
        <v>613</v>
      </c>
      <c r="C187" s="249" t="s">
        <v>614</v>
      </c>
      <c r="D187" s="232" t="s">
        <v>554</v>
      </c>
      <c r="E187" s="233">
        <v>1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5">
        <v>2.4000000000000001E-4</v>
      </c>
      <c r="O187" s="235">
        <f>ROUND(E187*N187,2)</f>
        <v>0</v>
      </c>
      <c r="P187" s="235">
        <v>0</v>
      </c>
      <c r="Q187" s="235">
        <f>ROUND(E187*P187,2)</f>
        <v>0</v>
      </c>
      <c r="R187" s="235" t="s">
        <v>487</v>
      </c>
      <c r="S187" s="235" t="s">
        <v>190</v>
      </c>
      <c r="T187" s="236" t="s">
        <v>190</v>
      </c>
      <c r="U187" s="219">
        <v>0.40300000000000002</v>
      </c>
      <c r="V187" s="219">
        <f>ROUND(E187*U187,2)</f>
        <v>0.4</v>
      </c>
      <c r="W187" s="219"/>
      <c r="X187" s="219" t="s">
        <v>287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308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0" t="s">
        <v>615</v>
      </c>
      <c r="D188" s="244"/>
      <c r="E188" s="244"/>
      <c r="F188" s="244"/>
      <c r="G188" s="244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193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37">
        <v>65</v>
      </c>
      <c r="B189" s="238" t="s">
        <v>616</v>
      </c>
      <c r="C189" s="248" t="s">
        <v>617</v>
      </c>
      <c r="D189" s="239" t="s">
        <v>323</v>
      </c>
      <c r="E189" s="240">
        <v>63.5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2">
        <v>5.0000000000000002E-5</v>
      </c>
      <c r="O189" s="242">
        <f>ROUND(E189*N189,2)</f>
        <v>0</v>
      </c>
      <c r="P189" s="242">
        <v>0</v>
      </c>
      <c r="Q189" s="242">
        <f>ROUND(E189*P189,2)</f>
        <v>0</v>
      </c>
      <c r="R189" s="242" t="s">
        <v>487</v>
      </c>
      <c r="S189" s="242" t="s">
        <v>190</v>
      </c>
      <c r="T189" s="243" t="s">
        <v>190</v>
      </c>
      <c r="U189" s="219">
        <v>3.4000000000000002E-2</v>
      </c>
      <c r="V189" s="219">
        <f>ROUND(E189*U189,2)</f>
        <v>2.16</v>
      </c>
      <c r="W189" s="219"/>
      <c r="X189" s="219" t="s">
        <v>287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288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37">
        <v>66</v>
      </c>
      <c r="B190" s="238" t="s">
        <v>618</v>
      </c>
      <c r="C190" s="248" t="s">
        <v>619</v>
      </c>
      <c r="D190" s="239" t="s">
        <v>323</v>
      </c>
      <c r="E190" s="240">
        <v>64.400000000000006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8.0000000000000007E-5</v>
      </c>
      <c r="O190" s="242">
        <f>ROUND(E190*N190,2)</f>
        <v>0.01</v>
      </c>
      <c r="P190" s="242">
        <v>0</v>
      </c>
      <c r="Q190" s="242">
        <f>ROUND(E190*P190,2)</f>
        <v>0</v>
      </c>
      <c r="R190" s="242" t="s">
        <v>487</v>
      </c>
      <c r="S190" s="242" t="s">
        <v>190</v>
      </c>
      <c r="T190" s="243" t="s">
        <v>190</v>
      </c>
      <c r="U190" s="219">
        <v>3.4000000000000002E-2</v>
      </c>
      <c r="V190" s="219">
        <f>ROUND(E190*U190,2)</f>
        <v>2.19</v>
      </c>
      <c r="W190" s="219"/>
      <c r="X190" s="219" t="s">
        <v>287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620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30">
        <v>67</v>
      </c>
      <c r="B191" s="231" t="s">
        <v>621</v>
      </c>
      <c r="C191" s="249" t="s">
        <v>622</v>
      </c>
      <c r="D191" s="232" t="s">
        <v>554</v>
      </c>
      <c r="E191" s="233">
        <v>6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5">
        <v>8.0000000000000007E-5</v>
      </c>
      <c r="O191" s="235">
        <f>ROUND(E191*N191,2)</f>
        <v>0</v>
      </c>
      <c r="P191" s="235">
        <v>0</v>
      </c>
      <c r="Q191" s="235">
        <f>ROUND(E191*P191,2)</f>
        <v>0</v>
      </c>
      <c r="R191" s="235"/>
      <c r="S191" s="235" t="s">
        <v>174</v>
      </c>
      <c r="T191" s="236" t="s">
        <v>175</v>
      </c>
      <c r="U191" s="219">
        <v>0.17963000000000001</v>
      </c>
      <c r="V191" s="219">
        <f>ROUND(E191*U191,2)</f>
        <v>1.08</v>
      </c>
      <c r="W191" s="219"/>
      <c r="X191" s="219" t="s">
        <v>287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308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0" t="s">
        <v>623</v>
      </c>
      <c r="D192" s="244"/>
      <c r="E192" s="244"/>
      <c r="F192" s="244"/>
      <c r="G192" s="244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193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ht="22.5" outlineLevel="1" x14ac:dyDescent="0.2">
      <c r="A193" s="230">
        <v>68</v>
      </c>
      <c r="B193" s="231" t="s">
        <v>638</v>
      </c>
      <c r="C193" s="249" t="s">
        <v>639</v>
      </c>
      <c r="D193" s="232" t="s">
        <v>323</v>
      </c>
      <c r="E193" s="233">
        <v>46.182499999999997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5">
        <v>2.7E-4</v>
      </c>
      <c r="O193" s="235">
        <f>ROUND(E193*N193,2)</f>
        <v>0.01</v>
      </c>
      <c r="P193" s="235">
        <v>0</v>
      </c>
      <c r="Q193" s="235">
        <f>ROUND(E193*P193,2)</f>
        <v>0</v>
      </c>
      <c r="R193" s="235" t="s">
        <v>477</v>
      </c>
      <c r="S193" s="235" t="s">
        <v>190</v>
      </c>
      <c r="T193" s="236" t="s">
        <v>190</v>
      </c>
      <c r="U193" s="219">
        <v>0</v>
      </c>
      <c r="V193" s="219">
        <f>ROUND(E193*U193,2)</f>
        <v>0</v>
      </c>
      <c r="W193" s="219"/>
      <c r="X193" s="219" t="s">
        <v>478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555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1" t="s">
        <v>2605</v>
      </c>
      <c r="D194" s="221"/>
      <c r="E194" s="222">
        <v>46.182499999999997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232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30">
        <v>69</v>
      </c>
      <c r="B195" s="231" t="s">
        <v>2366</v>
      </c>
      <c r="C195" s="249" t="s">
        <v>2367</v>
      </c>
      <c r="D195" s="232" t="s">
        <v>554</v>
      </c>
      <c r="E195" s="233">
        <v>6.06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35">
        <v>0</v>
      </c>
      <c r="O195" s="235">
        <f>ROUND(E195*N195,2)</f>
        <v>0</v>
      </c>
      <c r="P195" s="235">
        <v>0</v>
      </c>
      <c r="Q195" s="235">
        <f>ROUND(E195*P195,2)</f>
        <v>0</v>
      </c>
      <c r="R195" s="235"/>
      <c r="S195" s="235" t="s">
        <v>174</v>
      </c>
      <c r="T195" s="236" t="s">
        <v>175</v>
      </c>
      <c r="U195" s="219">
        <v>0</v>
      </c>
      <c r="V195" s="219">
        <f>ROUND(E195*U195,2)</f>
        <v>0</v>
      </c>
      <c r="W195" s="219"/>
      <c r="X195" s="219" t="s">
        <v>478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555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2606</v>
      </c>
      <c r="D196" s="221"/>
      <c r="E196" s="222">
        <v>6.06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37">
        <v>70</v>
      </c>
      <c r="B197" s="238" t="s">
        <v>662</v>
      </c>
      <c r="C197" s="248" t="s">
        <v>663</v>
      </c>
      <c r="D197" s="239" t="s">
        <v>655</v>
      </c>
      <c r="E197" s="240">
        <v>6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2">
        <v>0</v>
      </c>
      <c r="O197" s="242">
        <f>ROUND(E197*N197,2)</f>
        <v>0</v>
      </c>
      <c r="P197" s="242">
        <v>0</v>
      </c>
      <c r="Q197" s="242">
        <f>ROUND(E197*P197,2)</f>
        <v>0</v>
      </c>
      <c r="R197" s="242"/>
      <c r="S197" s="242" t="s">
        <v>174</v>
      </c>
      <c r="T197" s="243" t="s">
        <v>175</v>
      </c>
      <c r="U197" s="219">
        <v>0</v>
      </c>
      <c r="V197" s="219">
        <f>ROUND(E197*U197,2)</f>
        <v>0</v>
      </c>
      <c r="W197" s="219"/>
      <c r="X197" s="219" t="s">
        <v>478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555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33.75" outlineLevel="1" x14ac:dyDescent="0.2">
      <c r="A198" s="230">
        <v>71</v>
      </c>
      <c r="B198" s="231" t="s">
        <v>664</v>
      </c>
      <c r="C198" s="249" t="s">
        <v>665</v>
      </c>
      <c r="D198" s="232" t="s">
        <v>554</v>
      </c>
      <c r="E198" s="233">
        <v>1.01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1.4999999999999999E-2</v>
      </c>
      <c r="O198" s="235">
        <f>ROUND(E198*N198,2)</f>
        <v>0.02</v>
      </c>
      <c r="P198" s="235">
        <v>0</v>
      </c>
      <c r="Q198" s="235">
        <f>ROUND(E198*P198,2)</f>
        <v>0</v>
      </c>
      <c r="R198" s="235" t="s">
        <v>477</v>
      </c>
      <c r="S198" s="235" t="s">
        <v>190</v>
      </c>
      <c r="T198" s="236" t="s">
        <v>190</v>
      </c>
      <c r="U198" s="219">
        <v>0</v>
      </c>
      <c r="V198" s="219">
        <f>ROUND(E198*U198,2)</f>
        <v>0</v>
      </c>
      <c r="W198" s="219"/>
      <c r="X198" s="219" t="s">
        <v>478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479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672</v>
      </c>
      <c r="D199" s="221"/>
      <c r="E199" s="222">
        <v>1.01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232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30">
        <v>72</v>
      </c>
      <c r="B200" s="231" t="s">
        <v>2368</v>
      </c>
      <c r="C200" s="249" t="s">
        <v>2369</v>
      </c>
      <c r="D200" s="232" t="s">
        <v>554</v>
      </c>
      <c r="E200" s="233">
        <v>6.06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35">
        <v>5.0000000000000001E-3</v>
      </c>
      <c r="O200" s="235">
        <f>ROUND(E200*N200,2)</f>
        <v>0.03</v>
      </c>
      <c r="P200" s="235">
        <v>0</v>
      </c>
      <c r="Q200" s="235">
        <f>ROUND(E200*P200,2)</f>
        <v>0</v>
      </c>
      <c r="R200" s="235"/>
      <c r="S200" s="235" t="s">
        <v>174</v>
      </c>
      <c r="T200" s="236" t="s">
        <v>175</v>
      </c>
      <c r="U200" s="219">
        <v>0</v>
      </c>
      <c r="V200" s="219">
        <f>ROUND(E200*U200,2)</f>
        <v>0</v>
      </c>
      <c r="W200" s="219"/>
      <c r="X200" s="219" t="s">
        <v>478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555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1" t="s">
        <v>2606</v>
      </c>
      <c r="D201" s="221"/>
      <c r="E201" s="222">
        <v>6.06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232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30">
        <v>73</v>
      </c>
      <c r="B202" s="231" t="s">
        <v>2370</v>
      </c>
      <c r="C202" s="249" t="s">
        <v>2371</v>
      </c>
      <c r="D202" s="232" t="s">
        <v>554</v>
      </c>
      <c r="E202" s="233">
        <v>6.06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9.7000000000000003E-3</v>
      </c>
      <c r="O202" s="235">
        <f>ROUND(E202*N202,2)</f>
        <v>0.06</v>
      </c>
      <c r="P202" s="235">
        <v>0</v>
      </c>
      <c r="Q202" s="235">
        <f>ROUND(E202*P202,2)</f>
        <v>0</v>
      </c>
      <c r="R202" s="235"/>
      <c r="S202" s="235" t="s">
        <v>174</v>
      </c>
      <c r="T202" s="236" t="s">
        <v>175</v>
      </c>
      <c r="U202" s="219">
        <v>0</v>
      </c>
      <c r="V202" s="219">
        <f>ROUND(E202*U202,2)</f>
        <v>0</v>
      </c>
      <c r="W202" s="219"/>
      <c r="X202" s="219" t="s">
        <v>478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555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2606</v>
      </c>
      <c r="D203" s="221"/>
      <c r="E203" s="222">
        <v>6.06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30">
        <v>74</v>
      </c>
      <c r="B204" s="231" t="s">
        <v>2607</v>
      </c>
      <c r="C204" s="249" t="s">
        <v>2608</v>
      </c>
      <c r="D204" s="232" t="s">
        <v>554</v>
      </c>
      <c r="E204" s="233">
        <v>6.06</v>
      </c>
      <c r="F204" s="234"/>
      <c r="G204" s="235">
        <f>ROUND(E204*F204,2)</f>
        <v>0</v>
      </c>
      <c r="H204" s="234"/>
      <c r="I204" s="235">
        <f>ROUND(E204*H204,2)</f>
        <v>0</v>
      </c>
      <c r="J204" s="234"/>
      <c r="K204" s="235">
        <f>ROUND(E204*J204,2)</f>
        <v>0</v>
      </c>
      <c r="L204" s="235">
        <v>21</v>
      </c>
      <c r="M204" s="235">
        <f>G204*(1+L204/100)</f>
        <v>0</v>
      </c>
      <c r="N204" s="235">
        <v>9.7000000000000003E-3</v>
      </c>
      <c r="O204" s="235">
        <f>ROUND(E204*N204,2)</f>
        <v>0.06</v>
      </c>
      <c r="P204" s="235">
        <v>0</v>
      </c>
      <c r="Q204" s="235">
        <f>ROUND(E204*P204,2)</f>
        <v>0</v>
      </c>
      <c r="R204" s="235"/>
      <c r="S204" s="235" t="s">
        <v>174</v>
      </c>
      <c r="T204" s="236" t="s">
        <v>175</v>
      </c>
      <c r="U204" s="219">
        <v>0</v>
      </c>
      <c r="V204" s="219">
        <f>ROUND(E204*U204,2)</f>
        <v>0</v>
      </c>
      <c r="W204" s="219"/>
      <c r="X204" s="219" t="s">
        <v>478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555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1" t="s">
        <v>2606</v>
      </c>
      <c r="D205" s="221"/>
      <c r="E205" s="222">
        <v>6.06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232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33.75" outlineLevel="1" x14ac:dyDescent="0.2">
      <c r="A206" s="230">
        <v>75</v>
      </c>
      <c r="B206" s="231" t="s">
        <v>670</v>
      </c>
      <c r="C206" s="249" t="s">
        <v>671</v>
      </c>
      <c r="D206" s="232" t="s">
        <v>554</v>
      </c>
      <c r="E206" s="233">
        <v>1.01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4.8000000000000001E-2</v>
      </c>
      <c r="O206" s="235">
        <f>ROUND(E206*N206,2)</f>
        <v>0.05</v>
      </c>
      <c r="P206" s="235">
        <v>0</v>
      </c>
      <c r="Q206" s="235">
        <f>ROUND(E206*P206,2)</f>
        <v>0</v>
      </c>
      <c r="R206" s="235" t="s">
        <v>477</v>
      </c>
      <c r="S206" s="235" t="s">
        <v>190</v>
      </c>
      <c r="T206" s="236" t="s">
        <v>190</v>
      </c>
      <c r="U206" s="219">
        <v>0</v>
      </c>
      <c r="V206" s="219">
        <f>ROUND(E206*U206,2)</f>
        <v>0</v>
      </c>
      <c r="W206" s="219"/>
      <c r="X206" s="219" t="s">
        <v>478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479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1" t="s">
        <v>672</v>
      </c>
      <c r="D207" s="221"/>
      <c r="E207" s="222">
        <v>1.01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232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30">
        <v>76</v>
      </c>
      <c r="B208" s="231" t="s">
        <v>673</v>
      </c>
      <c r="C208" s="249" t="s">
        <v>674</v>
      </c>
      <c r="D208" s="232" t="s">
        <v>655</v>
      </c>
      <c r="E208" s="233">
        <v>1.01</v>
      </c>
      <c r="F208" s="234"/>
      <c r="G208" s="235">
        <f>ROUND(E208*F208,2)</f>
        <v>0</v>
      </c>
      <c r="H208" s="234"/>
      <c r="I208" s="235">
        <f>ROUND(E208*H208,2)</f>
        <v>0</v>
      </c>
      <c r="J208" s="234"/>
      <c r="K208" s="235">
        <f>ROUND(E208*J208,2)</f>
        <v>0</v>
      </c>
      <c r="L208" s="235">
        <v>21</v>
      </c>
      <c r="M208" s="235">
        <f>G208*(1+L208/100)</f>
        <v>0</v>
      </c>
      <c r="N208" s="235">
        <v>0</v>
      </c>
      <c r="O208" s="235">
        <f>ROUND(E208*N208,2)</f>
        <v>0</v>
      </c>
      <c r="P208" s="235">
        <v>0</v>
      </c>
      <c r="Q208" s="235">
        <f>ROUND(E208*P208,2)</f>
        <v>0</v>
      </c>
      <c r="R208" s="235"/>
      <c r="S208" s="235" t="s">
        <v>174</v>
      </c>
      <c r="T208" s="236" t="s">
        <v>175</v>
      </c>
      <c r="U208" s="219">
        <v>0</v>
      </c>
      <c r="V208" s="219">
        <f>ROUND(E208*U208,2)</f>
        <v>0</v>
      </c>
      <c r="W208" s="219"/>
      <c r="X208" s="219" t="s">
        <v>478</v>
      </c>
      <c r="Y208" s="209"/>
      <c r="Z208" s="209"/>
      <c r="AA208" s="209"/>
      <c r="AB208" s="209"/>
      <c r="AC208" s="209"/>
      <c r="AD208" s="209"/>
      <c r="AE208" s="209"/>
      <c r="AF208" s="209"/>
      <c r="AG208" s="209" t="s">
        <v>479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672</v>
      </c>
      <c r="D209" s="221"/>
      <c r="E209" s="222">
        <v>1.01</v>
      </c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232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30">
        <v>77</v>
      </c>
      <c r="B210" s="231" t="s">
        <v>2376</v>
      </c>
      <c r="C210" s="249" t="s">
        <v>2377</v>
      </c>
      <c r="D210" s="232" t="s">
        <v>554</v>
      </c>
      <c r="E210" s="233">
        <v>6.06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2.7000000000000001E-3</v>
      </c>
      <c r="O210" s="235">
        <f>ROUND(E210*N210,2)</f>
        <v>0.02</v>
      </c>
      <c r="P210" s="235">
        <v>0</v>
      </c>
      <c r="Q210" s="235">
        <f>ROUND(E210*P210,2)</f>
        <v>0</v>
      </c>
      <c r="R210" s="235"/>
      <c r="S210" s="235" t="s">
        <v>174</v>
      </c>
      <c r="T210" s="236" t="s">
        <v>175</v>
      </c>
      <c r="U210" s="219">
        <v>0</v>
      </c>
      <c r="V210" s="219">
        <f>ROUND(E210*U210,2)</f>
        <v>0</v>
      </c>
      <c r="W210" s="219"/>
      <c r="X210" s="219" t="s">
        <v>478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555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1" t="s">
        <v>2606</v>
      </c>
      <c r="D211" s="221"/>
      <c r="E211" s="222">
        <v>6.06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232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ht="33.75" outlineLevel="1" x14ac:dyDescent="0.2">
      <c r="A212" s="230">
        <v>78</v>
      </c>
      <c r="B212" s="231" t="s">
        <v>1037</v>
      </c>
      <c r="C212" s="249" t="s">
        <v>1038</v>
      </c>
      <c r="D212" s="232" t="s">
        <v>554</v>
      </c>
      <c r="E212" s="233">
        <v>1.01</v>
      </c>
      <c r="F212" s="234"/>
      <c r="G212" s="235">
        <f>ROUND(E212*F212,2)</f>
        <v>0</v>
      </c>
      <c r="H212" s="234"/>
      <c r="I212" s="235">
        <f>ROUND(E212*H212,2)</f>
        <v>0</v>
      </c>
      <c r="J212" s="234"/>
      <c r="K212" s="235">
        <f>ROUND(E212*J212,2)</f>
        <v>0</v>
      </c>
      <c r="L212" s="235">
        <v>21</v>
      </c>
      <c r="M212" s="235">
        <f>G212*(1+L212/100)</f>
        <v>0</v>
      </c>
      <c r="N212" s="235">
        <v>6.0000000000000001E-3</v>
      </c>
      <c r="O212" s="235">
        <f>ROUND(E212*N212,2)</f>
        <v>0.01</v>
      </c>
      <c r="P212" s="235">
        <v>0</v>
      </c>
      <c r="Q212" s="235">
        <f>ROUND(E212*P212,2)</f>
        <v>0</v>
      </c>
      <c r="R212" s="235" t="s">
        <v>477</v>
      </c>
      <c r="S212" s="235" t="s">
        <v>190</v>
      </c>
      <c r="T212" s="236" t="s">
        <v>190</v>
      </c>
      <c r="U212" s="219">
        <v>0</v>
      </c>
      <c r="V212" s="219">
        <f>ROUND(E212*U212,2)</f>
        <v>0</v>
      </c>
      <c r="W212" s="219"/>
      <c r="X212" s="219" t="s">
        <v>478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555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1" t="s">
        <v>672</v>
      </c>
      <c r="D213" s="221"/>
      <c r="E213" s="222">
        <v>1.01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232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37">
        <v>79</v>
      </c>
      <c r="B214" s="238" t="s">
        <v>2378</v>
      </c>
      <c r="C214" s="248" t="s">
        <v>2379</v>
      </c>
      <c r="D214" s="239" t="s">
        <v>554</v>
      </c>
      <c r="E214" s="240">
        <v>6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2">
        <v>1.6E-2</v>
      </c>
      <c r="O214" s="242">
        <f>ROUND(E214*N214,2)</f>
        <v>0.1</v>
      </c>
      <c r="P214" s="242">
        <v>0</v>
      </c>
      <c r="Q214" s="242">
        <f>ROUND(E214*P214,2)</f>
        <v>0</v>
      </c>
      <c r="R214" s="242"/>
      <c r="S214" s="242" t="s">
        <v>174</v>
      </c>
      <c r="T214" s="243" t="s">
        <v>175</v>
      </c>
      <c r="U214" s="219">
        <v>0</v>
      </c>
      <c r="V214" s="219">
        <f>ROUND(E214*U214,2)</f>
        <v>0</v>
      </c>
      <c r="W214" s="219"/>
      <c r="X214" s="219" t="s">
        <v>478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555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37">
        <v>80</v>
      </c>
      <c r="B215" s="238" t="s">
        <v>2380</v>
      </c>
      <c r="C215" s="248" t="s">
        <v>2381</v>
      </c>
      <c r="D215" s="239" t="s">
        <v>554</v>
      </c>
      <c r="E215" s="240">
        <v>6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2">
        <v>1.4E-2</v>
      </c>
      <c r="O215" s="242">
        <f>ROUND(E215*N215,2)</f>
        <v>0.08</v>
      </c>
      <c r="P215" s="242">
        <v>0</v>
      </c>
      <c r="Q215" s="242">
        <f>ROUND(E215*P215,2)</f>
        <v>0</v>
      </c>
      <c r="R215" s="242"/>
      <c r="S215" s="242" t="s">
        <v>174</v>
      </c>
      <c r="T215" s="243" t="s">
        <v>175</v>
      </c>
      <c r="U215" s="219">
        <v>0</v>
      </c>
      <c r="V215" s="219">
        <f>ROUND(E215*U215,2)</f>
        <v>0</v>
      </c>
      <c r="W215" s="219"/>
      <c r="X215" s="219" t="s">
        <v>478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555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37">
        <v>81</v>
      </c>
      <c r="B216" s="238" t="s">
        <v>689</v>
      </c>
      <c r="C216" s="248" t="s">
        <v>690</v>
      </c>
      <c r="D216" s="239" t="s">
        <v>655</v>
      </c>
      <c r="E216" s="240">
        <v>1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2">
        <v>0</v>
      </c>
      <c r="O216" s="242">
        <f>ROUND(E216*N216,2)</f>
        <v>0</v>
      </c>
      <c r="P216" s="242">
        <v>0</v>
      </c>
      <c r="Q216" s="242">
        <f>ROUND(E216*P216,2)</f>
        <v>0</v>
      </c>
      <c r="R216" s="242"/>
      <c r="S216" s="242" t="s">
        <v>174</v>
      </c>
      <c r="T216" s="243" t="s">
        <v>175</v>
      </c>
      <c r="U216" s="219">
        <v>0</v>
      </c>
      <c r="V216" s="219">
        <f>ROUND(E216*U216,2)</f>
        <v>0</v>
      </c>
      <c r="W216" s="219"/>
      <c r="X216" s="219" t="s">
        <v>478</v>
      </c>
      <c r="Y216" s="209"/>
      <c r="Z216" s="209"/>
      <c r="AA216" s="209"/>
      <c r="AB216" s="209"/>
      <c r="AC216" s="209"/>
      <c r="AD216" s="209"/>
      <c r="AE216" s="209"/>
      <c r="AF216" s="209"/>
      <c r="AG216" s="209" t="s">
        <v>479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7">
        <v>82</v>
      </c>
      <c r="B217" s="238" t="s">
        <v>691</v>
      </c>
      <c r="C217" s="248" t="s">
        <v>692</v>
      </c>
      <c r="D217" s="239" t="s">
        <v>655</v>
      </c>
      <c r="E217" s="240">
        <v>1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0</v>
      </c>
      <c r="O217" s="242">
        <f>ROUND(E217*N217,2)</f>
        <v>0</v>
      </c>
      <c r="P217" s="242">
        <v>0</v>
      </c>
      <c r="Q217" s="242">
        <f>ROUND(E217*P217,2)</f>
        <v>0</v>
      </c>
      <c r="R217" s="242"/>
      <c r="S217" s="242" t="s">
        <v>174</v>
      </c>
      <c r="T217" s="243" t="s">
        <v>175</v>
      </c>
      <c r="U217" s="219">
        <v>0</v>
      </c>
      <c r="V217" s="219">
        <f>ROUND(E217*U217,2)</f>
        <v>0</v>
      </c>
      <c r="W217" s="219"/>
      <c r="X217" s="219" t="s">
        <v>478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479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37">
        <v>83</v>
      </c>
      <c r="B218" s="238" t="s">
        <v>693</v>
      </c>
      <c r="C218" s="248" t="s">
        <v>694</v>
      </c>
      <c r="D218" s="239" t="s">
        <v>554</v>
      </c>
      <c r="E218" s="240">
        <v>1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2">
        <v>8.9999999999999998E-4</v>
      </c>
      <c r="O218" s="242">
        <f>ROUND(E218*N218,2)</f>
        <v>0</v>
      </c>
      <c r="P218" s="242">
        <v>0</v>
      </c>
      <c r="Q218" s="242">
        <f>ROUND(E218*P218,2)</f>
        <v>0</v>
      </c>
      <c r="R218" s="242" t="s">
        <v>477</v>
      </c>
      <c r="S218" s="242" t="s">
        <v>190</v>
      </c>
      <c r="T218" s="243" t="s">
        <v>190</v>
      </c>
      <c r="U218" s="219">
        <v>0</v>
      </c>
      <c r="V218" s="219">
        <f>ROUND(E218*U218,2)</f>
        <v>0</v>
      </c>
      <c r="W218" s="219"/>
      <c r="X218" s="219" t="s">
        <v>478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479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37">
        <v>84</v>
      </c>
      <c r="B219" s="238" t="s">
        <v>696</v>
      </c>
      <c r="C219" s="248" t="s">
        <v>697</v>
      </c>
      <c r="D219" s="239" t="s">
        <v>554</v>
      </c>
      <c r="E219" s="240">
        <v>1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1.9E-3</v>
      </c>
      <c r="O219" s="242">
        <f>ROUND(E219*N219,2)</f>
        <v>0</v>
      </c>
      <c r="P219" s="242">
        <v>0</v>
      </c>
      <c r="Q219" s="242">
        <f>ROUND(E219*P219,2)</f>
        <v>0</v>
      </c>
      <c r="R219" s="242" t="s">
        <v>477</v>
      </c>
      <c r="S219" s="242" t="s">
        <v>190</v>
      </c>
      <c r="T219" s="243" t="s">
        <v>190</v>
      </c>
      <c r="U219" s="219">
        <v>0</v>
      </c>
      <c r="V219" s="219">
        <f>ROUND(E219*U219,2)</f>
        <v>0</v>
      </c>
      <c r="W219" s="219"/>
      <c r="X219" s="219" t="s">
        <v>478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479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37">
        <v>85</v>
      </c>
      <c r="B220" s="238" t="s">
        <v>698</v>
      </c>
      <c r="C220" s="248" t="s">
        <v>699</v>
      </c>
      <c r="D220" s="239" t="s">
        <v>247</v>
      </c>
      <c r="E220" s="240">
        <v>6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2">
        <v>0</v>
      </c>
      <c r="O220" s="242">
        <f>ROUND(E220*N220,2)</f>
        <v>0</v>
      </c>
      <c r="P220" s="242">
        <v>0</v>
      </c>
      <c r="Q220" s="242">
        <f>ROUND(E220*P220,2)</f>
        <v>0</v>
      </c>
      <c r="R220" s="242"/>
      <c r="S220" s="242" t="s">
        <v>174</v>
      </c>
      <c r="T220" s="243" t="s">
        <v>700</v>
      </c>
      <c r="U220" s="219">
        <v>0</v>
      </c>
      <c r="V220" s="219">
        <f>ROUND(E220*U220,2)</f>
        <v>0</v>
      </c>
      <c r="W220" s="219"/>
      <c r="X220" s="219" t="s">
        <v>478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479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37">
        <v>86</v>
      </c>
      <c r="B221" s="238" t="s">
        <v>701</v>
      </c>
      <c r="C221" s="248" t="s">
        <v>702</v>
      </c>
      <c r="D221" s="239" t="s">
        <v>655</v>
      </c>
      <c r="E221" s="240">
        <v>6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0</v>
      </c>
      <c r="O221" s="242">
        <f>ROUND(E221*N221,2)</f>
        <v>0</v>
      </c>
      <c r="P221" s="242">
        <v>0</v>
      </c>
      <c r="Q221" s="242">
        <f>ROUND(E221*P221,2)</f>
        <v>0</v>
      </c>
      <c r="R221" s="242"/>
      <c r="S221" s="242" t="s">
        <v>174</v>
      </c>
      <c r="T221" s="243" t="s">
        <v>700</v>
      </c>
      <c r="U221" s="219">
        <v>0</v>
      </c>
      <c r="V221" s="219">
        <f>ROUND(E221*U221,2)</f>
        <v>0</v>
      </c>
      <c r="W221" s="219"/>
      <c r="X221" s="219" t="s">
        <v>478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555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37">
        <v>87</v>
      </c>
      <c r="B222" s="238" t="s">
        <v>703</v>
      </c>
      <c r="C222" s="248" t="s">
        <v>704</v>
      </c>
      <c r="D222" s="239" t="s">
        <v>655</v>
      </c>
      <c r="E222" s="240">
        <v>2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0</v>
      </c>
      <c r="O222" s="242">
        <f>ROUND(E222*N222,2)</f>
        <v>0</v>
      </c>
      <c r="P222" s="242">
        <v>0</v>
      </c>
      <c r="Q222" s="242">
        <f>ROUND(E222*P222,2)</f>
        <v>0</v>
      </c>
      <c r="R222" s="242"/>
      <c r="S222" s="242" t="s">
        <v>174</v>
      </c>
      <c r="T222" s="243" t="s">
        <v>700</v>
      </c>
      <c r="U222" s="219">
        <v>0</v>
      </c>
      <c r="V222" s="219">
        <f>ROUND(E222*U222,2)</f>
        <v>0</v>
      </c>
      <c r="W222" s="219"/>
      <c r="X222" s="219" t="s">
        <v>478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555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37">
        <v>88</v>
      </c>
      <c r="B223" s="238" t="s">
        <v>705</v>
      </c>
      <c r="C223" s="248" t="s">
        <v>706</v>
      </c>
      <c r="D223" s="239" t="s">
        <v>655</v>
      </c>
      <c r="E223" s="240">
        <v>1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0</v>
      </c>
      <c r="O223" s="242">
        <f>ROUND(E223*N223,2)</f>
        <v>0</v>
      </c>
      <c r="P223" s="242">
        <v>0</v>
      </c>
      <c r="Q223" s="242">
        <f>ROUND(E223*P223,2)</f>
        <v>0</v>
      </c>
      <c r="R223" s="242"/>
      <c r="S223" s="242" t="s">
        <v>174</v>
      </c>
      <c r="T223" s="243" t="s">
        <v>175</v>
      </c>
      <c r="U223" s="219">
        <v>0</v>
      </c>
      <c r="V223" s="219">
        <f>ROUND(E223*U223,2)</f>
        <v>0</v>
      </c>
      <c r="W223" s="219"/>
      <c r="X223" s="219" t="s">
        <v>478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479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30">
        <v>89</v>
      </c>
      <c r="B224" s="231" t="s">
        <v>2609</v>
      </c>
      <c r="C224" s="249" t="s">
        <v>2610</v>
      </c>
      <c r="D224" s="232" t="s">
        <v>323</v>
      </c>
      <c r="E224" s="233">
        <v>58.984000000000002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35">
        <v>1.4500000000000001E-2</v>
      </c>
      <c r="O224" s="235">
        <f>ROUND(E224*N224,2)</f>
        <v>0.86</v>
      </c>
      <c r="P224" s="235">
        <v>0</v>
      </c>
      <c r="Q224" s="235">
        <f>ROUND(E224*P224,2)</f>
        <v>0</v>
      </c>
      <c r="R224" s="235"/>
      <c r="S224" s="235" t="s">
        <v>174</v>
      </c>
      <c r="T224" s="236" t="s">
        <v>190</v>
      </c>
      <c r="U224" s="219">
        <v>0</v>
      </c>
      <c r="V224" s="219">
        <f>ROUND(E224*U224,2)</f>
        <v>0</v>
      </c>
      <c r="W224" s="219"/>
      <c r="X224" s="219" t="s">
        <v>478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555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1" t="s">
        <v>2611</v>
      </c>
      <c r="D225" s="221"/>
      <c r="E225" s="222">
        <v>58.984000000000002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232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2.5" outlineLevel="1" x14ac:dyDescent="0.2">
      <c r="A226" s="230">
        <v>90</v>
      </c>
      <c r="B226" s="231" t="s">
        <v>707</v>
      </c>
      <c r="C226" s="249" t="s">
        <v>708</v>
      </c>
      <c r="D226" s="232" t="s">
        <v>554</v>
      </c>
      <c r="E226" s="233">
        <v>1.01</v>
      </c>
      <c r="F226" s="234"/>
      <c r="G226" s="235">
        <f>ROUND(E226*F226,2)</f>
        <v>0</v>
      </c>
      <c r="H226" s="234"/>
      <c r="I226" s="235">
        <f>ROUND(E226*H226,2)</f>
        <v>0</v>
      </c>
      <c r="J226" s="234"/>
      <c r="K226" s="235">
        <f>ROUND(E226*J226,2)</f>
        <v>0</v>
      </c>
      <c r="L226" s="235">
        <v>21</v>
      </c>
      <c r="M226" s="235">
        <f>G226*(1+L226/100)</f>
        <v>0</v>
      </c>
      <c r="N226" s="235">
        <v>8.6999999999999994E-3</v>
      </c>
      <c r="O226" s="235">
        <f>ROUND(E226*N226,2)</f>
        <v>0.01</v>
      </c>
      <c r="P226" s="235">
        <v>0</v>
      </c>
      <c r="Q226" s="235">
        <f>ROUND(E226*P226,2)</f>
        <v>0</v>
      </c>
      <c r="R226" s="235" t="s">
        <v>477</v>
      </c>
      <c r="S226" s="235" t="s">
        <v>190</v>
      </c>
      <c r="T226" s="236" t="s">
        <v>190</v>
      </c>
      <c r="U226" s="219">
        <v>0</v>
      </c>
      <c r="V226" s="219">
        <f>ROUND(E226*U226,2)</f>
        <v>0</v>
      </c>
      <c r="W226" s="219"/>
      <c r="X226" s="219" t="s">
        <v>478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555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1" t="s">
        <v>672</v>
      </c>
      <c r="D227" s="221"/>
      <c r="E227" s="222">
        <v>1.01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232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ht="22.5" outlineLevel="1" x14ac:dyDescent="0.2">
      <c r="A228" s="230">
        <v>91</v>
      </c>
      <c r="B228" s="231" t="s">
        <v>2612</v>
      </c>
      <c r="C228" s="249" t="s">
        <v>2613</v>
      </c>
      <c r="D228" s="232" t="s">
        <v>554</v>
      </c>
      <c r="E228" s="233">
        <v>1.01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5">
        <v>7.7000000000000002E-3</v>
      </c>
      <c r="O228" s="235">
        <f>ROUND(E228*N228,2)</f>
        <v>0.01</v>
      </c>
      <c r="P228" s="235">
        <v>0</v>
      </c>
      <c r="Q228" s="235">
        <f>ROUND(E228*P228,2)</f>
        <v>0</v>
      </c>
      <c r="R228" s="235" t="s">
        <v>477</v>
      </c>
      <c r="S228" s="235" t="s">
        <v>190</v>
      </c>
      <c r="T228" s="236" t="s">
        <v>190</v>
      </c>
      <c r="U228" s="219">
        <v>0</v>
      </c>
      <c r="V228" s="219">
        <f>ROUND(E228*U228,2)</f>
        <v>0</v>
      </c>
      <c r="W228" s="219"/>
      <c r="X228" s="219" t="s">
        <v>478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555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1" t="s">
        <v>672</v>
      </c>
      <c r="D229" s="221"/>
      <c r="E229" s="222">
        <v>1.01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232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ht="22.5" outlineLevel="1" x14ac:dyDescent="0.2">
      <c r="A230" s="230">
        <v>92</v>
      </c>
      <c r="B230" s="231" t="s">
        <v>2401</v>
      </c>
      <c r="C230" s="249" t="s">
        <v>2402</v>
      </c>
      <c r="D230" s="232" t="s">
        <v>554</v>
      </c>
      <c r="E230" s="233">
        <v>1.01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5">
        <v>6.8999999999999999E-3</v>
      </c>
      <c r="O230" s="235">
        <f>ROUND(E230*N230,2)</f>
        <v>0.01</v>
      </c>
      <c r="P230" s="235">
        <v>0</v>
      </c>
      <c r="Q230" s="235">
        <f>ROUND(E230*P230,2)</f>
        <v>0</v>
      </c>
      <c r="R230" s="235" t="s">
        <v>477</v>
      </c>
      <c r="S230" s="235" t="s">
        <v>190</v>
      </c>
      <c r="T230" s="236" t="s">
        <v>190</v>
      </c>
      <c r="U230" s="219">
        <v>0</v>
      </c>
      <c r="V230" s="219">
        <f>ROUND(E230*U230,2)</f>
        <v>0</v>
      </c>
      <c r="W230" s="219"/>
      <c r="X230" s="219" t="s">
        <v>478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555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1" t="s">
        <v>672</v>
      </c>
      <c r="D231" s="221"/>
      <c r="E231" s="222">
        <v>1.01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232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ht="22.5" outlineLevel="1" x14ac:dyDescent="0.2">
      <c r="A232" s="230">
        <v>93</v>
      </c>
      <c r="B232" s="231" t="s">
        <v>711</v>
      </c>
      <c r="C232" s="249" t="s">
        <v>712</v>
      </c>
      <c r="D232" s="232" t="s">
        <v>554</v>
      </c>
      <c r="E232" s="233">
        <v>1.01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5">
        <v>9.7999999999999997E-3</v>
      </c>
      <c r="O232" s="235">
        <f>ROUND(E232*N232,2)</f>
        <v>0.01</v>
      </c>
      <c r="P232" s="235">
        <v>0</v>
      </c>
      <c r="Q232" s="235">
        <f>ROUND(E232*P232,2)</f>
        <v>0</v>
      </c>
      <c r="R232" s="235" t="s">
        <v>477</v>
      </c>
      <c r="S232" s="235" t="s">
        <v>190</v>
      </c>
      <c r="T232" s="236" t="s">
        <v>190</v>
      </c>
      <c r="U232" s="219">
        <v>0</v>
      </c>
      <c r="V232" s="219">
        <f>ROUND(E232*U232,2)</f>
        <v>0</v>
      </c>
      <c r="W232" s="219"/>
      <c r="X232" s="219" t="s">
        <v>478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555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1" t="s">
        <v>672</v>
      </c>
      <c r="D233" s="221"/>
      <c r="E233" s="222">
        <v>1.01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232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ht="22.5" outlineLevel="1" x14ac:dyDescent="0.2">
      <c r="A234" s="230">
        <v>94</v>
      </c>
      <c r="B234" s="231" t="s">
        <v>717</v>
      </c>
      <c r="C234" s="249" t="s">
        <v>718</v>
      </c>
      <c r="D234" s="232" t="s">
        <v>554</v>
      </c>
      <c r="E234" s="233">
        <v>1.01</v>
      </c>
      <c r="F234" s="234"/>
      <c r="G234" s="235">
        <f>ROUND(E234*F234,2)</f>
        <v>0</v>
      </c>
      <c r="H234" s="234"/>
      <c r="I234" s="235">
        <f>ROUND(E234*H234,2)</f>
        <v>0</v>
      </c>
      <c r="J234" s="234"/>
      <c r="K234" s="235">
        <f>ROUND(E234*J234,2)</f>
        <v>0</v>
      </c>
      <c r="L234" s="235">
        <v>21</v>
      </c>
      <c r="M234" s="235">
        <f>G234*(1+L234/100)</f>
        <v>0</v>
      </c>
      <c r="N234" s="235">
        <v>1.2200000000000001E-2</v>
      </c>
      <c r="O234" s="235">
        <f>ROUND(E234*N234,2)</f>
        <v>0.01</v>
      </c>
      <c r="P234" s="235">
        <v>0</v>
      </c>
      <c r="Q234" s="235">
        <f>ROUND(E234*P234,2)</f>
        <v>0</v>
      </c>
      <c r="R234" s="235" t="s">
        <v>477</v>
      </c>
      <c r="S234" s="235" t="s">
        <v>190</v>
      </c>
      <c r="T234" s="236" t="s">
        <v>190</v>
      </c>
      <c r="U234" s="219">
        <v>0</v>
      </c>
      <c r="V234" s="219">
        <f>ROUND(E234*U234,2)</f>
        <v>0</v>
      </c>
      <c r="W234" s="219"/>
      <c r="X234" s="219" t="s">
        <v>478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479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51" t="s">
        <v>672</v>
      </c>
      <c r="D235" s="221"/>
      <c r="E235" s="222">
        <v>1.01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232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x14ac:dyDescent="0.2">
      <c r="A236" s="224" t="s">
        <v>169</v>
      </c>
      <c r="B236" s="225" t="s">
        <v>111</v>
      </c>
      <c r="C236" s="247" t="s">
        <v>112</v>
      </c>
      <c r="D236" s="226"/>
      <c r="E236" s="227"/>
      <c r="F236" s="228"/>
      <c r="G236" s="228">
        <f>SUMIF(AG237:AG240,"&lt;&gt;NOR",G237:G240)</f>
        <v>0</v>
      </c>
      <c r="H236" s="228"/>
      <c r="I236" s="228">
        <f>SUM(I237:I240)</f>
        <v>0</v>
      </c>
      <c r="J236" s="228"/>
      <c r="K236" s="228">
        <f>SUM(K237:K240)</f>
        <v>0</v>
      </c>
      <c r="L236" s="228"/>
      <c r="M236" s="228">
        <f>SUM(M237:M240)</f>
        <v>0</v>
      </c>
      <c r="N236" s="228"/>
      <c r="O236" s="228">
        <f>SUM(O237:O240)</f>
        <v>2.2799999999999998</v>
      </c>
      <c r="P236" s="228"/>
      <c r="Q236" s="228">
        <f>SUM(Q237:Q240)</f>
        <v>0</v>
      </c>
      <c r="R236" s="228"/>
      <c r="S236" s="228"/>
      <c r="T236" s="229"/>
      <c r="U236" s="223"/>
      <c r="V236" s="223">
        <f>SUM(V237:V240)</f>
        <v>2.64</v>
      </c>
      <c r="W236" s="223"/>
      <c r="X236" s="223"/>
      <c r="AG236" t="s">
        <v>170</v>
      </c>
    </row>
    <row r="237" spans="1:60" ht="22.5" outlineLevel="1" x14ac:dyDescent="0.2">
      <c r="A237" s="230">
        <v>95</v>
      </c>
      <c r="B237" s="231" t="s">
        <v>1277</v>
      </c>
      <c r="C237" s="249" t="s">
        <v>1278</v>
      </c>
      <c r="D237" s="232" t="s">
        <v>323</v>
      </c>
      <c r="E237" s="233">
        <v>4</v>
      </c>
      <c r="F237" s="234"/>
      <c r="G237" s="235">
        <f>ROUND(E237*F237,2)</f>
        <v>0</v>
      </c>
      <c r="H237" s="234"/>
      <c r="I237" s="235">
        <f>ROUND(E237*H237,2)</f>
        <v>0</v>
      </c>
      <c r="J237" s="234"/>
      <c r="K237" s="235">
        <f>ROUND(E237*J237,2)</f>
        <v>0</v>
      </c>
      <c r="L237" s="235">
        <v>21</v>
      </c>
      <c r="M237" s="235">
        <f>G237*(1+L237/100)</f>
        <v>0</v>
      </c>
      <c r="N237" s="235">
        <v>9.9709999999999993E-2</v>
      </c>
      <c r="O237" s="235">
        <f>ROUND(E237*N237,2)</f>
        <v>0.4</v>
      </c>
      <c r="P237" s="235">
        <v>0</v>
      </c>
      <c r="Q237" s="235">
        <f>ROUND(E237*P237,2)</f>
        <v>0</v>
      </c>
      <c r="R237" s="235" t="s">
        <v>286</v>
      </c>
      <c r="S237" s="235" t="s">
        <v>190</v>
      </c>
      <c r="T237" s="236" t="s">
        <v>190</v>
      </c>
      <c r="U237" s="219">
        <v>0.11899999999999999</v>
      </c>
      <c r="V237" s="219">
        <f>ROUND(E237*U237,2)</f>
        <v>0.48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60" t="s">
        <v>1054</v>
      </c>
      <c r="D238" s="256"/>
      <c r="E238" s="256"/>
      <c r="F238" s="256"/>
      <c r="G238" s="256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290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 x14ac:dyDescent="0.2">
      <c r="A239" s="230">
        <v>96</v>
      </c>
      <c r="B239" s="231" t="s">
        <v>727</v>
      </c>
      <c r="C239" s="249" t="s">
        <v>728</v>
      </c>
      <c r="D239" s="232" t="s">
        <v>323</v>
      </c>
      <c r="E239" s="233">
        <v>10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0.188</v>
      </c>
      <c r="O239" s="235">
        <f>ROUND(E239*N239,2)</f>
        <v>1.88</v>
      </c>
      <c r="P239" s="235">
        <v>0</v>
      </c>
      <c r="Q239" s="235">
        <f>ROUND(E239*P239,2)</f>
        <v>0</v>
      </c>
      <c r="R239" s="235" t="s">
        <v>286</v>
      </c>
      <c r="S239" s="235" t="s">
        <v>190</v>
      </c>
      <c r="T239" s="236" t="s">
        <v>190</v>
      </c>
      <c r="U239" s="219">
        <v>0.216</v>
      </c>
      <c r="V239" s="219">
        <f>ROUND(E239*U239,2)</f>
        <v>2.16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60" t="s">
        <v>729</v>
      </c>
      <c r="D240" s="256"/>
      <c r="E240" s="256"/>
      <c r="F240" s="256"/>
      <c r="G240" s="256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290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45" t="str">
        <f>C240</f>
        <v>se zatřením lože, s vyplněním a zatřením spár cementovou maltou. S dodáním hmot pro lože tl. 80-100 mm.</v>
      </c>
      <c r="BB240" s="209"/>
      <c r="BC240" s="209"/>
      <c r="BD240" s="209"/>
      <c r="BE240" s="209"/>
      <c r="BF240" s="209"/>
      <c r="BG240" s="209"/>
      <c r="BH240" s="209"/>
    </row>
    <row r="241" spans="1:60" x14ac:dyDescent="0.2">
      <c r="A241" s="224" t="s">
        <v>169</v>
      </c>
      <c r="B241" s="225" t="s">
        <v>117</v>
      </c>
      <c r="C241" s="247" t="s">
        <v>118</v>
      </c>
      <c r="D241" s="226"/>
      <c r="E241" s="227"/>
      <c r="F241" s="228"/>
      <c r="G241" s="228">
        <f>SUMIF(AG242:AG251,"&lt;&gt;NOR",G242:G251)</f>
        <v>0</v>
      </c>
      <c r="H241" s="228"/>
      <c r="I241" s="228">
        <f>SUM(I242:I251)</f>
        <v>0</v>
      </c>
      <c r="J241" s="228"/>
      <c r="K241" s="228">
        <f>SUM(K242:K251)</f>
        <v>0</v>
      </c>
      <c r="L241" s="228"/>
      <c r="M241" s="228">
        <f>SUM(M242:M251)</f>
        <v>0</v>
      </c>
      <c r="N241" s="228"/>
      <c r="O241" s="228">
        <f>SUM(O242:O251)</f>
        <v>0</v>
      </c>
      <c r="P241" s="228"/>
      <c r="Q241" s="228">
        <f>SUM(Q242:Q251)</f>
        <v>0</v>
      </c>
      <c r="R241" s="228"/>
      <c r="S241" s="228"/>
      <c r="T241" s="229"/>
      <c r="U241" s="223"/>
      <c r="V241" s="223">
        <f>SUM(V242:V251)</f>
        <v>2.36</v>
      </c>
      <c r="W241" s="223"/>
      <c r="X241" s="223"/>
      <c r="AG241" t="s">
        <v>170</v>
      </c>
    </row>
    <row r="242" spans="1:60" ht="22.5" outlineLevel="1" x14ac:dyDescent="0.2">
      <c r="A242" s="230">
        <v>97</v>
      </c>
      <c r="B242" s="231" t="s">
        <v>750</v>
      </c>
      <c r="C242" s="249" t="s">
        <v>751</v>
      </c>
      <c r="D242" s="232" t="s">
        <v>323</v>
      </c>
      <c r="E242" s="233">
        <v>10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5" t="s">
        <v>286</v>
      </c>
      <c r="S242" s="235" t="s">
        <v>190</v>
      </c>
      <c r="T242" s="236" t="s">
        <v>190</v>
      </c>
      <c r="U242" s="219">
        <v>0.09</v>
      </c>
      <c r="V242" s="219">
        <f>ROUND(E242*U242,2)</f>
        <v>0.9</v>
      </c>
      <c r="W242" s="219"/>
      <c r="X242" s="219" t="s">
        <v>287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308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ht="22.5" outlineLevel="1" x14ac:dyDescent="0.2">
      <c r="A243" s="216"/>
      <c r="B243" s="217"/>
      <c r="C243" s="260" t="s">
        <v>752</v>
      </c>
      <c r="D243" s="256"/>
      <c r="E243" s="256"/>
      <c r="F243" s="256"/>
      <c r="G243" s="256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290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45" t="str">
        <f>C243</f>
        <v>krajníků, desek nebo panelů od spojovacího materiálu s odklizením a uložením očištěných hmot a spojovacího materiálu na skládku na vzdálenost do 10 m</v>
      </c>
      <c r="BB243" s="209"/>
      <c r="BC243" s="209"/>
      <c r="BD243" s="209"/>
      <c r="BE243" s="209"/>
      <c r="BF243" s="209"/>
      <c r="BG243" s="209"/>
      <c r="BH243" s="209"/>
    </row>
    <row r="244" spans="1:60" ht="22.5" outlineLevel="1" x14ac:dyDescent="0.2">
      <c r="A244" s="230">
        <v>98</v>
      </c>
      <c r="B244" s="231" t="s">
        <v>753</v>
      </c>
      <c r="C244" s="249" t="s">
        <v>754</v>
      </c>
      <c r="D244" s="232" t="s">
        <v>285</v>
      </c>
      <c r="E244" s="233">
        <v>8.36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0</v>
      </c>
      <c r="O244" s="235">
        <f>ROUND(E244*N244,2)</f>
        <v>0</v>
      </c>
      <c r="P244" s="235">
        <v>0</v>
      </c>
      <c r="Q244" s="235">
        <f>ROUND(E244*P244,2)</f>
        <v>0</v>
      </c>
      <c r="R244" s="235" t="s">
        <v>286</v>
      </c>
      <c r="S244" s="235" t="s">
        <v>190</v>
      </c>
      <c r="T244" s="236" t="s">
        <v>190</v>
      </c>
      <c r="U244" s="219">
        <v>0.115</v>
      </c>
      <c r="V244" s="219">
        <f>ROUND(E244*U244,2)</f>
        <v>0.96</v>
      </c>
      <c r="W244" s="219"/>
      <c r="X244" s="219" t="s">
        <v>287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288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ht="22.5" outlineLevel="1" x14ac:dyDescent="0.2">
      <c r="A245" s="216"/>
      <c r="B245" s="217"/>
      <c r="C245" s="260" t="s">
        <v>752</v>
      </c>
      <c r="D245" s="256"/>
      <c r="E245" s="256"/>
      <c r="F245" s="256"/>
      <c r="G245" s="256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290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45" t="str">
        <f>C245</f>
        <v>krajníků, desek nebo panelů od spojovacího materiálu s odklizením a uložením očištěných hmot a spojovacího materiálu na skládku na vzdálenost do 10 m</v>
      </c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1" t="s">
        <v>2549</v>
      </c>
      <c r="D246" s="221"/>
      <c r="E246" s="222">
        <v>4.7300000000000004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232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51" t="s">
        <v>2547</v>
      </c>
      <c r="D247" s="221"/>
      <c r="E247" s="222">
        <v>3.63</v>
      </c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232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ht="22.5" outlineLevel="1" x14ac:dyDescent="0.2">
      <c r="A248" s="230">
        <v>99</v>
      </c>
      <c r="B248" s="231" t="s">
        <v>1074</v>
      </c>
      <c r="C248" s="249" t="s">
        <v>1075</v>
      </c>
      <c r="D248" s="232" t="s">
        <v>285</v>
      </c>
      <c r="E248" s="233">
        <v>4.9800000000000004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286</v>
      </c>
      <c r="S248" s="235" t="s">
        <v>190</v>
      </c>
      <c r="T248" s="236" t="s">
        <v>190</v>
      </c>
      <c r="U248" s="219">
        <v>0.1</v>
      </c>
      <c r="V248" s="219">
        <f>ROUND(E248*U248,2)</f>
        <v>0.5</v>
      </c>
      <c r="W248" s="219"/>
      <c r="X248" s="219" t="s">
        <v>287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288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2.5" outlineLevel="1" x14ac:dyDescent="0.2">
      <c r="A249" s="216"/>
      <c r="B249" s="217"/>
      <c r="C249" s="260" t="s">
        <v>1076</v>
      </c>
      <c r="D249" s="256"/>
      <c r="E249" s="256"/>
      <c r="F249" s="256"/>
      <c r="G249" s="256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290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45" t="str">
        <f>C249</f>
        <v>od spojovacího materiálu, s uložením očištěných kostek na skládku, s odklizením odpadových hmot na hromady a s odklizením vybouraných kostek na vzdálenost do 3 m</v>
      </c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1" t="s">
        <v>2546</v>
      </c>
      <c r="D250" s="221"/>
      <c r="E250" s="222">
        <v>4.18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232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51" t="s">
        <v>2614</v>
      </c>
      <c r="D251" s="221"/>
      <c r="E251" s="222">
        <v>0.8</v>
      </c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232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x14ac:dyDescent="0.2">
      <c r="A252" s="224" t="s">
        <v>169</v>
      </c>
      <c r="B252" s="225" t="s">
        <v>119</v>
      </c>
      <c r="C252" s="247" t="s">
        <v>120</v>
      </c>
      <c r="D252" s="226"/>
      <c r="E252" s="227"/>
      <c r="F252" s="228"/>
      <c r="G252" s="228">
        <f>SUMIF(AG253:AG254,"&lt;&gt;NOR",G253:G254)</f>
        <v>0</v>
      </c>
      <c r="H252" s="228"/>
      <c r="I252" s="228">
        <f>SUM(I253:I254)</f>
        <v>0</v>
      </c>
      <c r="J252" s="228"/>
      <c r="K252" s="228">
        <f>SUM(K253:K254)</f>
        <v>0</v>
      </c>
      <c r="L252" s="228"/>
      <c r="M252" s="228">
        <f>SUM(M253:M254)</f>
        <v>0</v>
      </c>
      <c r="N252" s="228"/>
      <c r="O252" s="228">
        <f>SUM(O253:O254)</f>
        <v>0</v>
      </c>
      <c r="P252" s="228"/>
      <c r="Q252" s="228">
        <f>SUM(Q253:Q254)</f>
        <v>0</v>
      </c>
      <c r="R252" s="228"/>
      <c r="S252" s="228"/>
      <c r="T252" s="229"/>
      <c r="U252" s="223"/>
      <c r="V252" s="223">
        <f>SUM(V253:V254)</f>
        <v>69.48</v>
      </c>
      <c r="W252" s="223"/>
      <c r="X252" s="223"/>
      <c r="AG252" t="s">
        <v>170</v>
      </c>
    </row>
    <row r="253" spans="1:60" ht="22.5" outlineLevel="1" x14ac:dyDescent="0.2">
      <c r="A253" s="230">
        <v>100</v>
      </c>
      <c r="B253" s="231" t="s">
        <v>757</v>
      </c>
      <c r="C253" s="249" t="s">
        <v>758</v>
      </c>
      <c r="D253" s="232" t="s">
        <v>483</v>
      </c>
      <c r="E253" s="233">
        <v>109.49843</v>
      </c>
      <c r="F253" s="234"/>
      <c r="G253" s="235">
        <f>ROUND(E253*F253,2)</f>
        <v>0</v>
      </c>
      <c r="H253" s="234"/>
      <c r="I253" s="235">
        <f>ROUND(E253*H253,2)</f>
        <v>0</v>
      </c>
      <c r="J253" s="234"/>
      <c r="K253" s="235">
        <f>ROUND(E253*J253,2)</f>
        <v>0</v>
      </c>
      <c r="L253" s="235">
        <v>21</v>
      </c>
      <c r="M253" s="235">
        <f>G253*(1+L253/100)</f>
        <v>0</v>
      </c>
      <c r="N253" s="235">
        <v>0</v>
      </c>
      <c r="O253" s="235">
        <f>ROUND(E253*N253,2)</f>
        <v>0</v>
      </c>
      <c r="P253" s="235">
        <v>0</v>
      </c>
      <c r="Q253" s="235">
        <f>ROUND(E253*P253,2)</f>
        <v>0</v>
      </c>
      <c r="R253" s="235" t="s">
        <v>487</v>
      </c>
      <c r="S253" s="235" t="s">
        <v>190</v>
      </c>
      <c r="T253" s="236" t="s">
        <v>190</v>
      </c>
      <c r="U253" s="219">
        <v>0.63449999999999995</v>
      </c>
      <c r="V253" s="219">
        <f>ROUND(E253*U253,2)</f>
        <v>69.48</v>
      </c>
      <c r="W253" s="219"/>
      <c r="X253" s="219" t="s">
        <v>759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760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60" t="s">
        <v>761</v>
      </c>
      <c r="D254" s="256"/>
      <c r="E254" s="256"/>
      <c r="F254" s="256"/>
      <c r="G254" s="256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290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x14ac:dyDescent="0.2">
      <c r="A255" s="224" t="s">
        <v>169</v>
      </c>
      <c r="B255" s="225" t="s">
        <v>125</v>
      </c>
      <c r="C255" s="247" t="s">
        <v>126</v>
      </c>
      <c r="D255" s="226"/>
      <c r="E255" s="227"/>
      <c r="F255" s="228"/>
      <c r="G255" s="228">
        <f>SUMIF(AG256:AG263,"&lt;&gt;NOR",G256:G263)</f>
        <v>0</v>
      </c>
      <c r="H255" s="228"/>
      <c r="I255" s="228">
        <f>SUM(I256:I263)</f>
        <v>0</v>
      </c>
      <c r="J255" s="228"/>
      <c r="K255" s="228">
        <f>SUM(K256:K263)</f>
        <v>0</v>
      </c>
      <c r="L255" s="228"/>
      <c r="M255" s="228">
        <f>SUM(M256:M263)</f>
        <v>0</v>
      </c>
      <c r="N255" s="228"/>
      <c r="O255" s="228">
        <f>SUM(O256:O263)</f>
        <v>0</v>
      </c>
      <c r="P255" s="228"/>
      <c r="Q255" s="228">
        <f>SUM(Q256:Q263)</f>
        <v>0.30000000000000004</v>
      </c>
      <c r="R255" s="228"/>
      <c r="S255" s="228"/>
      <c r="T255" s="229"/>
      <c r="U255" s="223"/>
      <c r="V255" s="223">
        <f>SUM(V256:V263)</f>
        <v>6.17</v>
      </c>
      <c r="W255" s="223"/>
      <c r="X255" s="223"/>
      <c r="AG255" t="s">
        <v>170</v>
      </c>
    </row>
    <row r="256" spans="1:60" outlineLevel="1" x14ac:dyDescent="0.2">
      <c r="A256" s="237">
        <v>101</v>
      </c>
      <c r="B256" s="238" t="s">
        <v>762</v>
      </c>
      <c r="C256" s="248" t="s">
        <v>763</v>
      </c>
      <c r="D256" s="239" t="s">
        <v>323</v>
      </c>
      <c r="E256" s="240">
        <v>6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0</v>
      </c>
      <c r="O256" s="242">
        <f>ROUND(E256*N256,2)</f>
        <v>0</v>
      </c>
      <c r="P256" s="242">
        <v>2.7999999999999998E-4</v>
      </c>
      <c r="Q256" s="242">
        <f>ROUND(E256*P256,2)</f>
        <v>0</v>
      </c>
      <c r="R256" s="242" t="s">
        <v>764</v>
      </c>
      <c r="S256" s="242" t="s">
        <v>190</v>
      </c>
      <c r="T256" s="243" t="s">
        <v>190</v>
      </c>
      <c r="U256" s="219">
        <v>5.1999999999999998E-2</v>
      </c>
      <c r="V256" s="219">
        <f>ROUND(E256*U256,2)</f>
        <v>0.31</v>
      </c>
      <c r="W256" s="219"/>
      <c r="X256" s="219" t="s">
        <v>287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288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7">
        <v>102</v>
      </c>
      <c r="B257" s="238" t="s">
        <v>765</v>
      </c>
      <c r="C257" s="248" t="s">
        <v>766</v>
      </c>
      <c r="D257" s="239" t="s">
        <v>323</v>
      </c>
      <c r="E257" s="240">
        <v>7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0</v>
      </c>
      <c r="O257" s="242">
        <f>ROUND(E257*N257,2)</f>
        <v>0</v>
      </c>
      <c r="P257" s="242">
        <v>3.2000000000000003E-4</v>
      </c>
      <c r="Q257" s="242">
        <f>ROUND(E257*P257,2)</f>
        <v>0</v>
      </c>
      <c r="R257" s="242" t="s">
        <v>764</v>
      </c>
      <c r="S257" s="242" t="s">
        <v>190</v>
      </c>
      <c r="T257" s="243" t="s">
        <v>190</v>
      </c>
      <c r="U257" s="219">
        <v>0.13500000000000001</v>
      </c>
      <c r="V257" s="219">
        <f>ROUND(E257*U257,2)</f>
        <v>0.95</v>
      </c>
      <c r="W257" s="219"/>
      <c r="X257" s="219" t="s">
        <v>287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288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ht="22.5" outlineLevel="1" x14ac:dyDescent="0.2">
      <c r="A258" s="237">
        <v>103</v>
      </c>
      <c r="B258" s="238" t="s">
        <v>767</v>
      </c>
      <c r="C258" s="248" t="s">
        <v>768</v>
      </c>
      <c r="D258" s="239" t="s">
        <v>554</v>
      </c>
      <c r="E258" s="240">
        <v>6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0</v>
      </c>
      <c r="O258" s="242">
        <f>ROUND(E258*N258,2)</f>
        <v>0</v>
      </c>
      <c r="P258" s="242">
        <v>0</v>
      </c>
      <c r="Q258" s="242">
        <f>ROUND(E258*P258,2)</f>
        <v>0</v>
      </c>
      <c r="R258" s="242" t="s">
        <v>764</v>
      </c>
      <c r="S258" s="242" t="s">
        <v>190</v>
      </c>
      <c r="T258" s="243" t="s">
        <v>190</v>
      </c>
      <c r="U258" s="219">
        <v>0.21593999999999999</v>
      </c>
      <c r="V258" s="219">
        <f>ROUND(E258*U258,2)</f>
        <v>1.3</v>
      </c>
      <c r="W258" s="219"/>
      <c r="X258" s="219" t="s">
        <v>287</v>
      </c>
      <c r="Y258" s="209"/>
      <c r="Z258" s="209"/>
      <c r="AA258" s="209"/>
      <c r="AB258" s="209"/>
      <c r="AC258" s="209"/>
      <c r="AD258" s="209"/>
      <c r="AE258" s="209"/>
      <c r="AF258" s="209"/>
      <c r="AG258" s="209" t="s">
        <v>288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33.75" outlineLevel="1" x14ac:dyDescent="0.2">
      <c r="A259" s="237">
        <v>104</v>
      </c>
      <c r="B259" s="238" t="s">
        <v>771</v>
      </c>
      <c r="C259" s="248" t="s">
        <v>772</v>
      </c>
      <c r="D259" s="239" t="s">
        <v>554</v>
      </c>
      <c r="E259" s="240">
        <v>6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0</v>
      </c>
      <c r="O259" s="242">
        <f>ROUND(E259*N259,2)</f>
        <v>0</v>
      </c>
      <c r="P259" s="242">
        <v>0</v>
      </c>
      <c r="Q259" s="242">
        <f>ROUND(E259*P259,2)</f>
        <v>0</v>
      </c>
      <c r="R259" s="242" t="s">
        <v>764</v>
      </c>
      <c r="S259" s="242" t="s">
        <v>190</v>
      </c>
      <c r="T259" s="243" t="s">
        <v>190</v>
      </c>
      <c r="U259" s="219">
        <v>2.2499999999999999E-2</v>
      </c>
      <c r="V259" s="219">
        <f>ROUND(E259*U259,2)</f>
        <v>0.14000000000000001</v>
      </c>
      <c r="W259" s="219"/>
      <c r="X259" s="219" t="s">
        <v>287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288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37">
        <v>105</v>
      </c>
      <c r="B260" s="238" t="s">
        <v>779</v>
      </c>
      <c r="C260" s="248" t="s">
        <v>780</v>
      </c>
      <c r="D260" s="239" t="s">
        <v>554</v>
      </c>
      <c r="E260" s="240">
        <v>6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2">
        <v>0</v>
      </c>
      <c r="O260" s="242">
        <f>ROUND(E260*N260,2)</f>
        <v>0</v>
      </c>
      <c r="P260" s="242">
        <v>3.3079999999999998E-2</v>
      </c>
      <c r="Q260" s="242">
        <f>ROUND(E260*P260,2)</f>
        <v>0.2</v>
      </c>
      <c r="R260" s="242"/>
      <c r="S260" s="242" t="s">
        <v>174</v>
      </c>
      <c r="T260" s="243" t="s">
        <v>175</v>
      </c>
      <c r="U260" s="219">
        <v>0.57899999999999996</v>
      </c>
      <c r="V260" s="219">
        <f>ROUND(E260*U260,2)</f>
        <v>3.47</v>
      </c>
      <c r="W260" s="219"/>
      <c r="X260" s="219" t="s">
        <v>287</v>
      </c>
      <c r="Y260" s="209"/>
      <c r="Z260" s="209"/>
      <c r="AA260" s="209"/>
      <c r="AB260" s="209"/>
      <c r="AC260" s="209"/>
      <c r="AD260" s="209"/>
      <c r="AE260" s="209"/>
      <c r="AF260" s="209"/>
      <c r="AG260" s="209" t="s">
        <v>288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106</v>
      </c>
      <c r="B261" s="231" t="s">
        <v>781</v>
      </c>
      <c r="C261" s="249" t="s">
        <v>782</v>
      </c>
      <c r="D261" s="232" t="s">
        <v>554</v>
      </c>
      <c r="E261" s="233">
        <v>2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0</v>
      </c>
      <c r="O261" s="235">
        <f>ROUND(E261*N261,2)</f>
        <v>0</v>
      </c>
      <c r="P261" s="235">
        <v>0.05</v>
      </c>
      <c r="Q261" s="235">
        <f>ROUND(E261*P261,2)</f>
        <v>0.1</v>
      </c>
      <c r="R261" s="235"/>
      <c r="S261" s="235" t="s">
        <v>174</v>
      </c>
      <c r="T261" s="236" t="s">
        <v>175</v>
      </c>
      <c r="U261" s="219">
        <v>0</v>
      </c>
      <c r="V261" s="219">
        <f>ROUND(E261*U261,2)</f>
        <v>0</v>
      </c>
      <c r="W261" s="219"/>
      <c r="X261" s="219" t="s">
        <v>287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288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>
        <v>107</v>
      </c>
      <c r="B262" s="217" t="s">
        <v>783</v>
      </c>
      <c r="C262" s="262" t="s">
        <v>784</v>
      </c>
      <c r="D262" s="218" t="s">
        <v>0</v>
      </c>
      <c r="E262" s="258"/>
      <c r="F262" s="220"/>
      <c r="G262" s="219">
        <f>ROUND(E262*F262,2)</f>
        <v>0</v>
      </c>
      <c r="H262" s="220"/>
      <c r="I262" s="219">
        <f>ROUND(E262*H262,2)</f>
        <v>0</v>
      </c>
      <c r="J262" s="220"/>
      <c r="K262" s="219">
        <f>ROUND(E262*J262,2)</f>
        <v>0</v>
      </c>
      <c r="L262" s="219">
        <v>21</v>
      </c>
      <c r="M262" s="219">
        <f>G262*(1+L262/100)</f>
        <v>0</v>
      </c>
      <c r="N262" s="219">
        <v>0</v>
      </c>
      <c r="O262" s="219">
        <f>ROUND(E262*N262,2)</f>
        <v>0</v>
      </c>
      <c r="P262" s="219">
        <v>0</v>
      </c>
      <c r="Q262" s="219">
        <f>ROUND(E262*P262,2)</f>
        <v>0</v>
      </c>
      <c r="R262" s="219" t="s">
        <v>764</v>
      </c>
      <c r="S262" s="219" t="s">
        <v>190</v>
      </c>
      <c r="T262" s="219" t="s">
        <v>190</v>
      </c>
      <c r="U262" s="219">
        <v>0</v>
      </c>
      <c r="V262" s="219">
        <f>ROUND(E262*U262,2)</f>
        <v>0</v>
      </c>
      <c r="W262" s="219"/>
      <c r="X262" s="219" t="s">
        <v>759</v>
      </c>
      <c r="Y262" s="209"/>
      <c r="Z262" s="209"/>
      <c r="AA262" s="209"/>
      <c r="AB262" s="209"/>
      <c r="AC262" s="209"/>
      <c r="AD262" s="209"/>
      <c r="AE262" s="209"/>
      <c r="AF262" s="209"/>
      <c r="AG262" s="209" t="s">
        <v>760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63" t="s">
        <v>785</v>
      </c>
      <c r="D263" s="259"/>
      <c r="E263" s="259"/>
      <c r="F263" s="259"/>
      <c r="G263" s="25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290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x14ac:dyDescent="0.2">
      <c r="A264" s="224" t="s">
        <v>169</v>
      </c>
      <c r="B264" s="225" t="s">
        <v>135</v>
      </c>
      <c r="C264" s="247" t="s">
        <v>136</v>
      </c>
      <c r="D264" s="226"/>
      <c r="E264" s="227"/>
      <c r="F264" s="228"/>
      <c r="G264" s="228">
        <f>SUMIF(AG265:AG265,"&lt;&gt;NOR",G265:G265)</f>
        <v>0</v>
      </c>
      <c r="H264" s="228"/>
      <c r="I264" s="228">
        <f>SUM(I265:I265)</f>
        <v>0</v>
      </c>
      <c r="J264" s="228"/>
      <c r="K264" s="228">
        <f>SUM(K265:K265)</f>
        <v>0</v>
      </c>
      <c r="L264" s="228"/>
      <c r="M264" s="228">
        <f>SUM(M265:M265)</f>
        <v>0</v>
      </c>
      <c r="N264" s="228"/>
      <c r="O264" s="228">
        <f>SUM(O265:O265)</f>
        <v>0.01</v>
      </c>
      <c r="P264" s="228"/>
      <c r="Q264" s="228">
        <f>SUM(Q265:Q265)</f>
        <v>0</v>
      </c>
      <c r="R264" s="228"/>
      <c r="S264" s="228"/>
      <c r="T264" s="229"/>
      <c r="U264" s="223"/>
      <c r="V264" s="223">
        <f>SUM(V265:V265)</f>
        <v>2.7</v>
      </c>
      <c r="W264" s="223"/>
      <c r="X264" s="223"/>
      <c r="AG264" t="s">
        <v>170</v>
      </c>
    </row>
    <row r="265" spans="1:60" outlineLevel="1" x14ac:dyDescent="0.2">
      <c r="A265" s="237">
        <v>108</v>
      </c>
      <c r="B265" s="238" t="s">
        <v>788</v>
      </c>
      <c r="C265" s="248" t="s">
        <v>789</v>
      </c>
      <c r="D265" s="239" t="s">
        <v>323</v>
      </c>
      <c r="E265" s="240">
        <v>103.9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6.0000000000000002E-5</v>
      </c>
      <c r="O265" s="242">
        <f>ROUND(E265*N265,2)</f>
        <v>0.01</v>
      </c>
      <c r="P265" s="242">
        <v>0</v>
      </c>
      <c r="Q265" s="242">
        <f>ROUND(E265*P265,2)</f>
        <v>0</v>
      </c>
      <c r="R265" s="242"/>
      <c r="S265" s="242" t="s">
        <v>190</v>
      </c>
      <c r="T265" s="243" t="s">
        <v>190</v>
      </c>
      <c r="U265" s="219">
        <v>2.5999999999999999E-2</v>
      </c>
      <c r="V265" s="219">
        <f>ROUND(E265*U265,2)</f>
        <v>2.7</v>
      </c>
      <c r="W265" s="219"/>
      <c r="X265" s="219" t="s">
        <v>287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620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x14ac:dyDescent="0.2">
      <c r="A266" s="224" t="s">
        <v>169</v>
      </c>
      <c r="B266" s="225" t="s">
        <v>137</v>
      </c>
      <c r="C266" s="247" t="s">
        <v>138</v>
      </c>
      <c r="D266" s="226"/>
      <c r="E266" s="227"/>
      <c r="F266" s="228"/>
      <c r="G266" s="228">
        <f>SUMIF(AG267:AG270,"&lt;&gt;NOR",G267:G270)</f>
        <v>0</v>
      </c>
      <c r="H266" s="228"/>
      <c r="I266" s="228">
        <f>SUM(I267:I270)</f>
        <v>0</v>
      </c>
      <c r="J266" s="228"/>
      <c r="K266" s="228">
        <f>SUM(K267:K270)</f>
        <v>0</v>
      </c>
      <c r="L266" s="228"/>
      <c r="M266" s="228">
        <f>SUM(M267:M270)</f>
        <v>0</v>
      </c>
      <c r="N266" s="228"/>
      <c r="O266" s="228">
        <f>SUM(O267:O270)</f>
        <v>0</v>
      </c>
      <c r="P266" s="228"/>
      <c r="Q266" s="228">
        <f>SUM(Q267:Q270)</f>
        <v>0</v>
      </c>
      <c r="R266" s="228"/>
      <c r="S266" s="228"/>
      <c r="T266" s="229"/>
      <c r="U266" s="223"/>
      <c r="V266" s="223">
        <f>SUM(V267:V270)</f>
        <v>0.22000000000000003</v>
      </c>
      <c r="W266" s="223"/>
      <c r="X266" s="223"/>
      <c r="AG266" t="s">
        <v>170</v>
      </c>
    </row>
    <row r="267" spans="1:60" outlineLevel="1" x14ac:dyDescent="0.2">
      <c r="A267" s="237">
        <v>109</v>
      </c>
      <c r="B267" s="238" t="s">
        <v>798</v>
      </c>
      <c r="C267" s="248" t="s">
        <v>799</v>
      </c>
      <c r="D267" s="239" t="s">
        <v>797</v>
      </c>
      <c r="E267" s="240">
        <v>8.2764000000000006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0</v>
      </c>
      <c r="O267" s="242">
        <f>ROUND(E267*N267,2)</f>
        <v>0</v>
      </c>
      <c r="P267" s="242">
        <v>0</v>
      </c>
      <c r="Q267" s="242">
        <f>ROUND(E267*P267,2)</f>
        <v>0</v>
      </c>
      <c r="R267" s="242"/>
      <c r="S267" s="242" t="s">
        <v>174</v>
      </c>
      <c r="T267" s="243" t="s">
        <v>700</v>
      </c>
      <c r="U267" s="219">
        <v>0</v>
      </c>
      <c r="V267" s="219">
        <f>ROUND(E267*U267,2)</f>
        <v>0</v>
      </c>
      <c r="W267" s="219"/>
      <c r="X267" s="219" t="s">
        <v>287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288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ht="22.5" outlineLevel="1" x14ac:dyDescent="0.2">
      <c r="A268" s="237">
        <v>110</v>
      </c>
      <c r="B268" s="238" t="s">
        <v>802</v>
      </c>
      <c r="C268" s="248" t="s">
        <v>803</v>
      </c>
      <c r="D268" s="239" t="s">
        <v>483</v>
      </c>
      <c r="E268" s="240">
        <v>14.04429</v>
      </c>
      <c r="F268" s="241"/>
      <c r="G268" s="242">
        <f>ROUND(E268*F268,2)</f>
        <v>0</v>
      </c>
      <c r="H268" s="241"/>
      <c r="I268" s="242">
        <f>ROUND(E268*H268,2)</f>
        <v>0</v>
      </c>
      <c r="J268" s="241"/>
      <c r="K268" s="242">
        <f>ROUND(E268*J268,2)</f>
        <v>0</v>
      </c>
      <c r="L268" s="242">
        <v>21</v>
      </c>
      <c r="M268" s="242">
        <f>G268*(1+L268/100)</f>
        <v>0</v>
      </c>
      <c r="N268" s="242">
        <v>0</v>
      </c>
      <c r="O268" s="242">
        <f>ROUND(E268*N268,2)</f>
        <v>0</v>
      </c>
      <c r="P268" s="242">
        <v>0</v>
      </c>
      <c r="Q268" s="242">
        <f>ROUND(E268*P268,2)</f>
        <v>0</v>
      </c>
      <c r="R268" s="242" t="s">
        <v>286</v>
      </c>
      <c r="S268" s="242" t="s">
        <v>190</v>
      </c>
      <c r="T268" s="243" t="s">
        <v>190</v>
      </c>
      <c r="U268" s="219">
        <v>0.01</v>
      </c>
      <c r="V268" s="219">
        <f>ROUND(E268*U268,2)</f>
        <v>0.14000000000000001</v>
      </c>
      <c r="W268" s="219"/>
      <c r="X268" s="219" t="s">
        <v>804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805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22.5" outlineLevel="1" x14ac:dyDescent="0.2">
      <c r="A269" s="237">
        <v>111</v>
      </c>
      <c r="B269" s="238" t="s">
        <v>806</v>
      </c>
      <c r="C269" s="248" t="s">
        <v>807</v>
      </c>
      <c r="D269" s="239" t="s">
        <v>483</v>
      </c>
      <c r="E269" s="240">
        <v>56.177160000000001</v>
      </c>
      <c r="F269" s="241"/>
      <c r="G269" s="242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2">
        <v>0</v>
      </c>
      <c r="O269" s="242">
        <f>ROUND(E269*N269,2)</f>
        <v>0</v>
      </c>
      <c r="P269" s="242">
        <v>0</v>
      </c>
      <c r="Q269" s="242">
        <f>ROUND(E269*P269,2)</f>
        <v>0</v>
      </c>
      <c r="R269" s="242" t="s">
        <v>286</v>
      </c>
      <c r="S269" s="242" t="s">
        <v>190</v>
      </c>
      <c r="T269" s="243" t="s">
        <v>190</v>
      </c>
      <c r="U269" s="219">
        <v>0</v>
      </c>
      <c r="V269" s="219">
        <f>ROUND(E269*U269,2)</f>
        <v>0</v>
      </c>
      <c r="W269" s="219"/>
      <c r="X269" s="219" t="s">
        <v>804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805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30">
        <v>112</v>
      </c>
      <c r="B270" s="231" t="s">
        <v>808</v>
      </c>
      <c r="C270" s="249" t="s">
        <v>809</v>
      </c>
      <c r="D270" s="232" t="s">
        <v>483</v>
      </c>
      <c r="E270" s="233">
        <v>14.04429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0</v>
      </c>
      <c r="O270" s="235">
        <f>ROUND(E270*N270,2)</f>
        <v>0</v>
      </c>
      <c r="P270" s="235">
        <v>0</v>
      </c>
      <c r="Q270" s="235">
        <f>ROUND(E270*P270,2)</f>
        <v>0</v>
      </c>
      <c r="R270" s="235"/>
      <c r="S270" s="235" t="s">
        <v>190</v>
      </c>
      <c r="T270" s="236" t="s">
        <v>190</v>
      </c>
      <c r="U270" s="219">
        <v>6.0000000000000001E-3</v>
      </c>
      <c r="V270" s="219">
        <f>ROUND(E270*U270,2)</f>
        <v>0.08</v>
      </c>
      <c r="W270" s="219"/>
      <c r="X270" s="219" t="s">
        <v>804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805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x14ac:dyDescent="0.2">
      <c r="A271" s="5"/>
      <c r="B271" s="6"/>
      <c r="C271" s="252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AE271">
        <v>15</v>
      </c>
      <c r="AF271">
        <v>21</v>
      </c>
    </row>
    <row r="272" spans="1:60" x14ac:dyDescent="0.2">
      <c r="A272" s="212"/>
      <c r="B272" s="213" t="s">
        <v>29</v>
      </c>
      <c r="C272" s="253"/>
      <c r="D272" s="214"/>
      <c r="E272" s="215"/>
      <c r="F272" s="215"/>
      <c r="G272" s="246">
        <f>G8+G113+G124+G154+G158+G236+G241+G252+G255+G264+G266</f>
        <v>0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AE272">
        <f>SUMIF(L7:L270,AE271,G7:G270)</f>
        <v>0</v>
      </c>
      <c r="AF272">
        <f>SUMIF(L7:L270,AF271,G7:G270)</f>
        <v>0</v>
      </c>
      <c r="AG272" t="s">
        <v>280</v>
      </c>
    </row>
    <row r="273" spans="1:33" x14ac:dyDescent="0.2">
      <c r="A273" s="255" t="s">
        <v>810</v>
      </c>
      <c r="B273" s="255"/>
      <c r="C273" s="252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33" x14ac:dyDescent="0.2">
      <c r="A274" s="5"/>
      <c r="B274" s="6" t="s">
        <v>811</v>
      </c>
      <c r="C274" s="252" t="s">
        <v>812</v>
      </c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AG274" t="s">
        <v>813</v>
      </c>
    </row>
    <row r="275" spans="1:33" x14ac:dyDescent="0.2">
      <c r="A275" s="5"/>
      <c r="B275" s="6" t="s">
        <v>2615</v>
      </c>
      <c r="C275" s="252" t="s">
        <v>815</v>
      </c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AG275" t="s">
        <v>816</v>
      </c>
    </row>
    <row r="276" spans="1:33" x14ac:dyDescent="0.2">
      <c r="A276" s="5"/>
      <c r="B276" s="6"/>
      <c r="C276" s="252" t="s">
        <v>817</v>
      </c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AG276" t="s">
        <v>818</v>
      </c>
    </row>
    <row r="277" spans="1:33" x14ac:dyDescent="0.2">
      <c r="A277" s="5"/>
      <c r="B277" s="6"/>
      <c r="C277" s="252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33" x14ac:dyDescent="0.2">
      <c r="C278" s="254"/>
      <c r="D278" s="193"/>
      <c r="AG278" t="s">
        <v>281</v>
      </c>
    </row>
    <row r="279" spans="1:33" x14ac:dyDescent="0.2">
      <c r="D279" s="193"/>
    </row>
    <row r="280" spans="1:33" x14ac:dyDescent="0.2">
      <c r="D280" s="193"/>
    </row>
    <row r="281" spans="1:33" x14ac:dyDescent="0.2">
      <c r="D281" s="193"/>
    </row>
    <row r="282" spans="1:33" x14ac:dyDescent="0.2">
      <c r="D282" s="193"/>
    </row>
    <row r="283" spans="1:33" x14ac:dyDescent="0.2">
      <c r="D283" s="193"/>
    </row>
    <row r="284" spans="1:33" x14ac:dyDescent="0.2">
      <c r="D284" s="193"/>
    </row>
    <row r="285" spans="1:33" x14ac:dyDescent="0.2">
      <c r="D285" s="193"/>
    </row>
    <row r="286" spans="1:33" x14ac:dyDescent="0.2">
      <c r="D286" s="193"/>
    </row>
    <row r="287" spans="1:33" x14ac:dyDescent="0.2">
      <c r="D287" s="193"/>
    </row>
    <row r="288" spans="1:33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60">
    <mergeCell ref="C254:G254"/>
    <mergeCell ref="C263:G263"/>
    <mergeCell ref="C192:G192"/>
    <mergeCell ref="C238:G238"/>
    <mergeCell ref="C240:G240"/>
    <mergeCell ref="C243:G243"/>
    <mergeCell ref="C245:G245"/>
    <mergeCell ref="C249:G249"/>
    <mergeCell ref="C178:G178"/>
    <mergeCell ref="C180:G180"/>
    <mergeCell ref="C182:G182"/>
    <mergeCell ref="C184:G184"/>
    <mergeCell ref="C186:G186"/>
    <mergeCell ref="C188:G188"/>
    <mergeCell ref="C147:G147"/>
    <mergeCell ref="C160:G160"/>
    <mergeCell ref="C166:G166"/>
    <mergeCell ref="C172:G172"/>
    <mergeCell ref="C174:G174"/>
    <mergeCell ref="C176:G176"/>
    <mergeCell ref="C119:G119"/>
    <mergeCell ref="C122:G122"/>
    <mergeCell ref="C126:G126"/>
    <mergeCell ref="C133:G133"/>
    <mergeCell ref="C140:G140"/>
    <mergeCell ref="C143:G143"/>
    <mergeCell ref="C93:G93"/>
    <mergeCell ref="C97:G97"/>
    <mergeCell ref="C101:G101"/>
    <mergeCell ref="C104:G104"/>
    <mergeCell ref="C105:G105"/>
    <mergeCell ref="C115:G115"/>
    <mergeCell ref="C72:G72"/>
    <mergeCell ref="C77:G77"/>
    <mergeCell ref="C80:G80"/>
    <mergeCell ref="C83:G83"/>
    <mergeCell ref="C88:G88"/>
    <mergeCell ref="C92:G92"/>
    <mergeCell ref="C53:G53"/>
    <mergeCell ref="C56:G56"/>
    <mergeCell ref="C61:G61"/>
    <mergeCell ref="C63:G63"/>
    <mergeCell ref="C66:G66"/>
    <mergeCell ref="C69:G69"/>
    <mergeCell ref="C31:G31"/>
    <mergeCell ref="C34:G34"/>
    <mergeCell ref="C37:G37"/>
    <mergeCell ref="C40:G40"/>
    <mergeCell ref="C44:G44"/>
    <mergeCell ref="C50:G50"/>
    <mergeCell ref="A1:G1"/>
    <mergeCell ref="C2:G2"/>
    <mergeCell ref="C3:G3"/>
    <mergeCell ref="C4:G4"/>
    <mergeCell ref="A273:B273"/>
    <mergeCell ref="C10:G10"/>
    <mergeCell ref="C13:G13"/>
    <mergeCell ref="C16:G16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85</v>
      </c>
      <c r="C3" s="198" t="s">
        <v>86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86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SUMIF(AG9:AG169,"&lt;&gt;NOR",G9:G169)</f>
        <v>0</v>
      </c>
      <c r="H8" s="228"/>
      <c r="I8" s="228">
        <f>SUM(I9:I169)</f>
        <v>0</v>
      </c>
      <c r="J8" s="228"/>
      <c r="K8" s="228">
        <f>SUM(K9:K169)</f>
        <v>0</v>
      </c>
      <c r="L8" s="228"/>
      <c r="M8" s="228">
        <f>SUM(M9:M169)</f>
        <v>0</v>
      </c>
      <c r="N8" s="228"/>
      <c r="O8" s="228">
        <f>SUM(O9:O169)</f>
        <v>187.58</v>
      </c>
      <c r="P8" s="228"/>
      <c r="Q8" s="228">
        <f>SUM(Q9:Q169)</f>
        <v>6.61</v>
      </c>
      <c r="R8" s="228"/>
      <c r="S8" s="228"/>
      <c r="T8" s="229"/>
      <c r="U8" s="223"/>
      <c r="V8" s="223">
        <f>SUM(V9:V169)</f>
        <v>1974.7799999999997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1335</v>
      </c>
      <c r="C9" s="249" t="s">
        <v>1336</v>
      </c>
      <c r="D9" s="232" t="s">
        <v>285</v>
      </c>
      <c r="E9" s="233">
        <v>0.55000000000000004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0.17199999999999999</v>
      </c>
      <c r="V9" s="219">
        <f>ROUND(E9*U9,2)</f>
        <v>0.09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288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1337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s odstraněním kořenů a s případným nutným odklizením křovin a stromů na hromady na vzdálenost do 50 m nebo s naložením na dopravní prostředek, do sklonu terénu 1 : 5,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1655</v>
      </c>
      <c r="D11" s="221"/>
      <c r="E11" s="222">
        <v>0.55000000000000004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1339</v>
      </c>
      <c r="C12" s="249" t="s">
        <v>1340</v>
      </c>
      <c r="D12" s="232" t="s">
        <v>554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0.28000000000000003</v>
      </c>
      <c r="V12" s="219">
        <f>ROUND(E12*U12,2)</f>
        <v>0.28000000000000003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288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1341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s odřezáním kmene a odvětvením, včetně případného odklizení kmene a větví na oddělené hromady na vzdálenost do 50 m nebo s naložením na dopravní prostředek,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1342</v>
      </c>
      <c r="C14" s="249" t="s">
        <v>1343</v>
      </c>
      <c r="D14" s="232" t="s">
        <v>554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5.0000000000000002E-5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0.65900000000000003</v>
      </c>
      <c r="V14" s="219">
        <f>ROUND(E14*U14,2)</f>
        <v>0.66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288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1344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s jejich vykopáním nebo vytrháním, s přesekáním kořenů a s případným nutným přemístěním pařezů na hromady do vzdálenosti do 50 m nebo s naložením na dopravní prostředek,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283</v>
      </c>
      <c r="C16" s="249" t="s">
        <v>284</v>
      </c>
      <c r="D16" s="232" t="s">
        <v>285</v>
      </c>
      <c r="E16" s="233">
        <v>4.4000000000000004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0.22500000000000001</v>
      </c>
      <c r="Q16" s="235">
        <f>ROUND(E16*P16,2)</f>
        <v>0.99</v>
      </c>
      <c r="R16" s="235" t="s">
        <v>286</v>
      </c>
      <c r="S16" s="235" t="s">
        <v>190</v>
      </c>
      <c r="T16" s="236" t="s">
        <v>190</v>
      </c>
      <c r="U16" s="219">
        <v>0.14199999999999999</v>
      </c>
      <c r="V16" s="219">
        <f>ROUND(E16*U16,2)</f>
        <v>0.62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288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289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2616</v>
      </c>
      <c r="D18" s="221"/>
      <c r="E18" s="222">
        <v>4.4000000000000004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5</v>
      </c>
      <c r="B19" s="231" t="s">
        <v>294</v>
      </c>
      <c r="C19" s="249" t="s">
        <v>295</v>
      </c>
      <c r="D19" s="232" t="s">
        <v>285</v>
      </c>
      <c r="E19" s="233">
        <v>7.15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2.36</v>
      </c>
      <c r="R19" s="235" t="s">
        <v>286</v>
      </c>
      <c r="S19" s="235" t="s">
        <v>190</v>
      </c>
      <c r="T19" s="236" t="s">
        <v>190</v>
      </c>
      <c r="U19" s="219">
        <v>4.0500000000000001E-2</v>
      </c>
      <c r="V19" s="219">
        <f>ROUND(E19*U19,2)</f>
        <v>0.28999999999999998</v>
      </c>
      <c r="W19" s="219"/>
      <c r="X19" s="219" t="s">
        <v>287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288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1" t="s">
        <v>2616</v>
      </c>
      <c r="D20" s="221"/>
      <c r="E20" s="222">
        <v>4.4000000000000004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232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1" t="s">
        <v>2617</v>
      </c>
      <c r="D21" s="221"/>
      <c r="E21" s="222">
        <v>1.1000000000000001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232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2618</v>
      </c>
      <c r="D22" s="221"/>
      <c r="E22" s="222">
        <v>1.65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 x14ac:dyDescent="0.2">
      <c r="A23" s="230">
        <v>6</v>
      </c>
      <c r="B23" s="231" t="s">
        <v>304</v>
      </c>
      <c r="C23" s="249" t="s">
        <v>305</v>
      </c>
      <c r="D23" s="232" t="s">
        <v>285</v>
      </c>
      <c r="E23" s="233">
        <v>5.5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0.33</v>
      </c>
      <c r="Q23" s="235">
        <f>ROUND(E23*P23,2)</f>
        <v>1.82</v>
      </c>
      <c r="R23" s="235" t="s">
        <v>286</v>
      </c>
      <c r="S23" s="235" t="s">
        <v>190</v>
      </c>
      <c r="T23" s="236" t="s">
        <v>190</v>
      </c>
      <c r="U23" s="219">
        <v>0.06</v>
      </c>
      <c r="V23" s="219">
        <f>ROUND(E23*U23,2)</f>
        <v>0.33</v>
      </c>
      <c r="W23" s="219"/>
      <c r="X23" s="219" t="s">
        <v>287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288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2616</v>
      </c>
      <c r="D24" s="221"/>
      <c r="E24" s="222">
        <v>4.4000000000000004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232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2617</v>
      </c>
      <c r="D25" s="221"/>
      <c r="E25" s="222">
        <v>1.1000000000000001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 x14ac:dyDescent="0.2">
      <c r="A26" s="230">
        <v>7</v>
      </c>
      <c r="B26" s="231" t="s">
        <v>306</v>
      </c>
      <c r="C26" s="249" t="s">
        <v>307</v>
      </c>
      <c r="D26" s="232" t="s">
        <v>285</v>
      </c>
      <c r="E26" s="233">
        <v>1.65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</v>
      </c>
      <c r="O26" s="235">
        <f>ROUND(E26*N26,2)</f>
        <v>0</v>
      </c>
      <c r="P26" s="235">
        <v>0.44</v>
      </c>
      <c r="Q26" s="235">
        <f>ROUND(E26*P26,2)</f>
        <v>0.73</v>
      </c>
      <c r="R26" s="235" t="s">
        <v>286</v>
      </c>
      <c r="S26" s="235" t="s">
        <v>190</v>
      </c>
      <c r="T26" s="236" t="s">
        <v>190</v>
      </c>
      <c r="U26" s="219">
        <v>7.2999999999999995E-2</v>
      </c>
      <c r="V26" s="219">
        <f>ROUND(E26*U26,2)</f>
        <v>0.12</v>
      </c>
      <c r="W26" s="219"/>
      <c r="X26" s="219" t="s">
        <v>287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308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2618</v>
      </c>
      <c r="D27" s="221"/>
      <c r="E27" s="222">
        <v>1.65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 x14ac:dyDescent="0.2">
      <c r="A28" s="230">
        <v>8</v>
      </c>
      <c r="B28" s="231" t="s">
        <v>309</v>
      </c>
      <c r="C28" s="249" t="s">
        <v>310</v>
      </c>
      <c r="D28" s="232" t="s">
        <v>285</v>
      </c>
      <c r="E28" s="233">
        <v>1.1000000000000001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0.11</v>
      </c>
      <c r="Q28" s="235">
        <f>ROUND(E28*P28,2)</f>
        <v>0.12</v>
      </c>
      <c r="R28" s="235" t="s">
        <v>286</v>
      </c>
      <c r="S28" s="235" t="s">
        <v>190</v>
      </c>
      <c r="T28" s="236" t="s">
        <v>190</v>
      </c>
      <c r="U28" s="219">
        <v>4.2999999999999997E-2</v>
      </c>
      <c r="V28" s="219">
        <f>ROUND(E28*U28,2)</f>
        <v>0.05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288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1" t="s">
        <v>821</v>
      </c>
      <c r="D29" s="221"/>
      <c r="E29" s="222">
        <v>1.1000000000000001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232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30">
        <v>9</v>
      </c>
      <c r="B30" s="231" t="s">
        <v>317</v>
      </c>
      <c r="C30" s="249" t="s">
        <v>318</v>
      </c>
      <c r="D30" s="232" t="s">
        <v>285</v>
      </c>
      <c r="E30" s="233">
        <v>1.65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0.36</v>
      </c>
      <c r="Q30" s="235">
        <f>ROUND(E30*P30,2)</f>
        <v>0.59</v>
      </c>
      <c r="R30" s="235" t="s">
        <v>286</v>
      </c>
      <c r="S30" s="235" t="s">
        <v>190</v>
      </c>
      <c r="T30" s="236" t="s">
        <v>190</v>
      </c>
      <c r="U30" s="219">
        <v>4.4999999999999998E-2</v>
      </c>
      <c r="V30" s="219">
        <f>ROUND(E30*U30,2)</f>
        <v>7.0000000000000007E-2</v>
      </c>
      <c r="W30" s="219"/>
      <c r="X30" s="219" t="s">
        <v>287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288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2619</v>
      </c>
      <c r="D31" s="221"/>
      <c r="E31" s="222">
        <v>1.65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232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10</v>
      </c>
      <c r="B32" s="231" t="s">
        <v>325</v>
      </c>
      <c r="C32" s="249" t="s">
        <v>326</v>
      </c>
      <c r="D32" s="232" t="s">
        <v>323</v>
      </c>
      <c r="E32" s="233">
        <v>22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8.6899999999999998E-3</v>
      </c>
      <c r="O32" s="235">
        <f>ROUND(E32*N32,2)</f>
        <v>0.19</v>
      </c>
      <c r="P32" s="235">
        <v>0</v>
      </c>
      <c r="Q32" s="235">
        <f>ROUND(E32*P32,2)</f>
        <v>0</v>
      </c>
      <c r="R32" s="235" t="s">
        <v>327</v>
      </c>
      <c r="S32" s="235" t="s">
        <v>190</v>
      </c>
      <c r="T32" s="236" t="s">
        <v>190</v>
      </c>
      <c r="U32" s="219">
        <v>0.70299999999999996</v>
      </c>
      <c r="V32" s="219">
        <f>ROUND(E32*U32,2)</f>
        <v>15.47</v>
      </c>
      <c r="W32" s="219"/>
      <c r="X32" s="219" t="s">
        <v>287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288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16"/>
      <c r="B33" s="217"/>
      <c r="C33" s="260" t="s">
        <v>328</v>
      </c>
      <c r="D33" s="256"/>
      <c r="E33" s="256"/>
      <c r="F33" s="256"/>
      <c r="G33" s="256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290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45" t="str">
        <f>C33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1" t="s">
        <v>2551</v>
      </c>
      <c r="D34" s="221"/>
      <c r="E34" s="222">
        <v>22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232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11</v>
      </c>
      <c r="B35" s="231" t="s">
        <v>333</v>
      </c>
      <c r="C35" s="249" t="s">
        <v>334</v>
      </c>
      <c r="D35" s="232" t="s">
        <v>323</v>
      </c>
      <c r="E35" s="233">
        <v>12.1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2.478E-2</v>
      </c>
      <c r="O35" s="235">
        <f>ROUND(E35*N35,2)</f>
        <v>0.3</v>
      </c>
      <c r="P35" s="235">
        <v>0</v>
      </c>
      <c r="Q35" s="235">
        <f>ROUND(E35*P35,2)</f>
        <v>0</v>
      </c>
      <c r="R35" s="235" t="s">
        <v>327</v>
      </c>
      <c r="S35" s="235" t="s">
        <v>190</v>
      </c>
      <c r="T35" s="236" t="s">
        <v>190</v>
      </c>
      <c r="U35" s="219">
        <v>0.54700000000000004</v>
      </c>
      <c r="V35" s="219">
        <f>ROUND(E35*U35,2)</f>
        <v>6.62</v>
      </c>
      <c r="W35" s="219"/>
      <c r="X35" s="219" t="s">
        <v>287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288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16"/>
      <c r="B36" s="217"/>
      <c r="C36" s="260" t="s">
        <v>328</v>
      </c>
      <c r="D36" s="256"/>
      <c r="E36" s="256"/>
      <c r="F36" s="256"/>
      <c r="G36" s="256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290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45" t="str">
        <f>C36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1" t="s">
        <v>2620</v>
      </c>
      <c r="D37" s="221"/>
      <c r="E37" s="222">
        <v>12.1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232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0">
        <v>12</v>
      </c>
      <c r="B38" s="231" t="s">
        <v>336</v>
      </c>
      <c r="C38" s="249" t="s">
        <v>337</v>
      </c>
      <c r="D38" s="232" t="s">
        <v>338</v>
      </c>
      <c r="E38" s="233">
        <v>46.034999999999997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 t="s">
        <v>327</v>
      </c>
      <c r="S38" s="235" t="s">
        <v>190</v>
      </c>
      <c r="T38" s="236" t="s">
        <v>190</v>
      </c>
      <c r="U38" s="219">
        <v>1.548</v>
      </c>
      <c r="V38" s="219">
        <f>ROUND(E38*U38,2)</f>
        <v>71.260000000000005</v>
      </c>
      <c r="W38" s="219"/>
      <c r="X38" s="219" t="s">
        <v>287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308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60" t="s">
        <v>339</v>
      </c>
      <c r="D39" s="256"/>
      <c r="E39" s="256"/>
      <c r="F39" s="256"/>
      <c r="G39" s="256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290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45" t="str">
        <f>C39</f>
        <v>příplatek k cenám vykopávek za ztížení vykopávky v blízkosti podzemního vedení nebo výbušnin v horninách jakékoliv třídy,</v>
      </c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2621</v>
      </c>
      <c r="D40" s="221"/>
      <c r="E40" s="222">
        <v>46.034999999999997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13</v>
      </c>
      <c r="B41" s="231" t="s">
        <v>341</v>
      </c>
      <c r="C41" s="249" t="s">
        <v>342</v>
      </c>
      <c r="D41" s="232" t="s">
        <v>338</v>
      </c>
      <c r="E41" s="233">
        <v>1.925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 t="s">
        <v>327</v>
      </c>
      <c r="S41" s="235" t="s">
        <v>190</v>
      </c>
      <c r="T41" s="236" t="s">
        <v>190</v>
      </c>
      <c r="U41" s="219">
        <v>1.34E-2</v>
      </c>
      <c r="V41" s="219">
        <f>ROUND(E41*U41,2)</f>
        <v>0.03</v>
      </c>
      <c r="W41" s="219"/>
      <c r="X41" s="219" t="s">
        <v>287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308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ht="22.5" outlineLevel="1" x14ac:dyDescent="0.2">
      <c r="A42" s="216"/>
      <c r="B42" s="217"/>
      <c r="C42" s="260" t="s">
        <v>343</v>
      </c>
      <c r="D42" s="256"/>
      <c r="E42" s="256"/>
      <c r="F42" s="256"/>
      <c r="G42" s="25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290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5" t="str">
        <f>C42</f>
        <v>nebo lesní půdy, s naložením na dopravní prostředek a vodorovným přemístěním na hromady v místě upotřebení nebo na dočasné či trvalé skládky se složením,</v>
      </c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2622</v>
      </c>
      <c r="D43" s="221"/>
      <c r="E43" s="222">
        <v>1.925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232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30">
        <v>14</v>
      </c>
      <c r="B44" s="231" t="s">
        <v>837</v>
      </c>
      <c r="C44" s="249" t="s">
        <v>838</v>
      </c>
      <c r="D44" s="232" t="s">
        <v>338</v>
      </c>
      <c r="E44" s="233">
        <v>2.9510000000000001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5" t="s">
        <v>327</v>
      </c>
      <c r="S44" s="235" t="s">
        <v>190</v>
      </c>
      <c r="T44" s="236" t="s">
        <v>190</v>
      </c>
      <c r="U44" s="219">
        <v>42.4</v>
      </c>
      <c r="V44" s="219">
        <f>ROUND(E44*U44,2)</f>
        <v>125.12</v>
      </c>
      <c r="W44" s="219"/>
      <c r="X44" s="219" t="s">
        <v>287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308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60" t="s">
        <v>839</v>
      </c>
      <c r="D45" s="256"/>
      <c r="E45" s="256"/>
      <c r="F45" s="256"/>
      <c r="G45" s="256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290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2623</v>
      </c>
      <c r="D46" s="221"/>
      <c r="E46" s="222">
        <v>0.60799999999999998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841</v>
      </c>
      <c r="D47" s="221"/>
      <c r="E47" s="222">
        <v>2.2679999999999998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843</v>
      </c>
      <c r="D48" s="221"/>
      <c r="E48" s="222">
        <v>7.4999999999999997E-2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0">
        <v>15</v>
      </c>
      <c r="B49" s="231" t="s">
        <v>346</v>
      </c>
      <c r="C49" s="249" t="s">
        <v>347</v>
      </c>
      <c r="D49" s="232" t="s">
        <v>338</v>
      </c>
      <c r="E49" s="233">
        <v>181.40011999999999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327</v>
      </c>
      <c r="S49" s="235" t="s">
        <v>190</v>
      </c>
      <c r="T49" s="236" t="s">
        <v>190</v>
      </c>
      <c r="U49" s="219">
        <v>0.16</v>
      </c>
      <c r="V49" s="219">
        <f>ROUND(E49*U49,2)</f>
        <v>29.02</v>
      </c>
      <c r="W49" s="219"/>
      <c r="X49" s="219" t="s">
        <v>287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33.75" outlineLevel="1" x14ac:dyDescent="0.2">
      <c r="A50" s="216"/>
      <c r="B50" s="217"/>
      <c r="C50" s="260" t="s">
        <v>348</v>
      </c>
      <c r="D50" s="256"/>
      <c r="E50" s="256"/>
      <c r="F50" s="256"/>
      <c r="G50" s="256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290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5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2624</v>
      </c>
      <c r="D51" s="221"/>
      <c r="E51" s="222">
        <v>186.22362000000001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232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2625</v>
      </c>
      <c r="D52" s="221"/>
      <c r="E52" s="222">
        <v>-1.925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1" t="s">
        <v>2626</v>
      </c>
      <c r="D53" s="221"/>
      <c r="E53" s="222">
        <v>-0.8085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232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2627</v>
      </c>
      <c r="D54" s="221"/>
      <c r="E54" s="222">
        <v>-2.09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232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0">
        <v>16</v>
      </c>
      <c r="B55" s="231" t="s">
        <v>354</v>
      </c>
      <c r="C55" s="249" t="s">
        <v>355</v>
      </c>
      <c r="D55" s="232" t="s">
        <v>338</v>
      </c>
      <c r="E55" s="233">
        <v>232.77951999999999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 t="s">
        <v>327</v>
      </c>
      <c r="S55" s="235" t="s">
        <v>190</v>
      </c>
      <c r="T55" s="236" t="s">
        <v>190</v>
      </c>
      <c r="U55" s="219">
        <v>0.3</v>
      </c>
      <c r="V55" s="219">
        <f>ROUND(E55*U55,2)</f>
        <v>69.83</v>
      </c>
      <c r="W55" s="219"/>
      <c r="X55" s="219" t="s">
        <v>287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288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33.75" outlineLevel="1" x14ac:dyDescent="0.2">
      <c r="A56" s="216"/>
      <c r="B56" s="217"/>
      <c r="C56" s="260" t="s">
        <v>348</v>
      </c>
      <c r="D56" s="256"/>
      <c r="E56" s="256"/>
      <c r="F56" s="256"/>
      <c r="G56" s="256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290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45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1" t="s">
        <v>2628</v>
      </c>
      <c r="D57" s="221"/>
      <c r="E57" s="222">
        <v>123.4783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232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2629</v>
      </c>
      <c r="D58" s="221"/>
      <c r="E58" s="222">
        <v>10.92465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232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2630</v>
      </c>
      <c r="D59" s="221"/>
      <c r="E59" s="222">
        <v>8.7394999999999996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2631</v>
      </c>
      <c r="D60" s="221"/>
      <c r="E60" s="222">
        <v>22.605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1" t="s">
        <v>2632</v>
      </c>
      <c r="D61" s="221"/>
      <c r="E61" s="222">
        <v>57.4101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232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2633</v>
      </c>
      <c r="D62" s="221"/>
      <c r="E62" s="222">
        <v>11.771100000000001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2634</v>
      </c>
      <c r="D63" s="221"/>
      <c r="E63" s="222">
        <v>5.4603999999999999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232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1" t="s">
        <v>2635</v>
      </c>
      <c r="D64" s="221"/>
      <c r="E64" s="222">
        <v>225.17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232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2636</v>
      </c>
      <c r="D65" s="221"/>
      <c r="E65" s="222">
        <v>-186.22362000000001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2637</v>
      </c>
      <c r="D66" s="221"/>
      <c r="E66" s="222">
        <v>-46.555909999999997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30">
        <v>17</v>
      </c>
      <c r="B67" s="231" t="s">
        <v>373</v>
      </c>
      <c r="C67" s="249" t="s">
        <v>374</v>
      </c>
      <c r="D67" s="232" t="s">
        <v>338</v>
      </c>
      <c r="E67" s="233">
        <v>46.555909999999997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5" t="s">
        <v>327</v>
      </c>
      <c r="S67" s="235" t="s">
        <v>190</v>
      </c>
      <c r="T67" s="236" t="s">
        <v>190</v>
      </c>
      <c r="U67" s="219">
        <v>0.53</v>
      </c>
      <c r="V67" s="219">
        <f>ROUND(E67*U67,2)</f>
        <v>24.67</v>
      </c>
      <c r="W67" s="219"/>
      <c r="X67" s="219" t="s">
        <v>287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308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33.75" outlineLevel="1" x14ac:dyDescent="0.2">
      <c r="A68" s="216"/>
      <c r="B68" s="217"/>
      <c r="C68" s="260" t="s">
        <v>348</v>
      </c>
      <c r="D68" s="256"/>
      <c r="E68" s="256"/>
      <c r="F68" s="256"/>
      <c r="G68" s="256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290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45" t="str">
        <f>C68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1" t="s">
        <v>2638</v>
      </c>
      <c r="D69" s="221"/>
      <c r="E69" s="222">
        <v>46.555909999999997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232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 x14ac:dyDescent="0.2">
      <c r="A70" s="230">
        <v>18</v>
      </c>
      <c r="B70" s="231" t="s">
        <v>380</v>
      </c>
      <c r="C70" s="249" t="s">
        <v>381</v>
      </c>
      <c r="D70" s="232" t="s">
        <v>338</v>
      </c>
      <c r="E70" s="233">
        <v>4.6555900000000001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5">
        <v>0</v>
      </c>
      <c r="O70" s="235">
        <f>ROUND(E70*N70,2)</f>
        <v>0</v>
      </c>
      <c r="P70" s="235">
        <v>0</v>
      </c>
      <c r="Q70" s="235">
        <f>ROUND(E70*P70,2)</f>
        <v>0</v>
      </c>
      <c r="R70" s="235" t="s">
        <v>327</v>
      </c>
      <c r="S70" s="235" t="s">
        <v>190</v>
      </c>
      <c r="T70" s="236" t="s">
        <v>190</v>
      </c>
      <c r="U70" s="219">
        <v>7.5220000000000002</v>
      </c>
      <c r="V70" s="219">
        <f>ROUND(E70*U70,2)</f>
        <v>35.020000000000003</v>
      </c>
      <c r="W70" s="219"/>
      <c r="X70" s="219" t="s">
        <v>287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308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60" t="s">
        <v>382</v>
      </c>
      <c r="D71" s="256"/>
      <c r="E71" s="256"/>
      <c r="F71" s="256"/>
      <c r="G71" s="256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290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45" t="str">
        <f>C71</f>
        <v>zapažených i nezapažených v hor. 5 - 7 s případným nutným přemístěním výkopku ve výkopišti, bez naložení.</v>
      </c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2639</v>
      </c>
      <c r="D72" s="221"/>
      <c r="E72" s="222">
        <v>4.6555900000000001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22.5" outlineLevel="1" x14ac:dyDescent="0.2">
      <c r="A73" s="230">
        <v>19</v>
      </c>
      <c r="B73" s="231" t="s">
        <v>384</v>
      </c>
      <c r="C73" s="249" t="s">
        <v>385</v>
      </c>
      <c r="D73" s="232" t="s">
        <v>285</v>
      </c>
      <c r="E73" s="233">
        <v>432.10700000000003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9.8999999999999999E-4</v>
      </c>
      <c r="O73" s="235">
        <f>ROUND(E73*N73,2)</f>
        <v>0.43</v>
      </c>
      <c r="P73" s="235">
        <v>0</v>
      </c>
      <c r="Q73" s="235">
        <f>ROUND(E73*P73,2)</f>
        <v>0</v>
      </c>
      <c r="R73" s="235" t="s">
        <v>327</v>
      </c>
      <c r="S73" s="235" t="s">
        <v>190</v>
      </c>
      <c r="T73" s="236" t="s">
        <v>190</v>
      </c>
      <c r="U73" s="219">
        <v>0.23599999999999999</v>
      </c>
      <c r="V73" s="219">
        <f>ROUND(E73*U73,2)</f>
        <v>101.98</v>
      </c>
      <c r="W73" s="219"/>
      <c r="X73" s="219" t="s">
        <v>287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308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60" t="s">
        <v>386</v>
      </c>
      <c r="D74" s="256"/>
      <c r="E74" s="256"/>
      <c r="F74" s="256"/>
      <c r="G74" s="256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290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2640</v>
      </c>
      <c r="D75" s="221"/>
      <c r="E75" s="222">
        <v>112.253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2641</v>
      </c>
      <c r="D76" s="221"/>
      <c r="E76" s="222">
        <v>9.9314999999999998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1" t="s">
        <v>2642</v>
      </c>
      <c r="D77" s="221"/>
      <c r="E77" s="222">
        <v>7.9450000000000003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232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1" t="s">
        <v>2643</v>
      </c>
      <c r="D78" s="221"/>
      <c r="E78" s="222">
        <v>20.55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232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2644</v>
      </c>
      <c r="D79" s="221"/>
      <c r="E79" s="222">
        <v>52.191000000000003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232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2645</v>
      </c>
      <c r="D80" s="221"/>
      <c r="E80" s="222">
        <v>10.701000000000001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1" t="s">
        <v>2646</v>
      </c>
      <c r="D81" s="221"/>
      <c r="E81" s="222">
        <v>218.53550000000001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232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 x14ac:dyDescent="0.2">
      <c r="A82" s="230">
        <v>20</v>
      </c>
      <c r="B82" s="231" t="s">
        <v>898</v>
      </c>
      <c r="C82" s="249" t="s">
        <v>899</v>
      </c>
      <c r="D82" s="232" t="s">
        <v>285</v>
      </c>
      <c r="E82" s="233">
        <v>409.4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5">
        <v>8.5999999999999998E-4</v>
      </c>
      <c r="O82" s="235">
        <f>ROUND(E82*N82,2)</f>
        <v>0.35</v>
      </c>
      <c r="P82" s="235">
        <v>0</v>
      </c>
      <c r="Q82" s="235">
        <f>ROUND(E82*P82,2)</f>
        <v>0</v>
      </c>
      <c r="R82" s="235" t="s">
        <v>327</v>
      </c>
      <c r="S82" s="235" t="s">
        <v>190</v>
      </c>
      <c r="T82" s="236" t="s">
        <v>190</v>
      </c>
      <c r="U82" s="219">
        <v>0.47899999999999998</v>
      </c>
      <c r="V82" s="219">
        <f>ROUND(E82*U82,2)</f>
        <v>196.1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288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60" t="s">
        <v>386</v>
      </c>
      <c r="D83" s="256"/>
      <c r="E83" s="256"/>
      <c r="F83" s="256"/>
      <c r="G83" s="25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290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1" t="s">
        <v>2647</v>
      </c>
      <c r="D84" s="221"/>
      <c r="E84" s="222">
        <v>204.7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232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2648</v>
      </c>
      <c r="D85" s="221"/>
      <c r="E85" s="222">
        <v>204.7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232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30">
        <v>21</v>
      </c>
      <c r="B86" s="231" t="s">
        <v>402</v>
      </c>
      <c r="C86" s="249" t="s">
        <v>403</v>
      </c>
      <c r="D86" s="232" t="s">
        <v>285</v>
      </c>
      <c r="E86" s="233">
        <v>432.10700000000003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5">
        <v>0</v>
      </c>
      <c r="O86" s="235">
        <f>ROUND(E86*N86,2)</f>
        <v>0</v>
      </c>
      <c r="P86" s="235">
        <v>0</v>
      </c>
      <c r="Q86" s="235">
        <f>ROUND(E86*P86,2)</f>
        <v>0</v>
      </c>
      <c r="R86" s="235" t="s">
        <v>327</v>
      </c>
      <c r="S86" s="235" t="s">
        <v>190</v>
      </c>
      <c r="T86" s="236" t="s">
        <v>190</v>
      </c>
      <c r="U86" s="219">
        <v>7.0000000000000007E-2</v>
      </c>
      <c r="V86" s="219">
        <f>ROUND(E86*U86,2)</f>
        <v>30.25</v>
      </c>
      <c r="W86" s="219"/>
      <c r="X86" s="219" t="s">
        <v>287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308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60" t="s">
        <v>404</v>
      </c>
      <c r="D87" s="256"/>
      <c r="E87" s="256"/>
      <c r="F87" s="256"/>
      <c r="G87" s="256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290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30">
        <v>22</v>
      </c>
      <c r="B88" s="231" t="s">
        <v>904</v>
      </c>
      <c r="C88" s="249" t="s">
        <v>905</v>
      </c>
      <c r="D88" s="232" t="s">
        <v>285</v>
      </c>
      <c r="E88" s="233">
        <v>409.4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5">
        <v>0</v>
      </c>
      <c r="O88" s="235">
        <f>ROUND(E88*N88,2)</f>
        <v>0</v>
      </c>
      <c r="P88" s="235">
        <v>0</v>
      </c>
      <c r="Q88" s="235">
        <f>ROUND(E88*P88,2)</f>
        <v>0</v>
      </c>
      <c r="R88" s="235" t="s">
        <v>327</v>
      </c>
      <c r="S88" s="235" t="s">
        <v>190</v>
      </c>
      <c r="T88" s="236" t="s">
        <v>190</v>
      </c>
      <c r="U88" s="219">
        <v>0.32700000000000001</v>
      </c>
      <c r="V88" s="219">
        <f>ROUND(E88*U88,2)</f>
        <v>133.87</v>
      </c>
      <c r="W88" s="219"/>
      <c r="X88" s="219" t="s">
        <v>287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288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60" t="s">
        <v>404</v>
      </c>
      <c r="D89" s="256"/>
      <c r="E89" s="256"/>
      <c r="F89" s="256"/>
      <c r="G89" s="256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290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30">
        <v>23</v>
      </c>
      <c r="B90" s="231" t="s">
        <v>405</v>
      </c>
      <c r="C90" s="249" t="s">
        <v>406</v>
      </c>
      <c r="D90" s="232" t="s">
        <v>338</v>
      </c>
      <c r="E90" s="233">
        <v>207.08982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5">
        <v>0</v>
      </c>
      <c r="O90" s="235">
        <f>ROUND(E90*N90,2)</f>
        <v>0</v>
      </c>
      <c r="P90" s="235">
        <v>0</v>
      </c>
      <c r="Q90" s="235">
        <f>ROUND(E90*P90,2)</f>
        <v>0</v>
      </c>
      <c r="R90" s="235" t="s">
        <v>327</v>
      </c>
      <c r="S90" s="235" t="s">
        <v>190</v>
      </c>
      <c r="T90" s="236" t="s">
        <v>190</v>
      </c>
      <c r="U90" s="219">
        <v>1.38</v>
      </c>
      <c r="V90" s="219">
        <f>ROUND(E90*U90,2)</f>
        <v>285.77999999999997</v>
      </c>
      <c r="W90" s="219"/>
      <c r="X90" s="219" t="s">
        <v>287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308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60" t="s">
        <v>407</v>
      </c>
      <c r="D91" s="256"/>
      <c r="E91" s="256"/>
      <c r="F91" s="256"/>
      <c r="G91" s="256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290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45" t="str">
        <f>C91</f>
        <v>bez naložení do dopravní nádoby, ale s vyprázdněním dopravní nádoby na hromadu nebo na dopravní prostředek,</v>
      </c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1" t="s">
        <v>2649</v>
      </c>
      <c r="D92" s="221"/>
      <c r="E92" s="222">
        <v>207.08982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232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24</v>
      </c>
      <c r="B93" s="231" t="s">
        <v>409</v>
      </c>
      <c r="C93" s="249" t="s">
        <v>410</v>
      </c>
      <c r="D93" s="232" t="s">
        <v>338</v>
      </c>
      <c r="E93" s="233">
        <v>26.228950000000001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5" t="s">
        <v>327</v>
      </c>
      <c r="S93" s="235" t="s">
        <v>190</v>
      </c>
      <c r="T93" s="236" t="s">
        <v>190</v>
      </c>
      <c r="U93" s="219">
        <v>0.48399999999999999</v>
      </c>
      <c r="V93" s="219">
        <f>ROUND(E93*U93,2)</f>
        <v>12.69</v>
      </c>
      <c r="W93" s="219"/>
      <c r="X93" s="219" t="s">
        <v>287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288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60" t="s">
        <v>407</v>
      </c>
      <c r="D94" s="256"/>
      <c r="E94" s="256"/>
      <c r="F94" s="256"/>
      <c r="G94" s="256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290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45" t="str">
        <f>C94</f>
        <v>bez naložení do dopravní nádoby, ale s vyprázdněním dopravní nádoby na hromadu nebo na dopravní prostředek,</v>
      </c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2650</v>
      </c>
      <c r="D95" s="221"/>
      <c r="E95" s="222">
        <v>23.27796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232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2476</v>
      </c>
      <c r="D96" s="221"/>
      <c r="E96" s="222">
        <v>2.9510000000000001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25</v>
      </c>
      <c r="B97" s="231" t="s">
        <v>412</v>
      </c>
      <c r="C97" s="249" t="s">
        <v>413</v>
      </c>
      <c r="D97" s="232" t="s">
        <v>338</v>
      </c>
      <c r="E97" s="233">
        <v>648.42349999999999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0</v>
      </c>
      <c r="O97" s="235">
        <f>ROUND(E97*N97,2)</f>
        <v>0</v>
      </c>
      <c r="P97" s="235">
        <v>0</v>
      </c>
      <c r="Q97" s="235">
        <f>ROUND(E97*P97,2)</f>
        <v>0</v>
      </c>
      <c r="R97" s="235" t="s">
        <v>327</v>
      </c>
      <c r="S97" s="235" t="s">
        <v>190</v>
      </c>
      <c r="T97" s="236" t="s">
        <v>190</v>
      </c>
      <c r="U97" s="219">
        <v>1.0999999999999999E-2</v>
      </c>
      <c r="V97" s="219">
        <f>ROUND(E97*U97,2)</f>
        <v>7.13</v>
      </c>
      <c r="W97" s="219"/>
      <c r="X97" s="219" t="s">
        <v>287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288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60" t="s">
        <v>414</v>
      </c>
      <c r="D98" s="256"/>
      <c r="E98" s="256"/>
      <c r="F98" s="256"/>
      <c r="G98" s="256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290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45" t="str">
        <f>C98</f>
        <v>po suchu, bez ohledu na druh dopravního prostředku, bez naložení výkopku, avšak se složením bez rozhrnutí,</v>
      </c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2651</v>
      </c>
      <c r="D99" s="221"/>
      <c r="E99" s="222">
        <v>647.77350000000001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232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2652</v>
      </c>
      <c r="D100" s="221"/>
      <c r="E100" s="222">
        <v>0.65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30">
        <v>26</v>
      </c>
      <c r="B101" s="231" t="s">
        <v>911</v>
      </c>
      <c r="C101" s="249" t="s">
        <v>912</v>
      </c>
      <c r="D101" s="232" t="s">
        <v>338</v>
      </c>
      <c r="E101" s="233">
        <v>2.9510000000000001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</v>
      </c>
      <c r="Q101" s="235">
        <f>ROUND(E101*P101,2)</f>
        <v>0</v>
      </c>
      <c r="R101" s="235" t="s">
        <v>327</v>
      </c>
      <c r="S101" s="235" t="s">
        <v>190</v>
      </c>
      <c r="T101" s="236" t="s">
        <v>190</v>
      </c>
      <c r="U101" s="219">
        <v>1.2E-2</v>
      </c>
      <c r="V101" s="219">
        <f>ROUND(E101*U101,2)</f>
        <v>0.04</v>
      </c>
      <c r="W101" s="219"/>
      <c r="X101" s="219" t="s">
        <v>287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288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60" t="s">
        <v>414</v>
      </c>
      <c r="D102" s="256"/>
      <c r="E102" s="256"/>
      <c r="F102" s="256"/>
      <c r="G102" s="25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290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45" t="str">
        <f>C102</f>
        <v>po suchu, bez ohledu na druh dopravního prostředku, bez naložení výkopku, avšak se složením bez rozhrnutí,</v>
      </c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2476</v>
      </c>
      <c r="D103" s="221"/>
      <c r="E103" s="222">
        <v>2.9510000000000001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232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30">
        <v>27</v>
      </c>
      <c r="B104" s="231" t="s">
        <v>416</v>
      </c>
      <c r="C104" s="249" t="s">
        <v>417</v>
      </c>
      <c r="D104" s="232" t="s">
        <v>338</v>
      </c>
      <c r="E104" s="233">
        <v>78.79289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0</v>
      </c>
      <c r="O104" s="235">
        <f>ROUND(E104*N104,2)</f>
        <v>0</v>
      </c>
      <c r="P104" s="235">
        <v>0</v>
      </c>
      <c r="Q104" s="235">
        <f>ROUND(E104*P104,2)</f>
        <v>0</v>
      </c>
      <c r="R104" s="235" t="s">
        <v>327</v>
      </c>
      <c r="S104" s="235" t="s">
        <v>190</v>
      </c>
      <c r="T104" s="236" t="s">
        <v>190</v>
      </c>
      <c r="U104" s="219">
        <v>1.0999999999999999E-2</v>
      </c>
      <c r="V104" s="219">
        <f>ROUND(E104*U104,2)</f>
        <v>0.87</v>
      </c>
      <c r="W104" s="219"/>
      <c r="X104" s="219" t="s">
        <v>287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288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60" t="s">
        <v>414</v>
      </c>
      <c r="D105" s="256"/>
      <c r="E105" s="256"/>
      <c r="F105" s="256"/>
      <c r="G105" s="256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290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45" t="str">
        <f>C105</f>
        <v>po suchu, bez ohledu na druh dopravního prostředku, bez naložení výkopku, avšak se složením bez rozhrnutí,</v>
      </c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2653</v>
      </c>
      <c r="D106" s="221"/>
      <c r="E106" s="222">
        <v>42.2928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2654</v>
      </c>
      <c r="D107" s="221"/>
      <c r="E107" s="222">
        <v>94.555999999999997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232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1" t="s">
        <v>2482</v>
      </c>
      <c r="D108" s="221"/>
      <c r="E108" s="222">
        <v>-11.5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232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1" t="s">
        <v>2637</v>
      </c>
      <c r="D109" s="221"/>
      <c r="E109" s="222">
        <v>-46.555909999999997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232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30">
        <v>28</v>
      </c>
      <c r="B110" s="231" t="s">
        <v>421</v>
      </c>
      <c r="C110" s="249" t="s">
        <v>422</v>
      </c>
      <c r="D110" s="232" t="s">
        <v>338</v>
      </c>
      <c r="E110" s="233">
        <v>46.555909999999997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5" t="s">
        <v>327</v>
      </c>
      <c r="S110" s="235" t="s">
        <v>190</v>
      </c>
      <c r="T110" s="236" t="s">
        <v>190</v>
      </c>
      <c r="U110" s="219">
        <v>1.2E-2</v>
      </c>
      <c r="V110" s="219">
        <f>ROUND(E110*U110,2)</f>
        <v>0.56000000000000005</v>
      </c>
      <c r="W110" s="219"/>
      <c r="X110" s="219" t="s">
        <v>287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308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60" t="s">
        <v>414</v>
      </c>
      <c r="D111" s="256"/>
      <c r="E111" s="256"/>
      <c r="F111" s="256"/>
      <c r="G111" s="256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45" t="str">
        <f>C111</f>
        <v>po suchu, bez ohledu na druh dopravního prostředku, bez naložení výkopku, avšak se složením bez rozhrnutí,</v>
      </c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1" t="s">
        <v>2655</v>
      </c>
      <c r="D112" s="221"/>
      <c r="E112" s="222">
        <v>46.555909999999997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232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33.75" outlineLevel="1" x14ac:dyDescent="0.2">
      <c r="A113" s="230">
        <v>29</v>
      </c>
      <c r="B113" s="231" t="s">
        <v>423</v>
      </c>
      <c r="C113" s="249" t="s">
        <v>424</v>
      </c>
      <c r="D113" s="232" t="s">
        <v>338</v>
      </c>
      <c r="E113" s="233">
        <v>787.9289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327</v>
      </c>
      <c r="S113" s="235" t="s">
        <v>190</v>
      </c>
      <c r="T113" s="236" t="s">
        <v>190</v>
      </c>
      <c r="U113" s="219">
        <v>0</v>
      </c>
      <c r="V113" s="219">
        <f>ROUND(E113*U113,2)</f>
        <v>0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288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414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45" t="str">
        <f>C114</f>
        <v>po suchu, bez ohledu na druh dopravního prostředku, bez naložení výkopku, avšak se složením bez rozhrnutí,</v>
      </c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2656</v>
      </c>
      <c r="D115" s="221"/>
      <c r="E115" s="222">
        <v>902.9289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232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2484</v>
      </c>
      <c r="D116" s="221"/>
      <c r="E116" s="222">
        <v>-115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33.75" outlineLevel="1" x14ac:dyDescent="0.2">
      <c r="A117" s="230">
        <v>30</v>
      </c>
      <c r="B117" s="231" t="s">
        <v>426</v>
      </c>
      <c r="C117" s="249" t="s">
        <v>427</v>
      </c>
      <c r="D117" s="232" t="s">
        <v>338</v>
      </c>
      <c r="E117" s="233">
        <v>465.5591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0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327</v>
      </c>
      <c r="S117" s="235" t="s">
        <v>190</v>
      </c>
      <c r="T117" s="236" t="s">
        <v>190</v>
      </c>
      <c r="U117" s="219">
        <v>0</v>
      </c>
      <c r="V117" s="219">
        <f>ROUND(E117*U117,2)</f>
        <v>0</v>
      </c>
      <c r="W117" s="219"/>
      <c r="X117" s="219" t="s">
        <v>287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288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60" t="s">
        <v>414</v>
      </c>
      <c r="D118" s="256"/>
      <c r="E118" s="256"/>
      <c r="F118" s="256"/>
      <c r="G118" s="256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290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45" t="str">
        <f>C118</f>
        <v>po suchu, bez ohledu na druh dopravního prostředku, bez naložení výkopku, avšak se složením bez rozhrnutí,</v>
      </c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2657</v>
      </c>
      <c r="D119" s="221"/>
      <c r="E119" s="222">
        <v>465.5591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ht="22.5" outlineLevel="1" x14ac:dyDescent="0.2">
      <c r="A120" s="230">
        <v>31</v>
      </c>
      <c r="B120" s="231" t="s">
        <v>429</v>
      </c>
      <c r="C120" s="249" t="s">
        <v>430</v>
      </c>
      <c r="D120" s="232" t="s">
        <v>338</v>
      </c>
      <c r="E120" s="233">
        <v>324.53674999999998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5" t="s">
        <v>327</v>
      </c>
      <c r="S120" s="235" t="s">
        <v>190</v>
      </c>
      <c r="T120" s="236" t="s">
        <v>190</v>
      </c>
      <c r="U120" s="219">
        <v>5.2999999999999999E-2</v>
      </c>
      <c r="V120" s="219">
        <f>ROUND(E120*U120,2)</f>
        <v>17.2</v>
      </c>
      <c r="W120" s="219"/>
      <c r="X120" s="219" t="s">
        <v>287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288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1" t="s">
        <v>2658</v>
      </c>
      <c r="D121" s="221"/>
      <c r="E121" s="222">
        <v>323.88675000000001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232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1" t="s">
        <v>2652</v>
      </c>
      <c r="D122" s="221"/>
      <c r="E122" s="222">
        <v>0.65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232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30">
        <v>32</v>
      </c>
      <c r="B123" s="231" t="s">
        <v>432</v>
      </c>
      <c r="C123" s="249" t="s">
        <v>433</v>
      </c>
      <c r="D123" s="232" t="s">
        <v>338</v>
      </c>
      <c r="E123" s="233">
        <v>452.18655000000001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0</v>
      </c>
      <c r="O123" s="235">
        <f>ROUND(E123*N123,2)</f>
        <v>0</v>
      </c>
      <c r="P123" s="235">
        <v>0</v>
      </c>
      <c r="Q123" s="235">
        <f>ROUND(E123*P123,2)</f>
        <v>0</v>
      </c>
      <c r="R123" s="235" t="s">
        <v>327</v>
      </c>
      <c r="S123" s="235" t="s">
        <v>190</v>
      </c>
      <c r="T123" s="236" t="s">
        <v>190</v>
      </c>
      <c r="U123" s="219">
        <v>3.1E-2</v>
      </c>
      <c r="V123" s="219">
        <f>ROUND(E123*U123,2)</f>
        <v>14.02</v>
      </c>
      <c r="W123" s="219"/>
      <c r="X123" s="219" t="s">
        <v>287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308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0" t="s">
        <v>434</v>
      </c>
      <c r="D124" s="244"/>
      <c r="E124" s="244"/>
      <c r="F124" s="244"/>
      <c r="G124" s="244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193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45" t="str">
        <f>C124</f>
        <v>Uložení sypaniny do násypů nebo na skládku s rozprostřením sypaniny ve vrstvách a s hrubým urovnáním.</v>
      </c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2659</v>
      </c>
      <c r="D125" s="221"/>
      <c r="E125" s="222">
        <v>136.84880000000001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232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1" t="s">
        <v>2476</v>
      </c>
      <c r="D126" s="221"/>
      <c r="E126" s="222">
        <v>2.9510000000000001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232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2482</v>
      </c>
      <c r="D127" s="221"/>
      <c r="E127" s="222">
        <v>-11.5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232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1" t="s">
        <v>2658</v>
      </c>
      <c r="D128" s="221"/>
      <c r="E128" s="222">
        <v>323.88675000000001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232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22.5" outlineLevel="1" x14ac:dyDescent="0.2">
      <c r="A129" s="230">
        <v>33</v>
      </c>
      <c r="B129" s="231" t="s">
        <v>436</v>
      </c>
      <c r="C129" s="249" t="s">
        <v>437</v>
      </c>
      <c r="D129" s="232" t="s">
        <v>338</v>
      </c>
      <c r="E129" s="233">
        <v>335.38675000000001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 t="s">
        <v>327</v>
      </c>
      <c r="S129" s="235" t="s">
        <v>190</v>
      </c>
      <c r="T129" s="236" t="s">
        <v>190</v>
      </c>
      <c r="U129" s="219">
        <v>0.29899999999999999</v>
      </c>
      <c r="V129" s="219">
        <f>ROUND(E129*U129,2)</f>
        <v>100.28</v>
      </c>
      <c r="W129" s="219"/>
      <c r="X129" s="219" t="s">
        <v>287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308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60" t="s">
        <v>438</v>
      </c>
      <c r="D130" s="256"/>
      <c r="E130" s="256"/>
      <c r="F130" s="256"/>
      <c r="G130" s="256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290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61" t="s">
        <v>439</v>
      </c>
      <c r="D131" s="257"/>
      <c r="E131" s="257"/>
      <c r="F131" s="257"/>
      <c r="G131" s="257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193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2660</v>
      </c>
      <c r="D132" s="221"/>
      <c r="E132" s="222">
        <v>460.73554999999999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232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1" t="s">
        <v>2661</v>
      </c>
      <c r="D133" s="221"/>
      <c r="E133" s="222">
        <v>11.5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232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1" t="s">
        <v>2662</v>
      </c>
      <c r="D134" s="221"/>
      <c r="E134" s="222">
        <v>-136.84880000000001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232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0">
        <v>34</v>
      </c>
      <c r="B135" s="231" t="s">
        <v>443</v>
      </c>
      <c r="C135" s="249" t="s">
        <v>444</v>
      </c>
      <c r="D135" s="232" t="s">
        <v>338</v>
      </c>
      <c r="E135" s="233">
        <v>107.01725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5" t="s">
        <v>327</v>
      </c>
      <c r="S135" s="235" t="s">
        <v>190</v>
      </c>
      <c r="T135" s="236" t="s">
        <v>190</v>
      </c>
      <c r="U135" s="219">
        <v>6.3479999999999999</v>
      </c>
      <c r="V135" s="219">
        <f>ROUND(E135*U135,2)</f>
        <v>679.35</v>
      </c>
      <c r="W135" s="219"/>
      <c r="X135" s="219" t="s">
        <v>287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308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ht="22.5" outlineLevel="1" x14ac:dyDescent="0.2">
      <c r="A136" s="216"/>
      <c r="B136" s="217"/>
      <c r="C136" s="260" t="s">
        <v>445</v>
      </c>
      <c r="D136" s="256"/>
      <c r="E136" s="256"/>
      <c r="F136" s="256"/>
      <c r="G136" s="256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290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45" t="str">
        <f>C136</f>
        <v>sypaninou z vhodných hornin tř. 1 - 4 nebo materiálem připraveným podél výkopu ve vzdálenosti do 3 m od jeho kraje, pro jakoukoliv hloubku výkopu a jakoukoliv míru zhutnění,</v>
      </c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2663</v>
      </c>
      <c r="D137" s="221"/>
      <c r="E137" s="222">
        <v>32.431600000000003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232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1" t="s">
        <v>2664</v>
      </c>
      <c r="D138" s="221"/>
      <c r="E138" s="222">
        <v>74.585650000000001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232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30">
        <v>35</v>
      </c>
      <c r="B139" s="231" t="s">
        <v>449</v>
      </c>
      <c r="C139" s="249" t="s">
        <v>450</v>
      </c>
      <c r="D139" s="232" t="s">
        <v>285</v>
      </c>
      <c r="E139" s="233">
        <v>25.75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</v>
      </c>
      <c r="O139" s="235">
        <f>ROUND(E139*N139,2)</f>
        <v>0</v>
      </c>
      <c r="P139" s="235">
        <v>0</v>
      </c>
      <c r="Q139" s="235">
        <f>ROUND(E139*P139,2)</f>
        <v>0</v>
      </c>
      <c r="R139" s="235"/>
      <c r="S139" s="235" t="s">
        <v>190</v>
      </c>
      <c r="T139" s="236" t="s">
        <v>190</v>
      </c>
      <c r="U139" s="219">
        <v>0.06</v>
      </c>
      <c r="V139" s="219">
        <f>ROUND(E139*U139,2)</f>
        <v>1.55</v>
      </c>
      <c r="W139" s="219"/>
      <c r="X139" s="219" t="s">
        <v>287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308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2665</v>
      </c>
      <c r="D140" s="221"/>
      <c r="E140" s="222">
        <v>19.25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1" t="s">
        <v>2666</v>
      </c>
      <c r="D141" s="221"/>
      <c r="E141" s="222">
        <v>6.5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232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30">
        <v>36</v>
      </c>
      <c r="B142" s="231" t="s">
        <v>453</v>
      </c>
      <c r="C142" s="249" t="s">
        <v>454</v>
      </c>
      <c r="D142" s="232" t="s">
        <v>285</v>
      </c>
      <c r="E142" s="233">
        <v>7.7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5">
        <v>0.19017999999999999</v>
      </c>
      <c r="O142" s="235">
        <f>ROUND(E142*N142,2)</f>
        <v>1.46</v>
      </c>
      <c r="P142" s="235">
        <v>0</v>
      </c>
      <c r="Q142" s="235">
        <f>ROUND(E142*P142,2)</f>
        <v>0</v>
      </c>
      <c r="R142" s="235" t="s">
        <v>455</v>
      </c>
      <c r="S142" s="235" t="s">
        <v>190</v>
      </c>
      <c r="T142" s="236" t="s">
        <v>190</v>
      </c>
      <c r="U142" s="219">
        <v>0.94099999999999995</v>
      </c>
      <c r="V142" s="219">
        <f>ROUND(E142*U142,2)</f>
        <v>7.25</v>
      </c>
      <c r="W142" s="219"/>
      <c r="X142" s="219" t="s">
        <v>287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288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60" t="s">
        <v>456</v>
      </c>
      <c r="D143" s="256"/>
      <c r="E143" s="256"/>
      <c r="F143" s="256"/>
      <c r="G143" s="256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290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45" t="str">
        <f>C143</f>
        <v>z přírodního kamene s vyhloubením drenážních stružek a jejich vyplněním štěrkopískem při zakrytí povrchu kameny,</v>
      </c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314</v>
      </c>
      <c r="D144" s="221"/>
      <c r="E144" s="222">
        <v>7.7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37</v>
      </c>
      <c r="B145" s="231" t="s">
        <v>458</v>
      </c>
      <c r="C145" s="249" t="s">
        <v>459</v>
      </c>
      <c r="D145" s="232" t="s">
        <v>285</v>
      </c>
      <c r="E145" s="233">
        <v>25.75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327</v>
      </c>
      <c r="S145" s="235" t="s">
        <v>190</v>
      </c>
      <c r="T145" s="236" t="s">
        <v>190</v>
      </c>
      <c r="U145" s="219">
        <v>1.2999999999999999E-2</v>
      </c>
      <c r="V145" s="219">
        <f>ROUND(E145*U145,2)</f>
        <v>0.33</v>
      </c>
      <c r="W145" s="219"/>
      <c r="X145" s="219" t="s">
        <v>287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308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60" t="s">
        <v>460</v>
      </c>
      <c r="D146" s="256"/>
      <c r="E146" s="256"/>
      <c r="F146" s="256"/>
      <c r="G146" s="256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290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2665</v>
      </c>
      <c r="D147" s="221"/>
      <c r="E147" s="222">
        <v>19.25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232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2666</v>
      </c>
      <c r="D148" s="221"/>
      <c r="E148" s="222">
        <v>6.5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232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30">
        <v>38</v>
      </c>
      <c r="B149" s="231" t="s">
        <v>461</v>
      </c>
      <c r="C149" s="249" t="s">
        <v>462</v>
      </c>
      <c r="D149" s="232" t="s">
        <v>285</v>
      </c>
      <c r="E149" s="233">
        <v>25.75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5">
        <v>0</v>
      </c>
      <c r="O149" s="235">
        <f>ROUND(E149*N149,2)</f>
        <v>0</v>
      </c>
      <c r="P149" s="235">
        <v>0</v>
      </c>
      <c r="Q149" s="235">
        <f>ROUND(E149*P149,2)</f>
        <v>0</v>
      </c>
      <c r="R149" s="235" t="s">
        <v>327</v>
      </c>
      <c r="S149" s="235" t="s">
        <v>190</v>
      </c>
      <c r="T149" s="236" t="s">
        <v>190</v>
      </c>
      <c r="U149" s="219">
        <v>0.13</v>
      </c>
      <c r="V149" s="219">
        <f>ROUND(E149*U149,2)</f>
        <v>3.35</v>
      </c>
      <c r="W149" s="219"/>
      <c r="X149" s="219" t="s">
        <v>287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308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22.5" outlineLevel="1" x14ac:dyDescent="0.2">
      <c r="A150" s="216"/>
      <c r="B150" s="217"/>
      <c r="C150" s="260" t="s">
        <v>463</v>
      </c>
      <c r="D150" s="256"/>
      <c r="E150" s="256"/>
      <c r="F150" s="256"/>
      <c r="G150" s="256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290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45" t="str">
        <f>C150</f>
        <v>s případným nutným přemístěním hromad nebo dočasných skládek na místo potřeby ze vzdálenosti do 30 m, v rovině nebo ve svahu do 1 : 5,</v>
      </c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2665</v>
      </c>
      <c r="D151" s="221"/>
      <c r="E151" s="222">
        <v>19.25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1" t="s">
        <v>2666</v>
      </c>
      <c r="D152" s="221"/>
      <c r="E152" s="222">
        <v>6.5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232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0">
        <v>39</v>
      </c>
      <c r="B153" s="231" t="s">
        <v>464</v>
      </c>
      <c r="C153" s="249" t="s">
        <v>465</v>
      </c>
      <c r="D153" s="232" t="s">
        <v>285</v>
      </c>
      <c r="E153" s="233">
        <v>7.7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5">
        <v>0</v>
      </c>
      <c r="O153" s="235">
        <f>ROUND(E153*N153,2)</f>
        <v>0</v>
      </c>
      <c r="P153" s="235">
        <v>0</v>
      </c>
      <c r="Q153" s="235">
        <f>ROUND(E153*P153,2)</f>
        <v>0</v>
      </c>
      <c r="R153" s="235" t="s">
        <v>455</v>
      </c>
      <c r="S153" s="235" t="s">
        <v>190</v>
      </c>
      <c r="T153" s="236" t="s">
        <v>190</v>
      </c>
      <c r="U153" s="219">
        <v>4.4999999999999998E-2</v>
      </c>
      <c r="V153" s="219">
        <f>ROUND(E153*U153,2)</f>
        <v>0.35</v>
      </c>
      <c r="W153" s="219"/>
      <c r="X153" s="219" t="s">
        <v>287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288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16"/>
      <c r="B154" s="217"/>
      <c r="C154" s="260" t="s">
        <v>466</v>
      </c>
      <c r="D154" s="256"/>
      <c r="E154" s="256"/>
      <c r="F154" s="256"/>
      <c r="G154" s="256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290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45" t="str">
        <f>C154</f>
        <v>pro vysazování rostlin s urovnáním a s případným naložením odpadu na dopravní prostředek, s odvozem na vzdálenost do 20 km a se složením,</v>
      </c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61" t="s">
        <v>467</v>
      </c>
      <c r="D155" s="257"/>
      <c r="E155" s="257"/>
      <c r="F155" s="257"/>
      <c r="G155" s="257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193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1" t="s">
        <v>314</v>
      </c>
      <c r="D156" s="221"/>
      <c r="E156" s="222">
        <v>7.7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232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30">
        <v>40</v>
      </c>
      <c r="B157" s="231" t="s">
        <v>1423</v>
      </c>
      <c r="C157" s="249" t="s">
        <v>1424</v>
      </c>
      <c r="D157" s="232" t="s">
        <v>554</v>
      </c>
      <c r="E157" s="233">
        <v>4</v>
      </c>
      <c r="F157" s="234"/>
      <c r="G157" s="235">
        <f>ROUND(E157*F157,2)</f>
        <v>0</v>
      </c>
      <c r="H157" s="234"/>
      <c r="I157" s="235">
        <f>ROUND(E157*H157,2)</f>
        <v>0</v>
      </c>
      <c r="J157" s="234"/>
      <c r="K157" s="235">
        <f>ROUND(E157*J157,2)</f>
        <v>0</v>
      </c>
      <c r="L157" s="235">
        <v>21</v>
      </c>
      <c r="M157" s="235">
        <f>G157*(1+L157/100)</f>
        <v>0</v>
      </c>
      <c r="N157" s="235">
        <v>0</v>
      </c>
      <c r="O157" s="235">
        <f>ROUND(E157*N157,2)</f>
        <v>0</v>
      </c>
      <c r="P157" s="235">
        <v>0</v>
      </c>
      <c r="Q157" s="235">
        <f>ROUND(E157*P157,2)</f>
        <v>0</v>
      </c>
      <c r="R157" s="235" t="s">
        <v>455</v>
      </c>
      <c r="S157" s="235" t="s">
        <v>190</v>
      </c>
      <c r="T157" s="236" t="s">
        <v>190</v>
      </c>
      <c r="U157" s="219">
        <v>0.24099999999999999</v>
      </c>
      <c r="V157" s="219">
        <f>ROUND(E157*U157,2)</f>
        <v>0.96</v>
      </c>
      <c r="W157" s="219"/>
      <c r="X157" s="219" t="s">
        <v>287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288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60" t="s">
        <v>1425</v>
      </c>
      <c r="D158" s="256"/>
      <c r="E158" s="256"/>
      <c r="F158" s="256"/>
      <c r="G158" s="256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290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37">
        <v>41</v>
      </c>
      <c r="B159" s="238" t="s">
        <v>468</v>
      </c>
      <c r="C159" s="248" t="s">
        <v>469</v>
      </c>
      <c r="D159" s="239" t="s">
        <v>338</v>
      </c>
      <c r="E159" s="240">
        <v>90.29289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2">
        <v>0</v>
      </c>
      <c r="O159" s="242">
        <f>ROUND(E159*N159,2)</f>
        <v>0</v>
      </c>
      <c r="P159" s="242">
        <v>0</v>
      </c>
      <c r="Q159" s="242">
        <f>ROUND(E159*P159,2)</f>
        <v>0</v>
      </c>
      <c r="R159" s="242" t="s">
        <v>327</v>
      </c>
      <c r="S159" s="242" t="s">
        <v>190</v>
      </c>
      <c r="T159" s="243" t="s">
        <v>190</v>
      </c>
      <c r="U159" s="219">
        <v>0</v>
      </c>
      <c r="V159" s="219">
        <f>ROUND(E159*U159,2)</f>
        <v>0</v>
      </c>
      <c r="W159" s="219"/>
      <c r="X159" s="219" t="s">
        <v>287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308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37">
        <v>42</v>
      </c>
      <c r="B160" s="238" t="s">
        <v>470</v>
      </c>
      <c r="C160" s="248" t="s">
        <v>471</v>
      </c>
      <c r="D160" s="239" t="s">
        <v>338</v>
      </c>
      <c r="E160" s="240">
        <v>46.555909999999997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2">
        <v>0</v>
      </c>
      <c r="O160" s="242">
        <f>ROUND(E160*N160,2)</f>
        <v>0</v>
      </c>
      <c r="P160" s="242">
        <v>0</v>
      </c>
      <c r="Q160" s="242">
        <f>ROUND(E160*P160,2)</f>
        <v>0</v>
      </c>
      <c r="R160" s="242" t="s">
        <v>327</v>
      </c>
      <c r="S160" s="242" t="s">
        <v>190</v>
      </c>
      <c r="T160" s="243" t="s">
        <v>190</v>
      </c>
      <c r="U160" s="219">
        <v>0</v>
      </c>
      <c r="V160" s="219">
        <f>ROUND(E160*U160,2)</f>
        <v>0</v>
      </c>
      <c r="W160" s="219"/>
      <c r="X160" s="219" t="s">
        <v>287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308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30">
        <v>43</v>
      </c>
      <c r="B161" s="231" t="s">
        <v>472</v>
      </c>
      <c r="C161" s="249" t="s">
        <v>473</v>
      </c>
      <c r="D161" s="232" t="s">
        <v>285</v>
      </c>
      <c r="E161" s="233">
        <v>7.7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0</v>
      </c>
      <c r="O161" s="235">
        <f>ROUND(E161*N161,2)</f>
        <v>0</v>
      </c>
      <c r="P161" s="235">
        <v>0</v>
      </c>
      <c r="Q161" s="235">
        <f>ROUND(E161*P161,2)</f>
        <v>0</v>
      </c>
      <c r="R161" s="235"/>
      <c r="S161" s="235" t="s">
        <v>174</v>
      </c>
      <c r="T161" s="236" t="s">
        <v>190</v>
      </c>
      <c r="U161" s="219">
        <v>0.17199999999999999</v>
      </c>
      <c r="V161" s="219">
        <f>ROUND(E161*U161,2)</f>
        <v>1.32</v>
      </c>
      <c r="W161" s="219"/>
      <c r="X161" s="219" t="s">
        <v>287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288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1" t="s">
        <v>314</v>
      </c>
      <c r="D162" s="221"/>
      <c r="E162" s="222">
        <v>7.7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232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30">
        <v>44</v>
      </c>
      <c r="B163" s="231" t="s">
        <v>474</v>
      </c>
      <c r="C163" s="249" t="s">
        <v>475</v>
      </c>
      <c r="D163" s="232" t="s">
        <v>476</v>
      </c>
      <c r="E163" s="233">
        <v>0.67593999999999999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35">
        <v>1E-3</v>
      </c>
      <c r="O163" s="235">
        <f>ROUND(E163*N163,2)</f>
        <v>0</v>
      </c>
      <c r="P163" s="235">
        <v>0</v>
      </c>
      <c r="Q163" s="235">
        <f>ROUND(E163*P163,2)</f>
        <v>0</v>
      </c>
      <c r="R163" s="235" t="s">
        <v>477</v>
      </c>
      <c r="S163" s="235" t="s">
        <v>190</v>
      </c>
      <c r="T163" s="236" t="s">
        <v>190</v>
      </c>
      <c r="U163" s="219">
        <v>0</v>
      </c>
      <c r="V163" s="219">
        <f>ROUND(E163*U163,2)</f>
        <v>0</v>
      </c>
      <c r="W163" s="219"/>
      <c r="X163" s="219" t="s">
        <v>478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479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1" t="s">
        <v>2667</v>
      </c>
      <c r="D164" s="221"/>
      <c r="E164" s="222">
        <v>0.67593999999999999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232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37">
        <v>45</v>
      </c>
      <c r="B165" s="238" t="s">
        <v>1427</v>
      </c>
      <c r="C165" s="248" t="s">
        <v>1428</v>
      </c>
      <c r="D165" s="239" t="s">
        <v>554</v>
      </c>
      <c r="E165" s="240">
        <v>4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3.0000000000000001E-3</v>
      </c>
      <c r="O165" s="242">
        <f>ROUND(E165*N165,2)</f>
        <v>0.01</v>
      </c>
      <c r="P165" s="242">
        <v>0</v>
      </c>
      <c r="Q165" s="242">
        <f>ROUND(E165*P165,2)</f>
        <v>0</v>
      </c>
      <c r="R165" s="242"/>
      <c r="S165" s="242" t="s">
        <v>174</v>
      </c>
      <c r="T165" s="243" t="s">
        <v>175</v>
      </c>
      <c r="U165" s="219">
        <v>0</v>
      </c>
      <c r="V165" s="219">
        <f>ROUND(E165*U165,2)</f>
        <v>0</v>
      </c>
      <c r="W165" s="219"/>
      <c r="X165" s="219" t="s">
        <v>478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555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46</v>
      </c>
      <c r="B166" s="231" t="s">
        <v>935</v>
      </c>
      <c r="C166" s="249" t="s">
        <v>936</v>
      </c>
      <c r="D166" s="232" t="s">
        <v>338</v>
      </c>
      <c r="E166" s="233">
        <v>0.65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1.67</v>
      </c>
      <c r="O166" s="235">
        <f>ROUND(E166*N166,2)</f>
        <v>1.0900000000000001</v>
      </c>
      <c r="P166" s="235">
        <v>0</v>
      </c>
      <c r="Q166" s="235">
        <f>ROUND(E166*P166,2)</f>
        <v>0</v>
      </c>
      <c r="R166" s="235" t="s">
        <v>477</v>
      </c>
      <c r="S166" s="235" t="s">
        <v>190</v>
      </c>
      <c r="T166" s="236" t="s">
        <v>190</v>
      </c>
      <c r="U166" s="219">
        <v>0</v>
      </c>
      <c r="V166" s="219">
        <f>ROUND(E166*U166,2)</f>
        <v>0</v>
      </c>
      <c r="W166" s="219"/>
      <c r="X166" s="219" t="s">
        <v>478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555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1" t="s">
        <v>1784</v>
      </c>
      <c r="D167" s="221"/>
      <c r="E167" s="222">
        <v>0.65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232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30">
        <v>47</v>
      </c>
      <c r="B168" s="231" t="s">
        <v>481</v>
      </c>
      <c r="C168" s="249" t="s">
        <v>482</v>
      </c>
      <c r="D168" s="232" t="s">
        <v>483</v>
      </c>
      <c r="E168" s="233">
        <v>183.74861999999999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5">
        <v>1</v>
      </c>
      <c r="O168" s="235">
        <f>ROUND(E168*N168,2)</f>
        <v>183.75</v>
      </c>
      <c r="P168" s="235">
        <v>0</v>
      </c>
      <c r="Q168" s="235">
        <f>ROUND(E168*P168,2)</f>
        <v>0</v>
      </c>
      <c r="R168" s="235" t="s">
        <v>477</v>
      </c>
      <c r="S168" s="235" t="s">
        <v>190</v>
      </c>
      <c r="T168" s="236" t="s">
        <v>190</v>
      </c>
      <c r="U168" s="219">
        <v>0</v>
      </c>
      <c r="V168" s="219">
        <f>ROUND(E168*U168,2)</f>
        <v>0</v>
      </c>
      <c r="W168" s="219"/>
      <c r="X168" s="219" t="s">
        <v>478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479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1" t="s">
        <v>2668</v>
      </c>
      <c r="D169" s="221"/>
      <c r="E169" s="222">
        <v>183.74861999999999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232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x14ac:dyDescent="0.2">
      <c r="A170" s="224" t="s">
        <v>169</v>
      </c>
      <c r="B170" s="225" t="s">
        <v>101</v>
      </c>
      <c r="C170" s="247" t="s">
        <v>102</v>
      </c>
      <c r="D170" s="226"/>
      <c r="E170" s="227"/>
      <c r="F170" s="228"/>
      <c r="G170" s="228">
        <f>SUMIF(AG171:AG174,"&lt;&gt;NOR",G171:G174)</f>
        <v>0</v>
      </c>
      <c r="H170" s="228"/>
      <c r="I170" s="228">
        <f>SUM(I171:I174)</f>
        <v>0</v>
      </c>
      <c r="J170" s="228"/>
      <c r="K170" s="228">
        <f>SUM(K171:K174)</f>
        <v>0</v>
      </c>
      <c r="L170" s="228"/>
      <c r="M170" s="228">
        <f>SUM(M171:M174)</f>
        <v>0</v>
      </c>
      <c r="N170" s="228"/>
      <c r="O170" s="228">
        <f>SUM(O171:O174)</f>
        <v>50.44</v>
      </c>
      <c r="P170" s="228"/>
      <c r="Q170" s="228">
        <f>SUM(Q171:Q174)</f>
        <v>0</v>
      </c>
      <c r="R170" s="228"/>
      <c r="S170" s="228"/>
      <c r="T170" s="229"/>
      <c r="U170" s="223"/>
      <c r="V170" s="223">
        <f>SUM(V171:V174)</f>
        <v>35.130000000000003</v>
      </c>
      <c r="W170" s="223"/>
      <c r="X170" s="223"/>
      <c r="AG170" t="s">
        <v>170</v>
      </c>
    </row>
    <row r="171" spans="1:60" outlineLevel="1" x14ac:dyDescent="0.2">
      <c r="A171" s="230">
        <v>48</v>
      </c>
      <c r="B171" s="231" t="s">
        <v>485</v>
      </c>
      <c r="C171" s="249" t="s">
        <v>486</v>
      </c>
      <c r="D171" s="232" t="s">
        <v>338</v>
      </c>
      <c r="E171" s="233">
        <v>26.675000000000001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1.8907700000000001</v>
      </c>
      <c r="O171" s="235">
        <f>ROUND(E171*N171,2)</f>
        <v>50.44</v>
      </c>
      <c r="P171" s="235">
        <v>0</v>
      </c>
      <c r="Q171" s="235">
        <f>ROUND(E171*P171,2)</f>
        <v>0</v>
      </c>
      <c r="R171" s="235" t="s">
        <v>487</v>
      </c>
      <c r="S171" s="235" t="s">
        <v>190</v>
      </c>
      <c r="T171" s="236" t="s">
        <v>190</v>
      </c>
      <c r="U171" s="219">
        <v>1.3169999999999999</v>
      </c>
      <c r="V171" s="219">
        <f>ROUND(E171*U171,2)</f>
        <v>35.130000000000003</v>
      </c>
      <c r="W171" s="219"/>
      <c r="X171" s="219" t="s">
        <v>287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308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60" t="s">
        <v>488</v>
      </c>
      <c r="D172" s="256"/>
      <c r="E172" s="256"/>
      <c r="F172" s="256"/>
      <c r="G172" s="256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290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1" t="s">
        <v>2669</v>
      </c>
      <c r="D173" s="221"/>
      <c r="E173" s="222">
        <v>9.7899999999999991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232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1" t="s">
        <v>2670</v>
      </c>
      <c r="D174" s="221"/>
      <c r="E174" s="222">
        <v>16.885000000000002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232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x14ac:dyDescent="0.2">
      <c r="A175" s="224" t="s">
        <v>169</v>
      </c>
      <c r="B175" s="225" t="s">
        <v>103</v>
      </c>
      <c r="C175" s="247" t="s">
        <v>104</v>
      </c>
      <c r="D175" s="226"/>
      <c r="E175" s="227"/>
      <c r="F175" s="228"/>
      <c r="G175" s="228">
        <f>SUMIF(AG176:AG200,"&lt;&gt;NOR",G176:G200)</f>
        <v>0</v>
      </c>
      <c r="H175" s="228"/>
      <c r="I175" s="228">
        <f>SUM(I176:I200)</f>
        <v>0</v>
      </c>
      <c r="J175" s="228"/>
      <c r="K175" s="228">
        <f>SUM(K176:K200)</f>
        <v>0</v>
      </c>
      <c r="L175" s="228"/>
      <c r="M175" s="228">
        <f>SUM(M176:M200)</f>
        <v>0</v>
      </c>
      <c r="N175" s="228"/>
      <c r="O175" s="228">
        <f>SUM(O176:O200)</f>
        <v>5.7899999999999991</v>
      </c>
      <c r="P175" s="228"/>
      <c r="Q175" s="228">
        <f>SUM(Q176:Q200)</f>
        <v>0</v>
      </c>
      <c r="R175" s="228"/>
      <c r="S175" s="228"/>
      <c r="T175" s="229"/>
      <c r="U175" s="223"/>
      <c r="V175" s="223">
        <f>SUM(V176:V200)</f>
        <v>3.99</v>
      </c>
      <c r="W175" s="223"/>
      <c r="X175" s="223"/>
      <c r="AG175" t="s">
        <v>170</v>
      </c>
    </row>
    <row r="176" spans="1:60" outlineLevel="1" x14ac:dyDescent="0.2">
      <c r="A176" s="230">
        <v>49</v>
      </c>
      <c r="B176" s="231" t="s">
        <v>501</v>
      </c>
      <c r="C176" s="249" t="s">
        <v>502</v>
      </c>
      <c r="D176" s="232" t="s">
        <v>338</v>
      </c>
      <c r="E176" s="233">
        <v>1.2975000000000001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1.6867000000000001</v>
      </c>
      <c r="O176" s="235">
        <f>ROUND(E176*N176,2)</f>
        <v>2.19</v>
      </c>
      <c r="P176" s="235">
        <v>0</v>
      </c>
      <c r="Q176" s="235">
        <f>ROUND(E176*P176,2)</f>
        <v>0</v>
      </c>
      <c r="R176" s="235" t="s">
        <v>286</v>
      </c>
      <c r="S176" s="235" t="s">
        <v>190</v>
      </c>
      <c r="T176" s="236" t="s">
        <v>190</v>
      </c>
      <c r="U176" s="219">
        <v>0.16200000000000001</v>
      </c>
      <c r="V176" s="219">
        <f>ROUND(E176*U176,2)</f>
        <v>0.21</v>
      </c>
      <c r="W176" s="219"/>
      <c r="X176" s="219" t="s">
        <v>287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308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60" t="s">
        <v>503</v>
      </c>
      <c r="D177" s="256"/>
      <c r="E177" s="256"/>
      <c r="F177" s="256"/>
      <c r="G177" s="256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290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1" t="s">
        <v>2671</v>
      </c>
      <c r="D178" s="221"/>
      <c r="E178" s="222">
        <v>0.66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232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1" t="s">
        <v>2672</v>
      </c>
      <c r="D179" s="221"/>
      <c r="E179" s="222">
        <v>0.22500000000000001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232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1" t="s">
        <v>2673</v>
      </c>
      <c r="D180" s="221"/>
      <c r="E180" s="222">
        <v>0.2475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232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1" t="s">
        <v>2674</v>
      </c>
      <c r="D181" s="221"/>
      <c r="E181" s="222">
        <v>0.16500000000000001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232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0">
        <v>50</v>
      </c>
      <c r="B182" s="231" t="s">
        <v>510</v>
      </c>
      <c r="C182" s="249" t="s">
        <v>511</v>
      </c>
      <c r="D182" s="232" t="s">
        <v>483</v>
      </c>
      <c r="E182" s="233">
        <v>1.8445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1.1000000000000001</v>
      </c>
      <c r="O182" s="235">
        <f>ROUND(E182*N182,2)</f>
        <v>2.0299999999999998</v>
      </c>
      <c r="P182" s="235">
        <v>0</v>
      </c>
      <c r="Q182" s="235">
        <f>ROUND(E182*P182,2)</f>
        <v>0</v>
      </c>
      <c r="R182" s="235" t="s">
        <v>286</v>
      </c>
      <c r="S182" s="235" t="s">
        <v>190</v>
      </c>
      <c r="T182" s="236" t="s">
        <v>190</v>
      </c>
      <c r="U182" s="219">
        <v>0.16300000000000001</v>
      </c>
      <c r="V182" s="219">
        <f>ROUND(E182*U182,2)</f>
        <v>0.3</v>
      </c>
      <c r="W182" s="219"/>
      <c r="X182" s="219" t="s">
        <v>287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308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60" t="s">
        <v>503</v>
      </c>
      <c r="D183" s="256"/>
      <c r="E183" s="256"/>
      <c r="F183" s="256"/>
      <c r="G183" s="256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290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1" t="s">
        <v>2675</v>
      </c>
      <c r="D184" s="221"/>
      <c r="E184" s="222">
        <v>0.748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232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1" t="s">
        <v>2676</v>
      </c>
      <c r="D185" s="221"/>
      <c r="E185" s="222">
        <v>0.255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232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1" t="s">
        <v>2677</v>
      </c>
      <c r="D186" s="221"/>
      <c r="E186" s="222">
        <v>0.56100000000000005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232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2678</v>
      </c>
      <c r="D187" s="221"/>
      <c r="E187" s="222">
        <v>0.28050000000000003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232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30">
        <v>51</v>
      </c>
      <c r="B188" s="231" t="s">
        <v>521</v>
      </c>
      <c r="C188" s="249" t="s">
        <v>522</v>
      </c>
      <c r="D188" s="232" t="s">
        <v>338</v>
      </c>
      <c r="E188" s="233">
        <v>0.2475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35">
        <v>2.5</v>
      </c>
      <c r="O188" s="235">
        <f>ROUND(E188*N188,2)</f>
        <v>0.62</v>
      </c>
      <c r="P188" s="235">
        <v>0</v>
      </c>
      <c r="Q188" s="235">
        <f>ROUND(E188*P188,2)</f>
        <v>0</v>
      </c>
      <c r="R188" s="235" t="s">
        <v>286</v>
      </c>
      <c r="S188" s="235" t="s">
        <v>190</v>
      </c>
      <c r="T188" s="236" t="s">
        <v>190</v>
      </c>
      <c r="U188" s="219">
        <v>1.21</v>
      </c>
      <c r="V188" s="219">
        <f>ROUND(E188*U188,2)</f>
        <v>0.3</v>
      </c>
      <c r="W188" s="219"/>
      <c r="X188" s="219" t="s">
        <v>287</v>
      </c>
      <c r="Y188" s="209"/>
      <c r="Z188" s="209"/>
      <c r="AA188" s="209"/>
      <c r="AB188" s="209"/>
      <c r="AC188" s="209"/>
      <c r="AD188" s="209"/>
      <c r="AE188" s="209"/>
      <c r="AF188" s="209"/>
      <c r="AG188" s="209" t="s">
        <v>288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60" t="s">
        <v>503</v>
      </c>
      <c r="D189" s="256"/>
      <c r="E189" s="256"/>
      <c r="F189" s="256"/>
      <c r="G189" s="256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290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1" t="s">
        <v>2679</v>
      </c>
      <c r="D190" s="221"/>
      <c r="E190" s="222">
        <v>0.2475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232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ht="22.5" outlineLevel="1" x14ac:dyDescent="0.2">
      <c r="A191" s="230">
        <v>52</v>
      </c>
      <c r="B191" s="231" t="s">
        <v>525</v>
      </c>
      <c r="C191" s="249" t="s">
        <v>526</v>
      </c>
      <c r="D191" s="232" t="s">
        <v>285</v>
      </c>
      <c r="E191" s="233">
        <v>1.1000000000000001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5">
        <v>0.12659999999999999</v>
      </c>
      <c r="O191" s="235">
        <f>ROUND(E191*N191,2)</f>
        <v>0.14000000000000001</v>
      </c>
      <c r="P191" s="235">
        <v>0</v>
      </c>
      <c r="Q191" s="235">
        <f>ROUND(E191*P191,2)</f>
        <v>0</v>
      </c>
      <c r="R191" s="235" t="s">
        <v>286</v>
      </c>
      <c r="S191" s="235" t="s">
        <v>190</v>
      </c>
      <c r="T191" s="236" t="s">
        <v>190</v>
      </c>
      <c r="U191" s="219">
        <v>9.1999999999999998E-2</v>
      </c>
      <c r="V191" s="219">
        <f>ROUND(E191*U191,2)</f>
        <v>0.1</v>
      </c>
      <c r="W191" s="219"/>
      <c r="X191" s="219" t="s">
        <v>287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288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1" t="s">
        <v>821</v>
      </c>
      <c r="D192" s="221"/>
      <c r="E192" s="222">
        <v>1.1000000000000001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232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30">
        <v>53</v>
      </c>
      <c r="B193" s="231" t="s">
        <v>531</v>
      </c>
      <c r="C193" s="249" t="s">
        <v>532</v>
      </c>
      <c r="D193" s="232" t="s">
        <v>285</v>
      </c>
      <c r="E193" s="233">
        <v>5.9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5">
        <v>9.2799999999999994E-2</v>
      </c>
      <c r="O193" s="235">
        <f>ROUND(E193*N193,2)</f>
        <v>0.55000000000000004</v>
      </c>
      <c r="P193" s="235">
        <v>0</v>
      </c>
      <c r="Q193" s="235">
        <f>ROUND(E193*P193,2)</f>
        <v>0</v>
      </c>
      <c r="R193" s="235" t="s">
        <v>286</v>
      </c>
      <c r="S193" s="235" t="s">
        <v>190</v>
      </c>
      <c r="T193" s="236" t="s">
        <v>190</v>
      </c>
      <c r="U193" s="219">
        <v>0.47799999999999998</v>
      </c>
      <c r="V193" s="219">
        <f>ROUND(E193*U193,2)</f>
        <v>2.82</v>
      </c>
      <c r="W193" s="219"/>
      <c r="X193" s="219" t="s">
        <v>287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288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ht="22.5" outlineLevel="1" x14ac:dyDescent="0.2">
      <c r="A194" s="216"/>
      <c r="B194" s="217"/>
      <c r="C194" s="260" t="s">
        <v>533</v>
      </c>
      <c r="D194" s="256"/>
      <c r="E194" s="256"/>
      <c r="F194" s="256"/>
      <c r="G194" s="256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290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45" t="str">
        <f>C194</f>
        <v>s provedením lože z kameniva drceného, s vyplněním spár, s dvojitým hutněním a se smetením přebytečného materiálu na krajnici. S dodáním hmot pro lože a výplň spár.</v>
      </c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1" t="s">
        <v>2680</v>
      </c>
      <c r="D195" s="221"/>
      <c r="E195" s="222">
        <v>4.4000000000000004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232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1" t="s">
        <v>2681</v>
      </c>
      <c r="D196" s="221"/>
      <c r="E196" s="222">
        <v>1.5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232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30">
        <v>54</v>
      </c>
      <c r="B197" s="231" t="s">
        <v>547</v>
      </c>
      <c r="C197" s="249" t="s">
        <v>548</v>
      </c>
      <c r="D197" s="232" t="s">
        <v>323</v>
      </c>
      <c r="E197" s="233">
        <v>2</v>
      </c>
      <c r="F197" s="234"/>
      <c r="G197" s="235">
        <f>ROUND(E197*F197,2)</f>
        <v>0</v>
      </c>
      <c r="H197" s="234"/>
      <c r="I197" s="235">
        <f>ROUND(E197*H197,2)</f>
        <v>0</v>
      </c>
      <c r="J197" s="234"/>
      <c r="K197" s="235">
        <f>ROUND(E197*J197,2)</f>
        <v>0</v>
      </c>
      <c r="L197" s="235">
        <v>21</v>
      </c>
      <c r="M197" s="235">
        <f>G197*(1+L197/100)</f>
        <v>0</v>
      </c>
      <c r="N197" s="235">
        <v>2.2399999999999998E-3</v>
      </c>
      <c r="O197" s="235">
        <f>ROUND(E197*N197,2)</f>
        <v>0</v>
      </c>
      <c r="P197" s="235">
        <v>0</v>
      </c>
      <c r="Q197" s="235">
        <f>ROUND(E197*P197,2)</f>
        <v>0</v>
      </c>
      <c r="R197" s="235" t="s">
        <v>286</v>
      </c>
      <c r="S197" s="235" t="s">
        <v>190</v>
      </c>
      <c r="T197" s="236" t="s">
        <v>190</v>
      </c>
      <c r="U197" s="219">
        <v>0.129</v>
      </c>
      <c r="V197" s="219">
        <f>ROUND(E197*U197,2)</f>
        <v>0.26</v>
      </c>
      <c r="W197" s="219"/>
      <c r="X197" s="219" t="s">
        <v>287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288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60" t="s">
        <v>549</v>
      </c>
      <c r="D198" s="256"/>
      <c r="E198" s="256"/>
      <c r="F198" s="256"/>
      <c r="G198" s="256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290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61" t="s">
        <v>550</v>
      </c>
      <c r="D199" s="257"/>
      <c r="E199" s="257"/>
      <c r="F199" s="257"/>
      <c r="G199" s="257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193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45" t="str">
        <f>C199</f>
        <v>Včetně odstranění zvětralé asfaltové zálivky, vyčištění spár, zalití spár asfaltovou zálivkou, nátěru asfaltovým lakem a posyp drtí.</v>
      </c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37">
        <v>55</v>
      </c>
      <c r="B200" s="238" t="s">
        <v>557</v>
      </c>
      <c r="C200" s="248" t="s">
        <v>558</v>
      </c>
      <c r="D200" s="239" t="s">
        <v>285</v>
      </c>
      <c r="E200" s="240">
        <v>1.5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2">
        <v>0.17599999999999999</v>
      </c>
      <c r="O200" s="242">
        <f>ROUND(E200*N200,2)</f>
        <v>0.26</v>
      </c>
      <c r="P200" s="242">
        <v>0</v>
      </c>
      <c r="Q200" s="242">
        <f>ROUND(E200*P200,2)</f>
        <v>0</v>
      </c>
      <c r="R200" s="242"/>
      <c r="S200" s="242" t="s">
        <v>174</v>
      </c>
      <c r="T200" s="243" t="s">
        <v>190</v>
      </c>
      <c r="U200" s="219">
        <v>0</v>
      </c>
      <c r="V200" s="219">
        <f>ROUND(E200*U200,2)</f>
        <v>0</v>
      </c>
      <c r="W200" s="219"/>
      <c r="X200" s="219" t="s">
        <v>478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555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x14ac:dyDescent="0.2">
      <c r="A201" s="224" t="s">
        <v>169</v>
      </c>
      <c r="B201" s="225" t="s">
        <v>107</v>
      </c>
      <c r="C201" s="247" t="s">
        <v>108</v>
      </c>
      <c r="D201" s="226"/>
      <c r="E201" s="227"/>
      <c r="F201" s="228"/>
      <c r="G201" s="228">
        <f>SUMIF(AG202:AG204,"&lt;&gt;NOR",G202:G204)</f>
        <v>0</v>
      </c>
      <c r="H201" s="228"/>
      <c r="I201" s="228">
        <f>SUM(I202:I204)</f>
        <v>0</v>
      </c>
      <c r="J201" s="228"/>
      <c r="K201" s="228">
        <f>SUM(K202:K204)</f>
        <v>0</v>
      </c>
      <c r="L201" s="228"/>
      <c r="M201" s="228">
        <f>SUM(M202:M204)</f>
        <v>0</v>
      </c>
      <c r="N201" s="228"/>
      <c r="O201" s="228">
        <f>SUM(O202:O204)</f>
        <v>0.26</v>
      </c>
      <c r="P201" s="228"/>
      <c r="Q201" s="228">
        <f>SUM(Q202:Q204)</f>
        <v>0</v>
      </c>
      <c r="R201" s="228"/>
      <c r="S201" s="228"/>
      <c r="T201" s="229"/>
      <c r="U201" s="223"/>
      <c r="V201" s="223">
        <f>SUM(V202:V204)</f>
        <v>0.51</v>
      </c>
      <c r="W201" s="223"/>
      <c r="X201" s="223"/>
      <c r="AG201" t="s">
        <v>170</v>
      </c>
    </row>
    <row r="202" spans="1:60" outlineLevel="1" x14ac:dyDescent="0.2">
      <c r="A202" s="230">
        <v>56</v>
      </c>
      <c r="B202" s="231" t="s">
        <v>1615</v>
      </c>
      <c r="C202" s="249" t="s">
        <v>1616</v>
      </c>
      <c r="D202" s="232" t="s">
        <v>285</v>
      </c>
      <c r="E202" s="233">
        <v>1.65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0.16</v>
      </c>
      <c r="O202" s="235">
        <f>ROUND(E202*N202,2)</f>
        <v>0.26</v>
      </c>
      <c r="P202" s="235">
        <v>0</v>
      </c>
      <c r="Q202" s="235">
        <f>ROUND(E202*P202,2)</f>
        <v>0</v>
      </c>
      <c r="R202" s="235" t="s">
        <v>1162</v>
      </c>
      <c r="S202" s="235" t="s">
        <v>190</v>
      </c>
      <c r="T202" s="236" t="s">
        <v>190</v>
      </c>
      <c r="U202" s="219">
        <v>0.18</v>
      </c>
      <c r="V202" s="219">
        <f>ROUND(E202*U202,2)</f>
        <v>0.3</v>
      </c>
      <c r="W202" s="219"/>
      <c r="X202" s="219" t="s">
        <v>287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288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2619</v>
      </c>
      <c r="D203" s="221"/>
      <c r="E203" s="222">
        <v>1.65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232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37">
        <v>57</v>
      </c>
      <c r="B204" s="238" t="s">
        <v>1618</v>
      </c>
      <c r="C204" s="248" t="s">
        <v>1619</v>
      </c>
      <c r="D204" s="239" t="s">
        <v>285</v>
      </c>
      <c r="E204" s="240">
        <v>1.65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</v>
      </c>
      <c r="O204" s="242">
        <f>ROUND(E204*N204,2)</f>
        <v>0</v>
      </c>
      <c r="P204" s="242">
        <v>0</v>
      </c>
      <c r="Q204" s="242">
        <f>ROUND(E204*P204,2)</f>
        <v>0</v>
      </c>
      <c r="R204" s="242" t="s">
        <v>1162</v>
      </c>
      <c r="S204" s="242" t="s">
        <v>190</v>
      </c>
      <c r="T204" s="243" t="s">
        <v>190</v>
      </c>
      <c r="U204" s="219">
        <v>0.13</v>
      </c>
      <c r="V204" s="219">
        <f>ROUND(E204*U204,2)</f>
        <v>0.21</v>
      </c>
      <c r="W204" s="219"/>
      <c r="X204" s="219" t="s">
        <v>287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288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x14ac:dyDescent="0.2">
      <c r="A205" s="224" t="s">
        <v>169</v>
      </c>
      <c r="B205" s="225" t="s">
        <v>109</v>
      </c>
      <c r="C205" s="247" t="s">
        <v>110</v>
      </c>
      <c r="D205" s="226"/>
      <c r="E205" s="227"/>
      <c r="F205" s="228"/>
      <c r="G205" s="228">
        <f>SUMIF(AG206:AG281,"&lt;&gt;NOR",G206:G281)</f>
        <v>0</v>
      </c>
      <c r="H205" s="228"/>
      <c r="I205" s="228">
        <f>SUM(I206:I281)</f>
        <v>0</v>
      </c>
      <c r="J205" s="228"/>
      <c r="K205" s="228">
        <f>SUM(K206:K281)</f>
        <v>0</v>
      </c>
      <c r="L205" s="228"/>
      <c r="M205" s="228">
        <f>SUM(M206:M281)</f>
        <v>0</v>
      </c>
      <c r="N205" s="228"/>
      <c r="O205" s="228">
        <f>SUM(O206:O281)</f>
        <v>13.049999999999999</v>
      </c>
      <c r="P205" s="228"/>
      <c r="Q205" s="228">
        <f>SUM(Q206:Q281)</f>
        <v>0.2</v>
      </c>
      <c r="R205" s="228"/>
      <c r="S205" s="228"/>
      <c r="T205" s="229"/>
      <c r="U205" s="223"/>
      <c r="V205" s="223">
        <f>SUM(V206:V281)</f>
        <v>370.48999999999995</v>
      </c>
      <c r="W205" s="223"/>
      <c r="X205" s="223"/>
      <c r="AG205" t="s">
        <v>170</v>
      </c>
    </row>
    <row r="206" spans="1:60" ht="22.5" outlineLevel="1" x14ac:dyDescent="0.2">
      <c r="A206" s="237">
        <v>58</v>
      </c>
      <c r="B206" s="238" t="s">
        <v>982</v>
      </c>
      <c r="C206" s="248" t="s">
        <v>983</v>
      </c>
      <c r="D206" s="239" t="s">
        <v>554</v>
      </c>
      <c r="E206" s="240">
        <v>1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2">
        <v>2.7799999999999999E-3</v>
      </c>
      <c r="O206" s="242">
        <f>ROUND(E206*N206,2)</f>
        <v>0</v>
      </c>
      <c r="P206" s="242">
        <v>0</v>
      </c>
      <c r="Q206" s="242">
        <f>ROUND(E206*P206,2)</f>
        <v>0</v>
      </c>
      <c r="R206" s="242" t="s">
        <v>487</v>
      </c>
      <c r="S206" s="242" t="s">
        <v>190</v>
      </c>
      <c r="T206" s="243" t="s">
        <v>190</v>
      </c>
      <c r="U206" s="219">
        <v>1.0069999999999999</v>
      </c>
      <c r="V206" s="219">
        <f>ROUND(E206*U206,2)</f>
        <v>1.01</v>
      </c>
      <c r="W206" s="219"/>
      <c r="X206" s="219" t="s">
        <v>287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ht="22.5" outlineLevel="1" x14ac:dyDescent="0.2">
      <c r="A207" s="230">
        <v>59</v>
      </c>
      <c r="B207" s="231" t="s">
        <v>567</v>
      </c>
      <c r="C207" s="249" t="s">
        <v>568</v>
      </c>
      <c r="D207" s="232" t="s">
        <v>323</v>
      </c>
      <c r="E207" s="233">
        <v>89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5">
        <v>0</v>
      </c>
      <c r="O207" s="235">
        <f>ROUND(E207*N207,2)</f>
        <v>0</v>
      </c>
      <c r="P207" s="235">
        <v>0</v>
      </c>
      <c r="Q207" s="235">
        <f>ROUND(E207*P207,2)</f>
        <v>0</v>
      </c>
      <c r="R207" s="235" t="s">
        <v>487</v>
      </c>
      <c r="S207" s="235" t="s">
        <v>190</v>
      </c>
      <c r="T207" s="236" t="s">
        <v>190</v>
      </c>
      <c r="U207" s="219">
        <v>3.4000000000000002E-2</v>
      </c>
      <c r="V207" s="219">
        <f>ROUND(E207*U207,2)</f>
        <v>3.03</v>
      </c>
      <c r="W207" s="219"/>
      <c r="X207" s="219" t="s">
        <v>287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288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60" t="s">
        <v>488</v>
      </c>
      <c r="D208" s="256"/>
      <c r="E208" s="256"/>
      <c r="F208" s="256"/>
      <c r="G208" s="256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290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ht="22.5" outlineLevel="1" x14ac:dyDescent="0.2">
      <c r="A209" s="230">
        <v>60</v>
      </c>
      <c r="B209" s="231" t="s">
        <v>986</v>
      </c>
      <c r="C209" s="249" t="s">
        <v>987</v>
      </c>
      <c r="D209" s="232" t="s">
        <v>323</v>
      </c>
      <c r="E209" s="233">
        <v>153.5</v>
      </c>
      <c r="F209" s="234"/>
      <c r="G209" s="235">
        <f>ROUND(E209*F209,2)</f>
        <v>0</v>
      </c>
      <c r="H209" s="234"/>
      <c r="I209" s="235">
        <f>ROUND(E209*H209,2)</f>
        <v>0</v>
      </c>
      <c r="J209" s="234"/>
      <c r="K209" s="235">
        <f>ROUND(E209*J209,2)</f>
        <v>0</v>
      </c>
      <c r="L209" s="235">
        <v>21</v>
      </c>
      <c r="M209" s="235">
        <f>G209*(1+L209/100)</f>
        <v>0</v>
      </c>
      <c r="N209" s="235">
        <v>0</v>
      </c>
      <c r="O209" s="235">
        <f>ROUND(E209*N209,2)</f>
        <v>0</v>
      </c>
      <c r="P209" s="235">
        <v>0</v>
      </c>
      <c r="Q209" s="235">
        <f>ROUND(E209*P209,2)</f>
        <v>0</v>
      </c>
      <c r="R209" s="235" t="s">
        <v>487</v>
      </c>
      <c r="S209" s="235" t="s">
        <v>190</v>
      </c>
      <c r="T209" s="236" t="s">
        <v>190</v>
      </c>
      <c r="U209" s="219">
        <v>0.216</v>
      </c>
      <c r="V209" s="219">
        <f>ROUND(E209*U209,2)</f>
        <v>33.159999999999997</v>
      </c>
      <c r="W209" s="219"/>
      <c r="X209" s="219" t="s">
        <v>287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288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60" t="s">
        <v>488</v>
      </c>
      <c r="D210" s="256"/>
      <c r="E210" s="256"/>
      <c r="F210" s="256"/>
      <c r="G210" s="256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290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30">
        <v>61</v>
      </c>
      <c r="B211" s="231" t="s">
        <v>573</v>
      </c>
      <c r="C211" s="249" t="s">
        <v>574</v>
      </c>
      <c r="D211" s="232" t="s">
        <v>554</v>
      </c>
      <c r="E211" s="233">
        <v>21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5">
        <v>0</v>
      </c>
      <c r="O211" s="235">
        <f>ROUND(E211*N211,2)</f>
        <v>0</v>
      </c>
      <c r="P211" s="235">
        <v>0</v>
      </c>
      <c r="Q211" s="235">
        <f>ROUND(E211*P211,2)</f>
        <v>0</v>
      </c>
      <c r="R211" s="235" t="s">
        <v>487</v>
      </c>
      <c r="S211" s="235" t="s">
        <v>190</v>
      </c>
      <c r="T211" s="236" t="s">
        <v>190</v>
      </c>
      <c r="U211" s="219">
        <v>0.16632</v>
      </c>
      <c r="V211" s="219">
        <f>ROUND(E211*U211,2)</f>
        <v>3.49</v>
      </c>
      <c r="W211" s="219"/>
      <c r="X211" s="219" t="s">
        <v>287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308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60" t="s">
        <v>488</v>
      </c>
      <c r="D212" s="256"/>
      <c r="E212" s="256"/>
      <c r="F212" s="256"/>
      <c r="G212" s="256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290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30">
        <v>62</v>
      </c>
      <c r="B213" s="231" t="s">
        <v>575</v>
      </c>
      <c r="C213" s="249" t="s">
        <v>576</v>
      </c>
      <c r="D213" s="232" t="s">
        <v>554</v>
      </c>
      <c r="E213" s="233">
        <v>21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</v>
      </c>
      <c r="O213" s="235">
        <f>ROUND(E213*N213,2)</f>
        <v>0</v>
      </c>
      <c r="P213" s="235">
        <v>0</v>
      </c>
      <c r="Q213" s="235">
        <f>ROUND(E213*P213,2)</f>
        <v>0</v>
      </c>
      <c r="R213" s="235" t="s">
        <v>487</v>
      </c>
      <c r="S213" s="235" t="s">
        <v>190</v>
      </c>
      <c r="T213" s="236" t="s">
        <v>190</v>
      </c>
      <c r="U213" s="219">
        <v>0.1804</v>
      </c>
      <c r="V213" s="219">
        <f>ROUND(E213*U213,2)</f>
        <v>3.79</v>
      </c>
      <c r="W213" s="219"/>
      <c r="X213" s="219" t="s">
        <v>287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308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60" t="s">
        <v>488</v>
      </c>
      <c r="D214" s="256"/>
      <c r="E214" s="256"/>
      <c r="F214" s="256"/>
      <c r="G214" s="256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290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30">
        <v>63</v>
      </c>
      <c r="B215" s="231" t="s">
        <v>988</v>
      </c>
      <c r="C215" s="249" t="s">
        <v>989</v>
      </c>
      <c r="D215" s="232" t="s">
        <v>554</v>
      </c>
      <c r="E215" s="233">
        <v>120</v>
      </c>
      <c r="F215" s="234"/>
      <c r="G215" s="235">
        <f>ROUND(E215*F215,2)</f>
        <v>0</v>
      </c>
      <c r="H215" s="234"/>
      <c r="I215" s="235">
        <f>ROUND(E215*H215,2)</f>
        <v>0</v>
      </c>
      <c r="J215" s="234"/>
      <c r="K215" s="235">
        <f>ROUND(E215*J215,2)</f>
        <v>0</v>
      </c>
      <c r="L215" s="235">
        <v>21</v>
      </c>
      <c r="M215" s="235">
        <f>G215*(1+L215/100)</f>
        <v>0</v>
      </c>
      <c r="N215" s="235">
        <v>0</v>
      </c>
      <c r="O215" s="235">
        <f>ROUND(E215*N215,2)</f>
        <v>0</v>
      </c>
      <c r="P215" s="235">
        <v>0</v>
      </c>
      <c r="Q215" s="235">
        <f>ROUND(E215*P215,2)</f>
        <v>0</v>
      </c>
      <c r="R215" s="235" t="s">
        <v>487</v>
      </c>
      <c r="S215" s="235" t="s">
        <v>190</v>
      </c>
      <c r="T215" s="236" t="s">
        <v>190</v>
      </c>
      <c r="U215" s="219">
        <v>0.44688</v>
      </c>
      <c r="V215" s="219">
        <f>ROUND(E215*U215,2)</f>
        <v>53.63</v>
      </c>
      <c r="W215" s="219"/>
      <c r="X215" s="219" t="s">
        <v>287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288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60" t="s">
        <v>488</v>
      </c>
      <c r="D216" s="256"/>
      <c r="E216" s="256"/>
      <c r="F216" s="256"/>
      <c r="G216" s="256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290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7">
        <v>64</v>
      </c>
      <c r="B217" s="238" t="s">
        <v>581</v>
      </c>
      <c r="C217" s="248" t="s">
        <v>582</v>
      </c>
      <c r="D217" s="239" t="s">
        <v>554</v>
      </c>
      <c r="E217" s="240">
        <v>21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2.0000000000000002E-5</v>
      </c>
      <c r="O217" s="242">
        <f>ROUND(E217*N217,2)</f>
        <v>0</v>
      </c>
      <c r="P217" s="242">
        <v>0</v>
      </c>
      <c r="Q217" s="242">
        <f>ROUND(E217*P217,2)</f>
        <v>0</v>
      </c>
      <c r="R217" s="242" t="s">
        <v>487</v>
      </c>
      <c r="S217" s="242" t="s">
        <v>190</v>
      </c>
      <c r="T217" s="243" t="s">
        <v>190</v>
      </c>
      <c r="U217" s="219">
        <v>0.61199999999999999</v>
      </c>
      <c r="V217" s="219">
        <f>ROUND(E217*U217,2)</f>
        <v>12.85</v>
      </c>
      <c r="W217" s="219"/>
      <c r="X217" s="219" t="s">
        <v>287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308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ht="22.5" outlineLevel="1" x14ac:dyDescent="0.2">
      <c r="A218" s="237">
        <v>65</v>
      </c>
      <c r="B218" s="238" t="s">
        <v>990</v>
      </c>
      <c r="C218" s="248" t="s">
        <v>991</v>
      </c>
      <c r="D218" s="239" t="s">
        <v>554</v>
      </c>
      <c r="E218" s="240">
        <v>1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2">
        <v>2.7799999999999999E-3</v>
      </c>
      <c r="O218" s="242">
        <f>ROUND(E218*N218,2)</f>
        <v>0</v>
      </c>
      <c r="P218" s="242">
        <v>0</v>
      </c>
      <c r="Q218" s="242">
        <f>ROUND(E218*P218,2)</f>
        <v>0</v>
      </c>
      <c r="R218" s="242" t="s">
        <v>487</v>
      </c>
      <c r="S218" s="242" t="s">
        <v>190</v>
      </c>
      <c r="T218" s="243" t="s">
        <v>190</v>
      </c>
      <c r="U218" s="219">
        <v>2.1280000000000001</v>
      </c>
      <c r="V218" s="219">
        <f>ROUND(E218*U218,2)</f>
        <v>2.13</v>
      </c>
      <c r="W218" s="219"/>
      <c r="X218" s="219" t="s">
        <v>287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288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30">
        <v>66</v>
      </c>
      <c r="B219" s="231" t="s">
        <v>589</v>
      </c>
      <c r="C219" s="249" t="s">
        <v>590</v>
      </c>
      <c r="D219" s="232" t="s">
        <v>323</v>
      </c>
      <c r="E219" s="233">
        <v>89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5">
        <v>0</v>
      </c>
      <c r="O219" s="235">
        <f>ROUND(E219*N219,2)</f>
        <v>0</v>
      </c>
      <c r="P219" s="235">
        <v>0</v>
      </c>
      <c r="Q219" s="235">
        <f>ROUND(E219*P219,2)</f>
        <v>0</v>
      </c>
      <c r="R219" s="235" t="s">
        <v>487</v>
      </c>
      <c r="S219" s="235" t="s">
        <v>190</v>
      </c>
      <c r="T219" s="236" t="s">
        <v>190</v>
      </c>
      <c r="U219" s="219">
        <v>4.3999999999999997E-2</v>
      </c>
      <c r="V219" s="219">
        <f>ROUND(E219*U219,2)</f>
        <v>3.92</v>
      </c>
      <c r="W219" s="219"/>
      <c r="X219" s="219" t="s">
        <v>287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288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60" t="s">
        <v>591</v>
      </c>
      <c r="D220" s="256"/>
      <c r="E220" s="256"/>
      <c r="F220" s="256"/>
      <c r="G220" s="256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290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45" t="str">
        <f>C220</f>
        <v>přísun, montáže, demontáže a odsunu zkoušecího čerpadla, napuštění tlakovou vodou a dodání vody pro tlakovou zkoušku,</v>
      </c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30">
        <v>67</v>
      </c>
      <c r="B221" s="231" t="s">
        <v>992</v>
      </c>
      <c r="C221" s="249" t="s">
        <v>993</v>
      </c>
      <c r="D221" s="232" t="s">
        <v>323</v>
      </c>
      <c r="E221" s="233">
        <v>153.5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0</v>
      </c>
      <c r="O221" s="235">
        <f>ROUND(E221*N221,2)</f>
        <v>0</v>
      </c>
      <c r="P221" s="235">
        <v>0</v>
      </c>
      <c r="Q221" s="235">
        <f>ROUND(E221*P221,2)</f>
        <v>0</v>
      </c>
      <c r="R221" s="235" t="s">
        <v>487</v>
      </c>
      <c r="S221" s="235" t="s">
        <v>190</v>
      </c>
      <c r="T221" s="236" t="s">
        <v>190</v>
      </c>
      <c r="U221" s="219">
        <v>5.5E-2</v>
      </c>
      <c r="V221" s="219">
        <f>ROUND(E221*U221,2)</f>
        <v>8.44</v>
      </c>
      <c r="W221" s="219"/>
      <c r="X221" s="219" t="s">
        <v>287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60" t="s">
        <v>591</v>
      </c>
      <c r="D222" s="256"/>
      <c r="E222" s="256"/>
      <c r="F222" s="256"/>
      <c r="G222" s="256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290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45" t="str">
        <f>C222</f>
        <v>přísun, montáže, demontáže a odsunu zkoušecího čerpadla, napuštění tlakovou vodou a dodání vody pro tlakovou zkoušku,</v>
      </c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30">
        <v>68</v>
      </c>
      <c r="B223" s="231" t="s">
        <v>594</v>
      </c>
      <c r="C223" s="249" t="s">
        <v>595</v>
      </c>
      <c r="D223" s="232" t="s">
        <v>596</v>
      </c>
      <c r="E223" s="233">
        <v>1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5">
        <v>3.5029999999999999E-2</v>
      </c>
      <c r="O223" s="235">
        <f>ROUND(E223*N223,2)</f>
        <v>0.04</v>
      </c>
      <c r="P223" s="235">
        <v>0</v>
      </c>
      <c r="Q223" s="235">
        <f>ROUND(E223*P223,2)</f>
        <v>0</v>
      </c>
      <c r="R223" s="235" t="s">
        <v>487</v>
      </c>
      <c r="S223" s="235" t="s">
        <v>190</v>
      </c>
      <c r="T223" s="236" t="s">
        <v>190</v>
      </c>
      <c r="U223" s="219">
        <v>10.130000000000001</v>
      </c>
      <c r="V223" s="219">
        <f>ROUND(E223*U223,2)</f>
        <v>10.130000000000001</v>
      </c>
      <c r="W223" s="219"/>
      <c r="X223" s="219" t="s">
        <v>287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308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ht="33.75" outlineLevel="1" x14ac:dyDescent="0.2">
      <c r="A224" s="216"/>
      <c r="B224" s="217"/>
      <c r="C224" s="260" t="s">
        <v>597</v>
      </c>
      <c r="D224" s="256"/>
      <c r="E224" s="256"/>
      <c r="F224" s="256"/>
      <c r="G224" s="256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290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45" t="str">
        <f>C224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30">
        <v>69</v>
      </c>
      <c r="B225" s="231" t="s">
        <v>598</v>
      </c>
      <c r="C225" s="249" t="s">
        <v>599</v>
      </c>
      <c r="D225" s="232" t="s">
        <v>323</v>
      </c>
      <c r="E225" s="233">
        <v>89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0</v>
      </c>
      <c r="Q225" s="235">
        <f>ROUND(E225*P225,2)</f>
        <v>0</v>
      </c>
      <c r="R225" s="235" t="s">
        <v>487</v>
      </c>
      <c r="S225" s="235" t="s">
        <v>190</v>
      </c>
      <c r="T225" s="236" t="s">
        <v>190</v>
      </c>
      <c r="U225" s="219">
        <v>0.7</v>
      </c>
      <c r="V225" s="219">
        <f>ROUND(E225*U225,2)</f>
        <v>62.3</v>
      </c>
      <c r="W225" s="219"/>
      <c r="X225" s="219" t="s">
        <v>287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308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60" t="s">
        <v>600</v>
      </c>
      <c r="D226" s="256"/>
      <c r="E226" s="256"/>
      <c r="F226" s="256"/>
      <c r="G226" s="256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290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45" t="str">
        <f>C226</f>
        <v>napuštění a vypuštění vody, dodání vody a desinfekčního prostředku, náklady na bakteriologický rozbor vody,</v>
      </c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30">
        <v>70</v>
      </c>
      <c r="B227" s="231" t="s">
        <v>994</v>
      </c>
      <c r="C227" s="249" t="s">
        <v>995</v>
      </c>
      <c r="D227" s="232" t="s">
        <v>323</v>
      </c>
      <c r="E227" s="233">
        <v>153.5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5" t="s">
        <v>487</v>
      </c>
      <c r="S227" s="235" t="s">
        <v>190</v>
      </c>
      <c r="T227" s="236" t="s">
        <v>190</v>
      </c>
      <c r="U227" s="219">
        <v>0.4</v>
      </c>
      <c r="V227" s="219">
        <f>ROUND(E227*U227,2)</f>
        <v>61.4</v>
      </c>
      <c r="W227" s="219"/>
      <c r="X227" s="219" t="s">
        <v>287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288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60" t="s">
        <v>600</v>
      </c>
      <c r="D228" s="256"/>
      <c r="E228" s="256"/>
      <c r="F228" s="256"/>
      <c r="G228" s="256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290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45" t="str">
        <f>C228</f>
        <v>napuštění a vypuštění vody, dodání vody a desinfekčního prostředku, náklady na bakteriologický rozbor vody,</v>
      </c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30">
        <v>71</v>
      </c>
      <c r="B229" s="231" t="s">
        <v>603</v>
      </c>
      <c r="C229" s="249" t="s">
        <v>604</v>
      </c>
      <c r="D229" s="232" t="s">
        <v>554</v>
      </c>
      <c r="E229" s="233">
        <v>21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5.8209999999999998E-2</v>
      </c>
      <c r="O229" s="235">
        <f>ROUND(E229*N229,2)</f>
        <v>1.22</v>
      </c>
      <c r="P229" s="235">
        <v>0</v>
      </c>
      <c r="Q229" s="235">
        <f>ROUND(E229*P229,2)</f>
        <v>0</v>
      </c>
      <c r="R229" s="235" t="s">
        <v>487</v>
      </c>
      <c r="S229" s="235" t="s">
        <v>190</v>
      </c>
      <c r="T229" s="236" t="s">
        <v>190</v>
      </c>
      <c r="U229" s="219">
        <v>0.77200000000000002</v>
      </c>
      <c r="V229" s="219">
        <f>ROUND(E229*U229,2)</f>
        <v>16.21</v>
      </c>
      <c r="W229" s="219"/>
      <c r="X229" s="219" t="s">
        <v>287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308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60" t="s">
        <v>605</v>
      </c>
      <c r="D230" s="256"/>
      <c r="E230" s="256"/>
      <c r="F230" s="256"/>
      <c r="G230" s="256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290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30">
        <v>72</v>
      </c>
      <c r="B231" s="231" t="s">
        <v>606</v>
      </c>
      <c r="C231" s="249" t="s">
        <v>607</v>
      </c>
      <c r="D231" s="232" t="s">
        <v>554</v>
      </c>
      <c r="E231" s="233">
        <v>1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0.12303</v>
      </c>
      <c r="O231" s="235">
        <f>ROUND(E231*N231,2)</f>
        <v>0.12</v>
      </c>
      <c r="P231" s="235">
        <v>0</v>
      </c>
      <c r="Q231" s="235">
        <f>ROUND(E231*P231,2)</f>
        <v>0</v>
      </c>
      <c r="R231" s="235" t="s">
        <v>487</v>
      </c>
      <c r="S231" s="235" t="s">
        <v>190</v>
      </c>
      <c r="T231" s="236" t="s">
        <v>190</v>
      </c>
      <c r="U231" s="219">
        <v>0.86299999999999999</v>
      </c>
      <c r="V231" s="219">
        <f>ROUND(E231*U231,2)</f>
        <v>0.86</v>
      </c>
      <c r="W231" s="219"/>
      <c r="X231" s="219" t="s">
        <v>287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308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60" t="s">
        <v>605</v>
      </c>
      <c r="D232" s="256"/>
      <c r="E232" s="256"/>
      <c r="F232" s="256"/>
      <c r="G232" s="256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290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30">
        <v>73</v>
      </c>
      <c r="B233" s="231" t="s">
        <v>610</v>
      </c>
      <c r="C233" s="249" t="s">
        <v>611</v>
      </c>
      <c r="D233" s="232" t="s">
        <v>554</v>
      </c>
      <c r="E233" s="233">
        <v>21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5">
        <v>2.1000000000000001E-4</v>
      </c>
      <c r="O233" s="235">
        <f>ROUND(E233*N233,2)</f>
        <v>0</v>
      </c>
      <c r="P233" s="235">
        <v>0</v>
      </c>
      <c r="Q233" s="235">
        <f>ROUND(E233*P233,2)</f>
        <v>0</v>
      </c>
      <c r="R233" s="235" t="s">
        <v>487</v>
      </c>
      <c r="S233" s="235" t="s">
        <v>190</v>
      </c>
      <c r="T233" s="236" t="s">
        <v>190</v>
      </c>
      <c r="U233" s="219">
        <v>0.33600000000000002</v>
      </c>
      <c r="V233" s="219">
        <f>ROUND(E233*U233,2)</f>
        <v>7.06</v>
      </c>
      <c r="W233" s="219"/>
      <c r="X233" s="219" t="s">
        <v>287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308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50" t="s">
        <v>612</v>
      </c>
      <c r="D234" s="244"/>
      <c r="E234" s="244"/>
      <c r="F234" s="244"/>
      <c r="G234" s="244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193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 x14ac:dyDescent="0.2">
      <c r="A235" s="230">
        <v>74</v>
      </c>
      <c r="B235" s="231" t="s">
        <v>613</v>
      </c>
      <c r="C235" s="249" t="s">
        <v>614</v>
      </c>
      <c r="D235" s="232" t="s">
        <v>554</v>
      </c>
      <c r="E235" s="233">
        <v>1</v>
      </c>
      <c r="F235" s="234"/>
      <c r="G235" s="235">
        <f>ROUND(E235*F235,2)</f>
        <v>0</v>
      </c>
      <c r="H235" s="234"/>
      <c r="I235" s="235">
        <f>ROUND(E235*H235,2)</f>
        <v>0</v>
      </c>
      <c r="J235" s="234"/>
      <c r="K235" s="235">
        <f>ROUND(E235*J235,2)</f>
        <v>0</v>
      </c>
      <c r="L235" s="235">
        <v>21</v>
      </c>
      <c r="M235" s="235">
        <f>G235*(1+L235/100)</f>
        <v>0</v>
      </c>
      <c r="N235" s="235">
        <v>2.4000000000000001E-4</v>
      </c>
      <c r="O235" s="235">
        <f>ROUND(E235*N235,2)</f>
        <v>0</v>
      </c>
      <c r="P235" s="235">
        <v>0</v>
      </c>
      <c r="Q235" s="235">
        <f>ROUND(E235*P235,2)</f>
        <v>0</v>
      </c>
      <c r="R235" s="235" t="s">
        <v>487</v>
      </c>
      <c r="S235" s="235" t="s">
        <v>190</v>
      </c>
      <c r="T235" s="236" t="s">
        <v>190</v>
      </c>
      <c r="U235" s="219">
        <v>0.40300000000000002</v>
      </c>
      <c r="V235" s="219">
        <f>ROUND(E235*U235,2)</f>
        <v>0.4</v>
      </c>
      <c r="W235" s="219"/>
      <c r="X235" s="219" t="s">
        <v>287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308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0" t="s">
        <v>615</v>
      </c>
      <c r="D236" s="244"/>
      <c r="E236" s="244"/>
      <c r="F236" s="244"/>
      <c r="G236" s="244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193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37">
        <v>75</v>
      </c>
      <c r="B237" s="238" t="s">
        <v>616</v>
      </c>
      <c r="C237" s="248" t="s">
        <v>617</v>
      </c>
      <c r="D237" s="239" t="s">
        <v>323</v>
      </c>
      <c r="E237" s="240">
        <v>152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2">
        <v>5.0000000000000002E-5</v>
      </c>
      <c r="O237" s="242">
        <f>ROUND(E237*N237,2)</f>
        <v>0.01</v>
      </c>
      <c r="P237" s="242">
        <v>0</v>
      </c>
      <c r="Q237" s="242">
        <f>ROUND(E237*P237,2)</f>
        <v>0</v>
      </c>
      <c r="R237" s="242" t="s">
        <v>487</v>
      </c>
      <c r="S237" s="242" t="s">
        <v>190</v>
      </c>
      <c r="T237" s="243" t="s">
        <v>190</v>
      </c>
      <c r="U237" s="219">
        <v>3.4000000000000002E-2</v>
      </c>
      <c r="V237" s="219">
        <f>ROUND(E237*U237,2)</f>
        <v>5.17</v>
      </c>
      <c r="W237" s="219"/>
      <c r="X237" s="219" t="s">
        <v>287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288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37">
        <v>76</v>
      </c>
      <c r="B238" s="238" t="s">
        <v>618</v>
      </c>
      <c r="C238" s="248" t="s">
        <v>619</v>
      </c>
      <c r="D238" s="239" t="s">
        <v>323</v>
      </c>
      <c r="E238" s="240">
        <v>156.5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2">
        <v>8.0000000000000007E-5</v>
      </c>
      <c r="O238" s="242">
        <f>ROUND(E238*N238,2)</f>
        <v>0.01</v>
      </c>
      <c r="P238" s="242">
        <v>0</v>
      </c>
      <c r="Q238" s="242">
        <f>ROUND(E238*P238,2)</f>
        <v>0</v>
      </c>
      <c r="R238" s="242" t="s">
        <v>487</v>
      </c>
      <c r="S238" s="242" t="s">
        <v>190</v>
      </c>
      <c r="T238" s="243" t="s">
        <v>190</v>
      </c>
      <c r="U238" s="219">
        <v>3.4000000000000002E-2</v>
      </c>
      <c r="V238" s="219">
        <f>ROUND(E238*U238,2)</f>
        <v>5.32</v>
      </c>
      <c r="W238" s="219"/>
      <c r="X238" s="219" t="s">
        <v>287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620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30">
        <v>77</v>
      </c>
      <c r="B239" s="231" t="s">
        <v>621</v>
      </c>
      <c r="C239" s="249" t="s">
        <v>622</v>
      </c>
      <c r="D239" s="232" t="s">
        <v>554</v>
      </c>
      <c r="E239" s="233">
        <v>21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8.0000000000000007E-5</v>
      </c>
      <c r="O239" s="235">
        <f>ROUND(E239*N239,2)</f>
        <v>0</v>
      </c>
      <c r="P239" s="235">
        <v>0</v>
      </c>
      <c r="Q239" s="235">
        <f>ROUND(E239*P239,2)</f>
        <v>0</v>
      </c>
      <c r="R239" s="235"/>
      <c r="S239" s="235" t="s">
        <v>174</v>
      </c>
      <c r="T239" s="236" t="s">
        <v>175</v>
      </c>
      <c r="U239" s="219">
        <v>0.17963000000000001</v>
      </c>
      <c r="V239" s="219">
        <f>ROUND(E239*U239,2)</f>
        <v>3.77</v>
      </c>
      <c r="W239" s="219"/>
      <c r="X239" s="219" t="s">
        <v>287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50" t="s">
        <v>623</v>
      </c>
      <c r="D240" s="244"/>
      <c r="E240" s="244"/>
      <c r="F240" s="244"/>
      <c r="G240" s="244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193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30">
        <v>78</v>
      </c>
      <c r="B241" s="231" t="s">
        <v>1887</v>
      </c>
      <c r="C241" s="249" t="s">
        <v>1888</v>
      </c>
      <c r="D241" s="232" t="s">
        <v>323</v>
      </c>
      <c r="E241" s="233">
        <v>50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0.21664</v>
      </c>
      <c r="O241" s="235">
        <f>ROUND(E241*N241,2)</f>
        <v>10.83</v>
      </c>
      <c r="P241" s="235">
        <v>0</v>
      </c>
      <c r="Q241" s="235">
        <f>ROUND(E241*P241,2)</f>
        <v>0</v>
      </c>
      <c r="R241" s="235"/>
      <c r="S241" s="235" t="s">
        <v>174</v>
      </c>
      <c r="T241" s="236" t="s">
        <v>175</v>
      </c>
      <c r="U241" s="219">
        <v>1.44842</v>
      </c>
      <c r="V241" s="219">
        <f>ROUND(E241*U241,2)</f>
        <v>72.42</v>
      </c>
      <c r="W241" s="219"/>
      <c r="X241" s="219" t="s">
        <v>287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288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0" t="s">
        <v>747</v>
      </c>
      <c r="D242" s="244"/>
      <c r="E242" s="244"/>
      <c r="F242" s="244"/>
      <c r="G242" s="244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193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61" t="s">
        <v>1889</v>
      </c>
      <c r="D243" s="257"/>
      <c r="E243" s="257"/>
      <c r="F243" s="257"/>
      <c r="G243" s="257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193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45" t="str">
        <f>C243</f>
        <v>- přísunu, montáže, demontáže a odsunu zkoušecího čerpadla, napuštění tlakovou vodou a dodání vody pro tlakovou zkoušku,</v>
      </c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61" t="s">
        <v>1890</v>
      </c>
      <c r="D244" s="257"/>
      <c r="E244" s="257"/>
      <c r="F244" s="257"/>
      <c r="G244" s="257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193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45" t="str">
        <f>C244</f>
        <v>- napuštění a vypuštění vody, dodání vody a desinfekčního prostředku a na bakteriologický rozbor vody.</v>
      </c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37">
        <v>79</v>
      </c>
      <c r="B245" s="238" t="s">
        <v>996</v>
      </c>
      <c r="C245" s="248" t="s">
        <v>997</v>
      </c>
      <c r="D245" s="239" t="s">
        <v>655</v>
      </c>
      <c r="E245" s="240">
        <v>1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2">
        <v>0</v>
      </c>
      <c r="O245" s="242">
        <f>ROUND(E245*N245,2)</f>
        <v>0</v>
      </c>
      <c r="P245" s="242">
        <v>0</v>
      </c>
      <c r="Q245" s="242">
        <f>ROUND(E245*P245,2)</f>
        <v>0</v>
      </c>
      <c r="R245" s="242"/>
      <c r="S245" s="242" t="s">
        <v>174</v>
      </c>
      <c r="T245" s="243" t="s">
        <v>175</v>
      </c>
      <c r="U245" s="219">
        <v>0</v>
      </c>
      <c r="V245" s="219">
        <f>ROUND(E245*U245,2)</f>
        <v>0</v>
      </c>
      <c r="W245" s="219"/>
      <c r="X245" s="219" t="s">
        <v>287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288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37">
        <v>80</v>
      </c>
      <c r="B246" s="238" t="s">
        <v>998</v>
      </c>
      <c r="C246" s="248" t="s">
        <v>999</v>
      </c>
      <c r="D246" s="239" t="s">
        <v>554</v>
      </c>
      <c r="E246" s="240">
        <v>1</v>
      </c>
      <c r="F246" s="241"/>
      <c r="G246" s="242">
        <f>ROUND(E246*F246,2)</f>
        <v>0</v>
      </c>
      <c r="H246" s="241"/>
      <c r="I246" s="242">
        <f>ROUND(E246*H246,2)</f>
        <v>0</v>
      </c>
      <c r="J246" s="241"/>
      <c r="K246" s="242">
        <f>ROUND(E246*J246,2)</f>
        <v>0</v>
      </c>
      <c r="L246" s="242">
        <v>21</v>
      </c>
      <c r="M246" s="242">
        <f>G246*(1+L246/100)</f>
        <v>0</v>
      </c>
      <c r="N246" s="242">
        <v>0</v>
      </c>
      <c r="O246" s="242">
        <f>ROUND(E246*N246,2)</f>
        <v>0</v>
      </c>
      <c r="P246" s="242">
        <v>0.2</v>
      </c>
      <c r="Q246" s="242">
        <f>ROUND(E246*P246,2)</f>
        <v>0.2</v>
      </c>
      <c r="R246" s="242"/>
      <c r="S246" s="242" t="s">
        <v>174</v>
      </c>
      <c r="T246" s="243" t="s">
        <v>175</v>
      </c>
      <c r="U246" s="219">
        <v>0</v>
      </c>
      <c r="V246" s="219">
        <f>ROUND(E246*U246,2)</f>
        <v>0</v>
      </c>
      <c r="W246" s="219"/>
      <c r="X246" s="219" t="s">
        <v>287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288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30">
        <v>81</v>
      </c>
      <c r="B247" s="231" t="s">
        <v>1000</v>
      </c>
      <c r="C247" s="249" t="s">
        <v>1001</v>
      </c>
      <c r="D247" s="232" t="s">
        <v>554</v>
      </c>
      <c r="E247" s="233">
        <v>21.315000000000001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0</v>
      </c>
      <c r="O247" s="235">
        <f>ROUND(E247*N247,2)</f>
        <v>0</v>
      </c>
      <c r="P247" s="235">
        <v>0</v>
      </c>
      <c r="Q247" s="235">
        <f>ROUND(E247*P247,2)</f>
        <v>0</v>
      </c>
      <c r="R247" s="235"/>
      <c r="S247" s="235" t="s">
        <v>174</v>
      </c>
      <c r="T247" s="236" t="s">
        <v>175</v>
      </c>
      <c r="U247" s="219">
        <v>0</v>
      </c>
      <c r="V247" s="219">
        <f>ROUND(E247*U247,2)</f>
        <v>0</v>
      </c>
      <c r="W247" s="219"/>
      <c r="X247" s="219" t="s">
        <v>478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479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51" t="s">
        <v>2682</v>
      </c>
      <c r="D248" s="221"/>
      <c r="E248" s="222">
        <v>21.315000000000001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232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30">
        <v>82</v>
      </c>
      <c r="B249" s="231" t="s">
        <v>1007</v>
      </c>
      <c r="C249" s="249" t="s">
        <v>1008</v>
      </c>
      <c r="D249" s="232" t="s">
        <v>554</v>
      </c>
      <c r="E249" s="233">
        <v>37.555</v>
      </c>
      <c r="F249" s="234"/>
      <c r="G249" s="235">
        <f>ROUND(E249*F249,2)</f>
        <v>0</v>
      </c>
      <c r="H249" s="234"/>
      <c r="I249" s="235">
        <f>ROUND(E249*H249,2)</f>
        <v>0</v>
      </c>
      <c r="J249" s="234"/>
      <c r="K249" s="235">
        <f>ROUND(E249*J249,2)</f>
        <v>0</v>
      </c>
      <c r="L249" s="235">
        <v>21</v>
      </c>
      <c r="M249" s="235">
        <f>G249*(1+L249/100)</f>
        <v>0</v>
      </c>
      <c r="N249" s="235">
        <v>0</v>
      </c>
      <c r="O249" s="235">
        <f>ROUND(E249*N249,2)</f>
        <v>0</v>
      </c>
      <c r="P249" s="235">
        <v>0</v>
      </c>
      <c r="Q249" s="235">
        <f>ROUND(E249*P249,2)</f>
        <v>0</v>
      </c>
      <c r="R249" s="235" t="s">
        <v>477</v>
      </c>
      <c r="S249" s="235" t="s">
        <v>190</v>
      </c>
      <c r="T249" s="236" t="s">
        <v>190</v>
      </c>
      <c r="U249" s="219">
        <v>0</v>
      </c>
      <c r="V249" s="219">
        <f>ROUND(E249*U249,2)</f>
        <v>0</v>
      </c>
      <c r="W249" s="219"/>
      <c r="X249" s="219" t="s">
        <v>478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555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1" t="s">
        <v>2683</v>
      </c>
      <c r="D250" s="221"/>
      <c r="E250" s="222">
        <v>37.555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232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22.5" outlineLevel="1" x14ac:dyDescent="0.2">
      <c r="A251" s="230">
        <v>83</v>
      </c>
      <c r="B251" s="231" t="s">
        <v>638</v>
      </c>
      <c r="C251" s="249" t="s">
        <v>639</v>
      </c>
      <c r="D251" s="232" t="s">
        <v>323</v>
      </c>
      <c r="E251" s="233">
        <v>90.334999999999994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2.7E-4</v>
      </c>
      <c r="O251" s="235">
        <f>ROUND(E251*N251,2)</f>
        <v>0.02</v>
      </c>
      <c r="P251" s="235">
        <v>0</v>
      </c>
      <c r="Q251" s="235">
        <f>ROUND(E251*P251,2)</f>
        <v>0</v>
      </c>
      <c r="R251" s="235" t="s">
        <v>477</v>
      </c>
      <c r="S251" s="235" t="s">
        <v>190</v>
      </c>
      <c r="T251" s="236" t="s">
        <v>190</v>
      </c>
      <c r="U251" s="219">
        <v>0</v>
      </c>
      <c r="V251" s="219">
        <f>ROUND(E251*U251,2)</f>
        <v>0</v>
      </c>
      <c r="W251" s="219"/>
      <c r="X251" s="219" t="s">
        <v>478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555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51" t="s">
        <v>2684</v>
      </c>
      <c r="D252" s="221"/>
      <c r="E252" s="222">
        <v>90.334999999999994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232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2.5" outlineLevel="1" x14ac:dyDescent="0.2">
      <c r="A253" s="230">
        <v>84</v>
      </c>
      <c r="B253" s="231" t="s">
        <v>1017</v>
      </c>
      <c r="C253" s="249" t="s">
        <v>1018</v>
      </c>
      <c r="D253" s="232" t="s">
        <v>323</v>
      </c>
      <c r="E253" s="233">
        <v>155.80250000000001</v>
      </c>
      <c r="F253" s="234"/>
      <c r="G253" s="235">
        <f>ROUND(E253*F253,2)</f>
        <v>0</v>
      </c>
      <c r="H253" s="234"/>
      <c r="I253" s="235">
        <f>ROUND(E253*H253,2)</f>
        <v>0</v>
      </c>
      <c r="J253" s="234"/>
      <c r="K253" s="235">
        <f>ROUND(E253*J253,2)</f>
        <v>0</v>
      </c>
      <c r="L253" s="235">
        <v>21</v>
      </c>
      <c r="M253" s="235">
        <f>G253*(1+L253/100)</f>
        <v>0</v>
      </c>
      <c r="N253" s="235">
        <v>4.5700000000000003E-3</v>
      </c>
      <c r="O253" s="235">
        <f>ROUND(E253*N253,2)</f>
        <v>0.71</v>
      </c>
      <c r="P253" s="235">
        <v>0</v>
      </c>
      <c r="Q253" s="235">
        <f>ROUND(E253*P253,2)</f>
        <v>0</v>
      </c>
      <c r="R253" s="235" t="s">
        <v>477</v>
      </c>
      <c r="S253" s="235" t="s">
        <v>190</v>
      </c>
      <c r="T253" s="236" t="s">
        <v>190</v>
      </c>
      <c r="U253" s="219">
        <v>0</v>
      </c>
      <c r="V253" s="219">
        <f>ROUND(E253*U253,2)</f>
        <v>0</v>
      </c>
      <c r="W253" s="219"/>
      <c r="X253" s="219" t="s">
        <v>478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555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51" t="s">
        <v>2685</v>
      </c>
      <c r="D254" s="221"/>
      <c r="E254" s="222">
        <v>155.80250000000001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232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30">
        <v>85</v>
      </c>
      <c r="B255" s="231" t="s">
        <v>1020</v>
      </c>
      <c r="C255" s="249" t="s">
        <v>1021</v>
      </c>
      <c r="D255" s="232" t="s">
        <v>554</v>
      </c>
      <c r="E255" s="233">
        <v>7.1050000000000004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2.7799999999999999E-3</v>
      </c>
      <c r="O255" s="235">
        <f>ROUND(E255*N255,2)</f>
        <v>0.02</v>
      </c>
      <c r="P255" s="235">
        <v>0</v>
      </c>
      <c r="Q255" s="235">
        <f>ROUND(E255*P255,2)</f>
        <v>0</v>
      </c>
      <c r="R255" s="235" t="s">
        <v>477</v>
      </c>
      <c r="S255" s="235" t="s">
        <v>190</v>
      </c>
      <c r="T255" s="236" t="s">
        <v>190</v>
      </c>
      <c r="U255" s="219">
        <v>0</v>
      </c>
      <c r="V255" s="219">
        <f>ROUND(E255*U255,2)</f>
        <v>0</v>
      </c>
      <c r="W255" s="219"/>
      <c r="X255" s="219" t="s">
        <v>478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555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51" t="s">
        <v>659</v>
      </c>
      <c r="D256" s="221"/>
      <c r="E256" s="222">
        <v>7.1050000000000004</v>
      </c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232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30">
        <v>86</v>
      </c>
      <c r="B257" s="231" t="s">
        <v>1023</v>
      </c>
      <c r="C257" s="249" t="s">
        <v>1024</v>
      </c>
      <c r="D257" s="232" t="s">
        <v>655</v>
      </c>
      <c r="E257" s="233">
        <v>1.0149999999999999</v>
      </c>
      <c r="F257" s="234"/>
      <c r="G257" s="235">
        <f>ROUND(E257*F257,2)</f>
        <v>0</v>
      </c>
      <c r="H257" s="234"/>
      <c r="I257" s="235">
        <f>ROUND(E257*H257,2)</f>
        <v>0</v>
      </c>
      <c r="J257" s="234"/>
      <c r="K257" s="235">
        <f>ROUND(E257*J257,2)</f>
        <v>0</v>
      </c>
      <c r="L257" s="235">
        <v>21</v>
      </c>
      <c r="M257" s="235">
        <f>G257*(1+L257/100)</f>
        <v>0</v>
      </c>
      <c r="N257" s="235">
        <v>0</v>
      </c>
      <c r="O257" s="235">
        <f>ROUND(E257*N257,2)</f>
        <v>0</v>
      </c>
      <c r="P257" s="235">
        <v>0</v>
      </c>
      <c r="Q257" s="235">
        <f>ROUND(E257*P257,2)</f>
        <v>0</v>
      </c>
      <c r="R257" s="235"/>
      <c r="S257" s="235" t="s">
        <v>174</v>
      </c>
      <c r="T257" s="236" t="s">
        <v>175</v>
      </c>
      <c r="U257" s="219">
        <v>0</v>
      </c>
      <c r="V257" s="219">
        <f>ROUND(E257*U257,2)</f>
        <v>0</v>
      </c>
      <c r="W257" s="219"/>
      <c r="X257" s="219" t="s">
        <v>478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555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51" t="s">
        <v>656</v>
      </c>
      <c r="D258" s="221"/>
      <c r="E258" s="222">
        <v>1.0149999999999999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232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22.5" outlineLevel="1" x14ac:dyDescent="0.2">
      <c r="A259" s="230">
        <v>87</v>
      </c>
      <c r="B259" s="231" t="s">
        <v>1026</v>
      </c>
      <c r="C259" s="249" t="s">
        <v>1027</v>
      </c>
      <c r="D259" s="232" t="s">
        <v>554</v>
      </c>
      <c r="E259" s="233">
        <v>3.0449999999999999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2.2000000000000001E-3</v>
      </c>
      <c r="O259" s="235">
        <f>ROUND(E259*N259,2)</f>
        <v>0.01</v>
      </c>
      <c r="P259" s="235">
        <v>0</v>
      </c>
      <c r="Q259" s="235">
        <f>ROUND(E259*P259,2)</f>
        <v>0</v>
      </c>
      <c r="R259" s="235"/>
      <c r="S259" s="235" t="s">
        <v>174</v>
      </c>
      <c r="T259" s="236" t="s">
        <v>175</v>
      </c>
      <c r="U259" s="219">
        <v>0</v>
      </c>
      <c r="V259" s="219">
        <f>ROUND(E259*U259,2)</f>
        <v>0</v>
      </c>
      <c r="W259" s="219"/>
      <c r="X259" s="219" t="s">
        <v>478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555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1" t="s">
        <v>1022</v>
      </c>
      <c r="D260" s="221"/>
      <c r="E260" s="222">
        <v>3.0449999999999999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232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30">
        <v>88</v>
      </c>
      <c r="B261" s="231" t="s">
        <v>1484</v>
      </c>
      <c r="C261" s="249" t="s">
        <v>1485</v>
      </c>
      <c r="D261" s="232" t="s">
        <v>554</v>
      </c>
      <c r="E261" s="233">
        <v>1.0149999999999999</v>
      </c>
      <c r="F261" s="234"/>
      <c r="G261" s="235">
        <f>ROUND(E261*F261,2)</f>
        <v>0</v>
      </c>
      <c r="H261" s="234"/>
      <c r="I261" s="235">
        <f>ROUND(E261*H261,2)</f>
        <v>0</v>
      </c>
      <c r="J261" s="234"/>
      <c r="K261" s="235">
        <f>ROUND(E261*J261,2)</f>
        <v>0</v>
      </c>
      <c r="L261" s="235">
        <v>21</v>
      </c>
      <c r="M261" s="235">
        <f>G261*(1+L261/100)</f>
        <v>0</v>
      </c>
      <c r="N261" s="235">
        <v>1.9E-3</v>
      </c>
      <c r="O261" s="235">
        <f>ROUND(E261*N261,2)</f>
        <v>0</v>
      </c>
      <c r="P261" s="235">
        <v>0</v>
      </c>
      <c r="Q261" s="235">
        <f>ROUND(E261*P261,2)</f>
        <v>0</v>
      </c>
      <c r="R261" s="235" t="s">
        <v>477</v>
      </c>
      <c r="S261" s="235" t="s">
        <v>190</v>
      </c>
      <c r="T261" s="236" t="s">
        <v>190</v>
      </c>
      <c r="U261" s="219">
        <v>0</v>
      </c>
      <c r="V261" s="219">
        <f>ROUND(E261*U261,2)</f>
        <v>0</v>
      </c>
      <c r="W261" s="219"/>
      <c r="X261" s="219" t="s">
        <v>478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555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1" t="s">
        <v>656</v>
      </c>
      <c r="D262" s="221"/>
      <c r="E262" s="222">
        <v>1.0149999999999999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232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89</v>
      </c>
      <c r="B263" s="231" t="s">
        <v>1032</v>
      </c>
      <c r="C263" s="249" t="s">
        <v>1033</v>
      </c>
      <c r="D263" s="232" t="s">
        <v>554</v>
      </c>
      <c r="E263" s="233">
        <v>1.0149999999999999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1.9E-3</v>
      </c>
      <c r="O263" s="235">
        <f>ROUND(E263*N263,2)</f>
        <v>0</v>
      </c>
      <c r="P263" s="235">
        <v>0</v>
      </c>
      <c r="Q263" s="235">
        <f>ROUND(E263*P263,2)</f>
        <v>0</v>
      </c>
      <c r="R263" s="235" t="s">
        <v>477</v>
      </c>
      <c r="S263" s="235" t="s">
        <v>190</v>
      </c>
      <c r="T263" s="236" t="s">
        <v>190</v>
      </c>
      <c r="U263" s="219">
        <v>0</v>
      </c>
      <c r="V263" s="219">
        <f>ROUND(E263*U263,2)</f>
        <v>0</v>
      </c>
      <c r="W263" s="219"/>
      <c r="X263" s="219" t="s">
        <v>478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555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1" t="s">
        <v>656</v>
      </c>
      <c r="D264" s="221"/>
      <c r="E264" s="222">
        <v>1.0149999999999999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232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37">
        <v>90</v>
      </c>
      <c r="B265" s="238" t="s">
        <v>662</v>
      </c>
      <c r="C265" s="248" t="s">
        <v>663</v>
      </c>
      <c r="D265" s="239" t="s">
        <v>655</v>
      </c>
      <c r="E265" s="240">
        <v>21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0</v>
      </c>
      <c r="O265" s="242">
        <f>ROUND(E265*N265,2)</f>
        <v>0</v>
      </c>
      <c r="P265" s="242">
        <v>0</v>
      </c>
      <c r="Q265" s="242">
        <f>ROUND(E265*P265,2)</f>
        <v>0</v>
      </c>
      <c r="R265" s="242"/>
      <c r="S265" s="242" t="s">
        <v>174</v>
      </c>
      <c r="T265" s="243" t="s">
        <v>175</v>
      </c>
      <c r="U265" s="219">
        <v>0</v>
      </c>
      <c r="V265" s="219">
        <f>ROUND(E265*U265,2)</f>
        <v>0</v>
      </c>
      <c r="W265" s="219"/>
      <c r="X265" s="219" t="s">
        <v>478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555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ht="33.75" outlineLevel="1" x14ac:dyDescent="0.2">
      <c r="A266" s="230">
        <v>91</v>
      </c>
      <c r="B266" s="231" t="s">
        <v>1034</v>
      </c>
      <c r="C266" s="249" t="s">
        <v>1035</v>
      </c>
      <c r="D266" s="232" t="s">
        <v>554</v>
      </c>
      <c r="E266" s="233">
        <v>1.01</v>
      </c>
      <c r="F266" s="234"/>
      <c r="G266" s="235">
        <f>ROUND(E266*F266,2)</f>
        <v>0</v>
      </c>
      <c r="H266" s="234"/>
      <c r="I266" s="235">
        <f>ROUND(E266*H266,2)</f>
        <v>0</v>
      </c>
      <c r="J266" s="234"/>
      <c r="K266" s="235">
        <f>ROUND(E266*J266,2)</f>
        <v>0</v>
      </c>
      <c r="L266" s="235">
        <v>21</v>
      </c>
      <c r="M266" s="235">
        <f>G266*(1+L266/100)</f>
        <v>0</v>
      </c>
      <c r="N266" s="235">
        <v>3.1E-2</v>
      </c>
      <c r="O266" s="235">
        <f>ROUND(E266*N266,2)</f>
        <v>0.03</v>
      </c>
      <c r="P266" s="235">
        <v>0</v>
      </c>
      <c r="Q266" s="235">
        <f>ROUND(E266*P266,2)</f>
        <v>0</v>
      </c>
      <c r="R266" s="235" t="s">
        <v>477</v>
      </c>
      <c r="S266" s="235" t="s">
        <v>190</v>
      </c>
      <c r="T266" s="236" t="s">
        <v>190</v>
      </c>
      <c r="U266" s="219">
        <v>0</v>
      </c>
      <c r="V266" s="219">
        <f>ROUND(E266*U266,2)</f>
        <v>0</v>
      </c>
      <c r="W266" s="219"/>
      <c r="X266" s="219" t="s">
        <v>478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555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51" t="s">
        <v>672</v>
      </c>
      <c r="D267" s="221"/>
      <c r="E267" s="222">
        <v>1.01</v>
      </c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232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30">
        <v>92</v>
      </c>
      <c r="B268" s="231" t="s">
        <v>675</v>
      </c>
      <c r="C268" s="249" t="s">
        <v>676</v>
      </c>
      <c r="D268" s="232" t="s">
        <v>655</v>
      </c>
      <c r="E268" s="233">
        <v>21.21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0</v>
      </c>
      <c r="O268" s="235">
        <f>ROUND(E268*N268,2)</f>
        <v>0</v>
      </c>
      <c r="P268" s="235">
        <v>0</v>
      </c>
      <c r="Q268" s="235">
        <f>ROUND(E268*P268,2)</f>
        <v>0</v>
      </c>
      <c r="R268" s="235"/>
      <c r="S268" s="235" t="s">
        <v>174</v>
      </c>
      <c r="T268" s="236" t="s">
        <v>175</v>
      </c>
      <c r="U268" s="219">
        <v>0</v>
      </c>
      <c r="V268" s="219">
        <f>ROUND(E268*U268,2)</f>
        <v>0</v>
      </c>
      <c r="W268" s="219"/>
      <c r="X268" s="219" t="s">
        <v>478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479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51" t="s">
        <v>2686</v>
      </c>
      <c r="D269" s="221"/>
      <c r="E269" s="222">
        <v>21.21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232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ht="33.75" outlineLevel="1" x14ac:dyDescent="0.2">
      <c r="A270" s="230">
        <v>93</v>
      </c>
      <c r="B270" s="231" t="s">
        <v>683</v>
      </c>
      <c r="C270" s="249" t="s">
        <v>684</v>
      </c>
      <c r="D270" s="232" t="s">
        <v>554</v>
      </c>
      <c r="E270" s="233">
        <v>1.01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6.0000000000000001E-3</v>
      </c>
      <c r="O270" s="235">
        <f>ROUND(E270*N270,2)</f>
        <v>0.01</v>
      </c>
      <c r="P270" s="235">
        <v>0</v>
      </c>
      <c r="Q270" s="235">
        <f>ROUND(E270*P270,2)</f>
        <v>0</v>
      </c>
      <c r="R270" s="235" t="s">
        <v>477</v>
      </c>
      <c r="S270" s="235" t="s">
        <v>190</v>
      </c>
      <c r="T270" s="236" t="s">
        <v>190</v>
      </c>
      <c r="U270" s="219">
        <v>0</v>
      </c>
      <c r="V270" s="219">
        <f>ROUND(E270*U270,2)</f>
        <v>0</v>
      </c>
      <c r="W270" s="219"/>
      <c r="X270" s="219" t="s">
        <v>478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479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51" t="s">
        <v>672</v>
      </c>
      <c r="D271" s="221"/>
      <c r="E271" s="222">
        <v>1.01</v>
      </c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232</v>
      </c>
      <c r="AH271" s="209">
        <v>0</v>
      </c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37">
        <v>94</v>
      </c>
      <c r="B272" s="238" t="s">
        <v>687</v>
      </c>
      <c r="C272" s="248" t="s">
        <v>688</v>
      </c>
      <c r="D272" s="239" t="s">
        <v>655</v>
      </c>
      <c r="E272" s="240">
        <v>21</v>
      </c>
      <c r="F272" s="241"/>
      <c r="G272" s="242">
        <f>ROUND(E272*F272,2)</f>
        <v>0</v>
      </c>
      <c r="H272" s="241"/>
      <c r="I272" s="242">
        <f>ROUND(E272*H272,2)</f>
        <v>0</v>
      </c>
      <c r="J272" s="241"/>
      <c r="K272" s="242">
        <f>ROUND(E272*J272,2)</f>
        <v>0</v>
      </c>
      <c r="L272" s="242">
        <v>21</v>
      </c>
      <c r="M272" s="242">
        <f>G272*(1+L272/100)</f>
        <v>0</v>
      </c>
      <c r="N272" s="242">
        <v>0</v>
      </c>
      <c r="O272" s="242">
        <f>ROUND(E272*N272,2)</f>
        <v>0</v>
      </c>
      <c r="P272" s="242">
        <v>0</v>
      </c>
      <c r="Q272" s="242">
        <f>ROUND(E272*P272,2)</f>
        <v>0</v>
      </c>
      <c r="R272" s="242"/>
      <c r="S272" s="242" t="s">
        <v>174</v>
      </c>
      <c r="T272" s="243" t="s">
        <v>175</v>
      </c>
      <c r="U272" s="219">
        <v>0</v>
      </c>
      <c r="V272" s="219">
        <f>ROUND(E272*U272,2)</f>
        <v>0</v>
      </c>
      <c r="W272" s="219"/>
      <c r="X272" s="219" t="s">
        <v>478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555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37">
        <v>95</v>
      </c>
      <c r="B273" s="238" t="s">
        <v>689</v>
      </c>
      <c r="C273" s="248" t="s">
        <v>690</v>
      </c>
      <c r="D273" s="239" t="s">
        <v>655</v>
      </c>
      <c r="E273" s="240">
        <v>1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0</v>
      </c>
      <c r="O273" s="242">
        <f>ROUND(E273*N273,2)</f>
        <v>0</v>
      </c>
      <c r="P273" s="242">
        <v>0</v>
      </c>
      <c r="Q273" s="242">
        <f>ROUND(E273*P273,2)</f>
        <v>0</v>
      </c>
      <c r="R273" s="242"/>
      <c r="S273" s="242" t="s">
        <v>174</v>
      </c>
      <c r="T273" s="243" t="s">
        <v>175</v>
      </c>
      <c r="U273" s="219">
        <v>0</v>
      </c>
      <c r="V273" s="219">
        <f>ROUND(E273*U273,2)</f>
        <v>0</v>
      </c>
      <c r="W273" s="219"/>
      <c r="X273" s="219" t="s">
        <v>478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479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30">
        <v>96</v>
      </c>
      <c r="B274" s="231" t="s">
        <v>693</v>
      </c>
      <c r="C274" s="249" t="s">
        <v>694</v>
      </c>
      <c r="D274" s="232" t="s">
        <v>554</v>
      </c>
      <c r="E274" s="233">
        <v>22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8.9999999999999998E-4</v>
      </c>
      <c r="O274" s="235">
        <f>ROUND(E274*N274,2)</f>
        <v>0.02</v>
      </c>
      <c r="P274" s="235">
        <v>0</v>
      </c>
      <c r="Q274" s="235">
        <f>ROUND(E274*P274,2)</f>
        <v>0</v>
      </c>
      <c r="R274" s="235" t="s">
        <v>477</v>
      </c>
      <c r="S274" s="235" t="s">
        <v>190</v>
      </c>
      <c r="T274" s="236" t="s">
        <v>190</v>
      </c>
      <c r="U274" s="219">
        <v>0</v>
      </c>
      <c r="V274" s="219">
        <f>ROUND(E274*U274,2)</f>
        <v>0</v>
      </c>
      <c r="W274" s="219"/>
      <c r="X274" s="219" t="s">
        <v>478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479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1" t="s">
        <v>2687</v>
      </c>
      <c r="D275" s="221"/>
      <c r="E275" s="222">
        <v>22</v>
      </c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232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37">
        <v>97</v>
      </c>
      <c r="B276" s="238" t="s">
        <v>698</v>
      </c>
      <c r="C276" s="248" t="s">
        <v>699</v>
      </c>
      <c r="D276" s="239" t="s">
        <v>247</v>
      </c>
      <c r="E276" s="240">
        <v>2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2">
        <v>0</v>
      </c>
      <c r="O276" s="242">
        <f>ROUND(E276*N276,2)</f>
        <v>0</v>
      </c>
      <c r="P276" s="242">
        <v>0</v>
      </c>
      <c r="Q276" s="242">
        <f>ROUND(E276*P276,2)</f>
        <v>0</v>
      </c>
      <c r="R276" s="242"/>
      <c r="S276" s="242" t="s">
        <v>174</v>
      </c>
      <c r="T276" s="243" t="s">
        <v>700</v>
      </c>
      <c r="U276" s="219">
        <v>0</v>
      </c>
      <c r="V276" s="219">
        <f>ROUND(E276*U276,2)</f>
        <v>0</v>
      </c>
      <c r="W276" s="219"/>
      <c r="X276" s="219" t="s">
        <v>478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479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7">
        <v>98</v>
      </c>
      <c r="B277" s="238" t="s">
        <v>701</v>
      </c>
      <c r="C277" s="248" t="s">
        <v>702</v>
      </c>
      <c r="D277" s="239" t="s">
        <v>655</v>
      </c>
      <c r="E277" s="240">
        <v>21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2">
        <v>0</v>
      </c>
      <c r="O277" s="242">
        <f>ROUND(E277*N277,2)</f>
        <v>0</v>
      </c>
      <c r="P277" s="242">
        <v>0</v>
      </c>
      <c r="Q277" s="242">
        <f>ROUND(E277*P277,2)</f>
        <v>0</v>
      </c>
      <c r="R277" s="242"/>
      <c r="S277" s="242" t="s">
        <v>174</v>
      </c>
      <c r="T277" s="243" t="s">
        <v>700</v>
      </c>
      <c r="U277" s="219">
        <v>0</v>
      </c>
      <c r="V277" s="219">
        <f>ROUND(E277*U277,2)</f>
        <v>0</v>
      </c>
      <c r="W277" s="219"/>
      <c r="X277" s="219" t="s">
        <v>478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555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37">
        <v>99</v>
      </c>
      <c r="B278" s="238" t="s">
        <v>703</v>
      </c>
      <c r="C278" s="248" t="s">
        <v>704</v>
      </c>
      <c r="D278" s="239" t="s">
        <v>655</v>
      </c>
      <c r="E278" s="240">
        <v>1</v>
      </c>
      <c r="F278" s="241"/>
      <c r="G278" s="242">
        <f>ROUND(E278*F278,2)</f>
        <v>0</v>
      </c>
      <c r="H278" s="241"/>
      <c r="I278" s="242">
        <f>ROUND(E278*H278,2)</f>
        <v>0</v>
      </c>
      <c r="J278" s="241"/>
      <c r="K278" s="242">
        <f>ROUND(E278*J278,2)</f>
        <v>0</v>
      </c>
      <c r="L278" s="242">
        <v>21</v>
      </c>
      <c r="M278" s="242">
        <f>G278*(1+L278/100)</f>
        <v>0</v>
      </c>
      <c r="N278" s="242">
        <v>0</v>
      </c>
      <c r="O278" s="242">
        <f>ROUND(E278*N278,2)</f>
        <v>0</v>
      </c>
      <c r="P278" s="242">
        <v>0</v>
      </c>
      <c r="Q278" s="242">
        <f>ROUND(E278*P278,2)</f>
        <v>0</v>
      </c>
      <c r="R278" s="242"/>
      <c r="S278" s="242" t="s">
        <v>174</v>
      </c>
      <c r="T278" s="243" t="s">
        <v>700</v>
      </c>
      <c r="U278" s="219">
        <v>0</v>
      </c>
      <c r="V278" s="219">
        <f>ROUND(E278*U278,2)</f>
        <v>0</v>
      </c>
      <c r="W278" s="219"/>
      <c r="X278" s="219" t="s">
        <v>478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555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7">
        <v>100</v>
      </c>
      <c r="B279" s="238" t="s">
        <v>705</v>
      </c>
      <c r="C279" s="248" t="s">
        <v>706</v>
      </c>
      <c r="D279" s="239" t="s">
        <v>655</v>
      </c>
      <c r="E279" s="240">
        <v>1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2">
        <v>0</v>
      </c>
      <c r="O279" s="242">
        <f>ROUND(E279*N279,2)</f>
        <v>0</v>
      </c>
      <c r="P279" s="242">
        <v>0</v>
      </c>
      <c r="Q279" s="242">
        <f>ROUND(E279*P279,2)</f>
        <v>0</v>
      </c>
      <c r="R279" s="242"/>
      <c r="S279" s="242" t="s">
        <v>174</v>
      </c>
      <c r="T279" s="243" t="s">
        <v>175</v>
      </c>
      <c r="U279" s="219">
        <v>0</v>
      </c>
      <c r="V279" s="219">
        <f>ROUND(E279*U279,2)</f>
        <v>0</v>
      </c>
      <c r="W279" s="219"/>
      <c r="X279" s="219" t="s">
        <v>478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479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37">
        <v>101</v>
      </c>
      <c r="B280" s="238" t="s">
        <v>2106</v>
      </c>
      <c r="C280" s="248" t="s">
        <v>2107</v>
      </c>
      <c r="D280" s="239" t="s">
        <v>655</v>
      </c>
      <c r="E280" s="240">
        <v>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2">
        <v>0</v>
      </c>
      <c r="O280" s="242">
        <f>ROUND(E280*N280,2)</f>
        <v>0</v>
      </c>
      <c r="P280" s="242">
        <v>0</v>
      </c>
      <c r="Q280" s="242">
        <f>ROUND(E280*P280,2)</f>
        <v>0</v>
      </c>
      <c r="R280" s="242"/>
      <c r="S280" s="242" t="s">
        <v>174</v>
      </c>
      <c r="T280" s="243" t="s">
        <v>175</v>
      </c>
      <c r="U280" s="219">
        <v>0</v>
      </c>
      <c r="V280" s="219">
        <f>ROUND(E280*U280,2)</f>
        <v>0</v>
      </c>
      <c r="W280" s="219"/>
      <c r="X280" s="219" t="s">
        <v>478</v>
      </c>
      <c r="Y280" s="209"/>
      <c r="Z280" s="209"/>
      <c r="AA280" s="209"/>
      <c r="AB280" s="209"/>
      <c r="AC280" s="209"/>
      <c r="AD280" s="209"/>
      <c r="AE280" s="209"/>
      <c r="AF280" s="209"/>
      <c r="AG280" s="209" t="s">
        <v>555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7">
        <v>102</v>
      </c>
      <c r="B281" s="238" t="s">
        <v>1050</v>
      </c>
      <c r="C281" s="248" t="s">
        <v>1051</v>
      </c>
      <c r="D281" s="239" t="s">
        <v>655</v>
      </c>
      <c r="E281" s="240">
        <v>1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2">
        <v>0</v>
      </c>
      <c r="O281" s="242">
        <f>ROUND(E281*N281,2)</f>
        <v>0</v>
      </c>
      <c r="P281" s="242">
        <v>0</v>
      </c>
      <c r="Q281" s="242">
        <f>ROUND(E281*P281,2)</f>
        <v>0</v>
      </c>
      <c r="R281" s="242"/>
      <c r="S281" s="242" t="s">
        <v>174</v>
      </c>
      <c r="T281" s="243" t="s">
        <v>175</v>
      </c>
      <c r="U281" s="219">
        <v>0</v>
      </c>
      <c r="V281" s="219">
        <f>ROUND(E281*U281,2)</f>
        <v>0</v>
      </c>
      <c r="W281" s="219"/>
      <c r="X281" s="219" t="s">
        <v>478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555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x14ac:dyDescent="0.2">
      <c r="A282" s="224" t="s">
        <v>169</v>
      </c>
      <c r="B282" s="225" t="s">
        <v>111</v>
      </c>
      <c r="C282" s="247" t="s">
        <v>112</v>
      </c>
      <c r="D282" s="226"/>
      <c r="E282" s="227"/>
      <c r="F282" s="228"/>
      <c r="G282" s="228">
        <f>SUMIF(AG283:AG288,"&lt;&gt;NOR",G283:G288)</f>
        <v>0</v>
      </c>
      <c r="H282" s="228"/>
      <c r="I282" s="228">
        <f>SUM(I283:I288)</f>
        <v>0</v>
      </c>
      <c r="J282" s="228"/>
      <c r="K282" s="228">
        <f>SUM(K283:K288)</f>
        <v>0</v>
      </c>
      <c r="L282" s="228"/>
      <c r="M282" s="228">
        <f>SUM(M283:M288)</f>
        <v>0</v>
      </c>
      <c r="N282" s="228"/>
      <c r="O282" s="228">
        <f>SUM(O283:O288)</f>
        <v>0</v>
      </c>
      <c r="P282" s="228"/>
      <c r="Q282" s="228">
        <f>SUM(Q283:Q288)</f>
        <v>0</v>
      </c>
      <c r="R282" s="228"/>
      <c r="S282" s="228"/>
      <c r="T282" s="229"/>
      <c r="U282" s="223"/>
      <c r="V282" s="223">
        <f>SUM(V283:V288)</f>
        <v>0.46</v>
      </c>
      <c r="W282" s="223"/>
      <c r="X282" s="223"/>
      <c r="AG282" t="s">
        <v>170</v>
      </c>
    </row>
    <row r="283" spans="1:60" outlineLevel="1" x14ac:dyDescent="0.2">
      <c r="A283" s="230">
        <v>103</v>
      </c>
      <c r="B283" s="231" t="s">
        <v>730</v>
      </c>
      <c r="C283" s="249" t="s">
        <v>731</v>
      </c>
      <c r="D283" s="232" t="s">
        <v>323</v>
      </c>
      <c r="E283" s="233">
        <v>4</v>
      </c>
      <c r="F283" s="234"/>
      <c r="G283" s="235">
        <f>ROUND(E283*F283,2)</f>
        <v>0</v>
      </c>
      <c r="H283" s="234"/>
      <c r="I283" s="235">
        <f>ROUND(E283*H283,2)</f>
        <v>0</v>
      </c>
      <c r="J283" s="234"/>
      <c r="K283" s="235">
        <f>ROUND(E283*J283,2)</f>
        <v>0</v>
      </c>
      <c r="L283" s="235">
        <v>21</v>
      </c>
      <c r="M283" s="235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5" t="s">
        <v>286</v>
      </c>
      <c r="S283" s="235" t="s">
        <v>190</v>
      </c>
      <c r="T283" s="236" t="s">
        <v>190</v>
      </c>
      <c r="U283" s="219">
        <v>3.2000000000000001E-2</v>
      </c>
      <c r="V283" s="219">
        <f>ROUND(E283*U283,2)</f>
        <v>0.13</v>
      </c>
      <c r="W283" s="219"/>
      <c r="X283" s="219" t="s">
        <v>287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288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60" t="s">
        <v>732</v>
      </c>
      <c r="D284" s="256"/>
      <c r="E284" s="256"/>
      <c r="F284" s="256"/>
      <c r="G284" s="256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290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1" t="s">
        <v>2688</v>
      </c>
      <c r="D285" s="221"/>
      <c r="E285" s="222">
        <v>4</v>
      </c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232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104</v>
      </c>
      <c r="B286" s="231" t="s">
        <v>739</v>
      </c>
      <c r="C286" s="249" t="s">
        <v>740</v>
      </c>
      <c r="D286" s="232" t="s">
        <v>323</v>
      </c>
      <c r="E286" s="233">
        <v>3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 t="s">
        <v>286</v>
      </c>
      <c r="S286" s="235" t="s">
        <v>190</v>
      </c>
      <c r="T286" s="236" t="s">
        <v>190</v>
      </c>
      <c r="U286" s="219">
        <v>0.11</v>
      </c>
      <c r="V286" s="219">
        <f>ROUND(E286*U286,2)</f>
        <v>0.33</v>
      </c>
      <c r="W286" s="219"/>
      <c r="X286" s="219" t="s">
        <v>287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288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60" t="s">
        <v>732</v>
      </c>
      <c r="D287" s="256"/>
      <c r="E287" s="256"/>
      <c r="F287" s="256"/>
      <c r="G287" s="256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290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1" t="s">
        <v>2689</v>
      </c>
      <c r="D288" s="221"/>
      <c r="E288" s="222">
        <v>3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232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x14ac:dyDescent="0.2">
      <c r="A289" s="224" t="s">
        <v>169</v>
      </c>
      <c r="B289" s="225" t="s">
        <v>113</v>
      </c>
      <c r="C289" s="247" t="s">
        <v>114</v>
      </c>
      <c r="D289" s="226"/>
      <c r="E289" s="227"/>
      <c r="F289" s="228"/>
      <c r="G289" s="228">
        <f>SUMIF(AG290:AG292,"&lt;&gt;NOR",G290:G292)</f>
        <v>0</v>
      </c>
      <c r="H289" s="228"/>
      <c r="I289" s="228">
        <f>SUM(I290:I292)</f>
        <v>0</v>
      </c>
      <c r="J289" s="228"/>
      <c r="K289" s="228">
        <f>SUM(K290:K292)</f>
        <v>0</v>
      </c>
      <c r="L289" s="228"/>
      <c r="M289" s="228">
        <f>SUM(M290:M292)</f>
        <v>0</v>
      </c>
      <c r="N289" s="228"/>
      <c r="O289" s="228">
        <f>SUM(O290:O292)</f>
        <v>0.02</v>
      </c>
      <c r="P289" s="228"/>
      <c r="Q289" s="228">
        <f>SUM(Q290:Q292)</f>
        <v>0</v>
      </c>
      <c r="R289" s="228"/>
      <c r="S289" s="228"/>
      <c r="T289" s="229"/>
      <c r="U289" s="223"/>
      <c r="V289" s="223">
        <f>SUM(V290:V292)</f>
        <v>0.4</v>
      </c>
      <c r="W289" s="223"/>
      <c r="X289" s="223"/>
      <c r="AG289" t="s">
        <v>170</v>
      </c>
    </row>
    <row r="290" spans="1:60" ht="22.5" outlineLevel="1" x14ac:dyDescent="0.2">
      <c r="A290" s="230">
        <v>105</v>
      </c>
      <c r="B290" s="231" t="s">
        <v>1065</v>
      </c>
      <c r="C290" s="249" t="s">
        <v>1066</v>
      </c>
      <c r="D290" s="232" t="s">
        <v>338</v>
      </c>
      <c r="E290" s="233">
        <v>9.4199999999999996E-3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2.65089</v>
      </c>
      <c r="O290" s="235">
        <f>ROUND(E290*N290,2)</f>
        <v>0.02</v>
      </c>
      <c r="P290" s="235">
        <v>0</v>
      </c>
      <c r="Q290" s="235">
        <f>ROUND(E290*P290,2)</f>
        <v>0</v>
      </c>
      <c r="R290" s="235" t="s">
        <v>1067</v>
      </c>
      <c r="S290" s="235" t="s">
        <v>190</v>
      </c>
      <c r="T290" s="236" t="s">
        <v>190</v>
      </c>
      <c r="U290" s="219">
        <v>42.051000000000002</v>
      </c>
      <c r="V290" s="219">
        <f>ROUND(E290*U290,2)</f>
        <v>0.4</v>
      </c>
      <c r="W290" s="219"/>
      <c r="X290" s="219" t="s">
        <v>287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288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ht="22.5" outlineLevel="1" x14ac:dyDescent="0.2">
      <c r="A291" s="216"/>
      <c r="B291" s="217"/>
      <c r="C291" s="260" t="s">
        <v>1068</v>
      </c>
      <c r="D291" s="256"/>
      <c r="E291" s="256"/>
      <c r="F291" s="256"/>
      <c r="G291" s="256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290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45" t="str">
        <f>C291</f>
        <v>uloženého ve vynechaných otvorech ve dně nebo ve stěnách nádrží z betonu vodostavebního, pevné spojení potrubí nebo trubní zděře s betonem v otvoru, očištění potrubí před betonáží, bednění a odbednění,</v>
      </c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51" t="s">
        <v>1069</v>
      </c>
      <c r="D292" s="221"/>
      <c r="E292" s="222">
        <v>9.4199999999999996E-3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232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x14ac:dyDescent="0.2">
      <c r="A293" s="224" t="s">
        <v>169</v>
      </c>
      <c r="B293" s="225" t="s">
        <v>117</v>
      </c>
      <c r="C293" s="247" t="s">
        <v>118</v>
      </c>
      <c r="D293" s="226"/>
      <c r="E293" s="227"/>
      <c r="F293" s="228"/>
      <c r="G293" s="228">
        <f>SUMIF(AG294:AG296,"&lt;&gt;NOR",G294:G296)</f>
        <v>0</v>
      </c>
      <c r="H293" s="228"/>
      <c r="I293" s="228">
        <f>SUM(I294:I296)</f>
        <v>0</v>
      </c>
      <c r="J293" s="228"/>
      <c r="K293" s="228">
        <f>SUM(K294:K296)</f>
        <v>0</v>
      </c>
      <c r="L293" s="228"/>
      <c r="M293" s="228">
        <f>SUM(M294:M296)</f>
        <v>0</v>
      </c>
      <c r="N293" s="228"/>
      <c r="O293" s="228">
        <f>SUM(O294:O296)</f>
        <v>0</v>
      </c>
      <c r="P293" s="228"/>
      <c r="Q293" s="228">
        <f>SUM(Q294:Q296)</f>
        <v>0</v>
      </c>
      <c r="R293" s="228"/>
      <c r="S293" s="228"/>
      <c r="T293" s="229"/>
      <c r="U293" s="223"/>
      <c r="V293" s="223">
        <f>SUM(V294:V296)</f>
        <v>0.51</v>
      </c>
      <c r="W293" s="223"/>
      <c r="X293" s="223"/>
      <c r="AG293" t="s">
        <v>170</v>
      </c>
    </row>
    <row r="294" spans="1:60" ht="22.5" outlineLevel="1" x14ac:dyDescent="0.2">
      <c r="A294" s="230">
        <v>106</v>
      </c>
      <c r="B294" s="231" t="s">
        <v>753</v>
      </c>
      <c r="C294" s="249" t="s">
        <v>754</v>
      </c>
      <c r="D294" s="232" t="s">
        <v>285</v>
      </c>
      <c r="E294" s="233">
        <v>4.4000000000000004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0</v>
      </c>
      <c r="O294" s="235">
        <f>ROUND(E294*N294,2)</f>
        <v>0</v>
      </c>
      <c r="P294" s="235">
        <v>0</v>
      </c>
      <c r="Q294" s="235">
        <f>ROUND(E294*P294,2)</f>
        <v>0</v>
      </c>
      <c r="R294" s="235" t="s">
        <v>286</v>
      </c>
      <c r="S294" s="235" t="s">
        <v>190</v>
      </c>
      <c r="T294" s="236" t="s">
        <v>190</v>
      </c>
      <c r="U294" s="219">
        <v>0.115</v>
      </c>
      <c r="V294" s="219">
        <f>ROUND(E294*U294,2)</f>
        <v>0.51</v>
      </c>
      <c r="W294" s="219"/>
      <c r="X294" s="219" t="s">
        <v>287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288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ht="22.5" outlineLevel="1" x14ac:dyDescent="0.2">
      <c r="A295" s="216"/>
      <c r="B295" s="217"/>
      <c r="C295" s="260" t="s">
        <v>752</v>
      </c>
      <c r="D295" s="256"/>
      <c r="E295" s="256"/>
      <c r="F295" s="256"/>
      <c r="G295" s="256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290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45" t="str">
        <f>C295</f>
        <v>krajníků, desek nebo panelů od spojovacího materiálu s odklizením a uložením očištěných hmot a spojovacího materiálu na skládku na vzdálenost do 10 m</v>
      </c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51" t="s">
        <v>2616</v>
      </c>
      <c r="D296" s="221"/>
      <c r="E296" s="222">
        <v>4.4000000000000004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232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x14ac:dyDescent="0.2">
      <c r="A297" s="224" t="s">
        <v>169</v>
      </c>
      <c r="B297" s="225" t="s">
        <v>119</v>
      </c>
      <c r="C297" s="247" t="s">
        <v>120</v>
      </c>
      <c r="D297" s="226"/>
      <c r="E297" s="227"/>
      <c r="F297" s="228"/>
      <c r="G297" s="228">
        <f>SUMIF(AG298:AG299,"&lt;&gt;NOR",G298:G299)</f>
        <v>0</v>
      </c>
      <c r="H297" s="228"/>
      <c r="I297" s="228">
        <f>SUM(I298:I299)</f>
        <v>0</v>
      </c>
      <c r="J297" s="228"/>
      <c r="K297" s="228">
        <f>SUM(K298:K299)</f>
        <v>0</v>
      </c>
      <c r="L297" s="228"/>
      <c r="M297" s="228">
        <f>SUM(M298:M299)</f>
        <v>0</v>
      </c>
      <c r="N297" s="228"/>
      <c r="O297" s="228">
        <f>SUM(O298:O299)</f>
        <v>0</v>
      </c>
      <c r="P297" s="228"/>
      <c r="Q297" s="228">
        <f>SUM(Q298:Q299)</f>
        <v>0</v>
      </c>
      <c r="R297" s="228"/>
      <c r="S297" s="228"/>
      <c r="T297" s="229"/>
      <c r="U297" s="223"/>
      <c r="V297" s="223">
        <f>SUM(V298:V299)</f>
        <v>163.16999999999999</v>
      </c>
      <c r="W297" s="223"/>
      <c r="X297" s="223"/>
      <c r="AG297" t="s">
        <v>170</v>
      </c>
    </row>
    <row r="298" spans="1:60" ht="22.5" outlineLevel="1" x14ac:dyDescent="0.2">
      <c r="A298" s="230">
        <v>107</v>
      </c>
      <c r="B298" s="231" t="s">
        <v>757</v>
      </c>
      <c r="C298" s="249" t="s">
        <v>758</v>
      </c>
      <c r="D298" s="232" t="s">
        <v>483</v>
      </c>
      <c r="E298" s="233">
        <v>257.16762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0</v>
      </c>
      <c r="O298" s="235">
        <f>ROUND(E298*N298,2)</f>
        <v>0</v>
      </c>
      <c r="P298" s="235">
        <v>0</v>
      </c>
      <c r="Q298" s="235">
        <f>ROUND(E298*P298,2)</f>
        <v>0</v>
      </c>
      <c r="R298" s="235" t="s">
        <v>487</v>
      </c>
      <c r="S298" s="235" t="s">
        <v>190</v>
      </c>
      <c r="T298" s="236" t="s">
        <v>190</v>
      </c>
      <c r="U298" s="219">
        <v>0.63449999999999995</v>
      </c>
      <c r="V298" s="219">
        <f>ROUND(E298*U298,2)</f>
        <v>163.16999999999999</v>
      </c>
      <c r="W298" s="219"/>
      <c r="X298" s="219" t="s">
        <v>759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760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60" t="s">
        <v>761</v>
      </c>
      <c r="D299" s="256"/>
      <c r="E299" s="256"/>
      <c r="F299" s="256"/>
      <c r="G299" s="256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290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x14ac:dyDescent="0.2">
      <c r="A300" s="224" t="s">
        <v>169</v>
      </c>
      <c r="B300" s="225" t="s">
        <v>125</v>
      </c>
      <c r="C300" s="247" t="s">
        <v>126</v>
      </c>
      <c r="D300" s="226"/>
      <c r="E300" s="227"/>
      <c r="F300" s="228"/>
      <c r="G300" s="228">
        <f>SUMIF(AG301:AG316,"&lt;&gt;NOR",G301:G316)</f>
        <v>0</v>
      </c>
      <c r="H300" s="228"/>
      <c r="I300" s="228">
        <f>SUM(I301:I316)</f>
        <v>0</v>
      </c>
      <c r="J300" s="228"/>
      <c r="K300" s="228">
        <f>SUM(K301:K316)</f>
        <v>0</v>
      </c>
      <c r="L300" s="228"/>
      <c r="M300" s="228">
        <f>SUM(M301:M316)</f>
        <v>0</v>
      </c>
      <c r="N300" s="228"/>
      <c r="O300" s="228">
        <f>SUM(O301:O316)</f>
        <v>0</v>
      </c>
      <c r="P300" s="228"/>
      <c r="Q300" s="228">
        <f>SUM(Q301:Q316)</f>
        <v>1.58</v>
      </c>
      <c r="R300" s="228"/>
      <c r="S300" s="228"/>
      <c r="T300" s="229"/>
      <c r="U300" s="223"/>
      <c r="V300" s="223">
        <f>SUM(V301:V316)</f>
        <v>29.399999999999995</v>
      </c>
      <c r="W300" s="223"/>
      <c r="X300" s="223"/>
      <c r="AG300" t="s">
        <v>170</v>
      </c>
    </row>
    <row r="301" spans="1:60" outlineLevel="1" x14ac:dyDescent="0.2">
      <c r="A301" s="237">
        <v>108</v>
      </c>
      <c r="B301" s="238" t="s">
        <v>1079</v>
      </c>
      <c r="C301" s="248" t="s">
        <v>1080</v>
      </c>
      <c r="D301" s="239" t="s">
        <v>554</v>
      </c>
      <c r="E301" s="240">
        <v>1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2">
        <v>0</v>
      </c>
      <c r="O301" s="242">
        <f>ROUND(E301*N301,2)</f>
        <v>0</v>
      </c>
      <c r="P301" s="242">
        <v>0.19949</v>
      </c>
      <c r="Q301" s="242">
        <f>ROUND(E301*P301,2)</f>
        <v>0.2</v>
      </c>
      <c r="R301" s="242" t="s">
        <v>764</v>
      </c>
      <c r="S301" s="242" t="s">
        <v>190</v>
      </c>
      <c r="T301" s="243" t="s">
        <v>190</v>
      </c>
      <c r="U301" s="219">
        <v>1.012</v>
      </c>
      <c r="V301" s="219">
        <f>ROUND(E301*U301,2)</f>
        <v>1.01</v>
      </c>
      <c r="W301" s="219"/>
      <c r="X301" s="219" t="s">
        <v>287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288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30">
        <v>109</v>
      </c>
      <c r="B302" s="231" t="s">
        <v>762</v>
      </c>
      <c r="C302" s="249" t="s">
        <v>763</v>
      </c>
      <c r="D302" s="232" t="s">
        <v>323</v>
      </c>
      <c r="E302" s="233">
        <v>22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0</v>
      </c>
      <c r="O302" s="235">
        <f>ROUND(E302*N302,2)</f>
        <v>0</v>
      </c>
      <c r="P302" s="235">
        <v>2.7999999999999998E-4</v>
      </c>
      <c r="Q302" s="235">
        <f>ROUND(E302*P302,2)</f>
        <v>0.01</v>
      </c>
      <c r="R302" s="235" t="s">
        <v>764</v>
      </c>
      <c r="S302" s="235" t="s">
        <v>190</v>
      </c>
      <c r="T302" s="236" t="s">
        <v>190</v>
      </c>
      <c r="U302" s="219">
        <v>5.1999999999999998E-2</v>
      </c>
      <c r="V302" s="219">
        <f>ROUND(E302*U302,2)</f>
        <v>1.1399999999999999</v>
      </c>
      <c r="W302" s="219"/>
      <c r="X302" s="219" t="s">
        <v>287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288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1" t="s">
        <v>2690</v>
      </c>
      <c r="D303" s="221"/>
      <c r="E303" s="222">
        <v>22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232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ht="22.5" outlineLevel="1" x14ac:dyDescent="0.2">
      <c r="A304" s="237">
        <v>110</v>
      </c>
      <c r="B304" s="238" t="s">
        <v>767</v>
      </c>
      <c r="C304" s="248" t="s">
        <v>768</v>
      </c>
      <c r="D304" s="239" t="s">
        <v>554</v>
      </c>
      <c r="E304" s="240">
        <v>21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21</v>
      </c>
      <c r="M304" s="242">
        <f>G304*(1+L304/100)</f>
        <v>0</v>
      </c>
      <c r="N304" s="242">
        <v>0</v>
      </c>
      <c r="O304" s="242">
        <f>ROUND(E304*N304,2)</f>
        <v>0</v>
      </c>
      <c r="P304" s="242">
        <v>0</v>
      </c>
      <c r="Q304" s="242">
        <f>ROUND(E304*P304,2)</f>
        <v>0</v>
      </c>
      <c r="R304" s="242" t="s">
        <v>764</v>
      </c>
      <c r="S304" s="242" t="s">
        <v>190</v>
      </c>
      <c r="T304" s="243" t="s">
        <v>190</v>
      </c>
      <c r="U304" s="219">
        <v>0.21593999999999999</v>
      </c>
      <c r="V304" s="219">
        <f>ROUND(E304*U304,2)</f>
        <v>4.53</v>
      </c>
      <c r="W304" s="219"/>
      <c r="X304" s="219" t="s">
        <v>287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288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ht="33.75" outlineLevel="1" x14ac:dyDescent="0.2">
      <c r="A305" s="237">
        <v>111</v>
      </c>
      <c r="B305" s="238" t="s">
        <v>771</v>
      </c>
      <c r="C305" s="248" t="s">
        <v>772</v>
      </c>
      <c r="D305" s="239" t="s">
        <v>554</v>
      </c>
      <c r="E305" s="240">
        <v>21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2">
        <v>0</v>
      </c>
      <c r="O305" s="242">
        <f>ROUND(E305*N305,2)</f>
        <v>0</v>
      </c>
      <c r="P305" s="242">
        <v>0</v>
      </c>
      <c r="Q305" s="242">
        <f>ROUND(E305*P305,2)</f>
        <v>0</v>
      </c>
      <c r="R305" s="242" t="s">
        <v>764</v>
      </c>
      <c r="S305" s="242" t="s">
        <v>190</v>
      </c>
      <c r="T305" s="243" t="s">
        <v>190</v>
      </c>
      <c r="U305" s="219">
        <v>2.2499999999999999E-2</v>
      </c>
      <c r="V305" s="219">
        <f>ROUND(E305*U305,2)</f>
        <v>0.47</v>
      </c>
      <c r="W305" s="219"/>
      <c r="X305" s="219" t="s">
        <v>287</v>
      </c>
      <c r="Y305" s="209"/>
      <c r="Z305" s="209"/>
      <c r="AA305" s="209"/>
      <c r="AB305" s="209"/>
      <c r="AC305" s="209"/>
      <c r="AD305" s="209"/>
      <c r="AE305" s="209"/>
      <c r="AF305" s="209"/>
      <c r="AG305" s="209" t="s">
        <v>288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ht="22.5" outlineLevel="1" x14ac:dyDescent="0.2">
      <c r="A306" s="230">
        <v>112</v>
      </c>
      <c r="B306" s="231" t="s">
        <v>1086</v>
      </c>
      <c r="C306" s="249" t="s">
        <v>1087</v>
      </c>
      <c r="D306" s="232" t="s">
        <v>554</v>
      </c>
      <c r="E306" s="233">
        <v>3</v>
      </c>
      <c r="F306" s="234"/>
      <c r="G306" s="235">
        <f>ROUND(E306*F306,2)</f>
        <v>0</v>
      </c>
      <c r="H306" s="234"/>
      <c r="I306" s="235">
        <f>ROUND(E306*H306,2)</f>
        <v>0</v>
      </c>
      <c r="J306" s="234"/>
      <c r="K306" s="235">
        <f>ROUND(E306*J306,2)</f>
        <v>0</v>
      </c>
      <c r="L306" s="235">
        <v>21</v>
      </c>
      <c r="M306" s="235">
        <f>G306*(1+L306/100)</f>
        <v>0</v>
      </c>
      <c r="N306" s="235">
        <v>0</v>
      </c>
      <c r="O306" s="235">
        <f>ROUND(E306*N306,2)</f>
        <v>0</v>
      </c>
      <c r="P306" s="235">
        <v>0.10838</v>
      </c>
      <c r="Q306" s="235">
        <f>ROUND(E306*P306,2)</f>
        <v>0.33</v>
      </c>
      <c r="R306" s="235" t="s">
        <v>764</v>
      </c>
      <c r="S306" s="235" t="s">
        <v>190</v>
      </c>
      <c r="T306" s="236" t="s">
        <v>190</v>
      </c>
      <c r="U306" s="219">
        <v>0.72399999999999998</v>
      </c>
      <c r="V306" s="219">
        <f>ROUND(E306*U306,2)</f>
        <v>2.17</v>
      </c>
      <c r="W306" s="219"/>
      <c r="X306" s="219" t="s">
        <v>287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288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1" t="s">
        <v>99</v>
      </c>
      <c r="D307" s="221"/>
      <c r="E307" s="222">
        <v>3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232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30">
        <v>113</v>
      </c>
      <c r="B308" s="231" t="s">
        <v>1945</v>
      </c>
      <c r="C308" s="249" t="s">
        <v>1946</v>
      </c>
      <c r="D308" s="232" t="s">
        <v>323</v>
      </c>
      <c r="E308" s="233">
        <v>59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0</v>
      </c>
      <c r="O308" s="235">
        <f>ROUND(E308*N308,2)</f>
        <v>0</v>
      </c>
      <c r="P308" s="235">
        <v>3.2000000000000003E-4</v>
      </c>
      <c r="Q308" s="235">
        <f>ROUND(E308*P308,2)</f>
        <v>0.02</v>
      </c>
      <c r="R308" s="235"/>
      <c r="S308" s="235" t="s">
        <v>174</v>
      </c>
      <c r="T308" s="236" t="s">
        <v>190</v>
      </c>
      <c r="U308" s="219">
        <v>0.13500000000000001</v>
      </c>
      <c r="V308" s="219">
        <f>ROUND(E308*U308,2)</f>
        <v>7.97</v>
      </c>
      <c r="W308" s="219"/>
      <c r="X308" s="219" t="s">
        <v>287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288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1" t="s">
        <v>2691</v>
      </c>
      <c r="D309" s="221"/>
      <c r="E309" s="222">
        <v>59</v>
      </c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232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37">
        <v>114</v>
      </c>
      <c r="B310" s="238" t="s">
        <v>2420</v>
      </c>
      <c r="C310" s="248" t="s">
        <v>2421</v>
      </c>
      <c r="D310" s="239" t="s">
        <v>554</v>
      </c>
      <c r="E310" s="240">
        <v>2</v>
      </c>
      <c r="F310" s="241"/>
      <c r="G310" s="242">
        <f>ROUND(E310*F310,2)</f>
        <v>0</v>
      </c>
      <c r="H310" s="241"/>
      <c r="I310" s="242">
        <f>ROUND(E310*H310,2)</f>
        <v>0</v>
      </c>
      <c r="J310" s="241"/>
      <c r="K310" s="242">
        <f>ROUND(E310*J310,2)</f>
        <v>0</v>
      </c>
      <c r="L310" s="242">
        <v>21</v>
      </c>
      <c r="M310" s="242">
        <f>G310*(1+L310/100)</f>
        <v>0</v>
      </c>
      <c r="N310" s="242">
        <v>0</v>
      </c>
      <c r="O310" s="242">
        <f>ROUND(E310*N310,2)</f>
        <v>0</v>
      </c>
      <c r="P310" s="242">
        <v>0</v>
      </c>
      <c r="Q310" s="242">
        <f>ROUND(E310*P310,2)</f>
        <v>0</v>
      </c>
      <c r="R310" s="242"/>
      <c r="S310" s="242" t="s">
        <v>174</v>
      </c>
      <c r="T310" s="243" t="s">
        <v>190</v>
      </c>
      <c r="U310" s="219">
        <v>4.5499999999999999E-2</v>
      </c>
      <c r="V310" s="219">
        <f>ROUND(E310*U310,2)</f>
        <v>0.09</v>
      </c>
      <c r="W310" s="219"/>
      <c r="X310" s="219" t="s">
        <v>287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288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37">
        <v>115</v>
      </c>
      <c r="B311" s="238" t="s">
        <v>1948</v>
      </c>
      <c r="C311" s="248" t="s">
        <v>1949</v>
      </c>
      <c r="D311" s="239" t="s">
        <v>554</v>
      </c>
      <c r="E311" s="240">
        <v>2</v>
      </c>
      <c r="F311" s="241"/>
      <c r="G311" s="242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2">
        <v>0</v>
      </c>
      <c r="O311" s="242">
        <f>ROUND(E311*N311,2)</f>
        <v>0</v>
      </c>
      <c r="P311" s="242">
        <v>0</v>
      </c>
      <c r="Q311" s="242">
        <f>ROUND(E311*P311,2)</f>
        <v>0</v>
      </c>
      <c r="R311" s="242"/>
      <c r="S311" s="242" t="s">
        <v>174</v>
      </c>
      <c r="T311" s="243" t="s">
        <v>190</v>
      </c>
      <c r="U311" s="219">
        <v>0.64734999999999998</v>
      </c>
      <c r="V311" s="219">
        <f>ROUND(E311*U311,2)</f>
        <v>1.29</v>
      </c>
      <c r="W311" s="219"/>
      <c r="X311" s="219" t="s">
        <v>287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288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37">
        <v>116</v>
      </c>
      <c r="B312" s="238" t="s">
        <v>779</v>
      </c>
      <c r="C312" s="248" t="s">
        <v>780</v>
      </c>
      <c r="D312" s="239" t="s">
        <v>554</v>
      </c>
      <c r="E312" s="240">
        <v>18</v>
      </c>
      <c r="F312" s="241"/>
      <c r="G312" s="242">
        <f>ROUND(E312*F312,2)</f>
        <v>0</v>
      </c>
      <c r="H312" s="241"/>
      <c r="I312" s="242">
        <f>ROUND(E312*H312,2)</f>
        <v>0</v>
      </c>
      <c r="J312" s="241"/>
      <c r="K312" s="242">
        <f>ROUND(E312*J312,2)</f>
        <v>0</v>
      </c>
      <c r="L312" s="242">
        <v>21</v>
      </c>
      <c r="M312" s="242">
        <f>G312*(1+L312/100)</f>
        <v>0</v>
      </c>
      <c r="N312" s="242">
        <v>0</v>
      </c>
      <c r="O312" s="242">
        <f>ROUND(E312*N312,2)</f>
        <v>0</v>
      </c>
      <c r="P312" s="242">
        <v>3.3079999999999998E-2</v>
      </c>
      <c r="Q312" s="242">
        <f>ROUND(E312*P312,2)</f>
        <v>0.6</v>
      </c>
      <c r="R312" s="242"/>
      <c r="S312" s="242" t="s">
        <v>174</v>
      </c>
      <c r="T312" s="243" t="s">
        <v>175</v>
      </c>
      <c r="U312" s="219">
        <v>0.57899999999999996</v>
      </c>
      <c r="V312" s="219">
        <f>ROUND(E312*U312,2)</f>
        <v>10.42</v>
      </c>
      <c r="W312" s="219"/>
      <c r="X312" s="219" t="s">
        <v>287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288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37">
        <v>117</v>
      </c>
      <c r="B313" s="238" t="s">
        <v>1088</v>
      </c>
      <c r="C313" s="248" t="s">
        <v>1089</v>
      </c>
      <c r="D313" s="239" t="s">
        <v>554</v>
      </c>
      <c r="E313" s="240">
        <v>2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2">
        <v>0</v>
      </c>
      <c r="O313" s="242">
        <f>ROUND(E313*N313,2)</f>
        <v>0</v>
      </c>
      <c r="P313" s="242">
        <v>1.1180000000000001E-2</v>
      </c>
      <c r="Q313" s="242">
        <f>ROUND(E313*P313,2)</f>
        <v>0.02</v>
      </c>
      <c r="R313" s="242"/>
      <c r="S313" s="242" t="s">
        <v>174</v>
      </c>
      <c r="T313" s="243" t="s">
        <v>190</v>
      </c>
      <c r="U313" s="219">
        <v>0.155</v>
      </c>
      <c r="V313" s="219">
        <f>ROUND(E313*U313,2)</f>
        <v>0.31</v>
      </c>
      <c r="W313" s="219"/>
      <c r="X313" s="219" t="s">
        <v>287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288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0">
        <v>118</v>
      </c>
      <c r="B314" s="231" t="s">
        <v>781</v>
      </c>
      <c r="C314" s="249" t="s">
        <v>782</v>
      </c>
      <c r="D314" s="232" t="s">
        <v>554</v>
      </c>
      <c r="E314" s="233">
        <v>8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0</v>
      </c>
      <c r="O314" s="235">
        <f>ROUND(E314*N314,2)</f>
        <v>0</v>
      </c>
      <c r="P314" s="235">
        <v>0.05</v>
      </c>
      <c r="Q314" s="235">
        <f>ROUND(E314*P314,2)</f>
        <v>0.4</v>
      </c>
      <c r="R314" s="235"/>
      <c r="S314" s="235" t="s">
        <v>174</v>
      </c>
      <c r="T314" s="236" t="s">
        <v>175</v>
      </c>
      <c r="U314" s="219">
        <v>0</v>
      </c>
      <c r="V314" s="219">
        <f>ROUND(E314*U314,2)</f>
        <v>0</v>
      </c>
      <c r="W314" s="219"/>
      <c r="X314" s="219" t="s">
        <v>287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288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>
        <v>119</v>
      </c>
      <c r="B315" s="217" t="s">
        <v>783</v>
      </c>
      <c r="C315" s="262" t="s">
        <v>784</v>
      </c>
      <c r="D315" s="218" t="s">
        <v>0</v>
      </c>
      <c r="E315" s="258"/>
      <c r="F315" s="220"/>
      <c r="G315" s="219">
        <f>ROUND(E315*F315,2)</f>
        <v>0</v>
      </c>
      <c r="H315" s="220"/>
      <c r="I315" s="219">
        <f>ROUND(E315*H315,2)</f>
        <v>0</v>
      </c>
      <c r="J315" s="220"/>
      <c r="K315" s="219">
        <f>ROUND(E315*J315,2)</f>
        <v>0</v>
      </c>
      <c r="L315" s="219">
        <v>21</v>
      </c>
      <c r="M315" s="219">
        <f>G315*(1+L315/100)</f>
        <v>0</v>
      </c>
      <c r="N315" s="219">
        <v>0</v>
      </c>
      <c r="O315" s="219">
        <f>ROUND(E315*N315,2)</f>
        <v>0</v>
      </c>
      <c r="P315" s="219">
        <v>0</v>
      </c>
      <c r="Q315" s="219">
        <f>ROUND(E315*P315,2)</f>
        <v>0</v>
      </c>
      <c r="R315" s="219" t="s">
        <v>764</v>
      </c>
      <c r="S315" s="219" t="s">
        <v>190</v>
      </c>
      <c r="T315" s="219" t="s">
        <v>190</v>
      </c>
      <c r="U315" s="219">
        <v>0</v>
      </c>
      <c r="V315" s="219">
        <f>ROUND(E315*U315,2)</f>
        <v>0</v>
      </c>
      <c r="W315" s="219"/>
      <c r="X315" s="219" t="s">
        <v>759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760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63" t="s">
        <v>785</v>
      </c>
      <c r="D316" s="259"/>
      <c r="E316" s="259"/>
      <c r="F316" s="259"/>
      <c r="G316" s="25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290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x14ac:dyDescent="0.2">
      <c r="A317" s="224" t="s">
        <v>169</v>
      </c>
      <c r="B317" s="225" t="s">
        <v>133</v>
      </c>
      <c r="C317" s="247" t="s">
        <v>134</v>
      </c>
      <c r="D317" s="226"/>
      <c r="E317" s="227"/>
      <c r="F317" s="228"/>
      <c r="G317" s="228">
        <f>SUMIF(AG318:AG327,"&lt;&gt;NOR",G318:G327)</f>
        <v>0</v>
      </c>
      <c r="H317" s="228"/>
      <c r="I317" s="228">
        <f>SUM(I318:I327)</f>
        <v>0</v>
      </c>
      <c r="J317" s="228"/>
      <c r="K317" s="228">
        <f>SUM(K318:K327)</f>
        <v>0</v>
      </c>
      <c r="L317" s="228"/>
      <c r="M317" s="228">
        <f>SUM(M318:M327)</f>
        <v>0</v>
      </c>
      <c r="N317" s="228"/>
      <c r="O317" s="228">
        <f>SUM(O318:O327)</f>
        <v>0.55000000000000004</v>
      </c>
      <c r="P317" s="228"/>
      <c r="Q317" s="228">
        <f>SUM(Q318:Q327)</f>
        <v>0</v>
      </c>
      <c r="R317" s="228"/>
      <c r="S317" s="228"/>
      <c r="T317" s="229"/>
      <c r="U317" s="223"/>
      <c r="V317" s="223">
        <f>SUM(V318:V327)</f>
        <v>11.14</v>
      </c>
      <c r="W317" s="223"/>
      <c r="X317" s="223"/>
      <c r="AG317" t="s">
        <v>170</v>
      </c>
    </row>
    <row r="318" spans="1:60" outlineLevel="1" x14ac:dyDescent="0.2">
      <c r="A318" s="237">
        <v>120</v>
      </c>
      <c r="B318" s="238" t="s">
        <v>1979</v>
      </c>
      <c r="C318" s="248" t="s">
        <v>1980</v>
      </c>
      <c r="D318" s="239" t="s">
        <v>323</v>
      </c>
      <c r="E318" s="240">
        <v>7</v>
      </c>
      <c r="F318" s="241"/>
      <c r="G318" s="242">
        <f>ROUND(E318*F318,2)</f>
        <v>0</v>
      </c>
      <c r="H318" s="241"/>
      <c r="I318" s="242">
        <f>ROUND(E318*H318,2)</f>
        <v>0</v>
      </c>
      <c r="J318" s="241"/>
      <c r="K318" s="242">
        <f>ROUND(E318*J318,2)</f>
        <v>0</v>
      </c>
      <c r="L318" s="242">
        <v>21</v>
      </c>
      <c r="M318" s="242">
        <f>G318*(1+L318/100)</f>
        <v>0</v>
      </c>
      <c r="N318" s="242">
        <v>2.7E-4</v>
      </c>
      <c r="O318" s="242">
        <f>ROUND(E318*N318,2)</f>
        <v>0</v>
      </c>
      <c r="P318" s="242">
        <v>0</v>
      </c>
      <c r="Q318" s="242">
        <f>ROUND(E318*P318,2)</f>
        <v>0</v>
      </c>
      <c r="R318" s="242"/>
      <c r="S318" s="242" t="s">
        <v>190</v>
      </c>
      <c r="T318" s="243" t="s">
        <v>190</v>
      </c>
      <c r="U318" s="219">
        <v>0.7228</v>
      </c>
      <c r="V318" s="219">
        <f>ROUND(E318*U318,2)</f>
        <v>5.0599999999999996</v>
      </c>
      <c r="W318" s="219"/>
      <c r="X318" s="219" t="s">
        <v>287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288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7">
        <v>121</v>
      </c>
      <c r="B319" s="238" t="s">
        <v>1981</v>
      </c>
      <c r="C319" s="248" t="s">
        <v>1982</v>
      </c>
      <c r="D319" s="239" t="s">
        <v>554</v>
      </c>
      <c r="E319" s="240">
        <v>2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2">
        <v>0</v>
      </c>
      <c r="O319" s="242">
        <f>ROUND(E319*N319,2)</f>
        <v>0</v>
      </c>
      <c r="P319" s="242">
        <v>0</v>
      </c>
      <c r="Q319" s="242">
        <f>ROUND(E319*P319,2)</f>
        <v>0</v>
      </c>
      <c r="R319" s="242"/>
      <c r="S319" s="242" t="s">
        <v>190</v>
      </c>
      <c r="T319" s="243" t="s">
        <v>190</v>
      </c>
      <c r="U319" s="219">
        <v>0.23</v>
      </c>
      <c r="V319" s="219">
        <f>ROUND(E319*U319,2)</f>
        <v>0.46</v>
      </c>
      <c r="W319" s="219"/>
      <c r="X319" s="219" t="s">
        <v>287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288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7">
        <v>122</v>
      </c>
      <c r="B320" s="238" t="s">
        <v>1983</v>
      </c>
      <c r="C320" s="248" t="s">
        <v>1984</v>
      </c>
      <c r="D320" s="239" t="s">
        <v>554</v>
      </c>
      <c r="E320" s="240">
        <v>8</v>
      </c>
      <c r="F320" s="241"/>
      <c r="G320" s="242">
        <f>ROUND(E320*F320,2)</f>
        <v>0</v>
      </c>
      <c r="H320" s="241"/>
      <c r="I320" s="242">
        <f>ROUND(E320*H320,2)</f>
        <v>0</v>
      </c>
      <c r="J320" s="241"/>
      <c r="K320" s="242">
        <f>ROUND(E320*J320,2)</f>
        <v>0</v>
      </c>
      <c r="L320" s="242">
        <v>21</v>
      </c>
      <c r="M320" s="242">
        <f>G320*(1+L320/100)</f>
        <v>0</v>
      </c>
      <c r="N320" s="242">
        <v>0</v>
      </c>
      <c r="O320" s="242">
        <f>ROUND(E320*N320,2)</f>
        <v>0</v>
      </c>
      <c r="P320" s="242">
        <v>0</v>
      </c>
      <c r="Q320" s="242">
        <f>ROUND(E320*P320,2)</f>
        <v>0</v>
      </c>
      <c r="R320" s="242"/>
      <c r="S320" s="242" t="s">
        <v>190</v>
      </c>
      <c r="T320" s="243" t="s">
        <v>1985</v>
      </c>
      <c r="U320" s="219">
        <v>0.214</v>
      </c>
      <c r="V320" s="219">
        <f>ROUND(E320*U320,2)</f>
        <v>1.71</v>
      </c>
      <c r="W320" s="219"/>
      <c r="X320" s="219" t="s">
        <v>287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288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37">
        <v>123</v>
      </c>
      <c r="B321" s="238" t="s">
        <v>1986</v>
      </c>
      <c r="C321" s="248" t="s">
        <v>1987</v>
      </c>
      <c r="D321" s="239" t="s">
        <v>323</v>
      </c>
      <c r="E321" s="240">
        <v>7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2">
        <v>2.8719999999999999E-2</v>
      </c>
      <c r="O321" s="242">
        <f>ROUND(E321*N321,2)</f>
        <v>0.2</v>
      </c>
      <c r="P321" s="242">
        <v>0</v>
      </c>
      <c r="Q321" s="242">
        <f>ROUND(E321*P321,2)</f>
        <v>0</v>
      </c>
      <c r="R321" s="242"/>
      <c r="S321" s="242" t="s">
        <v>174</v>
      </c>
      <c r="T321" s="243" t="s">
        <v>175</v>
      </c>
      <c r="U321" s="219">
        <v>0.55900000000000005</v>
      </c>
      <c r="V321" s="219">
        <f>ROUND(E321*U321,2)</f>
        <v>3.91</v>
      </c>
      <c r="W321" s="219"/>
      <c r="X321" s="219" t="s">
        <v>287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288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ht="22.5" outlineLevel="1" x14ac:dyDescent="0.2">
      <c r="A322" s="237">
        <v>124</v>
      </c>
      <c r="B322" s="238" t="s">
        <v>1988</v>
      </c>
      <c r="C322" s="248" t="s">
        <v>1989</v>
      </c>
      <c r="D322" s="239" t="s">
        <v>323</v>
      </c>
      <c r="E322" s="240">
        <v>7</v>
      </c>
      <c r="F322" s="241"/>
      <c r="G322" s="242">
        <f>ROUND(E322*F322,2)</f>
        <v>0</v>
      </c>
      <c r="H322" s="241"/>
      <c r="I322" s="242">
        <f>ROUND(E322*H322,2)</f>
        <v>0</v>
      </c>
      <c r="J322" s="241"/>
      <c r="K322" s="242">
        <f>ROUND(E322*J322,2)</f>
        <v>0</v>
      </c>
      <c r="L322" s="242">
        <v>21</v>
      </c>
      <c r="M322" s="242">
        <f>G322*(1+L322/100)</f>
        <v>0</v>
      </c>
      <c r="N322" s="242">
        <v>4.5920000000000002E-2</v>
      </c>
      <c r="O322" s="242">
        <f>ROUND(E322*N322,2)</f>
        <v>0.32</v>
      </c>
      <c r="P322" s="242">
        <v>0</v>
      </c>
      <c r="Q322" s="242">
        <f>ROUND(E322*P322,2)</f>
        <v>0</v>
      </c>
      <c r="R322" s="242" t="s">
        <v>477</v>
      </c>
      <c r="S322" s="242" t="s">
        <v>190</v>
      </c>
      <c r="T322" s="243" t="s">
        <v>190</v>
      </c>
      <c r="U322" s="219">
        <v>0</v>
      </c>
      <c r="V322" s="219">
        <f>ROUND(E322*U322,2)</f>
        <v>0</v>
      </c>
      <c r="W322" s="219"/>
      <c r="X322" s="219" t="s">
        <v>478</v>
      </c>
      <c r="Y322" s="209"/>
      <c r="Z322" s="209"/>
      <c r="AA322" s="209"/>
      <c r="AB322" s="209"/>
      <c r="AC322" s="209"/>
      <c r="AD322" s="209"/>
      <c r="AE322" s="209"/>
      <c r="AF322" s="209"/>
      <c r="AG322" s="209" t="s">
        <v>555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ht="22.5" outlineLevel="1" x14ac:dyDescent="0.2">
      <c r="A323" s="237">
        <v>125</v>
      </c>
      <c r="B323" s="238" t="s">
        <v>1990</v>
      </c>
      <c r="C323" s="248" t="s">
        <v>1991</v>
      </c>
      <c r="D323" s="239" t="s">
        <v>554</v>
      </c>
      <c r="E323" s="240">
        <v>2</v>
      </c>
      <c r="F323" s="241"/>
      <c r="G323" s="242">
        <f>ROUND(E323*F323,2)</f>
        <v>0</v>
      </c>
      <c r="H323" s="241"/>
      <c r="I323" s="242">
        <f>ROUND(E323*H323,2)</f>
        <v>0</v>
      </c>
      <c r="J323" s="241"/>
      <c r="K323" s="242">
        <f>ROUND(E323*J323,2)</f>
        <v>0</v>
      </c>
      <c r="L323" s="242">
        <v>21</v>
      </c>
      <c r="M323" s="242">
        <f>G323*(1+L323/100)</f>
        <v>0</v>
      </c>
      <c r="N323" s="242">
        <v>1.5E-3</v>
      </c>
      <c r="O323" s="242">
        <f>ROUND(E323*N323,2)</f>
        <v>0</v>
      </c>
      <c r="P323" s="242">
        <v>0</v>
      </c>
      <c r="Q323" s="242">
        <f>ROUND(E323*P323,2)</f>
        <v>0</v>
      </c>
      <c r="R323" s="242" t="s">
        <v>477</v>
      </c>
      <c r="S323" s="242" t="s">
        <v>190</v>
      </c>
      <c r="T323" s="243" t="s">
        <v>1985</v>
      </c>
      <c r="U323" s="219">
        <v>0</v>
      </c>
      <c r="V323" s="219">
        <f>ROUND(E323*U323,2)</f>
        <v>0</v>
      </c>
      <c r="W323" s="219"/>
      <c r="X323" s="219" t="s">
        <v>478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555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7">
        <v>126</v>
      </c>
      <c r="B324" s="238" t="s">
        <v>1647</v>
      </c>
      <c r="C324" s="248" t="s">
        <v>1648</v>
      </c>
      <c r="D324" s="239" t="s">
        <v>554</v>
      </c>
      <c r="E324" s="240">
        <v>16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2">
        <v>6.9999999999999999E-4</v>
      </c>
      <c r="O324" s="242">
        <f>ROUND(E324*N324,2)</f>
        <v>0.01</v>
      </c>
      <c r="P324" s="242">
        <v>0</v>
      </c>
      <c r="Q324" s="242">
        <f>ROUND(E324*P324,2)</f>
        <v>0</v>
      </c>
      <c r="R324" s="242"/>
      <c r="S324" s="242" t="s">
        <v>174</v>
      </c>
      <c r="T324" s="243" t="s">
        <v>175</v>
      </c>
      <c r="U324" s="219">
        <v>0</v>
      </c>
      <c r="V324" s="219">
        <f>ROUND(E324*U324,2)</f>
        <v>0</v>
      </c>
      <c r="W324" s="219"/>
      <c r="X324" s="219" t="s">
        <v>478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555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7">
        <v>127</v>
      </c>
      <c r="B325" s="238" t="s">
        <v>1992</v>
      </c>
      <c r="C325" s="248" t="s">
        <v>1993</v>
      </c>
      <c r="D325" s="239" t="s">
        <v>554</v>
      </c>
      <c r="E325" s="240">
        <v>24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6.9999999999999999E-4</v>
      </c>
      <c r="O325" s="242">
        <f>ROUND(E325*N325,2)</f>
        <v>0.02</v>
      </c>
      <c r="P325" s="242">
        <v>0</v>
      </c>
      <c r="Q325" s="242">
        <f>ROUND(E325*P325,2)</f>
        <v>0</v>
      </c>
      <c r="R325" s="242"/>
      <c r="S325" s="242" t="s">
        <v>174</v>
      </c>
      <c r="T325" s="243" t="s">
        <v>175</v>
      </c>
      <c r="U325" s="219">
        <v>0</v>
      </c>
      <c r="V325" s="219">
        <f>ROUND(E325*U325,2)</f>
        <v>0</v>
      </c>
      <c r="W325" s="219"/>
      <c r="X325" s="219" t="s">
        <v>478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555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0">
        <v>128</v>
      </c>
      <c r="B326" s="231" t="s">
        <v>1649</v>
      </c>
      <c r="C326" s="249" t="s">
        <v>1650</v>
      </c>
      <c r="D326" s="232" t="s">
        <v>554</v>
      </c>
      <c r="E326" s="233">
        <v>0.4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8.9999999999999998E-4</v>
      </c>
      <c r="O326" s="235">
        <f>ROUND(E326*N326,2)</f>
        <v>0</v>
      </c>
      <c r="P326" s="235">
        <v>0</v>
      </c>
      <c r="Q326" s="235">
        <f>ROUND(E326*P326,2)</f>
        <v>0</v>
      </c>
      <c r="R326" s="235"/>
      <c r="S326" s="235" t="s">
        <v>174</v>
      </c>
      <c r="T326" s="236" t="s">
        <v>175</v>
      </c>
      <c r="U326" s="219">
        <v>0</v>
      </c>
      <c r="V326" s="219">
        <f>ROUND(E326*U326,2)</f>
        <v>0</v>
      </c>
      <c r="W326" s="219"/>
      <c r="X326" s="219" t="s">
        <v>478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555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1" t="s">
        <v>2692</v>
      </c>
      <c r="D327" s="221"/>
      <c r="E327" s="222">
        <v>0.4</v>
      </c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232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x14ac:dyDescent="0.2">
      <c r="A328" s="224" t="s">
        <v>169</v>
      </c>
      <c r="B328" s="225" t="s">
        <v>135</v>
      </c>
      <c r="C328" s="247" t="s">
        <v>136</v>
      </c>
      <c r="D328" s="226"/>
      <c r="E328" s="227"/>
      <c r="F328" s="228"/>
      <c r="G328" s="228">
        <f>SUMIF(AG329:AG329,"&lt;&gt;NOR",G329:G329)</f>
        <v>0</v>
      </c>
      <c r="H328" s="228"/>
      <c r="I328" s="228">
        <f>SUM(I329:I329)</f>
        <v>0</v>
      </c>
      <c r="J328" s="228"/>
      <c r="K328" s="228">
        <f>SUM(K329:K329)</f>
        <v>0</v>
      </c>
      <c r="L328" s="228"/>
      <c r="M328" s="228">
        <f>SUM(M329:M329)</f>
        <v>0</v>
      </c>
      <c r="N328" s="228"/>
      <c r="O328" s="228">
        <f>SUM(O329:O329)</f>
        <v>0.01</v>
      </c>
      <c r="P328" s="228"/>
      <c r="Q328" s="228">
        <f>SUM(Q329:Q329)</f>
        <v>0</v>
      </c>
      <c r="R328" s="228"/>
      <c r="S328" s="228"/>
      <c r="T328" s="229"/>
      <c r="U328" s="223"/>
      <c r="V328" s="223">
        <f>SUM(V329:V329)</f>
        <v>6.31</v>
      </c>
      <c r="W328" s="223"/>
      <c r="X328" s="223"/>
      <c r="AG328" t="s">
        <v>170</v>
      </c>
    </row>
    <row r="329" spans="1:60" outlineLevel="1" x14ac:dyDescent="0.2">
      <c r="A329" s="237">
        <v>129</v>
      </c>
      <c r="B329" s="238" t="s">
        <v>788</v>
      </c>
      <c r="C329" s="248" t="s">
        <v>789</v>
      </c>
      <c r="D329" s="239" t="s">
        <v>323</v>
      </c>
      <c r="E329" s="240">
        <v>242.5</v>
      </c>
      <c r="F329" s="241"/>
      <c r="G329" s="242">
        <f>ROUND(E329*F329,2)</f>
        <v>0</v>
      </c>
      <c r="H329" s="241"/>
      <c r="I329" s="242">
        <f>ROUND(E329*H329,2)</f>
        <v>0</v>
      </c>
      <c r="J329" s="241"/>
      <c r="K329" s="242">
        <f>ROUND(E329*J329,2)</f>
        <v>0</v>
      </c>
      <c r="L329" s="242">
        <v>21</v>
      </c>
      <c r="M329" s="242">
        <f>G329*(1+L329/100)</f>
        <v>0</v>
      </c>
      <c r="N329" s="242">
        <v>6.0000000000000002E-5</v>
      </c>
      <c r="O329" s="242">
        <f>ROUND(E329*N329,2)</f>
        <v>0.01</v>
      </c>
      <c r="P329" s="242">
        <v>0</v>
      </c>
      <c r="Q329" s="242">
        <f>ROUND(E329*P329,2)</f>
        <v>0</v>
      </c>
      <c r="R329" s="242"/>
      <c r="S329" s="242" t="s">
        <v>190</v>
      </c>
      <c r="T329" s="243" t="s">
        <v>190</v>
      </c>
      <c r="U329" s="219">
        <v>2.5999999999999999E-2</v>
      </c>
      <c r="V329" s="219">
        <f>ROUND(E329*U329,2)</f>
        <v>6.31</v>
      </c>
      <c r="W329" s="219"/>
      <c r="X329" s="219" t="s">
        <v>287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620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x14ac:dyDescent="0.2">
      <c r="A330" s="224" t="s">
        <v>169</v>
      </c>
      <c r="B330" s="225" t="s">
        <v>137</v>
      </c>
      <c r="C330" s="247" t="s">
        <v>138</v>
      </c>
      <c r="D330" s="226"/>
      <c r="E330" s="227"/>
      <c r="F330" s="228"/>
      <c r="G330" s="228">
        <f>SUMIF(AG331:AG338,"&lt;&gt;NOR",G331:G338)</f>
        <v>0</v>
      </c>
      <c r="H330" s="228"/>
      <c r="I330" s="228">
        <f>SUM(I331:I338)</f>
        <v>0</v>
      </c>
      <c r="J330" s="228"/>
      <c r="K330" s="228">
        <f>SUM(K331:K338)</f>
        <v>0</v>
      </c>
      <c r="L330" s="228"/>
      <c r="M330" s="228">
        <f>SUM(M331:M338)</f>
        <v>0</v>
      </c>
      <c r="N330" s="228"/>
      <c r="O330" s="228">
        <f>SUM(O331:O338)</f>
        <v>0</v>
      </c>
      <c r="P330" s="228"/>
      <c r="Q330" s="228">
        <f>SUM(Q331:Q338)</f>
        <v>0</v>
      </c>
      <c r="R330" s="228"/>
      <c r="S330" s="228"/>
      <c r="T330" s="229"/>
      <c r="U330" s="223"/>
      <c r="V330" s="223">
        <f>SUM(V331:V338)</f>
        <v>0.13</v>
      </c>
      <c r="W330" s="223"/>
      <c r="X330" s="223"/>
      <c r="AG330" t="s">
        <v>170</v>
      </c>
    </row>
    <row r="331" spans="1:60" outlineLevel="1" x14ac:dyDescent="0.2">
      <c r="A331" s="237">
        <v>130</v>
      </c>
      <c r="B331" s="238" t="s">
        <v>795</v>
      </c>
      <c r="C331" s="248" t="s">
        <v>796</v>
      </c>
      <c r="D331" s="239" t="s">
        <v>797</v>
      </c>
      <c r="E331" s="240">
        <v>0.121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2">
        <v>0</v>
      </c>
      <c r="O331" s="242">
        <f>ROUND(E331*N331,2)</f>
        <v>0</v>
      </c>
      <c r="P331" s="242">
        <v>0</v>
      </c>
      <c r="Q331" s="242">
        <f>ROUND(E331*P331,2)</f>
        <v>0</v>
      </c>
      <c r="R331" s="242"/>
      <c r="S331" s="242" t="s">
        <v>174</v>
      </c>
      <c r="T331" s="243" t="s">
        <v>700</v>
      </c>
      <c r="U331" s="219">
        <v>0</v>
      </c>
      <c r="V331" s="219">
        <f>ROUND(E331*U331,2)</f>
        <v>0</v>
      </c>
      <c r="W331" s="219"/>
      <c r="X331" s="219" t="s">
        <v>287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288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37">
        <v>131</v>
      </c>
      <c r="B332" s="238" t="s">
        <v>798</v>
      </c>
      <c r="C332" s="248" t="s">
        <v>799</v>
      </c>
      <c r="D332" s="239" t="s">
        <v>797</v>
      </c>
      <c r="E332" s="240">
        <v>4.9005000000000001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</v>
      </c>
      <c r="Q332" s="242">
        <f>ROUND(E332*P332,2)</f>
        <v>0</v>
      </c>
      <c r="R332" s="242"/>
      <c r="S332" s="242" t="s">
        <v>174</v>
      </c>
      <c r="T332" s="243" t="s">
        <v>700</v>
      </c>
      <c r="U332" s="219">
        <v>0</v>
      </c>
      <c r="V332" s="219">
        <f>ROUND(E332*U332,2)</f>
        <v>0</v>
      </c>
      <c r="W332" s="219"/>
      <c r="X332" s="219" t="s">
        <v>287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288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30">
        <v>132</v>
      </c>
      <c r="B333" s="231" t="s">
        <v>800</v>
      </c>
      <c r="C333" s="249" t="s">
        <v>801</v>
      </c>
      <c r="D333" s="232" t="s">
        <v>483</v>
      </c>
      <c r="E333" s="233">
        <v>5.6106999999999996</v>
      </c>
      <c r="F333" s="234"/>
      <c r="G333" s="235">
        <f>ROUND(E333*F333,2)</f>
        <v>0</v>
      </c>
      <c r="H333" s="234"/>
      <c r="I333" s="235">
        <f>ROUND(E333*H333,2)</f>
        <v>0</v>
      </c>
      <c r="J333" s="234"/>
      <c r="K333" s="235">
        <f>ROUND(E333*J333,2)</f>
        <v>0</v>
      </c>
      <c r="L333" s="235">
        <v>21</v>
      </c>
      <c r="M333" s="235">
        <f>G333*(1+L333/100)</f>
        <v>0</v>
      </c>
      <c r="N333" s="235">
        <v>0</v>
      </c>
      <c r="O333" s="235">
        <f>ROUND(E333*N333,2)</f>
        <v>0</v>
      </c>
      <c r="P333" s="235">
        <v>0</v>
      </c>
      <c r="Q333" s="235">
        <f>ROUND(E333*P333,2)</f>
        <v>0</v>
      </c>
      <c r="R333" s="235" t="s">
        <v>745</v>
      </c>
      <c r="S333" s="235" t="s">
        <v>190</v>
      </c>
      <c r="T333" s="236" t="s">
        <v>175</v>
      </c>
      <c r="U333" s="219">
        <v>0</v>
      </c>
      <c r="V333" s="219">
        <f>ROUND(E333*U333,2)</f>
        <v>0</v>
      </c>
      <c r="W333" s="219"/>
      <c r="X333" s="219" t="s">
        <v>287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288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1" t="s">
        <v>2693</v>
      </c>
      <c r="D334" s="221"/>
      <c r="E334" s="222">
        <v>0.59399999999999997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232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1" t="s">
        <v>2543</v>
      </c>
      <c r="D335" s="221"/>
      <c r="E335" s="222">
        <v>5.0167000000000002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232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ht="22.5" outlineLevel="1" x14ac:dyDescent="0.2">
      <c r="A336" s="237">
        <v>133</v>
      </c>
      <c r="B336" s="238" t="s">
        <v>802</v>
      </c>
      <c r="C336" s="248" t="s">
        <v>803</v>
      </c>
      <c r="D336" s="239" t="s">
        <v>483</v>
      </c>
      <c r="E336" s="240">
        <v>8.3729700000000005</v>
      </c>
      <c r="F336" s="241"/>
      <c r="G336" s="242">
        <f>ROUND(E336*F336,2)</f>
        <v>0</v>
      </c>
      <c r="H336" s="241"/>
      <c r="I336" s="242">
        <f>ROUND(E336*H336,2)</f>
        <v>0</v>
      </c>
      <c r="J336" s="241"/>
      <c r="K336" s="242">
        <f>ROUND(E336*J336,2)</f>
        <v>0</v>
      </c>
      <c r="L336" s="242">
        <v>21</v>
      </c>
      <c r="M336" s="242">
        <f>G336*(1+L336/100)</f>
        <v>0</v>
      </c>
      <c r="N336" s="242">
        <v>0</v>
      </c>
      <c r="O336" s="242">
        <f>ROUND(E336*N336,2)</f>
        <v>0</v>
      </c>
      <c r="P336" s="242">
        <v>0</v>
      </c>
      <c r="Q336" s="242">
        <f>ROUND(E336*P336,2)</f>
        <v>0</v>
      </c>
      <c r="R336" s="242" t="s">
        <v>286</v>
      </c>
      <c r="S336" s="242" t="s">
        <v>190</v>
      </c>
      <c r="T336" s="243" t="s">
        <v>190</v>
      </c>
      <c r="U336" s="219">
        <v>0.01</v>
      </c>
      <c r="V336" s="219">
        <f>ROUND(E336*U336,2)</f>
        <v>0.08</v>
      </c>
      <c r="W336" s="219"/>
      <c r="X336" s="219" t="s">
        <v>804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805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2.5" outlineLevel="1" x14ac:dyDescent="0.2">
      <c r="A337" s="237">
        <v>134</v>
      </c>
      <c r="B337" s="238" t="s">
        <v>806</v>
      </c>
      <c r="C337" s="248" t="s">
        <v>807</v>
      </c>
      <c r="D337" s="239" t="s">
        <v>483</v>
      </c>
      <c r="E337" s="240">
        <v>33.491880000000002</v>
      </c>
      <c r="F337" s="241"/>
      <c r="G337" s="242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2">
        <v>0</v>
      </c>
      <c r="O337" s="242">
        <f>ROUND(E337*N337,2)</f>
        <v>0</v>
      </c>
      <c r="P337" s="242">
        <v>0</v>
      </c>
      <c r="Q337" s="242">
        <f>ROUND(E337*P337,2)</f>
        <v>0</v>
      </c>
      <c r="R337" s="242" t="s">
        <v>286</v>
      </c>
      <c r="S337" s="242" t="s">
        <v>190</v>
      </c>
      <c r="T337" s="243" t="s">
        <v>190</v>
      </c>
      <c r="U337" s="219">
        <v>0</v>
      </c>
      <c r="V337" s="219">
        <f>ROUND(E337*U337,2)</f>
        <v>0</v>
      </c>
      <c r="W337" s="219"/>
      <c r="X337" s="219" t="s">
        <v>804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805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30">
        <v>135</v>
      </c>
      <c r="B338" s="231" t="s">
        <v>808</v>
      </c>
      <c r="C338" s="249" t="s">
        <v>809</v>
      </c>
      <c r="D338" s="232" t="s">
        <v>483</v>
      </c>
      <c r="E338" s="233">
        <v>8.3729700000000005</v>
      </c>
      <c r="F338" s="234"/>
      <c r="G338" s="235">
        <f>ROUND(E338*F338,2)</f>
        <v>0</v>
      </c>
      <c r="H338" s="234"/>
      <c r="I338" s="235">
        <f>ROUND(E338*H338,2)</f>
        <v>0</v>
      </c>
      <c r="J338" s="234"/>
      <c r="K338" s="235">
        <f>ROUND(E338*J338,2)</f>
        <v>0</v>
      </c>
      <c r="L338" s="235">
        <v>21</v>
      </c>
      <c r="M338" s="235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5"/>
      <c r="S338" s="235" t="s">
        <v>190</v>
      </c>
      <c r="T338" s="236" t="s">
        <v>190</v>
      </c>
      <c r="U338" s="219">
        <v>6.0000000000000001E-3</v>
      </c>
      <c r="V338" s="219">
        <f>ROUND(E338*U338,2)</f>
        <v>0.05</v>
      </c>
      <c r="W338" s="219"/>
      <c r="X338" s="219" t="s">
        <v>804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805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x14ac:dyDescent="0.2">
      <c r="A339" s="5"/>
      <c r="B339" s="6"/>
      <c r="C339" s="252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AE339">
        <v>15</v>
      </c>
      <c r="AF339">
        <v>21</v>
      </c>
    </row>
    <row r="340" spans="1:60" x14ac:dyDescent="0.2">
      <c r="A340" s="212"/>
      <c r="B340" s="213" t="s">
        <v>29</v>
      </c>
      <c r="C340" s="253"/>
      <c r="D340" s="214"/>
      <c r="E340" s="215"/>
      <c r="F340" s="215"/>
      <c r="G340" s="246">
        <f>G8+G170+G175+G201+G205+G282+G289+G293+G297+G300+G317+G328+G330</f>
        <v>0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AE340">
        <f>SUMIF(L7:L338,AE339,G7:G338)</f>
        <v>0</v>
      </c>
      <c r="AF340">
        <f>SUMIF(L7:L338,AF339,G7:G338)</f>
        <v>0</v>
      </c>
      <c r="AG340" t="s">
        <v>280</v>
      </c>
    </row>
    <row r="341" spans="1:60" x14ac:dyDescent="0.2">
      <c r="A341" s="255" t="s">
        <v>810</v>
      </c>
      <c r="B341" s="255"/>
      <c r="C341" s="252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60" x14ac:dyDescent="0.2">
      <c r="A342" s="5"/>
      <c r="B342" s="6" t="s">
        <v>811</v>
      </c>
      <c r="C342" s="252" t="s">
        <v>812</v>
      </c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AG342" t="s">
        <v>813</v>
      </c>
    </row>
    <row r="343" spans="1:60" x14ac:dyDescent="0.2">
      <c r="A343" s="5"/>
      <c r="B343" s="6" t="s">
        <v>2694</v>
      </c>
      <c r="C343" s="252" t="s">
        <v>815</v>
      </c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G343" t="s">
        <v>816</v>
      </c>
    </row>
    <row r="344" spans="1:60" x14ac:dyDescent="0.2">
      <c r="A344" s="5"/>
      <c r="B344" s="6"/>
      <c r="C344" s="252" t="s">
        <v>817</v>
      </c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G344" t="s">
        <v>818</v>
      </c>
    </row>
    <row r="345" spans="1:60" x14ac:dyDescent="0.2">
      <c r="A345" s="5"/>
      <c r="B345" s="6"/>
      <c r="C345" s="252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60" x14ac:dyDescent="0.2">
      <c r="C346" s="254"/>
      <c r="D346" s="193"/>
      <c r="AG346" t="s">
        <v>281</v>
      </c>
    </row>
    <row r="347" spans="1:60" x14ac:dyDescent="0.2">
      <c r="D347" s="193"/>
    </row>
    <row r="348" spans="1:60" x14ac:dyDescent="0.2">
      <c r="D348" s="193"/>
    </row>
    <row r="349" spans="1:60" x14ac:dyDescent="0.2">
      <c r="D349" s="193"/>
    </row>
    <row r="350" spans="1:60" x14ac:dyDescent="0.2">
      <c r="D350" s="193"/>
    </row>
    <row r="351" spans="1:60" x14ac:dyDescent="0.2">
      <c r="D351" s="193"/>
    </row>
    <row r="352" spans="1:60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71">
    <mergeCell ref="C316:G316"/>
    <mergeCell ref="C244:G244"/>
    <mergeCell ref="C284:G284"/>
    <mergeCell ref="C287:G287"/>
    <mergeCell ref="C291:G291"/>
    <mergeCell ref="C295:G295"/>
    <mergeCell ref="C299:G299"/>
    <mergeCell ref="C232:G232"/>
    <mergeCell ref="C234:G234"/>
    <mergeCell ref="C236:G236"/>
    <mergeCell ref="C240:G240"/>
    <mergeCell ref="C242:G242"/>
    <mergeCell ref="C243:G243"/>
    <mergeCell ref="C220:G220"/>
    <mergeCell ref="C222:G222"/>
    <mergeCell ref="C224:G224"/>
    <mergeCell ref="C226:G226"/>
    <mergeCell ref="C228:G228"/>
    <mergeCell ref="C230:G230"/>
    <mergeCell ref="C199:G199"/>
    <mergeCell ref="C208:G208"/>
    <mergeCell ref="C210:G210"/>
    <mergeCell ref="C212:G212"/>
    <mergeCell ref="C214:G214"/>
    <mergeCell ref="C216:G216"/>
    <mergeCell ref="C172:G172"/>
    <mergeCell ref="C177:G177"/>
    <mergeCell ref="C183:G183"/>
    <mergeCell ref="C189:G189"/>
    <mergeCell ref="C194:G194"/>
    <mergeCell ref="C198:G198"/>
    <mergeCell ref="C143:G143"/>
    <mergeCell ref="C146:G146"/>
    <mergeCell ref="C150:G150"/>
    <mergeCell ref="C154:G154"/>
    <mergeCell ref="C155:G155"/>
    <mergeCell ref="C158:G158"/>
    <mergeCell ref="C114:G114"/>
    <mergeCell ref="C118:G118"/>
    <mergeCell ref="C124:G124"/>
    <mergeCell ref="C130:G130"/>
    <mergeCell ref="C131:G131"/>
    <mergeCell ref="C136:G136"/>
    <mergeCell ref="C91:G91"/>
    <mergeCell ref="C94:G94"/>
    <mergeCell ref="C98:G98"/>
    <mergeCell ref="C102:G102"/>
    <mergeCell ref="C105:G105"/>
    <mergeCell ref="C111:G111"/>
    <mergeCell ref="C68:G68"/>
    <mergeCell ref="C71:G71"/>
    <mergeCell ref="C74:G74"/>
    <mergeCell ref="C83:G83"/>
    <mergeCell ref="C87:G87"/>
    <mergeCell ref="C89:G89"/>
    <mergeCell ref="C36:G36"/>
    <mergeCell ref="C39:G39"/>
    <mergeCell ref="C42:G42"/>
    <mergeCell ref="C45:G45"/>
    <mergeCell ref="C50:G50"/>
    <mergeCell ref="C56:G56"/>
    <mergeCell ref="A1:G1"/>
    <mergeCell ref="C2:G2"/>
    <mergeCell ref="C3:G3"/>
    <mergeCell ref="C4:G4"/>
    <mergeCell ref="A341:B341"/>
    <mergeCell ref="C10:G10"/>
    <mergeCell ref="C13:G13"/>
    <mergeCell ref="C15:G15"/>
    <mergeCell ref="C17:G17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282</v>
      </c>
      <c r="B1" s="194"/>
      <c r="C1" s="194"/>
      <c r="D1" s="194"/>
      <c r="E1" s="194"/>
      <c r="F1" s="194"/>
      <c r="G1" s="194"/>
      <c r="AG1" t="s">
        <v>143</v>
      </c>
    </row>
    <row r="2" spans="1:60" ht="24.95" customHeight="1" x14ac:dyDescent="0.2">
      <c r="A2" s="195" t="s">
        <v>7</v>
      </c>
      <c r="B2" s="71" t="s">
        <v>44</v>
      </c>
      <c r="C2" s="198" t="s">
        <v>45</v>
      </c>
      <c r="D2" s="196"/>
      <c r="E2" s="196"/>
      <c r="F2" s="196"/>
      <c r="G2" s="197"/>
      <c r="AG2" t="s">
        <v>144</v>
      </c>
    </row>
    <row r="3" spans="1:60" ht="24.95" customHeight="1" x14ac:dyDescent="0.2">
      <c r="A3" s="195" t="s">
        <v>8</v>
      </c>
      <c r="B3" s="71" t="s">
        <v>87</v>
      </c>
      <c r="C3" s="198" t="s">
        <v>88</v>
      </c>
      <c r="D3" s="196"/>
      <c r="E3" s="196"/>
      <c r="F3" s="196"/>
      <c r="G3" s="197"/>
      <c r="AC3" s="128" t="s">
        <v>144</v>
      </c>
      <c r="AG3" t="s">
        <v>146</v>
      </c>
    </row>
    <row r="4" spans="1:60" ht="24.95" customHeight="1" x14ac:dyDescent="0.2">
      <c r="A4" s="199" t="s">
        <v>9</v>
      </c>
      <c r="B4" s="200" t="s">
        <v>59</v>
      </c>
      <c r="C4" s="201" t="s">
        <v>70</v>
      </c>
      <c r="D4" s="202"/>
      <c r="E4" s="202"/>
      <c r="F4" s="202"/>
      <c r="G4" s="203"/>
      <c r="AG4" t="s">
        <v>147</v>
      </c>
    </row>
    <row r="5" spans="1:60" x14ac:dyDescent="0.2">
      <c r="D5" s="193"/>
    </row>
    <row r="6" spans="1:60" ht="38.25" x14ac:dyDescent="0.2">
      <c r="A6" s="205" t="s">
        <v>148</v>
      </c>
      <c r="B6" s="207" t="s">
        <v>149</v>
      </c>
      <c r="C6" s="207" t="s">
        <v>150</v>
      </c>
      <c r="D6" s="206" t="s">
        <v>151</v>
      </c>
      <c r="E6" s="205" t="s">
        <v>152</v>
      </c>
      <c r="F6" s="204" t="s">
        <v>153</v>
      </c>
      <c r="G6" s="205" t="s">
        <v>29</v>
      </c>
      <c r="H6" s="208" t="s">
        <v>30</v>
      </c>
      <c r="I6" s="208" t="s">
        <v>154</v>
      </c>
      <c r="J6" s="208" t="s">
        <v>31</v>
      </c>
      <c r="K6" s="208" t="s">
        <v>155</v>
      </c>
      <c r="L6" s="208" t="s">
        <v>156</v>
      </c>
      <c r="M6" s="208" t="s">
        <v>157</v>
      </c>
      <c r="N6" s="208" t="s">
        <v>158</v>
      </c>
      <c r="O6" s="208" t="s">
        <v>159</v>
      </c>
      <c r="P6" s="208" t="s">
        <v>160</v>
      </c>
      <c r="Q6" s="208" t="s">
        <v>161</v>
      </c>
      <c r="R6" s="208" t="s">
        <v>162</v>
      </c>
      <c r="S6" s="208" t="s">
        <v>163</v>
      </c>
      <c r="T6" s="208" t="s">
        <v>164</v>
      </c>
      <c r="U6" s="208" t="s">
        <v>165</v>
      </c>
      <c r="V6" s="208" t="s">
        <v>166</v>
      </c>
      <c r="W6" s="208" t="s">
        <v>167</v>
      </c>
      <c r="X6" s="208" t="s">
        <v>168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169</v>
      </c>
      <c r="B8" s="225" t="s">
        <v>95</v>
      </c>
      <c r="C8" s="247" t="s">
        <v>96</v>
      </c>
      <c r="D8" s="226"/>
      <c r="E8" s="227"/>
      <c r="F8" s="228"/>
      <c r="G8" s="228">
        <f>SUMIF(AG9:AG80,"&lt;&gt;NOR",G9:G80)</f>
        <v>0</v>
      </c>
      <c r="H8" s="228"/>
      <c r="I8" s="228">
        <f>SUM(I9:I80)</f>
        <v>0</v>
      </c>
      <c r="J8" s="228"/>
      <c r="K8" s="228">
        <f>SUM(K9:K80)</f>
        <v>0</v>
      </c>
      <c r="L8" s="228"/>
      <c r="M8" s="228">
        <f>SUM(M9:M80)</f>
        <v>0</v>
      </c>
      <c r="N8" s="228"/>
      <c r="O8" s="228">
        <f>SUM(O9:O80)</f>
        <v>7.49</v>
      </c>
      <c r="P8" s="228"/>
      <c r="Q8" s="228">
        <f>SUM(Q9:Q80)</f>
        <v>0</v>
      </c>
      <c r="R8" s="228"/>
      <c r="S8" s="228"/>
      <c r="T8" s="229"/>
      <c r="U8" s="223"/>
      <c r="V8" s="223">
        <f>SUM(V9:V80)</f>
        <v>304.96000000000004</v>
      </c>
      <c r="W8" s="223"/>
      <c r="X8" s="223"/>
      <c r="AG8" t="s">
        <v>170</v>
      </c>
    </row>
    <row r="9" spans="1:60" outlineLevel="1" x14ac:dyDescent="0.2">
      <c r="A9" s="230">
        <v>1</v>
      </c>
      <c r="B9" s="231" t="s">
        <v>2125</v>
      </c>
      <c r="C9" s="249" t="s">
        <v>2126</v>
      </c>
      <c r="D9" s="232" t="s">
        <v>323</v>
      </c>
      <c r="E9" s="233">
        <v>270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6.9199999999999999E-3</v>
      </c>
      <c r="O9" s="235">
        <f>ROUND(E9*N9,2)</f>
        <v>1.87</v>
      </c>
      <c r="P9" s="235">
        <v>0</v>
      </c>
      <c r="Q9" s="235">
        <f>ROUND(E9*P9,2)</f>
        <v>0</v>
      </c>
      <c r="R9" s="235" t="s">
        <v>327</v>
      </c>
      <c r="S9" s="235" t="s">
        <v>190</v>
      </c>
      <c r="T9" s="236" t="s">
        <v>190</v>
      </c>
      <c r="U9" s="219">
        <v>0.502</v>
      </c>
      <c r="V9" s="219">
        <f>ROUND(E9*U9,2)</f>
        <v>135.54</v>
      </c>
      <c r="W9" s="219"/>
      <c r="X9" s="219" t="s">
        <v>287</v>
      </c>
      <c r="Y9" s="209"/>
      <c r="Z9" s="209"/>
      <c r="AA9" s="209"/>
      <c r="AB9" s="209"/>
      <c r="AC9" s="209"/>
      <c r="AD9" s="209"/>
      <c r="AE9" s="209"/>
      <c r="AF9" s="209"/>
      <c r="AG9" s="209" t="s">
        <v>308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60" t="s">
        <v>2127</v>
      </c>
      <c r="D10" s="256"/>
      <c r="E10" s="256"/>
      <c r="F10" s="256"/>
      <c r="G10" s="25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290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5" t="str">
        <f>C10</f>
        <v>získané při čerpání potrubím nebo žlaby, montáž a demontáž potrubí nebo žlabu, jeho utěsnění po dobu provozu a opotřebení materiálu potrubí nebo žlabu, podpěrná konstrukce.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1" t="s">
        <v>2695</v>
      </c>
      <c r="D11" s="221"/>
      <c r="E11" s="222">
        <v>270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232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0">
        <v>2</v>
      </c>
      <c r="B12" s="231" t="s">
        <v>2129</v>
      </c>
      <c r="C12" s="249" t="s">
        <v>2130</v>
      </c>
      <c r="D12" s="232" t="s">
        <v>2131</v>
      </c>
      <c r="E12" s="233">
        <v>24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327</v>
      </c>
      <c r="S12" s="235" t="s">
        <v>190</v>
      </c>
      <c r="T12" s="236" t="s">
        <v>190</v>
      </c>
      <c r="U12" s="219">
        <v>0.20300000000000001</v>
      </c>
      <c r="V12" s="219">
        <f>ROUND(E12*U12,2)</f>
        <v>4.87</v>
      </c>
      <c r="W12" s="219"/>
      <c r="X12" s="219" t="s">
        <v>287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308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 x14ac:dyDescent="0.2">
      <c r="A13" s="216"/>
      <c r="B13" s="217"/>
      <c r="C13" s="260" t="s">
        <v>2132</v>
      </c>
      <c r="D13" s="256"/>
      <c r="E13" s="256"/>
      <c r="F13" s="256"/>
      <c r="G13" s="25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290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5" t="str">
        <f>C13</f>
        <v>na vzdálenost (výšku) od hladiny vody v jímce po výšku roviny proložené osou nejvyššího bodu výtlačného potrubí, odpadní potrubí v délce do 20 m,</v>
      </c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3</v>
      </c>
      <c r="B14" s="231" t="s">
        <v>2133</v>
      </c>
      <c r="C14" s="249" t="s">
        <v>2134</v>
      </c>
      <c r="D14" s="232" t="s">
        <v>2135</v>
      </c>
      <c r="E14" s="233">
        <v>3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327</v>
      </c>
      <c r="S14" s="235" t="s">
        <v>190</v>
      </c>
      <c r="T14" s="236" t="s">
        <v>190</v>
      </c>
      <c r="U14" s="219">
        <v>0</v>
      </c>
      <c r="V14" s="219">
        <f>ROUND(E14*U14,2)</f>
        <v>0</v>
      </c>
      <c r="W14" s="219"/>
      <c r="X14" s="219" t="s">
        <v>287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308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60" t="s">
        <v>2136</v>
      </c>
      <c r="D15" s="256"/>
      <c r="E15" s="256"/>
      <c r="F15" s="256"/>
      <c r="G15" s="25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290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45" t="str">
        <f>C15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30">
        <v>4</v>
      </c>
      <c r="B16" s="231" t="s">
        <v>837</v>
      </c>
      <c r="C16" s="249" t="s">
        <v>838</v>
      </c>
      <c r="D16" s="232" t="s">
        <v>338</v>
      </c>
      <c r="E16" s="233">
        <v>0.43147000000000002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5" t="s">
        <v>327</v>
      </c>
      <c r="S16" s="235" t="s">
        <v>190</v>
      </c>
      <c r="T16" s="236" t="s">
        <v>190</v>
      </c>
      <c r="U16" s="219">
        <v>42.4</v>
      </c>
      <c r="V16" s="219">
        <f>ROUND(E16*U16,2)</f>
        <v>18.29</v>
      </c>
      <c r="W16" s="219"/>
      <c r="X16" s="219" t="s">
        <v>287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308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0" t="s">
        <v>839</v>
      </c>
      <c r="D17" s="256"/>
      <c r="E17" s="256"/>
      <c r="F17" s="256"/>
      <c r="G17" s="25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290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1" t="s">
        <v>2696</v>
      </c>
      <c r="D18" s="221"/>
      <c r="E18" s="222">
        <v>0.10387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232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2697</v>
      </c>
      <c r="D19" s="221"/>
      <c r="E19" s="222">
        <v>0.3276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232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30">
        <v>5</v>
      </c>
      <c r="B20" s="231" t="s">
        <v>2698</v>
      </c>
      <c r="C20" s="249" t="s">
        <v>2699</v>
      </c>
      <c r="D20" s="232" t="s">
        <v>338</v>
      </c>
      <c r="E20" s="233">
        <v>18.266400000000001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5" t="s">
        <v>327</v>
      </c>
      <c r="S20" s="235" t="s">
        <v>190</v>
      </c>
      <c r="T20" s="236" t="s">
        <v>190</v>
      </c>
      <c r="U20" s="219">
        <v>1.556</v>
      </c>
      <c r="V20" s="219">
        <f>ROUND(E20*U20,2)</f>
        <v>28.42</v>
      </c>
      <c r="W20" s="219"/>
      <c r="X20" s="219" t="s">
        <v>287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308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16"/>
      <c r="B21" s="217"/>
      <c r="C21" s="260" t="s">
        <v>2700</v>
      </c>
      <c r="D21" s="256"/>
      <c r="E21" s="256"/>
      <c r="F21" s="256"/>
      <c r="G21" s="256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290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45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1" t="s">
        <v>2701</v>
      </c>
      <c r="D22" s="221"/>
      <c r="E22" s="222">
        <v>18.266400000000001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232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0">
        <v>6</v>
      </c>
      <c r="B23" s="231" t="s">
        <v>2702</v>
      </c>
      <c r="C23" s="249" t="s">
        <v>2703</v>
      </c>
      <c r="D23" s="232" t="s">
        <v>338</v>
      </c>
      <c r="E23" s="233">
        <v>22.832999999999998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 t="s">
        <v>327</v>
      </c>
      <c r="S23" s="235" t="s">
        <v>190</v>
      </c>
      <c r="T23" s="236" t="s">
        <v>190</v>
      </c>
      <c r="U23" s="219">
        <v>2.1269999999999998</v>
      </c>
      <c r="V23" s="219">
        <f>ROUND(E23*U23,2)</f>
        <v>48.57</v>
      </c>
      <c r="W23" s="219"/>
      <c r="X23" s="219" t="s">
        <v>287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288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16"/>
      <c r="B24" s="217"/>
      <c r="C24" s="260" t="s">
        <v>2700</v>
      </c>
      <c r="D24" s="256"/>
      <c r="E24" s="256"/>
      <c r="F24" s="256"/>
      <c r="G24" s="256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290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45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1" t="s">
        <v>2704</v>
      </c>
      <c r="D25" s="221"/>
      <c r="E25" s="222">
        <v>45.665999999999997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232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1" t="s">
        <v>2705</v>
      </c>
      <c r="D26" s="221"/>
      <c r="E26" s="222">
        <v>-18.266400000000001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232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2706</v>
      </c>
      <c r="D27" s="221"/>
      <c r="E27" s="222">
        <v>-4.5666000000000002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232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30">
        <v>7</v>
      </c>
      <c r="B28" s="231" t="s">
        <v>2707</v>
      </c>
      <c r="C28" s="249" t="s">
        <v>2708</v>
      </c>
      <c r="D28" s="232" t="s">
        <v>338</v>
      </c>
      <c r="E28" s="233">
        <v>4.5666000000000002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8.2900000000000005E-3</v>
      </c>
      <c r="O28" s="235">
        <f>ROUND(E28*N28,2)</f>
        <v>0.04</v>
      </c>
      <c r="P28" s="235">
        <v>0</v>
      </c>
      <c r="Q28" s="235">
        <f>ROUND(E28*P28,2)</f>
        <v>0</v>
      </c>
      <c r="R28" s="235" t="s">
        <v>327</v>
      </c>
      <c r="S28" s="235" t="s">
        <v>190</v>
      </c>
      <c r="T28" s="236" t="s">
        <v>190</v>
      </c>
      <c r="U28" s="219">
        <v>1.5269999999999999</v>
      </c>
      <c r="V28" s="219">
        <f>ROUND(E28*U28,2)</f>
        <v>6.97</v>
      </c>
      <c r="W28" s="219"/>
      <c r="X28" s="219" t="s">
        <v>287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308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16"/>
      <c r="B29" s="217"/>
      <c r="C29" s="260" t="s">
        <v>2700</v>
      </c>
      <c r="D29" s="256"/>
      <c r="E29" s="256"/>
      <c r="F29" s="256"/>
      <c r="G29" s="256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290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45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1" t="s">
        <v>2709</v>
      </c>
      <c r="D30" s="221"/>
      <c r="E30" s="222">
        <v>4.5666000000000002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232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30">
        <v>8</v>
      </c>
      <c r="B31" s="231" t="s">
        <v>2710</v>
      </c>
      <c r="C31" s="249" t="s">
        <v>2711</v>
      </c>
      <c r="D31" s="232" t="s">
        <v>338</v>
      </c>
      <c r="E31" s="233">
        <v>0.45666000000000001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 t="s">
        <v>327</v>
      </c>
      <c r="S31" s="235" t="s">
        <v>190</v>
      </c>
      <c r="T31" s="236" t="s">
        <v>190</v>
      </c>
      <c r="U31" s="219">
        <v>4.5030000000000001</v>
      </c>
      <c r="V31" s="219">
        <f>ROUND(E31*U31,2)</f>
        <v>2.06</v>
      </c>
      <c r="W31" s="219"/>
      <c r="X31" s="219" t="s">
        <v>287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308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60" t="s">
        <v>382</v>
      </c>
      <c r="D32" s="256"/>
      <c r="E32" s="256"/>
      <c r="F32" s="256"/>
      <c r="G32" s="256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290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45" t="str">
        <f>C32</f>
        <v>zapažených i nezapažených v hor. 5 - 7 s případným nutným přemístěním výkopku ve výkopišti, bez naložení.</v>
      </c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2712</v>
      </c>
      <c r="D33" s="221"/>
      <c r="E33" s="222">
        <v>0.45666000000000001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232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0">
        <v>9</v>
      </c>
      <c r="B34" s="231" t="s">
        <v>2150</v>
      </c>
      <c r="C34" s="249" t="s">
        <v>2151</v>
      </c>
      <c r="D34" s="232" t="s">
        <v>338</v>
      </c>
      <c r="E34" s="233">
        <v>41.099400000000003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5" t="s">
        <v>327</v>
      </c>
      <c r="S34" s="235" t="s">
        <v>190</v>
      </c>
      <c r="T34" s="236" t="s">
        <v>190</v>
      </c>
      <c r="U34" s="219">
        <v>0.51900000000000002</v>
      </c>
      <c r="V34" s="219">
        <f>ROUND(E34*U34,2)</f>
        <v>21.33</v>
      </c>
      <c r="W34" s="219"/>
      <c r="X34" s="219" t="s">
        <v>287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308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60" t="s">
        <v>407</v>
      </c>
      <c r="D35" s="256"/>
      <c r="E35" s="256"/>
      <c r="F35" s="256"/>
      <c r="G35" s="256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290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45" t="str">
        <f>C35</f>
        <v>bez naložení do dopravní nádoby, ale s vyprázdněním dopravní nádoby na hromadu nebo na dopravní prostředek,</v>
      </c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1" t="s">
        <v>2713</v>
      </c>
      <c r="D36" s="221"/>
      <c r="E36" s="222">
        <v>41.099400000000003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232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10</v>
      </c>
      <c r="B37" s="231" t="s">
        <v>2153</v>
      </c>
      <c r="C37" s="249" t="s">
        <v>2154</v>
      </c>
      <c r="D37" s="232" t="s">
        <v>338</v>
      </c>
      <c r="E37" s="233">
        <v>4.9980700000000002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 t="s">
        <v>327</v>
      </c>
      <c r="S37" s="235" t="s">
        <v>190</v>
      </c>
      <c r="T37" s="236" t="s">
        <v>190</v>
      </c>
      <c r="U37" s="219">
        <v>0.72899999999999998</v>
      </c>
      <c r="V37" s="219">
        <f>ROUND(E37*U37,2)</f>
        <v>3.64</v>
      </c>
      <c r="W37" s="219"/>
      <c r="X37" s="219" t="s">
        <v>287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288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60" t="s">
        <v>407</v>
      </c>
      <c r="D38" s="256"/>
      <c r="E38" s="256"/>
      <c r="F38" s="256"/>
      <c r="G38" s="256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290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45" t="str">
        <f>C38</f>
        <v>bez naložení do dopravní nádoby, ale s vyprázdněním dopravní nádoby na hromadu nebo na dopravní prostředek,</v>
      </c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1" t="s">
        <v>2714</v>
      </c>
      <c r="D39" s="221"/>
      <c r="E39" s="222">
        <v>4.5666000000000002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232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1" t="s">
        <v>2715</v>
      </c>
      <c r="D40" s="221"/>
      <c r="E40" s="222">
        <v>0.43147000000000002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232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11</v>
      </c>
      <c r="B41" s="231" t="s">
        <v>412</v>
      </c>
      <c r="C41" s="249" t="s">
        <v>413</v>
      </c>
      <c r="D41" s="232" t="s">
        <v>338</v>
      </c>
      <c r="E41" s="233">
        <v>36.127800000000001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 t="s">
        <v>327</v>
      </c>
      <c r="S41" s="235" t="s">
        <v>190</v>
      </c>
      <c r="T41" s="236" t="s">
        <v>190</v>
      </c>
      <c r="U41" s="219">
        <v>1.0999999999999999E-2</v>
      </c>
      <c r="V41" s="219">
        <f>ROUND(E41*U41,2)</f>
        <v>0.4</v>
      </c>
      <c r="W41" s="219"/>
      <c r="X41" s="219" t="s">
        <v>287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288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60" t="s">
        <v>414</v>
      </c>
      <c r="D42" s="256"/>
      <c r="E42" s="256"/>
      <c r="F42" s="256"/>
      <c r="G42" s="25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290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5" t="str">
        <f>C42</f>
        <v>po suchu, bez ohledu na druh dopravního prostředku, bez naložení výkopku, avšak se složením bez rozhrnutí,</v>
      </c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2716</v>
      </c>
      <c r="D43" s="221"/>
      <c r="E43" s="222">
        <v>36.127800000000001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232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30">
        <v>12</v>
      </c>
      <c r="B44" s="231" t="s">
        <v>416</v>
      </c>
      <c r="C44" s="249" t="s">
        <v>417</v>
      </c>
      <c r="D44" s="232" t="s">
        <v>338</v>
      </c>
      <c r="E44" s="233">
        <v>4.9722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5" t="s">
        <v>327</v>
      </c>
      <c r="S44" s="235" t="s">
        <v>190</v>
      </c>
      <c r="T44" s="236" t="s">
        <v>190</v>
      </c>
      <c r="U44" s="219">
        <v>1.0999999999999999E-2</v>
      </c>
      <c r="V44" s="219">
        <f>ROUND(E44*U44,2)</f>
        <v>0.05</v>
      </c>
      <c r="W44" s="219"/>
      <c r="X44" s="219" t="s">
        <v>287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288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60" t="s">
        <v>414</v>
      </c>
      <c r="D45" s="256"/>
      <c r="E45" s="256"/>
      <c r="F45" s="256"/>
      <c r="G45" s="256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290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45" t="str">
        <f>C45</f>
        <v>po suchu, bez ohledu na druh dopravního prostředku, bez naložení výkopku, avšak se složením bez rozhrnutí,</v>
      </c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1" t="s">
        <v>2717</v>
      </c>
      <c r="D46" s="221"/>
      <c r="E46" s="222">
        <v>1.2684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232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2718</v>
      </c>
      <c r="D47" s="221"/>
      <c r="E47" s="222">
        <v>3.9870000000000001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232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2719</v>
      </c>
      <c r="D48" s="221"/>
      <c r="E48" s="222">
        <v>4.2834000000000003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232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1" t="s">
        <v>2706</v>
      </c>
      <c r="D49" s="221"/>
      <c r="E49" s="222">
        <v>-4.5666000000000002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232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30">
        <v>13</v>
      </c>
      <c r="B50" s="231" t="s">
        <v>421</v>
      </c>
      <c r="C50" s="249" t="s">
        <v>422</v>
      </c>
      <c r="D50" s="232" t="s">
        <v>338</v>
      </c>
      <c r="E50" s="233">
        <v>4.9980700000000002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327</v>
      </c>
      <c r="S50" s="235" t="s">
        <v>190</v>
      </c>
      <c r="T50" s="236" t="s">
        <v>190</v>
      </c>
      <c r="U50" s="219">
        <v>1.2E-2</v>
      </c>
      <c r="V50" s="219">
        <f>ROUND(E50*U50,2)</f>
        <v>0.06</v>
      </c>
      <c r="W50" s="219"/>
      <c r="X50" s="219" t="s">
        <v>287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308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60" t="s">
        <v>414</v>
      </c>
      <c r="D51" s="256"/>
      <c r="E51" s="256"/>
      <c r="F51" s="256"/>
      <c r="G51" s="256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290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45" t="str">
        <f>C51</f>
        <v>po suchu, bez ohledu na druh dopravního prostředku, bez naložení výkopku, avšak se složením bez rozhrnutí,</v>
      </c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1" t="s">
        <v>2714</v>
      </c>
      <c r="D52" s="221"/>
      <c r="E52" s="222">
        <v>4.5666000000000002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232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1" t="s">
        <v>2715</v>
      </c>
      <c r="D53" s="221"/>
      <c r="E53" s="222">
        <v>0.43147000000000002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232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33.75" outlineLevel="1" x14ac:dyDescent="0.2">
      <c r="A54" s="230">
        <v>14</v>
      </c>
      <c r="B54" s="231" t="s">
        <v>423</v>
      </c>
      <c r="C54" s="249" t="s">
        <v>424</v>
      </c>
      <c r="D54" s="232" t="s">
        <v>338</v>
      </c>
      <c r="E54" s="233">
        <v>49.722000000000001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5">
        <v>0</v>
      </c>
      <c r="O54" s="235">
        <f>ROUND(E54*N54,2)</f>
        <v>0</v>
      </c>
      <c r="P54" s="235">
        <v>0</v>
      </c>
      <c r="Q54" s="235">
        <f>ROUND(E54*P54,2)</f>
        <v>0</v>
      </c>
      <c r="R54" s="235" t="s">
        <v>327</v>
      </c>
      <c r="S54" s="235" t="s">
        <v>190</v>
      </c>
      <c r="T54" s="236" t="s">
        <v>190</v>
      </c>
      <c r="U54" s="219">
        <v>0</v>
      </c>
      <c r="V54" s="219">
        <f>ROUND(E54*U54,2)</f>
        <v>0</v>
      </c>
      <c r="W54" s="219"/>
      <c r="X54" s="219" t="s">
        <v>287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288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60" t="s">
        <v>414</v>
      </c>
      <c r="D55" s="256"/>
      <c r="E55" s="256"/>
      <c r="F55" s="256"/>
      <c r="G55" s="256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290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45" t="str">
        <f>C55</f>
        <v>po suchu, bez ohledu na druh dopravního prostředku, bez naložení výkopku, avšak se složením bez rozhrnutí,</v>
      </c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1" t="s">
        <v>2720</v>
      </c>
      <c r="D56" s="221"/>
      <c r="E56" s="222">
        <v>49.722000000000001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232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33.75" outlineLevel="1" x14ac:dyDescent="0.2">
      <c r="A57" s="230">
        <v>15</v>
      </c>
      <c r="B57" s="231" t="s">
        <v>426</v>
      </c>
      <c r="C57" s="249" t="s">
        <v>427</v>
      </c>
      <c r="D57" s="232" t="s">
        <v>338</v>
      </c>
      <c r="E57" s="233">
        <v>49.980699999999999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 t="s">
        <v>327</v>
      </c>
      <c r="S57" s="235" t="s">
        <v>190</v>
      </c>
      <c r="T57" s="236" t="s">
        <v>190</v>
      </c>
      <c r="U57" s="219">
        <v>0</v>
      </c>
      <c r="V57" s="219">
        <f>ROUND(E57*U57,2)</f>
        <v>0</v>
      </c>
      <c r="W57" s="219"/>
      <c r="X57" s="219" t="s">
        <v>287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288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60" t="s">
        <v>414</v>
      </c>
      <c r="D58" s="256"/>
      <c r="E58" s="256"/>
      <c r="F58" s="256"/>
      <c r="G58" s="256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290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45" t="str">
        <f>C58</f>
        <v>po suchu, bez ohledu na druh dopravního prostředku, bez naložení výkopku, avšak se složením bez rozhrnutí,</v>
      </c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2721</v>
      </c>
      <c r="D59" s="221"/>
      <c r="E59" s="222">
        <v>45.665999999999997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232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1" t="s">
        <v>2722</v>
      </c>
      <c r="D60" s="221"/>
      <c r="E60" s="222">
        <v>4.3147000000000002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232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2.5" outlineLevel="1" x14ac:dyDescent="0.2">
      <c r="A61" s="230">
        <v>16</v>
      </c>
      <c r="B61" s="231" t="s">
        <v>429</v>
      </c>
      <c r="C61" s="249" t="s">
        <v>430</v>
      </c>
      <c r="D61" s="232" t="s">
        <v>338</v>
      </c>
      <c r="E61" s="233">
        <v>36.127800000000001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5" t="s">
        <v>327</v>
      </c>
      <c r="S61" s="235" t="s">
        <v>190</v>
      </c>
      <c r="T61" s="236" t="s">
        <v>190</v>
      </c>
      <c r="U61" s="219">
        <v>5.2999999999999999E-2</v>
      </c>
      <c r="V61" s="219">
        <f>ROUND(E61*U61,2)</f>
        <v>1.91</v>
      </c>
      <c r="W61" s="219"/>
      <c r="X61" s="219" t="s">
        <v>287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288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2716</v>
      </c>
      <c r="D62" s="221"/>
      <c r="E62" s="222">
        <v>36.127800000000001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232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30">
        <v>17</v>
      </c>
      <c r="B63" s="231" t="s">
        <v>432</v>
      </c>
      <c r="C63" s="249" t="s">
        <v>433</v>
      </c>
      <c r="D63" s="232" t="s">
        <v>338</v>
      </c>
      <c r="E63" s="233">
        <v>46.097470000000001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5" t="s">
        <v>327</v>
      </c>
      <c r="S63" s="235" t="s">
        <v>190</v>
      </c>
      <c r="T63" s="236" t="s">
        <v>190</v>
      </c>
      <c r="U63" s="219">
        <v>3.1E-2</v>
      </c>
      <c r="V63" s="219">
        <f>ROUND(E63*U63,2)</f>
        <v>1.43</v>
      </c>
      <c r="W63" s="219"/>
      <c r="X63" s="219" t="s">
        <v>287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308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0" t="s">
        <v>434</v>
      </c>
      <c r="D64" s="244"/>
      <c r="E64" s="244"/>
      <c r="F64" s="244"/>
      <c r="G64" s="244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193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45" t="str">
        <f>C64</f>
        <v>Uložení sypaniny do násypů nebo na skládku s rozprostřením sypaniny ve vrstvách a s hrubým urovnáním.</v>
      </c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2723</v>
      </c>
      <c r="D65" s="221"/>
      <c r="E65" s="222">
        <v>9.5381999999999998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232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1" t="s">
        <v>2715</v>
      </c>
      <c r="D66" s="221"/>
      <c r="E66" s="222">
        <v>0.43147000000000002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232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2716</v>
      </c>
      <c r="D67" s="221"/>
      <c r="E67" s="222">
        <v>36.127800000000001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232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2.5" outlineLevel="1" x14ac:dyDescent="0.2">
      <c r="A68" s="230">
        <v>18</v>
      </c>
      <c r="B68" s="231" t="s">
        <v>436</v>
      </c>
      <c r="C68" s="249" t="s">
        <v>437</v>
      </c>
      <c r="D68" s="232" t="s">
        <v>338</v>
      </c>
      <c r="E68" s="233">
        <v>36.127800000000001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5" t="s">
        <v>327</v>
      </c>
      <c r="S68" s="235" t="s">
        <v>190</v>
      </c>
      <c r="T68" s="236" t="s">
        <v>190</v>
      </c>
      <c r="U68" s="219">
        <v>0.29899999999999999</v>
      </c>
      <c r="V68" s="219">
        <f>ROUND(E68*U68,2)</f>
        <v>10.8</v>
      </c>
      <c r="W68" s="219"/>
      <c r="X68" s="219" t="s">
        <v>287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308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60" t="s">
        <v>438</v>
      </c>
      <c r="D69" s="256"/>
      <c r="E69" s="256"/>
      <c r="F69" s="256"/>
      <c r="G69" s="256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290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61" t="s">
        <v>439</v>
      </c>
      <c r="D70" s="257"/>
      <c r="E70" s="257"/>
      <c r="F70" s="257"/>
      <c r="G70" s="257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193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2724</v>
      </c>
      <c r="D71" s="221"/>
      <c r="E71" s="222">
        <v>45.665999999999997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232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1" t="s">
        <v>2725</v>
      </c>
      <c r="D72" s="221"/>
      <c r="E72" s="222">
        <v>-9.5381999999999998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232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30">
        <v>19</v>
      </c>
      <c r="B73" s="231" t="s">
        <v>443</v>
      </c>
      <c r="C73" s="249" t="s">
        <v>444</v>
      </c>
      <c r="D73" s="232" t="s">
        <v>338</v>
      </c>
      <c r="E73" s="233">
        <v>3.2484000000000002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0</v>
      </c>
      <c r="O73" s="235">
        <f>ROUND(E73*N73,2)</f>
        <v>0</v>
      </c>
      <c r="P73" s="235">
        <v>0</v>
      </c>
      <c r="Q73" s="235">
        <f>ROUND(E73*P73,2)</f>
        <v>0</v>
      </c>
      <c r="R73" s="235" t="s">
        <v>327</v>
      </c>
      <c r="S73" s="235" t="s">
        <v>190</v>
      </c>
      <c r="T73" s="236" t="s">
        <v>190</v>
      </c>
      <c r="U73" s="219">
        <v>6.3479999999999999</v>
      </c>
      <c r="V73" s="219">
        <f>ROUND(E73*U73,2)</f>
        <v>20.62</v>
      </c>
      <c r="W73" s="219"/>
      <c r="X73" s="219" t="s">
        <v>287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308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2.5" outlineLevel="1" x14ac:dyDescent="0.2">
      <c r="A74" s="216"/>
      <c r="B74" s="217"/>
      <c r="C74" s="260" t="s">
        <v>445</v>
      </c>
      <c r="D74" s="256"/>
      <c r="E74" s="256"/>
      <c r="F74" s="256"/>
      <c r="G74" s="256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290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45" t="str">
        <f>C74</f>
        <v>sypaninou z vhodných hornin tř. 1 - 4 nebo materiálem připraveným podél výkopu ve vzdálenosti do 3 m od jeho kraje, pro jakoukoliv hloubku výkopu a jakoukoliv míru zhutnění,</v>
      </c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2726</v>
      </c>
      <c r="D75" s="221"/>
      <c r="E75" s="222">
        <v>0.83040000000000003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232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1" t="s">
        <v>2727</v>
      </c>
      <c r="D76" s="221"/>
      <c r="E76" s="222">
        <v>2.4180000000000001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232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7">
        <v>20</v>
      </c>
      <c r="B77" s="238" t="s">
        <v>468</v>
      </c>
      <c r="C77" s="248" t="s">
        <v>469</v>
      </c>
      <c r="D77" s="239" t="s">
        <v>338</v>
      </c>
      <c r="E77" s="240">
        <v>4.9722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0</v>
      </c>
      <c r="O77" s="242">
        <f>ROUND(E77*N77,2)</f>
        <v>0</v>
      </c>
      <c r="P77" s="242">
        <v>0</v>
      </c>
      <c r="Q77" s="242">
        <f>ROUND(E77*P77,2)</f>
        <v>0</v>
      </c>
      <c r="R77" s="242" t="s">
        <v>327</v>
      </c>
      <c r="S77" s="242" t="s">
        <v>190</v>
      </c>
      <c r="T77" s="243" t="s">
        <v>190</v>
      </c>
      <c r="U77" s="219">
        <v>0</v>
      </c>
      <c r="V77" s="219">
        <f>ROUND(E77*U77,2)</f>
        <v>0</v>
      </c>
      <c r="W77" s="219"/>
      <c r="X77" s="219" t="s">
        <v>287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308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37">
        <v>21</v>
      </c>
      <c r="B78" s="238" t="s">
        <v>470</v>
      </c>
      <c r="C78" s="248" t="s">
        <v>471</v>
      </c>
      <c r="D78" s="239" t="s">
        <v>338</v>
      </c>
      <c r="E78" s="240">
        <v>4.5666000000000002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2" t="s">
        <v>327</v>
      </c>
      <c r="S78" s="242" t="s">
        <v>190</v>
      </c>
      <c r="T78" s="243" t="s">
        <v>190</v>
      </c>
      <c r="U78" s="219">
        <v>0</v>
      </c>
      <c r="V78" s="219">
        <f>ROUND(E78*U78,2)</f>
        <v>0</v>
      </c>
      <c r="W78" s="219"/>
      <c r="X78" s="219" t="s">
        <v>287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308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0">
        <v>22</v>
      </c>
      <c r="B79" s="231" t="s">
        <v>2170</v>
      </c>
      <c r="C79" s="249" t="s">
        <v>2171</v>
      </c>
      <c r="D79" s="232" t="s">
        <v>483</v>
      </c>
      <c r="E79" s="233">
        <v>5.5774999999999997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1</v>
      </c>
      <c r="O79" s="235">
        <f>ROUND(E79*N79,2)</f>
        <v>5.58</v>
      </c>
      <c r="P79" s="235">
        <v>0</v>
      </c>
      <c r="Q79" s="235">
        <f>ROUND(E79*P79,2)</f>
        <v>0</v>
      </c>
      <c r="R79" s="235" t="s">
        <v>477</v>
      </c>
      <c r="S79" s="235" t="s">
        <v>190</v>
      </c>
      <c r="T79" s="236" t="s">
        <v>190</v>
      </c>
      <c r="U79" s="219">
        <v>0</v>
      </c>
      <c r="V79" s="219">
        <f>ROUND(E79*U79,2)</f>
        <v>0</v>
      </c>
      <c r="W79" s="219"/>
      <c r="X79" s="219" t="s">
        <v>478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555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1" t="s">
        <v>2728</v>
      </c>
      <c r="D80" s="221"/>
      <c r="E80" s="222">
        <v>5.5774999999999997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232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4" t="s">
        <v>169</v>
      </c>
      <c r="B81" s="225" t="s">
        <v>101</v>
      </c>
      <c r="C81" s="247" t="s">
        <v>102</v>
      </c>
      <c r="D81" s="226"/>
      <c r="E81" s="227"/>
      <c r="F81" s="228"/>
      <c r="G81" s="228">
        <f>SUMIF(AG82:AG91,"&lt;&gt;NOR",G82:G91)</f>
        <v>0</v>
      </c>
      <c r="H81" s="228"/>
      <c r="I81" s="228">
        <f>SUM(I82:I91)</f>
        <v>0</v>
      </c>
      <c r="J81" s="228"/>
      <c r="K81" s="228">
        <f>SUM(K82:K91)</f>
        <v>0</v>
      </c>
      <c r="L81" s="228"/>
      <c r="M81" s="228">
        <f>SUM(M82:M91)</f>
        <v>0</v>
      </c>
      <c r="N81" s="228"/>
      <c r="O81" s="228">
        <f>SUM(O82:O91)</f>
        <v>3.5</v>
      </c>
      <c r="P81" s="228"/>
      <c r="Q81" s="228">
        <f>SUM(Q82:Q91)</f>
        <v>0</v>
      </c>
      <c r="R81" s="228"/>
      <c r="S81" s="228"/>
      <c r="T81" s="229"/>
      <c r="U81" s="223"/>
      <c r="V81" s="223">
        <f>SUM(V82:V91)</f>
        <v>2.66</v>
      </c>
      <c r="W81" s="223"/>
      <c r="X81" s="223"/>
      <c r="AG81" t="s">
        <v>170</v>
      </c>
    </row>
    <row r="82" spans="1:60" ht="22.5" outlineLevel="1" x14ac:dyDescent="0.2">
      <c r="A82" s="237">
        <v>23</v>
      </c>
      <c r="B82" s="238" t="s">
        <v>2729</v>
      </c>
      <c r="C82" s="248" t="s">
        <v>2730</v>
      </c>
      <c r="D82" s="239" t="s">
        <v>554</v>
      </c>
      <c r="E82" s="240">
        <v>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6.6E-3</v>
      </c>
      <c r="O82" s="242">
        <f>ROUND(E82*N82,2)</f>
        <v>0.01</v>
      </c>
      <c r="P82" s="242">
        <v>0</v>
      </c>
      <c r="Q82" s="242">
        <f>ROUND(E82*P82,2)</f>
        <v>0</v>
      </c>
      <c r="R82" s="242" t="s">
        <v>487</v>
      </c>
      <c r="S82" s="242" t="s">
        <v>190</v>
      </c>
      <c r="T82" s="243" t="s">
        <v>190</v>
      </c>
      <c r="U82" s="219">
        <v>0.28000000000000003</v>
      </c>
      <c r="V82" s="219">
        <f>ROUND(E82*U82,2)</f>
        <v>0.28000000000000003</v>
      </c>
      <c r="W82" s="219"/>
      <c r="X82" s="219" t="s">
        <v>287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308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22.5" outlineLevel="1" x14ac:dyDescent="0.2">
      <c r="A83" s="237">
        <v>24</v>
      </c>
      <c r="B83" s="238" t="s">
        <v>2731</v>
      </c>
      <c r="C83" s="248" t="s">
        <v>2732</v>
      </c>
      <c r="D83" s="239" t="s">
        <v>554</v>
      </c>
      <c r="E83" s="240">
        <v>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2">
        <v>6.6E-3</v>
      </c>
      <c r="O83" s="242">
        <f>ROUND(E83*N83,2)</f>
        <v>0.01</v>
      </c>
      <c r="P83" s="242">
        <v>0</v>
      </c>
      <c r="Q83" s="242">
        <f>ROUND(E83*P83,2)</f>
        <v>0</v>
      </c>
      <c r="R83" s="242" t="s">
        <v>487</v>
      </c>
      <c r="S83" s="242" t="s">
        <v>190</v>
      </c>
      <c r="T83" s="243" t="s">
        <v>190</v>
      </c>
      <c r="U83" s="219">
        <v>0.56000000000000005</v>
      </c>
      <c r="V83" s="219">
        <f>ROUND(E83*U83,2)</f>
        <v>0.56000000000000005</v>
      </c>
      <c r="W83" s="219"/>
      <c r="X83" s="219" t="s">
        <v>287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288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ht="22.5" outlineLevel="1" x14ac:dyDescent="0.2">
      <c r="A84" s="230">
        <v>25</v>
      </c>
      <c r="B84" s="231" t="s">
        <v>2173</v>
      </c>
      <c r="C84" s="249" t="s">
        <v>2174</v>
      </c>
      <c r="D84" s="232" t="s">
        <v>338</v>
      </c>
      <c r="E84" s="233">
        <v>1.3317000000000001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5">
        <v>2.5</v>
      </c>
      <c r="O84" s="235">
        <f>ROUND(E84*N84,2)</f>
        <v>3.33</v>
      </c>
      <c r="P84" s="235">
        <v>0</v>
      </c>
      <c r="Q84" s="235">
        <f>ROUND(E84*P84,2)</f>
        <v>0</v>
      </c>
      <c r="R84" s="235" t="s">
        <v>487</v>
      </c>
      <c r="S84" s="235" t="s">
        <v>190</v>
      </c>
      <c r="T84" s="236" t="s">
        <v>190</v>
      </c>
      <c r="U84" s="219">
        <v>1.365</v>
      </c>
      <c r="V84" s="219">
        <f>ROUND(E84*U84,2)</f>
        <v>1.82</v>
      </c>
      <c r="W84" s="219"/>
      <c r="X84" s="219" t="s">
        <v>287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308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60" t="s">
        <v>494</v>
      </c>
      <c r="D85" s="256"/>
      <c r="E85" s="256"/>
      <c r="F85" s="256"/>
      <c r="G85" s="256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290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1" t="s">
        <v>2733</v>
      </c>
      <c r="D86" s="221"/>
      <c r="E86" s="222">
        <v>0.31919999999999998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232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2734</v>
      </c>
      <c r="D87" s="221"/>
      <c r="E87" s="222">
        <v>1.0125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232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ht="22.5" outlineLevel="1" x14ac:dyDescent="0.2">
      <c r="A88" s="230">
        <v>26</v>
      </c>
      <c r="B88" s="231" t="s">
        <v>2735</v>
      </c>
      <c r="C88" s="249" t="s">
        <v>2736</v>
      </c>
      <c r="D88" s="232" t="s">
        <v>554</v>
      </c>
      <c r="E88" s="233">
        <v>1.01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5">
        <v>6.8000000000000005E-2</v>
      </c>
      <c r="O88" s="235">
        <f>ROUND(E88*N88,2)</f>
        <v>7.0000000000000007E-2</v>
      </c>
      <c r="P88" s="235">
        <v>0</v>
      </c>
      <c r="Q88" s="235">
        <f>ROUND(E88*P88,2)</f>
        <v>0</v>
      </c>
      <c r="R88" s="235" t="s">
        <v>477</v>
      </c>
      <c r="S88" s="235" t="s">
        <v>190</v>
      </c>
      <c r="T88" s="236" t="s">
        <v>190</v>
      </c>
      <c r="U88" s="219">
        <v>0</v>
      </c>
      <c r="V88" s="219">
        <f>ROUND(E88*U88,2)</f>
        <v>0</v>
      </c>
      <c r="W88" s="219"/>
      <c r="X88" s="219" t="s">
        <v>478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555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1" t="s">
        <v>672</v>
      </c>
      <c r="D89" s="221"/>
      <c r="E89" s="222">
        <v>1.01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232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30">
        <v>27</v>
      </c>
      <c r="B90" s="231" t="s">
        <v>2737</v>
      </c>
      <c r="C90" s="249" t="s">
        <v>2738</v>
      </c>
      <c r="D90" s="232" t="s">
        <v>655</v>
      </c>
      <c r="E90" s="233">
        <v>1.01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5">
        <v>8.1000000000000003E-2</v>
      </c>
      <c r="O90" s="235">
        <f>ROUND(E90*N90,2)</f>
        <v>0.08</v>
      </c>
      <c r="P90" s="235">
        <v>0</v>
      </c>
      <c r="Q90" s="235">
        <f>ROUND(E90*P90,2)</f>
        <v>0</v>
      </c>
      <c r="R90" s="235"/>
      <c r="S90" s="235" t="s">
        <v>174</v>
      </c>
      <c r="T90" s="236" t="s">
        <v>700</v>
      </c>
      <c r="U90" s="219">
        <v>0</v>
      </c>
      <c r="V90" s="219">
        <f>ROUND(E90*U90,2)</f>
        <v>0</v>
      </c>
      <c r="W90" s="219"/>
      <c r="X90" s="219" t="s">
        <v>478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555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672</v>
      </c>
      <c r="D91" s="221"/>
      <c r="E91" s="222">
        <v>1.01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232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x14ac:dyDescent="0.2">
      <c r="A92" s="224" t="s">
        <v>169</v>
      </c>
      <c r="B92" s="225" t="s">
        <v>105</v>
      </c>
      <c r="C92" s="247" t="s">
        <v>106</v>
      </c>
      <c r="D92" s="226"/>
      <c r="E92" s="227"/>
      <c r="F92" s="228"/>
      <c r="G92" s="228">
        <f>SUMIF(AG93:AG106,"&lt;&gt;NOR",G93:G106)</f>
        <v>0</v>
      </c>
      <c r="H92" s="228"/>
      <c r="I92" s="228">
        <f>SUM(I93:I106)</f>
        <v>0</v>
      </c>
      <c r="J92" s="228"/>
      <c r="K92" s="228">
        <f>SUM(K93:K106)</f>
        <v>0</v>
      </c>
      <c r="L92" s="228"/>
      <c r="M92" s="228">
        <f>SUM(M93:M106)</f>
        <v>0</v>
      </c>
      <c r="N92" s="228"/>
      <c r="O92" s="228">
        <f>SUM(O93:O106)</f>
        <v>0.54</v>
      </c>
      <c r="P92" s="228"/>
      <c r="Q92" s="228">
        <f>SUM(Q93:Q106)</f>
        <v>0</v>
      </c>
      <c r="R92" s="228"/>
      <c r="S92" s="228"/>
      <c r="T92" s="229"/>
      <c r="U92" s="223"/>
      <c r="V92" s="223">
        <f>SUM(V93:V106)</f>
        <v>8.4400000000000013</v>
      </c>
      <c r="W92" s="223"/>
      <c r="X92" s="223"/>
      <c r="AG92" t="s">
        <v>170</v>
      </c>
    </row>
    <row r="93" spans="1:60" outlineLevel="1" x14ac:dyDescent="0.2">
      <c r="A93" s="230">
        <v>28</v>
      </c>
      <c r="B93" s="231" t="s">
        <v>1518</v>
      </c>
      <c r="C93" s="249" t="s">
        <v>1519</v>
      </c>
      <c r="D93" s="232" t="s">
        <v>247</v>
      </c>
      <c r="E93" s="233">
        <v>5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6.3659999999999994E-2</v>
      </c>
      <c r="O93" s="235">
        <f>ROUND(E93*N93,2)</f>
        <v>0.32</v>
      </c>
      <c r="P93" s="235">
        <v>0</v>
      </c>
      <c r="Q93" s="235">
        <f>ROUND(E93*P93,2)</f>
        <v>0</v>
      </c>
      <c r="R93" s="235"/>
      <c r="S93" s="235" t="s">
        <v>174</v>
      </c>
      <c r="T93" s="236" t="s">
        <v>175</v>
      </c>
      <c r="U93" s="219">
        <v>0.98399999999999999</v>
      </c>
      <c r="V93" s="219">
        <f>ROUND(E93*U93,2)</f>
        <v>4.92</v>
      </c>
      <c r="W93" s="219"/>
      <c r="X93" s="219" t="s">
        <v>287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288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1" t="s">
        <v>2739</v>
      </c>
      <c r="D94" s="221"/>
      <c r="E94" s="222">
        <v>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232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0">
        <v>29</v>
      </c>
      <c r="B95" s="231" t="s">
        <v>1522</v>
      </c>
      <c r="C95" s="249" t="s">
        <v>1523</v>
      </c>
      <c r="D95" s="232" t="s">
        <v>247</v>
      </c>
      <c r="E95" s="233">
        <v>1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6.3659999999999994E-2</v>
      </c>
      <c r="O95" s="235">
        <f>ROUND(E95*N95,2)</f>
        <v>0.06</v>
      </c>
      <c r="P95" s="235">
        <v>0</v>
      </c>
      <c r="Q95" s="235">
        <f>ROUND(E95*P95,2)</f>
        <v>0</v>
      </c>
      <c r="R95" s="235"/>
      <c r="S95" s="235" t="s">
        <v>174</v>
      </c>
      <c r="T95" s="236" t="s">
        <v>175</v>
      </c>
      <c r="U95" s="219">
        <v>0.98399999999999999</v>
      </c>
      <c r="V95" s="219">
        <f>ROUND(E95*U95,2)</f>
        <v>0.98</v>
      </c>
      <c r="W95" s="219"/>
      <c r="X95" s="219" t="s">
        <v>287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288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1" t="s">
        <v>2740</v>
      </c>
      <c r="D96" s="221"/>
      <c r="E96" s="222">
        <v>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232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30</v>
      </c>
      <c r="B97" s="231" t="s">
        <v>2741</v>
      </c>
      <c r="C97" s="249" t="s">
        <v>2742</v>
      </c>
      <c r="D97" s="232" t="s">
        <v>247</v>
      </c>
      <c r="E97" s="233">
        <v>1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6.3659999999999994E-2</v>
      </c>
      <c r="O97" s="235">
        <f>ROUND(E97*N97,2)</f>
        <v>0.06</v>
      </c>
      <c r="P97" s="235">
        <v>0</v>
      </c>
      <c r="Q97" s="235">
        <f>ROUND(E97*P97,2)</f>
        <v>0</v>
      </c>
      <c r="R97" s="235"/>
      <c r="S97" s="235" t="s">
        <v>174</v>
      </c>
      <c r="T97" s="236" t="s">
        <v>175</v>
      </c>
      <c r="U97" s="219">
        <v>0.98399999999999999</v>
      </c>
      <c r="V97" s="219">
        <f>ROUND(E97*U97,2)</f>
        <v>0.98</v>
      </c>
      <c r="W97" s="219"/>
      <c r="X97" s="219" t="s">
        <v>287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288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1" t="s">
        <v>2743</v>
      </c>
      <c r="D98" s="221"/>
      <c r="E98" s="222">
        <v>1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232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0">
        <v>31</v>
      </c>
      <c r="B99" s="231" t="s">
        <v>2178</v>
      </c>
      <c r="C99" s="249" t="s">
        <v>2179</v>
      </c>
      <c r="D99" s="232" t="s">
        <v>247</v>
      </c>
      <c r="E99" s="233">
        <v>1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5">
        <v>5.1819999999999998E-2</v>
      </c>
      <c r="O99" s="235">
        <f>ROUND(E99*N99,2)</f>
        <v>0.05</v>
      </c>
      <c r="P99" s="235">
        <v>0</v>
      </c>
      <c r="Q99" s="235">
        <f>ROUND(E99*P99,2)</f>
        <v>0</v>
      </c>
      <c r="R99" s="235"/>
      <c r="S99" s="235" t="s">
        <v>174</v>
      </c>
      <c r="T99" s="236" t="s">
        <v>175</v>
      </c>
      <c r="U99" s="219">
        <v>0.77600000000000002</v>
      </c>
      <c r="V99" s="219">
        <f>ROUND(E99*U99,2)</f>
        <v>0.78</v>
      </c>
      <c r="W99" s="219"/>
      <c r="X99" s="219" t="s">
        <v>287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288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1" t="s">
        <v>2744</v>
      </c>
      <c r="D100" s="221"/>
      <c r="E100" s="222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232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2745</v>
      </c>
      <c r="D101" s="221"/>
      <c r="E101" s="222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232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1" t="s">
        <v>2746</v>
      </c>
      <c r="D102" s="221"/>
      <c r="E102" s="222">
        <v>1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232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32</v>
      </c>
      <c r="B103" s="231" t="s">
        <v>2747</v>
      </c>
      <c r="C103" s="249" t="s">
        <v>2179</v>
      </c>
      <c r="D103" s="232" t="s">
        <v>247</v>
      </c>
      <c r="E103" s="233">
        <v>1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5.1819999999999998E-2</v>
      </c>
      <c r="O103" s="235">
        <f>ROUND(E103*N103,2)</f>
        <v>0.05</v>
      </c>
      <c r="P103" s="235">
        <v>0</v>
      </c>
      <c r="Q103" s="235">
        <f>ROUND(E103*P103,2)</f>
        <v>0</v>
      </c>
      <c r="R103" s="235"/>
      <c r="S103" s="235" t="s">
        <v>174</v>
      </c>
      <c r="T103" s="236" t="s">
        <v>175</v>
      </c>
      <c r="U103" s="219">
        <v>0.77600000000000002</v>
      </c>
      <c r="V103" s="219">
        <f>ROUND(E103*U103,2)</f>
        <v>0.78</v>
      </c>
      <c r="W103" s="219"/>
      <c r="X103" s="219" t="s">
        <v>287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288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1" t="s">
        <v>2748</v>
      </c>
      <c r="D104" s="221"/>
      <c r="E104" s="222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232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1" t="s">
        <v>2749</v>
      </c>
      <c r="D105" s="221"/>
      <c r="E105" s="222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232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1" t="s">
        <v>2750</v>
      </c>
      <c r="D106" s="221"/>
      <c r="E106" s="222">
        <v>1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232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x14ac:dyDescent="0.2">
      <c r="A107" s="224" t="s">
        <v>169</v>
      </c>
      <c r="B107" s="225" t="s">
        <v>109</v>
      </c>
      <c r="C107" s="247" t="s">
        <v>110</v>
      </c>
      <c r="D107" s="226"/>
      <c r="E107" s="227"/>
      <c r="F107" s="228"/>
      <c r="G107" s="228">
        <f>SUMIF(AG108:AG153,"&lt;&gt;NOR",G108:G153)</f>
        <v>0</v>
      </c>
      <c r="H107" s="228"/>
      <c r="I107" s="228">
        <f>SUM(I108:I153)</f>
        <v>0</v>
      </c>
      <c r="J107" s="228"/>
      <c r="K107" s="228">
        <f>SUM(K108:K153)</f>
        <v>0</v>
      </c>
      <c r="L107" s="228"/>
      <c r="M107" s="228">
        <f>SUM(M108:M153)</f>
        <v>0</v>
      </c>
      <c r="N107" s="228"/>
      <c r="O107" s="228">
        <f>SUM(O108:O153)</f>
        <v>4.72</v>
      </c>
      <c r="P107" s="228"/>
      <c r="Q107" s="228">
        <f>SUM(Q108:Q153)</f>
        <v>0</v>
      </c>
      <c r="R107" s="228"/>
      <c r="S107" s="228"/>
      <c r="T107" s="229"/>
      <c r="U107" s="223"/>
      <c r="V107" s="223">
        <f>SUM(V108:V153)</f>
        <v>51.03</v>
      </c>
      <c r="W107" s="223"/>
      <c r="X107" s="223"/>
      <c r="AG107" t="s">
        <v>170</v>
      </c>
    </row>
    <row r="108" spans="1:60" outlineLevel="1" x14ac:dyDescent="0.2">
      <c r="A108" s="237">
        <v>33</v>
      </c>
      <c r="B108" s="238" t="s">
        <v>2186</v>
      </c>
      <c r="C108" s="248" t="s">
        <v>2187</v>
      </c>
      <c r="D108" s="239" t="s">
        <v>554</v>
      </c>
      <c r="E108" s="240">
        <v>3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0</v>
      </c>
      <c r="O108" s="242">
        <f>ROUND(E108*N108,2)</f>
        <v>0</v>
      </c>
      <c r="P108" s="242">
        <v>0</v>
      </c>
      <c r="Q108" s="242">
        <f>ROUND(E108*P108,2)</f>
        <v>0</v>
      </c>
      <c r="R108" s="242"/>
      <c r="S108" s="242" t="s">
        <v>190</v>
      </c>
      <c r="T108" s="243" t="s">
        <v>190</v>
      </c>
      <c r="U108" s="219">
        <v>0.49</v>
      </c>
      <c r="V108" s="219">
        <f>ROUND(E108*U108,2)</f>
        <v>1.47</v>
      </c>
      <c r="W108" s="219"/>
      <c r="X108" s="219" t="s">
        <v>287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288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0">
        <v>34</v>
      </c>
      <c r="B109" s="231" t="s">
        <v>2191</v>
      </c>
      <c r="C109" s="249" t="s">
        <v>2192</v>
      </c>
      <c r="D109" s="232" t="s">
        <v>323</v>
      </c>
      <c r="E109" s="233">
        <v>1.2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4.0000000000000003E-5</v>
      </c>
      <c r="O109" s="235">
        <f>ROUND(E109*N109,2)</f>
        <v>0</v>
      </c>
      <c r="P109" s="235">
        <v>0</v>
      </c>
      <c r="Q109" s="235">
        <f>ROUND(E109*P109,2)</f>
        <v>0</v>
      </c>
      <c r="R109" s="235" t="s">
        <v>487</v>
      </c>
      <c r="S109" s="235" t="s">
        <v>190</v>
      </c>
      <c r="T109" s="236" t="s">
        <v>190</v>
      </c>
      <c r="U109" s="219">
        <v>0.84599999999999997</v>
      </c>
      <c r="V109" s="219">
        <f>ROUND(E109*U109,2)</f>
        <v>1.02</v>
      </c>
      <c r="W109" s="219"/>
      <c r="X109" s="219" t="s">
        <v>287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288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60" t="s">
        <v>2190</v>
      </c>
      <c r="D110" s="256"/>
      <c r="E110" s="256"/>
      <c r="F110" s="256"/>
      <c r="G110" s="256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290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0">
        <v>35</v>
      </c>
      <c r="B111" s="231" t="s">
        <v>2751</v>
      </c>
      <c r="C111" s="249" t="s">
        <v>2752</v>
      </c>
      <c r="D111" s="232" t="s">
        <v>323</v>
      </c>
      <c r="E111" s="233">
        <v>3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6.0000000000000002E-5</v>
      </c>
      <c r="O111" s="235">
        <f>ROUND(E111*N111,2)</f>
        <v>0</v>
      </c>
      <c r="P111" s="235">
        <v>0</v>
      </c>
      <c r="Q111" s="235">
        <f>ROUND(E111*P111,2)</f>
        <v>0</v>
      </c>
      <c r="R111" s="235" t="s">
        <v>487</v>
      </c>
      <c r="S111" s="235" t="s">
        <v>190</v>
      </c>
      <c r="T111" s="236" t="s">
        <v>190</v>
      </c>
      <c r="U111" s="219">
        <v>1.032</v>
      </c>
      <c r="V111" s="219">
        <f>ROUND(E111*U111,2)</f>
        <v>3.1</v>
      </c>
      <c r="W111" s="219"/>
      <c r="X111" s="219" t="s">
        <v>287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288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60" t="s">
        <v>2190</v>
      </c>
      <c r="D112" s="256"/>
      <c r="E112" s="256"/>
      <c r="F112" s="256"/>
      <c r="G112" s="256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290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36</v>
      </c>
      <c r="B113" s="231" t="s">
        <v>2753</v>
      </c>
      <c r="C113" s="249" t="s">
        <v>2754</v>
      </c>
      <c r="D113" s="232" t="s">
        <v>554</v>
      </c>
      <c r="E113" s="233">
        <v>1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8.0000000000000007E-5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487</v>
      </c>
      <c r="S113" s="235" t="s">
        <v>190</v>
      </c>
      <c r="T113" s="236" t="s">
        <v>190</v>
      </c>
      <c r="U113" s="219">
        <v>0.88600000000000001</v>
      </c>
      <c r="V113" s="219">
        <f>ROUND(E113*U113,2)</f>
        <v>0.89</v>
      </c>
      <c r="W113" s="219"/>
      <c r="X113" s="219" t="s">
        <v>287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288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60" t="s">
        <v>2195</v>
      </c>
      <c r="D114" s="256"/>
      <c r="E114" s="256"/>
      <c r="F114" s="256"/>
      <c r="G114" s="256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290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30">
        <v>37</v>
      </c>
      <c r="B115" s="231" t="s">
        <v>1525</v>
      </c>
      <c r="C115" s="249" t="s">
        <v>1526</v>
      </c>
      <c r="D115" s="232" t="s">
        <v>323</v>
      </c>
      <c r="E115" s="233">
        <v>321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0</v>
      </c>
      <c r="O115" s="235">
        <f>ROUND(E115*N115,2)</f>
        <v>0</v>
      </c>
      <c r="P115" s="235">
        <v>0</v>
      </c>
      <c r="Q115" s="235">
        <f>ROUND(E115*P115,2)</f>
        <v>0</v>
      </c>
      <c r="R115" s="235" t="s">
        <v>487</v>
      </c>
      <c r="S115" s="235" t="s">
        <v>190</v>
      </c>
      <c r="T115" s="236" t="s">
        <v>190</v>
      </c>
      <c r="U115" s="219">
        <v>6.9000000000000006E-2</v>
      </c>
      <c r="V115" s="219">
        <f>ROUND(E115*U115,2)</f>
        <v>22.15</v>
      </c>
      <c r="W115" s="219"/>
      <c r="X115" s="219" t="s">
        <v>287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288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1" t="s">
        <v>2755</v>
      </c>
      <c r="D116" s="221"/>
      <c r="E116" s="222">
        <v>321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232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30">
        <v>38</v>
      </c>
      <c r="B117" s="231" t="s">
        <v>2199</v>
      </c>
      <c r="C117" s="249" t="s">
        <v>2200</v>
      </c>
      <c r="D117" s="232" t="s">
        <v>323</v>
      </c>
      <c r="E117" s="233">
        <v>428.2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0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487</v>
      </c>
      <c r="S117" s="235" t="s">
        <v>190</v>
      </c>
      <c r="T117" s="236" t="s">
        <v>190</v>
      </c>
      <c r="U117" s="219">
        <v>3.9E-2</v>
      </c>
      <c r="V117" s="219">
        <f>ROUND(E117*U117,2)</f>
        <v>16.7</v>
      </c>
      <c r="W117" s="219"/>
      <c r="X117" s="219" t="s">
        <v>287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288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1" t="s">
        <v>2756</v>
      </c>
      <c r="D118" s="221"/>
      <c r="E118" s="222">
        <v>107.2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232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2757</v>
      </c>
      <c r="D119" s="221"/>
      <c r="E119" s="222">
        <v>321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232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30">
        <v>39</v>
      </c>
      <c r="B120" s="231" t="s">
        <v>2758</v>
      </c>
      <c r="C120" s="249" t="s">
        <v>2759</v>
      </c>
      <c r="D120" s="232" t="s">
        <v>554</v>
      </c>
      <c r="E120" s="233">
        <v>1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5" t="s">
        <v>487</v>
      </c>
      <c r="S120" s="235" t="s">
        <v>190</v>
      </c>
      <c r="T120" s="236" t="s">
        <v>190</v>
      </c>
      <c r="U120" s="219">
        <v>0.79</v>
      </c>
      <c r="V120" s="219">
        <f>ROUND(E120*U120,2)</f>
        <v>0.79</v>
      </c>
      <c r="W120" s="219"/>
      <c r="X120" s="219" t="s">
        <v>287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308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60" t="s">
        <v>2760</v>
      </c>
      <c r="D121" s="256"/>
      <c r="E121" s="256"/>
      <c r="F121" s="256"/>
      <c r="G121" s="256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290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30">
        <v>40</v>
      </c>
      <c r="B122" s="231" t="s">
        <v>2761</v>
      </c>
      <c r="C122" s="249" t="s">
        <v>2762</v>
      </c>
      <c r="D122" s="232" t="s">
        <v>554</v>
      </c>
      <c r="E122" s="233">
        <v>1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487</v>
      </c>
      <c r="S122" s="235" t="s">
        <v>190</v>
      </c>
      <c r="T122" s="236" t="s">
        <v>190</v>
      </c>
      <c r="U122" s="219">
        <v>0.94599999999999995</v>
      </c>
      <c r="V122" s="219">
        <f>ROUND(E122*U122,2)</f>
        <v>0.95</v>
      </c>
      <c r="W122" s="219"/>
      <c r="X122" s="219" t="s">
        <v>287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288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60" t="s">
        <v>2760</v>
      </c>
      <c r="D123" s="256"/>
      <c r="E123" s="256"/>
      <c r="F123" s="256"/>
      <c r="G123" s="256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290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ht="22.5" outlineLevel="1" x14ac:dyDescent="0.2">
      <c r="A124" s="230">
        <v>41</v>
      </c>
      <c r="B124" s="231" t="s">
        <v>2763</v>
      </c>
      <c r="C124" s="249" t="s">
        <v>2764</v>
      </c>
      <c r="D124" s="232" t="s">
        <v>554</v>
      </c>
      <c r="E124" s="233">
        <v>1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5">
        <v>0</v>
      </c>
      <c r="O124" s="235">
        <f>ROUND(E124*N124,2)</f>
        <v>0</v>
      </c>
      <c r="P124" s="235">
        <v>0</v>
      </c>
      <c r="Q124" s="235">
        <f>ROUND(E124*P124,2)</f>
        <v>0</v>
      </c>
      <c r="R124" s="235" t="s">
        <v>487</v>
      </c>
      <c r="S124" s="235" t="s">
        <v>190</v>
      </c>
      <c r="T124" s="236" t="s">
        <v>190</v>
      </c>
      <c r="U124" s="219">
        <v>0.9</v>
      </c>
      <c r="V124" s="219">
        <f>ROUND(E124*U124,2)</f>
        <v>0.9</v>
      </c>
      <c r="W124" s="219"/>
      <c r="X124" s="219" t="s">
        <v>287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308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60" t="s">
        <v>2760</v>
      </c>
      <c r="D125" s="256"/>
      <c r="E125" s="256"/>
      <c r="F125" s="256"/>
      <c r="G125" s="256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290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ht="22.5" outlineLevel="1" x14ac:dyDescent="0.2">
      <c r="A126" s="230">
        <v>42</v>
      </c>
      <c r="B126" s="231" t="s">
        <v>2765</v>
      </c>
      <c r="C126" s="249" t="s">
        <v>2766</v>
      </c>
      <c r="D126" s="232" t="s">
        <v>554</v>
      </c>
      <c r="E126" s="233">
        <v>1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5" t="s">
        <v>487</v>
      </c>
      <c r="S126" s="235" t="s">
        <v>190</v>
      </c>
      <c r="T126" s="236" t="s">
        <v>190</v>
      </c>
      <c r="U126" s="219">
        <v>1.752</v>
      </c>
      <c r="V126" s="219">
        <f>ROUND(E126*U126,2)</f>
        <v>1.75</v>
      </c>
      <c r="W126" s="219"/>
      <c r="X126" s="219" t="s">
        <v>287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288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60" t="s">
        <v>2760</v>
      </c>
      <c r="D127" s="256"/>
      <c r="E127" s="256"/>
      <c r="F127" s="256"/>
      <c r="G127" s="256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290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37">
        <v>43</v>
      </c>
      <c r="B128" s="238" t="s">
        <v>2205</v>
      </c>
      <c r="C128" s="248" t="s">
        <v>2206</v>
      </c>
      <c r="D128" s="239" t="s">
        <v>554</v>
      </c>
      <c r="E128" s="240">
        <v>2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1.0000000000000001E-5</v>
      </c>
      <c r="O128" s="242">
        <f>ROUND(E128*N128,2)</f>
        <v>0</v>
      </c>
      <c r="P128" s="242">
        <v>0</v>
      </c>
      <c r="Q128" s="242">
        <f>ROUND(E128*P128,2)</f>
        <v>0</v>
      </c>
      <c r="R128" s="242"/>
      <c r="S128" s="242" t="s">
        <v>174</v>
      </c>
      <c r="T128" s="243" t="s">
        <v>700</v>
      </c>
      <c r="U128" s="219">
        <v>0</v>
      </c>
      <c r="V128" s="219">
        <f>ROUND(E128*U128,2)</f>
        <v>0</v>
      </c>
      <c r="W128" s="219"/>
      <c r="X128" s="219" t="s">
        <v>287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288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7">
        <v>44</v>
      </c>
      <c r="B129" s="238" t="s">
        <v>2767</v>
      </c>
      <c r="C129" s="248" t="s">
        <v>2768</v>
      </c>
      <c r="D129" s="239" t="s">
        <v>655</v>
      </c>
      <c r="E129" s="240">
        <v>4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0</v>
      </c>
      <c r="O129" s="242">
        <f>ROUND(E129*N129,2)</f>
        <v>0</v>
      </c>
      <c r="P129" s="242">
        <v>0</v>
      </c>
      <c r="Q129" s="242">
        <f>ROUND(E129*P129,2)</f>
        <v>0</v>
      </c>
      <c r="R129" s="242"/>
      <c r="S129" s="242" t="s">
        <v>174</v>
      </c>
      <c r="T129" s="243" t="s">
        <v>626</v>
      </c>
      <c r="U129" s="219">
        <v>0</v>
      </c>
      <c r="V129" s="219">
        <f>ROUND(E129*U129,2)</f>
        <v>0</v>
      </c>
      <c r="W129" s="219"/>
      <c r="X129" s="219" t="s">
        <v>287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288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37">
        <v>45</v>
      </c>
      <c r="B130" s="238" t="s">
        <v>2769</v>
      </c>
      <c r="C130" s="248" t="s">
        <v>2770</v>
      </c>
      <c r="D130" s="239" t="s">
        <v>554</v>
      </c>
      <c r="E130" s="240">
        <v>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2">
        <v>7.0200000000000002E-3</v>
      </c>
      <c r="O130" s="242">
        <f>ROUND(E130*N130,2)</f>
        <v>0.01</v>
      </c>
      <c r="P130" s="242">
        <v>0</v>
      </c>
      <c r="Q130" s="242">
        <f>ROUND(E130*P130,2)</f>
        <v>0</v>
      </c>
      <c r="R130" s="242"/>
      <c r="S130" s="242" t="s">
        <v>174</v>
      </c>
      <c r="T130" s="243" t="s">
        <v>175</v>
      </c>
      <c r="U130" s="219">
        <v>1.3140000000000001</v>
      </c>
      <c r="V130" s="219">
        <f>ROUND(E130*U130,2)</f>
        <v>1.31</v>
      </c>
      <c r="W130" s="219"/>
      <c r="X130" s="219" t="s">
        <v>287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288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2.5" outlineLevel="1" x14ac:dyDescent="0.2">
      <c r="A131" s="237">
        <v>46</v>
      </c>
      <c r="B131" s="238" t="s">
        <v>2771</v>
      </c>
      <c r="C131" s="248" t="s">
        <v>2772</v>
      </c>
      <c r="D131" s="239" t="s">
        <v>655</v>
      </c>
      <c r="E131" s="240">
        <v>1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5.4600000000000003E-2</v>
      </c>
      <c r="O131" s="242">
        <f>ROUND(E131*N131,2)</f>
        <v>0.05</v>
      </c>
      <c r="P131" s="242">
        <v>0</v>
      </c>
      <c r="Q131" s="242">
        <f>ROUND(E131*P131,2)</f>
        <v>0</v>
      </c>
      <c r="R131" s="242"/>
      <c r="S131" s="242" t="s">
        <v>174</v>
      </c>
      <c r="T131" s="243" t="s">
        <v>175</v>
      </c>
      <c r="U131" s="219">
        <v>0</v>
      </c>
      <c r="V131" s="219">
        <f>ROUND(E131*U131,2)</f>
        <v>0</v>
      </c>
      <c r="W131" s="219"/>
      <c r="X131" s="219" t="s">
        <v>478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479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37">
        <v>47</v>
      </c>
      <c r="B132" s="238" t="s">
        <v>2211</v>
      </c>
      <c r="C132" s="248" t="s">
        <v>2212</v>
      </c>
      <c r="D132" s="239" t="s">
        <v>554</v>
      </c>
      <c r="E132" s="240">
        <v>1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1.6999999999999999E-3</v>
      </c>
      <c r="O132" s="242">
        <f>ROUND(E132*N132,2)</f>
        <v>0</v>
      </c>
      <c r="P132" s="242">
        <v>0</v>
      </c>
      <c r="Q132" s="242">
        <f>ROUND(E132*P132,2)</f>
        <v>0</v>
      </c>
      <c r="R132" s="242"/>
      <c r="S132" s="242" t="s">
        <v>174</v>
      </c>
      <c r="T132" s="243" t="s">
        <v>175</v>
      </c>
      <c r="U132" s="219">
        <v>0</v>
      </c>
      <c r="V132" s="219">
        <f>ROUND(E132*U132,2)</f>
        <v>0</v>
      </c>
      <c r="W132" s="219"/>
      <c r="X132" s="219" t="s">
        <v>478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555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7">
        <v>48</v>
      </c>
      <c r="B133" s="238" t="s">
        <v>2213</v>
      </c>
      <c r="C133" s="248" t="s">
        <v>2214</v>
      </c>
      <c r="D133" s="239" t="s">
        <v>554</v>
      </c>
      <c r="E133" s="240">
        <v>1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2.5000000000000001E-3</v>
      </c>
      <c r="O133" s="242">
        <f>ROUND(E133*N133,2)</f>
        <v>0</v>
      </c>
      <c r="P133" s="242">
        <v>0</v>
      </c>
      <c r="Q133" s="242">
        <f>ROUND(E133*P133,2)</f>
        <v>0</v>
      </c>
      <c r="R133" s="242"/>
      <c r="S133" s="242" t="s">
        <v>174</v>
      </c>
      <c r="T133" s="243" t="s">
        <v>175</v>
      </c>
      <c r="U133" s="219">
        <v>0</v>
      </c>
      <c r="V133" s="219">
        <f>ROUND(E133*U133,2)</f>
        <v>0</v>
      </c>
      <c r="W133" s="219"/>
      <c r="X133" s="219" t="s">
        <v>478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555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7">
        <v>49</v>
      </c>
      <c r="B134" s="238" t="s">
        <v>2773</v>
      </c>
      <c r="C134" s="248" t="s">
        <v>2774</v>
      </c>
      <c r="D134" s="239" t="s">
        <v>554</v>
      </c>
      <c r="E134" s="240">
        <v>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2">
        <v>3.5000000000000001E-3</v>
      </c>
      <c r="O134" s="242">
        <f>ROUND(E134*N134,2)</f>
        <v>0.01</v>
      </c>
      <c r="P134" s="242">
        <v>0</v>
      </c>
      <c r="Q134" s="242">
        <f>ROUND(E134*P134,2)</f>
        <v>0</v>
      </c>
      <c r="R134" s="242"/>
      <c r="S134" s="242" t="s">
        <v>174</v>
      </c>
      <c r="T134" s="243" t="s">
        <v>175</v>
      </c>
      <c r="U134" s="219">
        <v>0</v>
      </c>
      <c r="V134" s="219">
        <f>ROUND(E134*U134,2)</f>
        <v>0</v>
      </c>
      <c r="W134" s="219"/>
      <c r="X134" s="219" t="s">
        <v>478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555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7">
        <v>50</v>
      </c>
      <c r="B135" s="238" t="s">
        <v>2775</v>
      </c>
      <c r="C135" s="248" t="s">
        <v>2776</v>
      </c>
      <c r="D135" s="239" t="s">
        <v>554</v>
      </c>
      <c r="E135" s="240">
        <v>2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3.5000000000000001E-3</v>
      </c>
      <c r="O135" s="242">
        <f>ROUND(E135*N135,2)</f>
        <v>0.01</v>
      </c>
      <c r="P135" s="242">
        <v>0</v>
      </c>
      <c r="Q135" s="242">
        <f>ROUND(E135*P135,2)</f>
        <v>0</v>
      </c>
      <c r="R135" s="242"/>
      <c r="S135" s="242" t="s">
        <v>174</v>
      </c>
      <c r="T135" s="243" t="s">
        <v>175</v>
      </c>
      <c r="U135" s="219">
        <v>0</v>
      </c>
      <c r="V135" s="219">
        <f>ROUND(E135*U135,2)</f>
        <v>0</v>
      </c>
      <c r="W135" s="219"/>
      <c r="X135" s="219" t="s">
        <v>478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555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37">
        <v>51</v>
      </c>
      <c r="B136" s="238" t="s">
        <v>2777</v>
      </c>
      <c r="C136" s="248" t="s">
        <v>2778</v>
      </c>
      <c r="D136" s="239" t="s">
        <v>655</v>
      </c>
      <c r="E136" s="240">
        <v>2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2">
        <v>0</v>
      </c>
      <c r="O136" s="242">
        <f>ROUND(E136*N136,2)</f>
        <v>0</v>
      </c>
      <c r="P136" s="242">
        <v>0</v>
      </c>
      <c r="Q136" s="242">
        <f>ROUND(E136*P136,2)</f>
        <v>0</v>
      </c>
      <c r="R136" s="242"/>
      <c r="S136" s="242" t="s">
        <v>174</v>
      </c>
      <c r="T136" s="243" t="s">
        <v>175</v>
      </c>
      <c r="U136" s="219">
        <v>0</v>
      </c>
      <c r="V136" s="219">
        <f>ROUND(E136*U136,2)</f>
        <v>0</v>
      </c>
      <c r="W136" s="219"/>
      <c r="X136" s="219" t="s">
        <v>478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555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37">
        <v>52</v>
      </c>
      <c r="B137" s="238" t="s">
        <v>2216</v>
      </c>
      <c r="C137" s="248" t="s">
        <v>2217</v>
      </c>
      <c r="D137" s="239" t="s">
        <v>655</v>
      </c>
      <c r="E137" s="240">
        <v>1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2">
        <v>0</v>
      </c>
      <c r="O137" s="242">
        <f>ROUND(E137*N137,2)</f>
        <v>0</v>
      </c>
      <c r="P137" s="242">
        <v>0</v>
      </c>
      <c r="Q137" s="242">
        <f>ROUND(E137*P137,2)</f>
        <v>0</v>
      </c>
      <c r="R137" s="242"/>
      <c r="S137" s="242" t="s">
        <v>174</v>
      </c>
      <c r="T137" s="243" t="s">
        <v>175</v>
      </c>
      <c r="U137" s="219">
        <v>0</v>
      </c>
      <c r="V137" s="219">
        <f>ROUND(E137*U137,2)</f>
        <v>0</v>
      </c>
      <c r="W137" s="219"/>
      <c r="X137" s="219" t="s">
        <v>478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555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37">
        <v>53</v>
      </c>
      <c r="B138" s="238" t="s">
        <v>2218</v>
      </c>
      <c r="C138" s="248" t="s">
        <v>2219</v>
      </c>
      <c r="D138" s="239" t="s">
        <v>655</v>
      </c>
      <c r="E138" s="240">
        <v>1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2"/>
      <c r="S138" s="242" t="s">
        <v>174</v>
      </c>
      <c r="T138" s="243" t="s">
        <v>175</v>
      </c>
      <c r="U138" s="219">
        <v>0</v>
      </c>
      <c r="V138" s="219">
        <f>ROUND(E138*U138,2)</f>
        <v>0</v>
      </c>
      <c r="W138" s="219"/>
      <c r="X138" s="219" t="s">
        <v>478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555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2.5" outlineLevel="1" x14ac:dyDescent="0.2">
      <c r="A139" s="230">
        <v>54</v>
      </c>
      <c r="B139" s="231" t="s">
        <v>2779</v>
      </c>
      <c r="C139" s="249" t="s">
        <v>2780</v>
      </c>
      <c r="D139" s="232" t="s">
        <v>554</v>
      </c>
      <c r="E139" s="233">
        <v>1.01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0.58499999999999996</v>
      </c>
      <c r="O139" s="235">
        <f>ROUND(E139*N139,2)</f>
        <v>0.59</v>
      </c>
      <c r="P139" s="235">
        <v>0</v>
      </c>
      <c r="Q139" s="235">
        <f>ROUND(E139*P139,2)</f>
        <v>0</v>
      </c>
      <c r="R139" s="235" t="s">
        <v>477</v>
      </c>
      <c r="S139" s="235" t="s">
        <v>190</v>
      </c>
      <c r="T139" s="236" t="s">
        <v>190</v>
      </c>
      <c r="U139" s="219">
        <v>0</v>
      </c>
      <c r="V139" s="219">
        <f>ROUND(E139*U139,2)</f>
        <v>0</v>
      </c>
      <c r="W139" s="219"/>
      <c r="X139" s="219" t="s">
        <v>478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555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1" t="s">
        <v>672</v>
      </c>
      <c r="D140" s="221"/>
      <c r="E140" s="222">
        <v>1.01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232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 x14ac:dyDescent="0.2">
      <c r="A141" s="230">
        <v>55</v>
      </c>
      <c r="B141" s="231" t="s">
        <v>2781</v>
      </c>
      <c r="C141" s="249" t="s">
        <v>2782</v>
      </c>
      <c r="D141" s="232" t="s">
        <v>554</v>
      </c>
      <c r="E141" s="233">
        <v>1.01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0.5</v>
      </c>
      <c r="O141" s="235">
        <f>ROUND(E141*N141,2)</f>
        <v>0.51</v>
      </c>
      <c r="P141" s="235">
        <v>0</v>
      </c>
      <c r="Q141" s="235">
        <f>ROUND(E141*P141,2)</f>
        <v>0</v>
      </c>
      <c r="R141" s="235" t="s">
        <v>477</v>
      </c>
      <c r="S141" s="235" t="s">
        <v>190</v>
      </c>
      <c r="T141" s="236" t="s">
        <v>190</v>
      </c>
      <c r="U141" s="219">
        <v>0</v>
      </c>
      <c r="V141" s="219">
        <f>ROUND(E141*U141,2)</f>
        <v>0</v>
      </c>
      <c r="W141" s="219"/>
      <c r="X141" s="219" t="s">
        <v>478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555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1" t="s">
        <v>672</v>
      </c>
      <c r="D142" s="221"/>
      <c r="E142" s="222">
        <v>1.01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232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 x14ac:dyDescent="0.2">
      <c r="A143" s="230">
        <v>56</v>
      </c>
      <c r="B143" s="231" t="s">
        <v>2783</v>
      </c>
      <c r="C143" s="249" t="s">
        <v>2784</v>
      </c>
      <c r="D143" s="232" t="s">
        <v>554</v>
      </c>
      <c r="E143" s="233">
        <v>1.01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1</v>
      </c>
      <c r="O143" s="235">
        <f>ROUND(E143*N143,2)</f>
        <v>1.01</v>
      </c>
      <c r="P143" s="235">
        <v>0</v>
      </c>
      <c r="Q143" s="235">
        <f>ROUND(E143*P143,2)</f>
        <v>0</v>
      </c>
      <c r="R143" s="235" t="s">
        <v>477</v>
      </c>
      <c r="S143" s="235" t="s">
        <v>190</v>
      </c>
      <c r="T143" s="236" t="s">
        <v>190</v>
      </c>
      <c r="U143" s="219">
        <v>0</v>
      </c>
      <c r="V143" s="219">
        <f>ROUND(E143*U143,2)</f>
        <v>0</v>
      </c>
      <c r="W143" s="219"/>
      <c r="X143" s="219" t="s">
        <v>478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555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1" t="s">
        <v>672</v>
      </c>
      <c r="D144" s="221"/>
      <c r="E144" s="222">
        <v>1.01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232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ht="22.5" outlineLevel="1" x14ac:dyDescent="0.2">
      <c r="A145" s="230">
        <v>57</v>
      </c>
      <c r="B145" s="231" t="s">
        <v>2785</v>
      </c>
      <c r="C145" s="249" t="s">
        <v>2786</v>
      </c>
      <c r="D145" s="232" t="s">
        <v>554</v>
      </c>
      <c r="E145" s="233">
        <v>1.01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1.87</v>
      </c>
      <c r="O145" s="235">
        <f>ROUND(E145*N145,2)</f>
        <v>1.89</v>
      </c>
      <c r="P145" s="235">
        <v>0</v>
      </c>
      <c r="Q145" s="235">
        <f>ROUND(E145*P145,2)</f>
        <v>0</v>
      </c>
      <c r="R145" s="235" t="s">
        <v>477</v>
      </c>
      <c r="S145" s="235" t="s">
        <v>190</v>
      </c>
      <c r="T145" s="236" t="s">
        <v>190</v>
      </c>
      <c r="U145" s="219">
        <v>0</v>
      </c>
      <c r="V145" s="219">
        <f>ROUND(E145*U145,2)</f>
        <v>0</v>
      </c>
      <c r="W145" s="219"/>
      <c r="X145" s="219" t="s">
        <v>478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555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1" t="s">
        <v>672</v>
      </c>
      <c r="D146" s="221"/>
      <c r="E146" s="222">
        <v>1.01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232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2.5" outlineLevel="1" x14ac:dyDescent="0.2">
      <c r="A147" s="237">
        <v>58</v>
      </c>
      <c r="B147" s="238" t="s">
        <v>2787</v>
      </c>
      <c r="C147" s="248" t="s">
        <v>2788</v>
      </c>
      <c r="D147" s="239" t="s">
        <v>554</v>
      </c>
      <c r="E147" s="240">
        <v>3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2">
        <v>2E-3</v>
      </c>
      <c r="O147" s="242">
        <f>ROUND(E147*N147,2)</f>
        <v>0.01</v>
      </c>
      <c r="P147" s="242">
        <v>0</v>
      </c>
      <c r="Q147" s="242">
        <f>ROUND(E147*P147,2)</f>
        <v>0</v>
      </c>
      <c r="R147" s="242" t="s">
        <v>477</v>
      </c>
      <c r="S147" s="242" t="s">
        <v>190</v>
      </c>
      <c r="T147" s="243" t="s">
        <v>190</v>
      </c>
      <c r="U147" s="219">
        <v>0</v>
      </c>
      <c r="V147" s="219">
        <f>ROUND(E147*U147,2)</f>
        <v>0</v>
      </c>
      <c r="W147" s="219"/>
      <c r="X147" s="219" t="s">
        <v>478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479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30">
        <v>59</v>
      </c>
      <c r="B148" s="231" t="s">
        <v>2789</v>
      </c>
      <c r="C148" s="249" t="s">
        <v>2790</v>
      </c>
      <c r="D148" s="232" t="s">
        <v>554</v>
      </c>
      <c r="E148" s="233">
        <v>2.0299999999999998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5">
        <v>4.4999999999999998E-2</v>
      </c>
      <c r="O148" s="235">
        <f>ROUND(E148*N148,2)</f>
        <v>0.09</v>
      </c>
      <c r="P148" s="235">
        <v>0</v>
      </c>
      <c r="Q148" s="235">
        <f>ROUND(E148*P148,2)</f>
        <v>0</v>
      </c>
      <c r="R148" s="235" t="s">
        <v>477</v>
      </c>
      <c r="S148" s="235" t="s">
        <v>190</v>
      </c>
      <c r="T148" s="236" t="s">
        <v>190</v>
      </c>
      <c r="U148" s="219">
        <v>0</v>
      </c>
      <c r="V148" s="219">
        <f>ROUND(E148*U148,2)</f>
        <v>0</v>
      </c>
      <c r="W148" s="219"/>
      <c r="X148" s="219" t="s">
        <v>478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479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1" t="s">
        <v>634</v>
      </c>
      <c r="D149" s="221"/>
      <c r="E149" s="222">
        <v>2.0299999999999998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232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22.5" outlineLevel="1" x14ac:dyDescent="0.2">
      <c r="A150" s="230">
        <v>60</v>
      </c>
      <c r="B150" s="231" t="s">
        <v>2791</v>
      </c>
      <c r="C150" s="249" t="s">
        <v>2792</v>
      </c>
      <c r="D150" s="232" t="s">
        <v>554</v>
      </c>
      <c r="E150" s="233">
        <v>4.0599999999999996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9.5000000000000001E-2</v>
      </c>
      <c r="O150" s="235">
        <f>ROUND(E150*N150,2)</f>
        <v>0.39</v>
      </c>
      <c r="P150" s="235">
        <v>0</v>
      </c>
      <c r="Q150" s="235">
        <f>ROUND(E150*P150,2)</f>
        <v>0</v>
      </c>
      <c r="R150" s="235" t="s">
        <v>477</v>
      </c>
      <c r="S150" s="235" t="s">
        <v>190</v>
      </c>
      <c r="T150" s="236" t="s">
        <v>190</v>
      </c>
      <c r="U150" s="219">
        <v>0</v>
      </c>
      <c r="V150" s="219">
        <f>ROUND(E150*U150,2)</f>
        <v>0</v>
      </c>
      <c r="W150" s="219"/>
      <c r="X150" s="219" t="s">
        <v>478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555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1238</v>
      </c>
      <c r="D151" s="221"/>
      <c r="E151" s="222">
        <v>4.0599999999999996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232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22.5" outlineLevel="1" x14ac:dyDescent="0.2">
      <c r="A152" s="230">
        <v>61</v>
      </c>
      <c r="B152" s="231" t="s">
        <v>2793</v>
      </c>
      <c r="C152" s="249" t="s">
        <v>2794</v>
      </c>
      <c r="D152" s="232" t="s">
        <v>554</v>
      </c>
      <c r="E152" s="233">
        <v>1.0149999999999999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0.14499999999999999</v>
      </c>
      <c r="O152" s="235">
        <f>ROUND(E152*N152,2)</f>
        <v>0.15</v>
      </c>
      <c r="P152" s="235">
        <v>0</v>
      </c>
      <c r="Q152" s="235">
        <f>ROUND(E152*P152,2)</f>
        <v>0</v>
      </c>
      <c r="R152" s="235" t="s">
        <v>477</v>
      </c>
      <c r="S152" s="235" t="s">
        <v>190</v>
      </c>
      <c r="T152" s="236" t="s">
        <v>190</v>
      </c>
      <c r="U152" s="219">
        <v>0</v>
      </c>
      <c r="V152" s="219">
        <f>ROUND(E152*U152,2)</f>
        <v>0</v>
      </c>
      <c r="W152" s="219"/>
      <c r="X152" s="219" t="s">
        <v>478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555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656</v>
      </c>
      <c r="D153" s="221"/>
      <c r="E153" s="222">
        <v>1.0149999999999999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232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">
      <c r="A154" s="224" t="s">
        <v>169</v>
      </c>
      <c r="B154" s="225" t="s">
        <v>119</v>
      </c>
      <c r="C154" s="247" t="s">
        <v>120</v>
      </c>
      <c r="D154" s="226"/>
      <c r="E154" s="227"/>
      <c r="F154" s="228"/>
      <c r="G154" s="228">
        <f>SUMIF(AG155:AG157,"&lt;&gt;NOR",G155:G157)</f>
        <v>0</v>
      </c>
      <c r="H154" s="228"/>
      <c r="I154" s="228">
        <f>SUM(I155:I157)</f>
        <v>0</v>
      </c>
      <c r="J154" s="228"/>
      <c r="K154" s="228">
        <f>SUM(K155:K157)</f>
        <v>0</v>
      </c>
      <c r="L154" s="228"/>
      <c r="M154" s="228">
        <f>SUM(M155:M157)</f>
        <v>0</v>
      </c>
      <c r="N154" s="228"/>
      <c r="O154" s="228">
        <f>SUM(O155:O157)</f>
        <v>0</v>
      </c>
      <c r="P154" s="228"/>
      <c r="Q154" s="228">
        <f>SUM(Q155:Q157)</f>
        <v>0</v>
      </c>
      <c r="R154" s="228"/>
      <c r="S154" s="228"/>
      <c r="T154" s="229"/>
      <c r="U154" s="223"/>
      <c r="V154" s="223">
        <f>SUM(V155:V157)</f>
        <v>1.91</v>
      </c>
      <c r="W154" s="223"/>
      <c r="X154" s="223"/>
      <c r="AG154" t="s">
        <v>170</v>
      </c>
    </row>
    <row r="155" spans="1:60" outlineLevel="1" x14ac:dyDescent="0.2">
      <c r="A155" s="230">
        <v>62</v>
      </c>
      <c r="B155" s="231" t="s">
        <v>1532</v>
      </c>
      <c r="C155" s="249" t="s">
        <v>1533</v>
      </c>
      <c r="D155" s="232" t="s">
        <v>483</v>
      </c>
      <c r="E155" s="233">
        <v>16.230879999999999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0</v>
      </c>
      <c r="O155" s="235">
        <f>ROUND(E155*N155,2)</f>
        <v>0</v>
      </c>
      <c r="P155" s="235">
        <v>0</v>
      </c>
      <c r="Q155" s="235">
        <f>ROUND(E155*P155,2)</f>
        <v>0</v>
      </c>
      <c r="R155" s="235" t="s">
        <v>487</v>
      </c>
      <c r="S155" s="235" t="s">
        <v>190</v>
      </c>
      <c r="T155" s="236" t="s">
        <v>190</v>
      </c>
      <c r="U155" s="219">
        <v>0.11749999999999999</v>
      </c>
      <c r="V155" s="219">
        <f>ROUND(E155*U155,2)</f>
        <v>1.91</v>
      </c>
      <c r="W155" s="219"/>
      <c r="X155" s="219" t="s">
        <v>759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760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22.5" outlineLevel="1" x14ac:dyDescent="0.2">
      <c r="A156" s="216"/>
      <c r="B156" s="217"/>
      <c r="C156" s="260" t="s">
        <v>1534</v>
      </c>
      <c r="D156" s="256"/>
      <c r="E156" s="256"/>
      <c r="F156" s="256"/>
      <c r="G156" s="256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290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45" t="str">
        <f>C156</f>
        <v>vodovodu nebo kanalizace ražené nebo hloubené (827 1.4, 827 2.4) z trub betonových nebo železobetonových včetně drobných objektů,</v>
      </c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61" t="s">
        <v>1535</v>
      </c>
      <c r="D157" s="257"/>
      <c r="E157" s="257"/>
      <c r="F157" s="257"/>
      <c r="G157" s="257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193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x14ac:dyDescent="0.2">
      <c r="A158" s="224" t="s">
        <v>169</v>
      </c>
      <c r="B158" s="225" t="s">
        <v>137</v>
      </c>
      <c r="C158" s="247" t="s">
        <v>138</v>
      </c>
      <c r="D158" s="226"/>
      <c r="E158" s="227"/>
      <c r="F158" s="228"/>
      <c r="G158" s="228">
        <f>SUMIF(AG159:AG160,"&lt;&gt;NOR",G159:G160)</f>
        <v>0</v>
      </c>
      <c r="H158" s="228"/>
      <c r="I158" s="228">
        <f>SUM(I159:I160)</f>
        <v>0</v>
      </c>
      <c r="J158" s="228"/>
      <c r="K158" s="228">
        <f>SUM(K159:K160)</f>
        <v>0</v>
      </c>
      <c r="L158" s="228"/>
      <c r="M158" s="228">
        <f>SUM(M159:M160)</f>
        <v>0</v>
      </c>
      <c r="N158" s="228"/>
      <c r="O158" s="228">
        <f>SUM(O159:O160)</f>
        <v>0</v>
      </c>
      <c r="P158" s="228"/>
      <c r="Q158" s="228">
        <f>SUM(Q159:Q160)</f>
        <v>0</v>
      </c>
      <c r="R158" s="228"/>
      <c r="S158" s="228"/>
      <c r="T158" s="229"/>
      <c r="U158" s="223"/>
      <c r="V158" s="223">
        <f>SUM(V159:V160)</f>
        <v>0</v>
      </c>
      <c r="W158" s="223"/>
      <c r="X158" s="223"/>
      <c r="AG158" t="s">
        <v>170</v>
      </c>
    </row>
    <row r="159" spans="1:60" outlineLevel="1" x14ac:dyDescent="0.2">
      <c r="A159" s="230">
        <v>63</v>
      </c>
      <c r="B159" s="231" t="s">
        <v>800</v>
      </c>
      <c r="C159" s="249" t="s">
        <v>801</v>
      </c>
      <c r="D159" s="232" t="s">
        <v>483</v>
      </c>
      <c r="E159" s="233">
        <v>0.73350000000000004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5" t="s">
        <v>745</v>
      </c>
      <c r="S159" s="235" t="s">
        <v>190</v>
      </c>
      <c r="T159" s="236" t="s">
        <v>175</v>
      </c>
      <c r="U159" s="219">
        <v>0</v>
      </c>
      <c r="V159" s="219">
        <f>ROUND(E159*U159,2)</f>
        <v>0</v>
      </c>
      <c r="W159" s="219"/>
      <c r="X159" s="219" t="s">
        <v>287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288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1" t="s">
        <v>2795</v>
      </c>
      <c r="D160" s="221"/>
      <c r="E160" s="222">
        <v>0.73350000000000004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232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33" x14ac:dyDescent="0.2">
      <c r="A161" s="5"/>
      <c r="B161" s="6"/>
      <c r="C161" s="252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AE161">
        <v>15</v>
      </c>
      <c r="AF161">
        <v>21</v>
      </c>
    </row>
    <row r="162" spans="1:33" x14ac:dyDescent="0.2">
      <c r="A162" s="212"/>
      <c r="B162" s="213" t="s">
        <v>29</v>
      </c>
      <c r="C162" s="253"/>
      <c r="D162" s="214"/>
      <c r="E162" s="215"/>
      <c r="F162" s="215"/>
      <c r="G162" s="246">
        <f>G8+G81+G92+G107+G154+G158</f>
        <v>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AE162">
        <f>SUMIF(L7:L160,AE161,G7:G160)</f>
        <v>0</v>
      </c>
      <c r="AF162">
        <f>SUMIF(L7:L160,AF161,G7:G160)</f>
        <v>0</v>
      </c>
      <c r="AG162" t="s">
        <v>280</v>
      </c>
    </row>
    <row r="163" spans="1:33" x14ac:dyDescent="0.2">
      <c r="A163" s="255" t="s">
        <v>810</v>
      </c>
      <c r="B163" s="255"/>
      <c r="C163" s="252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33" x14ac:dyDescent="0.2">
      <c r="A164" s="5"/>
      <c r="B164" s="6" t="s">
        <v>1536</v>
      </c>
      <c r="C164" s="252" t="s">
        <v>1537</v>
      </c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AG164" t="s">
        <v>813</v>
      </c>
    </row>
    <row r="165" spans="1:33" x14ac:dyDescent="0.2">
      <c r="A165" s="5"/>
      <c r="B165" s="6" t="s">
        <v>1538</v>
      </c>
      <c r="C165" s="252" t="s">
        <v>1539</v>
      </c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AG165" t="s">
        <v>816</v>
      </c>
    </row>
    <row r="166" spans="1:33" x14ac:dyDescent="0.2">
      <c r="A166" s="5"/>
      <c r="B166" s="6"/>
      <c r="C166" s="252" t="s">
        <v>817</v>
      </c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AG166" t="s">
        <v>818</v>
      </c>
    </row>
    <row r="167" spans="1:33" x14ac:dyDescent="0.2">
      <c r="A167" s="5"/>
      <c r="B167" s="6"/>
      <c r="C167" s="252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33" x14ac:dyDescent="0.2">
      <c r="C168" s="254"/>
      <c r="D168" s="193"/>
      <c r="AG168" t="s">
        <v>281</v>
      </c>
    </row>
    <row r="169" spans="1:33" x14ac:dyDescent="0.2">
      <c r="D169" s="193"/>
    </row>
    <row r="170" spans="1:33" x14ac:dyDescent="0.2">
      <c r="D170" s="193"/>
    </row>
    <row r="171" spans="1:33" x14ac:dyDescent="0.2">
      <c r="D171" s="193"/>
    </row>
    <row r="172" spans="1:33" x14ac:dyDescent="0.2">
      <c r="D172" s="193"/>
    </row>
    <row r="173" spans="1:33" x14ac:dyDescent="0.2">
      <c r="D173" s="193"/>
    </row>
    <row r="174" spans="1:33" x14ac:dyDescent="0.2">
      <c r="D174" s="193"/>
    </row>
    <row r="175" spans="1:33" x14ac:dyDescent="0.2">
      <c r="D175" s="193"/>
    </row>
    <row r="176" spans="1:33" x14ac:dyDescent="0.2">
      <c r="D176" s="193"/>
    </row>
    <row r="177" spans="4:4" x14ac:dyDescent="0.2">
      <c r="D177" s="193"/>
    </row>
    <row r="178" spans="4:4" x14ac:dyDescent="0.2">
      <c r="D178" s="193"/>
    </row>
    <row r="179" spans="4:4" x14ac:dyDescent="0.2">
      <c r="D179" s="193"/>
    </row>
    <row r="180" spans="4:4" x14ac:dyDescent="0.2">
      <c r="D180" s="193"/>
    </row>
    <row r="181" spans="4:4" x14ac:dyDescent="0.2">
      <c r="D181" s="193"/>
    </row>
    <row r="182" spans="4:4" x14ac:dyDescent="0.2">
      <c r="D182" s="193"/>
    </row>
    <row r="183" spans="4:4" x14ac:dyDescent="0.2">
      <c r="D183" s="193"/>
    </row>
    <row r="184" spans="4:4" x14ac:dyDescent="0.2">
      <c r="D184" s="193"/>
    </row>
    <row r="185" spans="4:4" x14ac:dyDescent="0.2">
      <c r="D185" s="193"/>
    </row>
    <row r="186" spans="4:4" x14ac:dyDescent="0.2">
      <c r="D186" s="193"/>
    </row>
    <row r="187" spans="4:4" x14ac:dyDescent="0.2">
      <c r="D187" s="193"/>
    </row>
    <row r="188" spans="4:4" x14ac:dyDescent="0.2">
      <c r="D188" s="193"/>
    </row>
    <row r="189" spans="4:4" x14ac:dyDescent="0.2">
      <c r="D189" s="193"/>
    </row>
    <row r="190" spans="4:4" x14ac:dyDescent="0.2">
      <c r="D190" s="193"/>
    </row>
    <row r="191" spans="4:4" x14ac:dyDescent="0.2">
      <c r="D191" s="193"/>
    </row>
    <row r="192" spans="4:4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66D" sheet="1"/>
  <mergeCells count="34">
    <mergeCell ref="C121:G121"/>
    <mergeCell ref="C123:G123"/>
    <mergeCell ref="C125:G125"/>
    <mergeCell ref="C127:G127"/>
    <mergeCell ref="C156:G156"/>
    <mergeCell ref="C157:G157"/>
    <mergeCell ref="C70:G70"/>
    <mergeCell ref="C74:G74"/>
    <mergeCell ref="C85:G85"/>
    <mergeCell ref="C110:G110"/>
    <mergeCell ref="C112:G112"/>
    <mergeCell ref="C114:G114"/>
    <mergeCell ref="C45:G45"/>
    <mergeCell ref="C51:G51"/>
    <mergeCell ref="C55:G55"/>
    <mergeCell ref="C58:G58"/>
    <mergeCell ref="C64:G64"/>
    <mergeCell ref="C69:G69"/>
    <mergeCell ref="C24:G24"/>
    <mergeCell ref="C29:G29"/>
    <mergeCell ref="C32:G32"/>
    <mergeCell ref="C35:G35"/>
    <mergeCell ref="C38:G38"/>
    <mergeCell ref="C42:G42"/>
    <mergeCell ref="A1:G1"/>
    <mergeCell ref="C2:G2"/>
    <mergeCell ref="C3:G3"/>
    <mergeCell ref="C4:G4"/>
    <mergeCell ref="A163:B163"/>
    <mergeCell ref="C10:G10"/>
    <mergeCell ref="C13:G13"/>
    <mergeCell ref="C15:G15"/>
    <mergeCell ref="C17:G17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00 001 Naklady</vt:lpstr>
      <vt:lpstr>SO01 001 Pol</vt:lpstr>
      <vt:lpstr>SO02 001 Pol</vt:lpstr>
      <vt:lpstr>SO03 001 Pol</vt:lpstr>
      <vt:lpstr>SO04 001 Pol</vt:lpstr>
      <vt:lpstr>SO05 001 Pol</vt:lpstr>
      <vt:lpstr>SO06 001 Pol</vt:lpstr>
      <vt:lpstr>SO07 001 Pol</vt:lpstr>
      <vt:lpstr>SO08 001 Pol</vt:lpstr>
      <vt:lpstr>SO09 001 Pol</vt:lpstr>
      <vt:lpstr>SO10 001 Pol</vt:lpstr>
      <vt:lpstr>SO11 001 Pol</vt:lpstr>
      <vt:lpstr>SO12 001 Pol</vt:lpstr>
      <vt:lpstr>SO13 001 Pol</vt:lpstr>
      <vt:lpstr>SO14 001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'SO01 001 Pol'!Názvy_tisku</vt:lpstr>
      <vt:lpstr>'SO02 001 Pol'!Názvy_tisku</vt:lpstr>
      <vt:lpstr>'SO03 001 Pol'!Názvy_tisku</vt:lpstr>
      <vt:lpstr>'SO04 001 Pol'!Názvy_tisku</vt:lpstr>
      <vt:lpstr>'SO05 001 Pol'!Názvy_tisku</vt:lpstr>
      <vt:lpstr>'SO06 001 Pol'!Názvy_tisku</vt:lpstr>
      <vt:lpstr>'SO07 001 Pol'!Názvy_tisku</vt:lpstr>
      <vt:lpstr>'SO08 001 Pol'!Názvy_tisku</vt:lpstr>
      <vt:lpstr>'SO09 001 Pol'!Názvy_tisku</vt:lpstr>
      <vt:lpstr>'SO10 001 Pol'!Názvy_tisku</vt:lpstr>
      <vt:lpstr>'SO11 001 Pol'!Názvy_tisku</vt:lpstr>
      <vt:lpstr>'SO12 001 Pol'!Názvy_tisku</vt:lpstr>
      <vt:lpstr>'SO13 001 Pol'!Názvy_tisku</vt:lpstr>
      <vt:lpstr>'SO14 001 Pol'!Názvy_tisku</vt:lpstr>
      <vt:lpstr>oadresa</vt:lpstr>
      <vt:lpstr>Stavba!Objednatel</vt:lpstr>
      <vt:lpstr>Stavba!Objekt</vt:lpstr>
      <vt:lpstr>'00 001 Naklady'!Oblast_tisku</vt:lpstr>
      <vt:lpstr>'SO01 001 Pol'!Oblast_tisku</vt:lpstr>
      <vt:lpstr>'SO02 001 Pol'!Oblast_tisku</vt:lpstr>
      <vt:lpstr>'SO03 001 Pol'!Oblast_tisku</vt:lpstr>
      <vt:lpstr>'SO04 001 Pol'!Oblast_tisku</vt:lpstr>
      <vt:lpstr>'SO05 001 Pol'!Oblast_tisku</vt:lpstr>
      <vt:lpstr>'SO06 001 Pol'!Oblast_tisku</vt:lpstr>
      <vt:lpstr>'SO07 001 Pol'!Oblast_tisku</vt:lpstr>
      <vt:lpstr>'SO08 001 Pol'!Oblast_tisku</vt:lpstr>
      <vt:lpstr>'SO09 001 Pol'!Oblast_tisku</vt:lpstr>
      <vt:lpstr>'SO10 001 Pol'!Oblast_tisku</vt:lpstr>
      <vt:lpstr>'SO11 001 Pol'!Oblast_tisku</vt:lpstr>
      <vt:lpstr>'SO12 001 Pol'!Oblast_tisku</vt:lpstr>
      <vt:lpstr>'SO13 001 Pol'!Oblast_tisku</vt:lpstr>
      <vt:lpstr>'SO14 001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2014-02-28T09:52:57Z</cp:lastPrinted>
  <dcterms:created xsi:type="dcterms:W3CDTF">2009-04-08T07:15:50Z</dcterms:created>
  <dcterms:modified xsi:type="dcterms:W3CDTF">2019-05-08T10:55:43Z</dcterms:modified>
</cp:coreProperties>
</file>